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7. HCAI\Antibiotics and AMR\AMS Governance\Toolkit\"/>
    </mc:Choice>
  </mc:AlternateContent>
  <bookViews>
    <workbookView xWindow="0" yWindow="0" windowWidth="23040" windowHeight="8616" activeTab="1"/>
  </bookViews>
  <sheets>
    <sheet name="Instructions" sheetId="1" r:id="rId1"/>
    <sheet name="Workings DDD per 100 BDU" sheetId="2" r:id="rId2"/>
    <sheet name="Summary" sheetId="3" r:id="rId3"/>
    <sheet name="Total Charts" sheetId="4" r:id="rId4"/>
    <sheet name="IV Vs Oral Breakdown" sheetId="6" r:id="rId5"/>
    <sheet name="Good bioavailability" sheetId="7"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B9" i="6"/>
  <c r="B17" i="6"/>
  <c r="M26" i="6" l="1"/>
  <c r="M25" i="6"/>
  <c r="M24" i="6"/>
  <c r="M23" i="6"/>
  <c r="M22" i="6"/>
  <c r="M21" i="6"/>
  <c r="M20" i="6"/>
  <c r="M19" i="6"/>
  <c r="M18" i="6"/>
  <c r="M17" i="6"/>
  <c r="M16" i="6"/>
  <c r="M15" i="6"/>
  <c r="M14" i="6"/>
  <c r="M13" i="6"/>
  <c r="M12" i="6"/>
  <c r="M11" i="6"/>
  <c r="M10" i="6"/>
  <c r="M9" i="6"/>
  <c r="M8" i="6"/>
  <c r="M7" i="6"/>
  <c r="M6" i="6"/>
  <c r="M5" i="6"/>
  <c r="M4" i="6"/>
  <c r="M3" i="6"/>
  <c r="L26" i="6"/>
  <c r="L25" i="6"/>
  <c r="L24" i="6"/>
  <c r="L23" i="6"/>
  <c r="L22" i="6"/>
  <c r="L21" i="6"/>
  <c r="L20" i="6"/>
  <c r="L19" i="6"/>
  <c r="L18" i="6"/>
  <c r="L17" i="6"/>
  <c r="L16" i="6"/>
  <c r="L15" i="6"/>
  <c r="L14" i="6"/>
  <c r="L13" i="6"/>
  <c r="L12" i="6"/>
  <c r="L11" i="6"/>
  <c r="L10" i="6"/>
  <c r="L9" i="6"/>
  <c r="L8" i="6"/>
  <c r="L7" i="6"/>
  <c r="L6" i="6"/>
  <c r="L5" i="6"/>
  <c r="L4" i="6"/>
  <c r="L3" i="6"/>
  <c r="K26" i="6"/>
  <c r="K25" i="6"/>
  <c r="K24" i="6"/>
  <c r="K23" i="6"/>
  <c r="K22" i="6"/>
  <c r="K21" i="6"/>
  <c r="K20" i="6"/>
  <c r="K19" i="6"/>
  <c r="K18" i="6"/>
  <c r="K17" i="6"/>
  <c r="K16" i="6"/>
  <c r="K15" i="6"/>
  <c r="K14" i="6"/>
  <c r="K13" i="6"/>
  <c r="K12" i="6"/>
  <c r="K11" i="6"/>
  <c r="K10" i="6"/>
  <c r="K9" i="6"/>
  <c r="K8" i="6"/>
  <c r="K7" i="6"/>
  <c r="K6" i="6"/>
  <c r="K5" i="6"/>
  <c r="K4" i="6"/>
  <c r="K3" i="6"/>
  <c r="J26" i="6"/>
  <c r="J25" i="6"/>
  <c r="J24" i="6"/>
  <c r="J23" i="6"/>
  <c r="J22" i="6"/>
  <c r="J21" i="6"/>
  <c r="J20" i="6"/>
  <c r="J19" i="6"/>
  <c r="J18" i="6"/>
  <c r="J17" i="6"/>
  <c r="J16" i="6"/>
  <c r="J15" i="6"/>
  <c r="J14" i="6"/>
  <c r="J13" i="6"/>
  <c r="J12" i="6"/>
  <c r="J11" i="6"/>
  <c r="J10" i="6"/>
  <c r="J9" i="6"/>
  <c r="J8" i="6"/>
  <c r="J7" i="6"/>
  <c r="J4" i="6"/>
  <c r="J3" i="6"/>
  <c r="I26" i="6"/>
  <c r="I25" i="6"/>
  <c r="I24" i="6"/>
  <c r="I23" i="6"/>
  <c r="I22" i="6"/>
  <c r="I21" i="6"/>
  <c r="I20" i="6"/>
  <c r="I19" i="6"/>
  <c r="I18" i="6"/>
  <c r="I17" i="6"/>
  <c r="I16" i="6"/>
  <c r="I15" i="6"/>
  <c r="I14" i="6"/>
  <c r="I13" i="6"/>
  <c r="I12" i="6"/>
  <c r="I11" i="6"/>
  <c r="I10" i="6"/>
  <c r="I9" i="6"/>
  <c r="I8" i="6"/>
  <c r="I7" i="6"/>
  <c r="I6" i="6"/>
  <c r="I5" i="6"/>
  <c r="I4" i="6"/>
  <c r="I3" i="6"/>
  <c r="H26" i="6"/>
  <c r="H25" i="6"/>
  <c r="H24" i="6"/>
  <c r="H23" i="6"/>
  <c r="H22" i="6"/>
  <c r="H21" i="6"/>
  <c r="H20" i="6"/>
  <c r="H19" i="6"/>
  <c r="H18" i="6"/>
  <c r="H17" i="6"/>
  <c r="H16" i="6"/>
  <c r="H15" i="6"/>
  <c r="H14" i="6"/>
  <c r="H13" i="6"/>
  <c r="H12" i="6"/>
  <c r="H11" i="6"/>
  <c r="H10" i="6"/>
  <c r="H9" i="6"/>
  <c r="H8" i="6"/>
  <c r="H7" i="6"/>
  <c r="H6" i="6"/>
  <c r="H5" i="6"/>
  <c r="H4" i="6"/>
  <c r="H3" i="6"/>
  <c r="G26" i="6"/>
  <c r="G25" i="6"/>
  <c r="G24" i="6"/>
  <c r="G23" i="6"/>
  <c r="G22" i="6"/>
  <c r="G21" i="6"/>
  <c r="G20" i="6"/>
  <c r="G19" i="6"/>
  <c r="G18" i="6"/>
  <c r="G17" i="6"/>
  <c r="G16" i="6"/>
  <c r="G15" i="6"/>
  <c r="G14" i="6"/>
  <c r="G13" i="6"/>
  <c r="G12" i="6"/>
  <c r="G11" i="6"/>
  <c r="G10" i="6"/>
  <c r="G9" i="6"/>
  <c r="G8" i="6"/>
  <c r="G7" i="6"/>
  <c r="G6" i="6"/>
  <c r="G5" i="6"/>
  <c r="G4" i="6"/>
  <c r="G3" i="6"/>
  <c r="F26" i="6"/>
  <c r="F25" i="6"/>
  <c r="F24" i="6"/>
  <c r="F23" i="6"/>
  <c r="F22" i="6"/>
  <c r="F21" i="6"/>
  <c r="F20" i="6"/>
  <c r="F19" i="6"/>
  <c r="F18" i="6"/>
  <c r="F17" i="6"/>
  <c r="F16" i="6"/>
  <c r="F15" i="6"/>
  <c r="F14" i="6"/>
  <c r="F13" i="6"/>
  <c r="F12" i="6"/>
  <c r="F11" i="6"/>
  <c r="F10" i="6"/>
  <c r="F9" i="6"/>
  <c r="F8" i="6"/>
  <c r="F7" i="6"/>
  <c r="F6" i="6"/>
  <c r="F5" i="6"/>
  <c r="F4" i="6"/>
  <c r="F3" i="6"/>
  <c r="E26" i="6"/>
  <c r="E25" i="6"/>
  <c r="E24" i="6"/>
  <c r="E23" i="6"/>
  <c r="E22" i="6"/>
  <c r="E21" i="6"/>
  <c r="E20" i="6"/>
  <c r="E19" i="6"/>
  <c r="E18" i="6"/>
  <c r="E17" i="6"/>
  <c r="E16" i="6"/>
  <c r="E15" i="6"/>
  <c r="E14" i="6"/>
  <c r="E13" i="6"/>
  <c r="E12" i="6"/>
  <c r="E11" i="6"/>
  <c r="E10" i="6"/>
  <c r="E9" i="6"/>
  <c r="E8" i="6"/>
  <c r="E7" i="6"/>
  <c r="E6" i="6"/>
  <c r="E5" i="6"/>
  <c r="E4" i="6"/>
  <c r="E3" i="6"/>
  <c r="D26" i="6"/>
  <c r="D25" i="6"/>
  <c r="D24" i="6"/>
  <c r="D23" i="6"/>
  <c r="D22" i="6"/>
  <c r="D21" i="6"/>
  <c r="D20" i="6"/>
  <c r="D19" i="6"/>
  <c r="D18" i="6"/>
  <c r="D17" i="6"/>
  <c r="D16" i="6"/>
  <c r="D15" i="6"/>
  <c r="D14" i="6"/>
  <c r="D13" i="6"/>
  <c r="D12" i="6"/>
  <c r="D11" i="6"/>
  <c r="D10" i="6"/>
  <c r="D9" i="6"/>
  <c r="D8" i="6"/>
  <c r="D7" i="6"/>
  <c r="D6" i="6"/>
  <c r="D5" i="6"/>
  <c r="D4" i="6"/>
  <c r="D3" i="6"/>
  <c r="C26" i="6"/>
  <c r="C25" i="6"/>
  <c r="C24" i="6"/>
  <c r="C23" i="6"/>
  <c r="C22" i="6"/>
  <c r="C21" i="6"/>
  <c r="C20" i="6"/>
  <c r="C19" i="6"/>
  <c r="C18" i="6"/>
  <c r="C17" i="6"/>
  <c r="C16" i="6"/>
  <c r="C15" i="6"/>
  <c r="C14" i="6"/>
  <c r="C13" i="6"/>
  <c r="C12" i="6"/>
  <c r="C11" i="6"/>
  <c r="C10" i="6"/>
  <c r="C9" i="6"/>
  <c r="C8" i="6"/>
  <c r="C7" i="6"/>
  <c r="C6" i="6"/>
  <c r="C5" i="6"/>
  <c r="C4" i="6"/>
  <c r="C3" i="6"/>
  <c r="B26" i="6"/>
  <c r="B25" i="6"/>
  <c r="B24" i="6"/>
  <c r="B23" i="6"/>
  <c r="B18" i="6"/>
  <c r="B16" i="6"/>
  <c r="B15" i="6"/>
  <c r="B12" i="6"/>
  <c r="B11" i="6"/>
  <c r="B4" i="6"/>
  <c r="B20" i="6" l="1"/>
  <c r="B19" i="6"/>
  <c r="B22" i="6"/>
  <c r="B21" i="6"/>
  <c r="B14" i="6"/>
  <c r="B13" i="6"/>
  <c r="B10" i="6"/>
  <c r="B8" i="6"/>
  <c r="B7" i="6"/>
  <c r="Z22" i="2" l="1"/>
  <c r="L17" i="3"/>
  <c r="L16" i="3"/>
  <c r="L15" i="3"/>
  <c r="L14" i="3"/>
  <c r="L13" i="3"/>
  <c r="L12" i="3"/>
  <c r="L11" i="3"/>
  <c r="L10" i="3"/>
  <c r="L9" i="3"/>
  <c r="L8" i="3"/>
  <c r="L7" i="3"/>
  <c r="L6" i="3"/>
  <c r="L5" i="3"/>
  <c r="K17" i="3"/>
  <c r="K16" i="3"/>
  <c r="K15" i="3"/>
  <c r="K14" i="3"/>
  <c r="K13" i="3"/>
  <c r="K12" i="3"/>
  <c r="K11" i="3"/>
  <c r="K10" i="3"/>
  <c r="K9" i="3"/>
  <c r="K8" i="3"/>
  <c r="K7" i="3"/>
  <c r="K6" i="3"/>
  <c r="K5" i="3"/>
  <c r="J17" i="3"/>
  <c r="J16" i="3"/>
  <c r="J15" i="3"/>
  <c r="J14" i="3"/>
  <c r="J13" i="3"/>
  <c r="J12" i="3"/>
  <c r="J11" i="3"/>
  <c r="J10" i="3"/>
  <c r="J9" i="3"/>
  <c r="J8" i="3"/>
  <c r="J7" i="3"/>
  <c r="J6" i="3"/>
  <c r="J5" i="3"/>
  <c r="I17" i="3"/>
  <c r="I16" i="3"/>
  <c r="I15" i="3"/>
  <c r="I14" i="3"/>
  <c r="I13" i="3"/>
  <c r="I12" i="3"/>
  <c r="I11" i="3"/>
  <c r="I10" i="3"/>
  <c r="I9" i="3"/>
  <c r="I8" i="3"/>
  <c r="I7" i="3"/>
  <c r="I5" i="3"/>
  <c r="K7" i="2"/>
  <c r="H7" i="2"/>
  <c r="B13" i="3" l="1"/>
  <c r="B12" i="3"/>
  <c r="B17" i="3"/>
  <c r="B16" i="3"/>
  <c r="B15" i="3"/>
  <c r="B14" i="3"/>
  <c r="B10" i="3"/>
  <c r="B9" i="3"/>
  <c r="B8" i="3"/>
  <c r="B7" i="3"/>
  <c r="B6" i="3"/>
  <c r="B5" i="3"/>
  <c r="H41" i="2"/>
  <c r="H42" i="2" s="1"/>
  <c r="C11" i="3" s="1"/>
  <c r="H52" i="2" l="1"/>
  <c r="H53" i="2"/>
  <c r="H54" i="2" s="1"/>
  <c r="H55" i="2"/>
  <c r="T46" i="2"/>
  <c r="G12" i="3" s="1"/>
  <c r="AF40" i="2"/>
  <c r="N40" i="2"/>
  <c r="E10" i="3" s="1"/>
  <c r="K40" i="2"/>
  <c r="D10" i="3" s="1"/>
  <c r="K36" i="2"/>
  <c r="D9" i="3" s="1"/>
  <c r="N26" i="2"/>
  <c r="N27" i="2" s="1"/>
  <c r="E7" i="3" s="1"/>
  <c r="K61" i="2"/>
  <c r="K62" i="2" s="1"/>
  <c r="K63" i="2" s="1"/>
  <c r="D17" i="3" s="1"/>
  <c r="K58" i="2"/>
  <c r="K55" i="2"/>
  <c r="K52" i="2"/>
  <c r="K53" i="2" s="1"/>
  <c r="K54" i="2" s="1"/>
  <c r="D14" i="3" s="1"/>
  <c r="K49" i="2"/>
  <c r="K48" i="2"/>
  <c r="K47" i="2"/>
  <c r="K44" i="2"/>
  <c r="K43" i="2"/>
  <c r="K45" i="2" s="1"/>
  <c r="K46" i="2" s="1"/>
  <c r="D12" i="3" s="1"/>
  <c r="K41" i="2"/>
  <c r="K42" i="2" s="1"/>
  <c r="D11" i="3" s="1"/>
  <c r="K38" i="2"/>
  <c r="K39" i="2" s="1"/>
  <c r="K37" i="2"/>
  <c r="K34" i="2"/>
  <c r="K33" i="2"/>
  <c r="K35" i="2" s="1"/>
  <c r="K30" i="2"/>
  <c r="K29" i="2"/>
  <c r="K28" i="2"/>
  <c r="K31" i="2" s="1"/>
  <c r="K32" i="2" s="1"/>
  <c r="D8" i="3" s="1"/>
  <c r="H61" i="2"/>
  <c r="H62" i="2" s="1"/>
  <c r="H63" i="2" s="1"/>
  <c r="H58" i="2"/>
  <c r="H59" i="2" s="1"/>
  <c r="H60" i="2" s="1"/>
  <c r="H56" i="2"/>
  <c r="H57" i="2" s="1"/>
  <c r="H49" i="2"/>
  <c r="H48" i="2"/>
  <c r="H47" i="2"/>
  <c r="H44" i="2"/>
  <c r="H43" i="2"/>
  <c r="H38" i="2"/>
  <c r="H37" i="2"/>
  <c r="H34" i="2"/>
  <c r="H33" i="2"/>
  <c r="H30" i="2"/>
  <c r="H29" i="2"/>
  <c r="H28" i="2"/>
  <c r="H25" i="2"/>
  <c r="H24" i="2"/>
  <c r="K25" i="2"/>
  <c r="K24" i="2"/>
  <c r="K26" i="2" s="1"/>
  <c r="K27" i="2" s="1"/>
  <c r="D7" i="3" s="1"/>
  <c r="K21" i="2"/>
  <c r="K20" i="2"/>
  <c r="K19" i="2"/>
  <c r="K16" i="2"/>
  <c r="K15" i="2"/>
  <c r="K12" i="2"/>
  <c r="K11" i="2"/>
  <c r="E18" i="2"/>
  <c r="E17" i="2"/>
  <c r="H21" i="2"/>
  <c r="H20" i="2"/>
  <c r="H19" i="2"/>
  <c r="H16" i="2"/>
  <c r="H17" i="2" s="1"/>
  <c r="H18" i="2" s="1"/>
  <c r="H15" i="2"/>
  <c r="H12" i="2"/>
  <c r="H11" i="2"/>
  <c r="E11" i="2"/>
  <c r="T59" i="2"/>
  <c r="T60" i="2" s="1"/>
  <c r="G16" i="3" s="1"/>
  <c r="K59" i="2"/>
  <c r="K60" i="2" s="1"/>
  <c r="D16" i="3" s="1"/>
  <c r="K56" i="2"/>
  <c r="K57" i="2" s="1"/>
  <c r="D15" i="3" s="1"/>
  <c r="AI53" i="2"/>
  <c r="AI54" i="2" s="1"/>
  <c r="T53" i="2"/>
  <c r="T54" i="2" s="1"/>
  <c r="G14" i="3" s="1"/>
  <c r="H50" i="2"/>
  <c r="H51" i="2" s="1"/>
  <c r="E45" i="2"/>
  <c r="E39" i="2"/>
  <c r="H35" i="2"/>
  <c r="H36" i="2" s="1"/>
  <c r="E22" i="2"/>
  <c r="H8" i="2"/>
  <c r="H6" i="2"/>
  <c r="H5" i="2"/>
  <c r="H4" i="2"/>
  <c r="K8" i="2"/>
  <c r="K6" i="2"/>
  <c r="E6" i="2"/>
  <c r="N61" i="2"/>
  <c r="N62" i="2" s="1"/>
  <c r="N63" i="2" s="1"/>
  <c r="E17" i="3" s="1"/>
  <c r="N58" i="2"/>
  <c r="N59" i="2" s="1"/>
  <c r="N60" i="2" s="1"/>
  <c r="E16" i="3" s="1"/>
  <c r="N55" i="2"/>
  <c r="N56" i="2" s="1"/>
  <c r="N57" i="2" s="1"/>
  <c r="E15" i="3" s="1"/>
  <c r="N52" i="2"/>
  <c r="N53" i="2" s="1"/>
  <c r="N54" i="2" s="1"/>
  <c r="E14" i="3" s="1"/>
  <c r="N49" i="2"/>
  <c r="N48" i="2"/>
  <c r="N47" i="2"/>
  <c r="N44" i="2"/>
  <c r="N43" i="2"/>
  <c r="N45" i="2" s="1"/>
  <c r="N46" i="2" s="1"/>
  <c r="E12" i="3" s="1"/>
  <c r="N41" i="2"/>
  <c r="N42" i="2" s="1"/>
  <c r="E11" i="3" s="1"/>
  <c r="N38" i="2"/>
  <c r="N37" i="2"/>
  <c r="N39" i="2" s="1"/>
  <c r="N34" i="2"/>
  <c r="N33" i="2"/>
  <c r="N35" i="2" s="1"/>
  <c r="N36" i="2" s="1"/>
  <c r="E9" i="3" s="1"/>
  <c r="N30" i="2"/>
  <c r="N29" i="2"/>
  <c r="N28" i="2"/>
  <c r="N31" i="2" s="1"/>
  <c r="N32" i="2" s="1"/>
  <c r="E8" i="3" s="1"/>
  <c r="N25" i="2"/>
  <c r="N24" i="2"/>
  <c r="N21" i="2"/>
  <c r="N20" i="2"/>
  <c r="N19" i="2"/>
  <c r="N16" i="2"/>
  <c r="N15" i="2"/>
  <c r="N17" i="2" s="1"/>
  <c r="N18" i="2" s="1"/>
  <c r="E5" i="3" s="1"/>
  <c r="N12" i="2"/>
  <c r="N11" i="2"/>
  <c r="N13" i="2" s="1"/>
  <c r="N14" i="2" s="1"/>
  <c r="E4" i="3" s="1"/>
  <c r="N8" i="2"/>
  <c r="N7" i="2"/>
  <c r="N6" i="2"/>
  <c r="N5" i="2"/>
  <c r="N4" i="2"/>
  <c r="Q61" i="2"/>
  <c r="Q62" i="2" s="1"/>
  <c r="Q63" i="2" s="1"/>
  <c r="F17" i="3" s="1"/>
  <c r="Q58" i="2"/>
  <c r="Q59" i="2" s="1"/>
  <c r="Q60" i="2" s="1"/>
  <c r="F16" i="3" s="1"/>
  <c r="Q55" i="2"/>
  <c r="Q56" i="2" s="1"/>
  <c r="Q57" i="2" s="1"/>
  <c r="F15" i="3" s="1"/>
  <c r="Q52" i="2"/>
  <c r="Q53" i="2" s="1"/>
  <c r="Q54" i="2" s="1"/>
  <c r="F14" i="3" s="1"/>
  <c r="Q49" i="2"/>
  <c r="Q48" i="2"/>
  <c r="Q47" i="2"/>
  <c r="Q44" i="2"/>
  <c r="Q43" i="2"/>
  <c r="Q45" i="2" s="1"/>
  <c r="Q46" i="2" s="1"/>
  <c r="F12" i="3" s="1"/>
  <c r="Q41" i="2"/>
  <c r="Q42" i="2" s="1"/>
  <c r="F11" i="3" s="1"/>
  <c r="Q38" i="2"/>
  <c r="Q37" i="2"/>
  <c r="Q34" i="2"/>
  <c r="Q33" i="2"/>
  <c r="Q35" i="2" s="1"/>
  <c r="Q36" i="2" s="1"/>
  <c r="F9" i="3" s="1"/>
  <c r="Q30" i="2"/>
  <c r="Q29" i="2"/>
  <c r="Q28" i="2"/>
  <c r="Q31" i="2" s="1"/>
  <c r="Q32" i="2" s="1"/>
  <c r="F8" i="3" s="1"/>
  <c r="Q25" i="2"/>
  <c r="Q24" i="2"/>
  <c r="Q26" i="2" s="1"/>
  <c r="Q27" i="2" s="1"/>
  <c r="F7" i="3" s="1"/>
  <c r="Q21" i="2"/>
  <c r="Q20" i="2"/>
  <c r="Q19" i="2"/>
  <c r="Q16" i="2"/>
  <c r="Q15" i="2"/>
  <c r="Q12" i="2"/>
  <c r="Q11" i="2"/>
  <c r="Q8" i="2"/>
  <c r="Q7" i="2"/>
  <c r="Q6" i="2"/>
  <c r="Q5" i="2"/>
  <c r="Q4" i="2"/>
  <c r="T61" i="2"/>
  <c r="T62" i="2" s="1"/>
  <c r="T63" i="2" s="1"/>
  <c r="G17" i="3" s="1"/>
  <c r="T58" i="2"/>
  <c r="T55" i="2"/>
  <c r="T56" i="2" s="1"/>
  <c r="T57" i="2" s="1"/>
  <c r="G15" i="3" s="1"/>
  <c r="T52" i="2"/>
  <c r="T49" i="2"/>
  <c r="T48" i="2"/>
  <c r="T47" i="2"/>
  <c r="T44" i="2"/>
  <c r="T43" i="2"/>
  <c r="T45" i="2" s="1"/>
  <c r="T41" i="2"/>
  <c r="T42" i="2" s="1"/>
  <c r="G11" i="3" s="1"/>
  <c r="T38" i="2"/>
  <c r="T37" i="2"/>
  <c r="T39" i="2" s="1"/>
  <c r="T40" i="2" s="1"/>
  <c r="G10" i="3" s="1"/>
  <c r="T34" i="2"/>
  <c r="T33" i="2"/>
  <c r="T30" i="2"/>
  <c r="T29" i="2"/>
  <c r="T28" i="2"/>
  <c r="T31" i="2" s="1"/>
  <c r="T32" i="2" s="1"/>
  <c r="G8" i="3" s="1"/>
  <c r="T25" i="2"/>
  <c r="T24" i="2"/>
  <c r="T26" i="2" s="1"/>
  <c r="T27" i="2" s="1"/>
  <c r="G7" i="3" s="1"/>
  <c r="T21" i="2"/>
  <c r="T20" i="2"/>
  <c r="T19" i="2"/>
  <c r="T22" i="2" s="1"/>
  <c r="T23" i="2" s="1"/>
  <c r="G6" i="3" s="1"/>
  <c r="T16" i="2"/>
  <c r="T15" i="2"/>
  <c r="T17" i="2" s="1"/>
  <c r="T18" i="2" s="1"/>
  <c r="G5" i="3" s="1"/>
  <c r="T12" i="2"/>
  <c r="T11" i="2"/>
  <c r="T8" i="2"/>
  <c r="T7" i="2"/>
  <c r="T6" i="2"/>
  <c r="T5" i="2"/>
  <c r="T4" i="2"/>
  <c r="W61" i="2"/>
  <c r="W62" i="2" s="1"/>
  <c r="W63" i="2" s="1"/>
  <c r="H17" i="3" s="1"/>
  <c r="W58" i="2"/>
  <c r="W59" i="2" s="1"/>
  <c r="W60" i="2" s="1"/>
  <c r="H16" i="3" s="1"/>
  <c r="W55" i="2"/>
  <c r="W56" i="2" s="1"/>
  <c r="W57" i="2" s="1"/>
  <c r="H15" i="3" s="1"/>
  <c r="W52" i="2"/>
  <c r="W53" i="2" s="1"/>
  <c r="W54" i="2" s="1"/>
  <c r="H14" i="3" s="1"/>
  <c r="W49" i="2"/>
  <c r="W48" i="2"/>
  <c r="W47" i="2"/>
  <c r="W50" i="2" s="1"/>
  <c r="W51" i="2" s="1"/>
  <c r="H13" i="3" s="1"/>
  <c r="W44" i="2"/>
  <c r="W43" i="2"/>
  <c r="W45" i="2" s="1"/>
  <c r="W46" i="2" s="1"/>
  <c r="H12" i="3" s="1"/>
  <c r="W41" i="2"/>
  <c r="W42" i="2" s="1"/>
  <c r="H11" i="3" s="1"/>
  <c r="W38" i="2"/>
  <c r="W37" i="2"/>
  <c r="W34" i="2"/>
  <c r="W33" i="2"/>
  <c r="W30" i="2"/>
  <c r="W29" i="2"/>
  <c r="W28" i="2"/>
  <c r="W31" i="2" s="1"/>
  <c r="W32" i="2" s="1"/>
  <c r="H8" i="3" s="1"/>
  <c r="W25" i="2"/>
  <c r="W24" i="2"/>
  <c r="W26" i="2" s="1"/>
  <c r="W27" i="2" s="1"/>
  <c r="H7" i="3" s="1"/>
  <c r="W21" i="2"/>
  <c r="W20" i="2"/>
  <c r="W19" i="2"/>
  <c r="W22" i="2" s="1"/>
  <c r="W23" i="2" s="1"/>
  <c r="H6" i="3" s="1"/>
  <c r="W16" i="2"/>
  <c r="W15" i="2"/>
  <c r="W12" i="2"/>
  <c r="W11" i="2"/>
  <c r="W13" i="2" s="1"/>
  <c r="W14" i="2" s="1"/>
  <c r="H4" i="3" s="1"/>
  <c r="W8" i="2"/>
  <c r="W7" i="2"/>
  <c r="W6" i="2"/>
  <c r="W5" i="2"/>
  <c r="W4" i="2"/>
  <c r="Z61" i="2"/>
  <c r="Z62" i="2" s="1"/>
  <c r="Z63" i="2" s="1"/>
  <c r="Z58" i="2"/>
  <c r="Z59" i="2" s="1"/>
  <c r="Z60" i="2" s="1"/>
  <c r="Z55" i="2"/>
  <c r="Z56" i="2" s="1"/>
  <c r="Z57" i="2" s="1"/>
  <c r="Z52" i="2"/>
  <c r="Z53" i="2" s="1"/>
  <c r="Z54" i="2" s="1"/>
  <c r="Z49" i="2"/>
  <c r="Z48" i="2"/>
  <c r="Z47" i="2"/>
  <c r="Z50" i="2" s="1"/>
  <c r="Z51" i="2" s="1"/>
  <c r="Z44" i="2"/>
  <c r="Z43" i="2"/>
  <c r="Z45" i="2" s="1"/>
  <c r="Z46" i="2" s="1"/>
  <c r="Z41" i="2"/>
  <c r="Z42" i="2" s="1"/>
  <c r="Z38" i="2"/>
  <c r="Z39" i="2" s="1"/>
  <c r="Z40" i="2" s="1"/>
  <c r="Z37" i="2"/>
  <c r="Z34" i="2"/>
  <c r="Z33" i="2"/>
  <c r="Z35" i="2" s="1"/>
  <c r="Z36" i="2" s="1"/>
  <c r="Z30" i="2"/>
  <c r="Z29" i="2"/>
  <c r="Z28" i="2"/>
  <c r="Z31" i="2" s="1"/>
  <c r="Z32" i="2" s="1"/>
  <c r="Z25" i="2"/>
  <c r="Z24" i="2"/>
  <c r="Z26" i="2" s="1"/>
  <c r="Z27" i="2" s="1"/>
  <c r="Z21" i="2"/>
  <c r="Z20" i="2"/>
  <c r="Z19" i="2"/>
  <c r="Z16" i="2"/>
  <c r="Z15" i="2"/>
  <c r="Z17" i="2" s="1"/>
  <c r="Z18" i="2" s="1"/>
  <c r="Z12" i="2"/>
  <c r="Z11" i="2"/>
  <c r="Z8" i="2"/>
  <c r="Z7" i="2"/>
  <c r="Z6" i="2"/>
  <c r="Z5" i="2"/>
  <c r="Z4" i="2"/>
  <c r="Z9" i="2" s="1"/>
  <c r="Z10" i="2" s="1"/>
  <c r="I3" i="3" s="1"/>
  <c r="AC61" i="2"/>
  <c r="AC62" i="2" s="1"/>
  <c r="AC63" i="2" s="1"/>
  <c r="AC58" i="2"/>
  <c r="AC59" i="2" s="1"/>
  <c r="AC60" i="2" s="1"/>
  <c r="AC55" i="2"/>
  <c r="AC56" i="2" s="1"/>
  <c r="AC57" i="2" s="1"/>
  <c r="AC52" i="2"/>
  <c r="AC53" i="2" s="1"/>
  <c r="AC54" i="2" s="1"/>
  <c r="AC49" i="2"/>
  <c r="AC48" i="2"/>
  <c r="AC47" i="2"/>
  <c r="AC50" i="2" s="1"/>
  <c r="AC51" i="2" s="1"/>
  <c r="AC44" i="2"/>
  <c r="AC43" i="2"/>
  <c r="AC45" i="2" s="1"/>
  <c r="AC46" i="2" s="1"/>
  <c r="AC41" i="2"/>
  <c r="AC42" i="2" s="1"/>
  <c r="AC38" i="2"/>
  <c r="AC37" i="2"/>
  <c r="AC39" i="2" s="1"/>
  <c r="AC40" i="2" s="1"/>
  <c r="AC34" i="2"/>
  <c r="AC33" i="2"/>
  <c r="AC35" i="2" s="1"/>
  <c r="AC36" i="2" s="1"/>
  <c r="AC30" i="2"/>
  <c r="AC29" i="2"/>
  <c r="AC31" i="2" s="1"/>
  <c r="AC32" i="2" s="1"/>
  <c r="AC28" i="2"/>
  <c r="AC25" i="2"/>
  <c r="AC24" i="2"/>
  <c r="AC26" i="2" s="1"/>
  <c r="AC27" i="2" s="1"/>
  <c r="AC21" i="2"/>
  <c r="AC20" i="2"/>
  <c r="AC19" i="2"/>
  <c r="AC22" i="2" s="1"/>
  <c r="AC23" i="2" s="1"/>
  <c r="AC16" i="2"/>
  <c r="AC15" i="2"/>
  <c r="AC17" i="2" s="1"/>
  <c r="AC18" i="2" s="1"/>
  <c r="AC12" i="2"/>
  <c r="AC11" i="2"/>
  <c r="AC8" i="2"/>
  <c r="AC7" i="2"/>
  <c r="AC6" i="2"/>
  <c r="AC5" i="2"/>
  <c r="AC4" i="2"/>
  <c r="J5" i="6" s="1"/>
  <c r="J6" i="6" s="1"/>
  <c r="AF61" i="2"/>
  <c r="AF62" i="2" s="1"/>
  <c r="AF63" i="2" s="1"/>
  <c r="AF58" i="2"/>
  <c r="AF59" i="2" s="1"/>
  <c r="AF60" i="2" s="1"/>
  <c r="AF55" i="2"/>
  <c r="AF56" i="2" s="1"/>
  <c r="AF57" i="2" s="1"/>
  <c r="AF52" i="2"/>
  <c r="AF53" i="2" s="1"/>
  <c r="AF54" i="2" s="1"/>
  <c r="AF49" i="2"/>
  <c r="AF48" i="2"/>
  <c r="AF47" i="2"/>
  <c r="AF44" i="2"/>
  <c r="AF43" i="2"/>
  <c r="AF45" i="2" s="1"/>
  <c r="AF46" i="2" s="1"/>
  <c r="AF41" i="2"/>
  <c r="AF42" i="2" s="1"/>
  <c r="AF38" i="2"/>
  <c r="AF37" i="2"/>
  <c r="AF39" i="2" s="1"/>
  <c r="AF34" i="2"/>
  <c r="AF33" i="2"/>
  <c r="AF30" i="2"/>
  <c r="AF29" i="2"/>
  <c r="AF31" i="2" s="1"/>
  <c r="AF32" i="2" s="1"/>
  <c r="AF28" i="2"/>
  <c r="AF25" i="2"/>
  <c r="AF24" i="2"/>
  <c r="AF26" i="2" s="1"/>
  <c r="AF27" i="2" s="1"/>
  <c r="AF21" i="2"/>
  <c r="AF22" i="2" s="1"/>
  <c r="AF23" i="2" s="1"/>
  <c r="AF20" i="2"/>
  <c r="AF19" i="2"/>
  <c r="AF16" i="2"/>
  <c r="AF15" i="2"/>
  <c r="AF17" i="2" s="1"/>
  <c r="AF18" i="2" s="1"/>
  <c r="AF12" i="2"/>
  <c r="AF11" i="2"/>
  <c r="AF13" i="2" s="1"/>
  <c r="AF14" i="2" s="1"/>
  <c r="K4" i="3" s="1"/>
  <c r="AF8" i="2"/>
  <c r="AF7" i="2"/>
  <c r="AF6" i="2"/>
  <c r="AF5" i="2"/>
  <c r="AF4" i="2"/>
  <c r="AI61" i="2"/>
  <c r="AI62" i="2" s="1"/>
  <c r="AI63" i="2" s="1"/>
  <c r="AI58" i="2"/>
  <c r="AI59" i="2" s="1"/>
  <c r="AI60" i="2" s="1"/>
  <c r="AI55" i="2"/>
  <c r="AI56" i="2" s="1"/>
  <c r="AI57" i="2" s="1"/>
  <c r="AI52" i="2"/>
  <c r="AI49" i="2"/>
  <c r="AI48" i="2"/>
  <c r="AI47" i="2"/>
  <c r="AI44" i="2"/>
  <c r="AI43" i="2"/>
  <c r="AI41" i="2"/>
  <c r="AI42" i="2" s="1"/>
  <c r="AI38" i="2"/>
  <c r="AI37" i="2"/>
  <c r="AI39" i="2" s="1"/>
  <c r="AI40" i="2" s="1"/>
  <c r="AI34" i="2"/>
  <c r="AI33" i="2"/>
  <c r="AI35" i="2" s="1"/>
  <c r="AI36" i="2" s="1"/>
  <c r="AI30" i="2"/>
  <c r="AI29" i="2"/>
  <c r="AI28" i="2"/>
  <c r="AI31" i="2" s="1"/>
  <c r="AI32" i="2" s="1"/>
  <c r="AI25" i="2"/>
  <c r="AI24" i="2"/>
  <c r="AI26" i="2" s="1"/>
  <c r="AI27" i="2" s="1"/>
  <c r="AI21" i="2"/>
  <c r="AI20" i="2"/>
  <c r="AI19" i="2"/>
  <c r="AI16" i="2"/>
  <c r="AI15" i="2"/>
  <c r="AI17" i="2" s="1"/>
  <c r="AI18" i="2" s="1"/>
  <c r="AI12" i="2"/>
  <c r="AI11" i="2"/>
  <c r="AI13" i="2" s="1"/>
  <c r="AI14" i="2" s="1"/>
  <c r="L4" i="3" s="1"/>
  <c r="AI8" i="2"/>
  <c r="AI7" i="2"/>
  <c r="AI6" i="2"/>
  <c r="AI5" i="2"/>
  <c r="AI4" i="2"/>
  <c r="AL61" i="2"/>
  <c r="AL62" i="2" s="1"/>
  <c r="AL63" i="2" s="1"/>
  <c r="M17" i="3" s="1"/>
  <c r="AL58" i="2"/>
  <c r="AL59" i="2" s="1"/>
  <c r="AL60" i="2" s="1"/>
  <c r="M16" i="3" s="1"/>
  <c r="AL55" i="2"/>
  <c r="AL56" i="2" s="1"/>
  <c r="AL57" i="2" s="1"/>
  <c r="M15" i="3" s="1"/>
  <c r="AL52" i="2"/>
  <c r="AL53" i="2" s="1"/>
  <c r="AL54" i="2" s="1"/>
  <c r="M14" i="3" s="1"/>
  <c r="AL49" i="2"/>
  <c r="AL48" i="2"/>
  <c r="AL47" i="2"/>
  <c r="AL50" i="2" s="1"/>
  <c r="AL51" i="2" s="1"/>
  <c r="M13" i="3" s="1"/>
  <c r="AL44" i="2"/>
  <c r="AL45" i="2" s="1"/>
  <c r="AL46" i="2" s="1"/>
  <c r="M12" i="3" s="1"/>
  <c r="AL43" i="2"/>
  <c r="AL41" i="2"/>
  <c r="AL42" i="2" s="1"/>
  <c r="M11" i="3" s="1"/>
  <c r="AL38" i="2"/>
  <c r="AL37" i="2"/>
  <c r="AL39" i="2" s="1"/>
  <c r="AL40" i="2" s="1"/>
  <c r="M10" i="3" s="1"/>
  <c r="AL34" i="2"/>
  <c r="AL33" i="2"/>
  <c r="AL35" i="2" s="1"/>
  <c r="AL36" i="2" s="1"/>
  <c r="M9" i="3" s="1"/>
  <c r="AL30" i="2"/>
  <c r="AL29" i="2"/>
  <c r="AL28" i="2"/>
  <c r="AL31" i="2" s="1"/>
  <c r="AL32" i="2" s="1"/>
  <c r="M8" i="3" s="1"/>
  <c r="AL25" i="2"/>
  <c r="AL24" i="2"/>
  <c r="AL26" i="2" s="1"/>
  <c r="AL27" i="2" s="1"/>
  <c r="M7" i="3" s="1"/>
  <c r="AL21" i="2"/>
  <c r="AL20" i="2"/>
  <c r="AL19" i="2"/>
  <c r="AL16" i="2"/>
  <c r="AL15" i="2"/>
  <c r="AL17" i="2" s="1"/>
  <c r="AL18" i="2" s="1"/>
  <c r="M5" i="3" s="1"/>
  <c r="AL12" i="2"/>
  <c r="AL11" i="2"/>
  <c r="AL13" i="2" s="1"/>
  <c r="AL14" i="2" s="1"/>
  <c r="M4" i="3" s="1"/>
  <c r="AL8" i="2"/>
  <c r="AL7" i="2"/>
  <c r="AL6" i="2"/>
  <c r="AL5" i="2"/>
  <c r="AL4" i="2"/>
  <c r="AL9" i="2" s="1"/>
  <c r="AL10" i="2" s="1"/>
  <c r="M3" i="3" s="1"/>
  <c r="K5" i="2"/>
  <c r="K4" i="2"/>
  <c r="E4" i="2"/>
  <c r="B5" i="6" s="1"/>
  <c r="B6" i="6" s="1"/>
  <c r="AC13" i="2" l="1"/>
  <c r="AC14" i="2" s="1"/>
  <c r="J4" i="3" s="1"/>
  <c r="Q13" i="2"/>
  <c r="Q14" i="2" s="1"/>
  <c r="F4" i="3" s="1"/>
  <c r="Z13" i="2"/>
  <c r="Z14" i="2" s="1"/>
  <c r="I4" i="3" s="1"/>
  <c r="H13" i="2"/>
  <c r="H14" i="2" s="1"/>
  <c r="H9" i="2"/>
  <c r="H10" i="2" s="1"/>
  <c r="C3" i="3" s="1"/>
  <c r="AL22" i="2"/>
  <c r="AL23" i="2" s="1"/>
  <c r="M6" i="3" s="1"/>
  <c r="AI9" i="2"/>
  <c r="AI10" i="2" s="1"/>
  <c r="L3" i="3" s="1"/>
  <c r="AI50" i="2"/>
  <c r="AI51" i="2" s="1"/>
  <c r="AI22" i="2"/>
  <c r="AI23" i="2" s="1"/>
  <c r="AI45" i="2"/>
  <c r="AI46" i="2" s="1"/>
  <c r="AF35" i="2"/>
  <c r="AF36" i="2" s="1"/>
  <c r="AF9" i="2"/>
  <c r="AF10" i="2" s="1"/>
  <c r="K3" i="3" s="1"/>
  <c r="AF50" i="2"/>
  <c r="AF51" i="2" s="1"/>
  <c r="AC9" i="2"/>
  <c r="AC10" i="2" s="1"/>
  <c r="J3" i="3" s="1"/>
  <c r="Z23" i="2"/>
  <c r="I6" i="3" s="1"/>
  <c r="W9" i="2"/>
  <c r="W10" i="2" s="1"/>
  <c r="H3" i="3" s="1"/>
  <c r="W35" i="2"/>
  <c r="W36" i="2" s="1"/>
  <c r="H9" i="3" s="1"/>
  <c r="W17" i="2"/>
  <c r="W18" i="2" s="1"/>
  <c r="H5" i="3" s="1"/>
  <c r="W39" i="2"/>
  <c r="W40" i="2" s="1"/>
  <c r="H10" i="3" s="1"/>
  <c r="T50" i="2"/>
  <c r="T51" i="2" s="1"/>
  <c r="G13" i="3" s="1"/>
  <c r="T9" i="2"/>
  <c r="T10" i="2" s="1"/>
  <c r="G3" i="3" s="1"/>
  <c r="T13" i="2"/>
  <c r="T14" i="2" s="1"/>
  <c r="G4" i="3" s="1"/>
  <c r="T35" i="2"/>
  <c r="T36" i="2" s="1"/>
  <c r="G9" i="3" s="1"/>
  <c r="Q17" i="2"/>
  <c r="Q18" i="2" s="1"/>
  <c r="F5" i="3" s="1"/>
  <c r="Q39" i="2"/>
  <c r="Q40" i="2" s="1"/>
  <c r="F10" i="3" s="1"/>
  <c r="Q22" i="2"/>
  <c r="Q23" i="2" s="1"/>
  <c r="F6" i="3" s="1"/>
  <c r="Q50" i="2"/>
  <c r="Q51" i="2" s="1"/>
  <c r="F13" i="3" s="1"/>
  <c r="N22" i="2"/>
  <c r="N23" i="2" s="1"/>
  <c r="E6" i="3" s="1"/>
  <c r="N50" i="2"/>
  <c r="N51" i="2" s="1"/>
  <c r="E13" i="3" s="1"/>
  <c r="K17" i="2"/>
  <c r="K18" i="2" s="1"/>
  <c r="D5" i="3" s="1"/>
  <c r="K13" i="2"/>
  <c r="K14" i="2" s="1"/>
  <c r="D4" i="3" s="1"/>
  <c r="K50" i="2"/>
  <c r="K51" i="2" s="1"/>
  <c r="D13" i="3" s="1"/>
  <c r="C13" i="3"/>
  <c r="C9" i="3"/>
  <c r="C14" i="3"/>
  <c r="C15" i="3"/>
  <c r="C16" i="3"/>
  <c r="C17" i="3"/>
  <c r="C5" i="3"/>
  <c r="H22" i="2"/>
  <c r="H23" i="2" s="1"/>
  <c r="H39" i="2"/>
  <c r="H40" i="2" s="1"/>
  <c r="H45" i="2"/>
  <c r="H46" i="2" s="1"/>
  <c r="Q9" i="2"/>
  <c r="Q10" i="2" s="1"/>
  <c r="F3" i="3" s="1"/>
  <c r="N9" i="2"/>
  <c r="N10" i="2" s="1"/>
  <c r="E3" i="3" s="1"/>
  <c r="K9" i="2"/>
  <c r="K10" i="2" s="1"/>
  <c r="D3" i="3" s="1"/>
  <c r="K22" i="2"/>
  <c r="K23" i="2" s="1"/>
  <c r="D6" i="3" s="1"/>
  <c r="H26" i="2"/>
  <c r="H27" i="2" s="1"/>
  <c r="H31" i="2"/>
  <c r="H32" i="2" s="1"/>
  <c r="E61" i="2"/>
  <c r="E62" i="2" s="1"/>
  <c r="E63" i="2" s="1"/>
  <c r="E58" i="2"/>
  <c r="E59" i="2" s="1"/>
  <c r="E60" i="2" s="1"/>
  <c r="E55" i="2"/>
  <c r="E56" i="2" s="1"/>
  <c r="E57" i="2" s="1"/>
  <c r="E52" i="2"/>
  <c r="E53" i="2" s="1"/>
  <c r="E49" i="2"/>
  <c r="E48" i="2"/>
  <c r="E47" i="2"/>
  <c r="E44" i="2"/>
  <c r="E43" i="2"/>
  <c r="E41" i="2"/>
  <c r="E42" i="2" s="1"/>
  <c r="B11" i="3" s="1"/>
  <c r="E38" i="2"/>
  <c r="E37" i="2"/>
  <c r="E34" i="2"/>
  <c r="E33" i="2"/>
  <c r="E30" i="2"/>
  <c r="E29" i="2"/>
  <c r="E28" i="2"/>
  <c r="E25" i="2"/>
  <c r="E24" i="2"/>
  <c r="E26" i="2" s="1"/>
  <c r="E27" i="2" s="1"/>
  <c r="E21" i="2"/>
  <c r="E20" i="2"/>
  <c r="E19" i="2"/>
  <c r="E16" i="2"/>
  <c r="E15" i="2"/>
  <c r="E12" i="2"/>
  <c r="E8" i="2"/>
  <c r="E7" i="2"/>
  <c r="E5" i="2"/>
  <c r="C6" i="3" l="1"/>
  <c r="C12" i="3"/>
  <c r="C8" i="3"/>
  <c r="C7" i="3"/>
  <c r="C10" i="3"/>
  <c r="C4" i="3"/>
  <c r="E35" i="2"/>
  <c r="E36" i="2" s="1"/>
  <c r="E50" i="2"/>
  <c r="E51" i="2" s="1"/>
  <c r="E9" i="2"/>
  <c r="E10" i="2" s="1"/>
  <c r="B3" i="3" s="1"/>
  <c r="E23" i="2"/>
  <c r="E31" i="2"/>
  <c r="E32" i="2" s="1"/>
  <c r="E46" i="2"/>
  <c r="E40" i="2"/>
  <c r="E13" i="2"/>
  <c r="E14" i="2" s="1"/>
  <c r="B4" i="3" s="1"/>
  <c r="E54" i="2"/>
</calcChain>
</file>

<file path=xl/sharedStrings.xml><?xml version="1.0" encoding="utf-8"?>
<sst xmlns="http://schemas.openxmlformats.org/spreadsheetml/2006/main" count="221" uniqueCount="147">
  <si>
    <t>Total Co-amoxiclav/Bed Days used (BDUs)*100</t>
  </si>
  <si>
    <t>Total Co-amoxiclav</t>
  </si>
  <si>
    <t>1.5g (refers to amox)</t>
  </si>
  <si>
    <t>Co-amoxiclav 625mg  oral</t>
  </si>
  <si>
    <t>3g</t>
  </si>
  <si>
    <t>Co-amoxiclav 1.2g IV</t>
  </si>
  <si>
    <t>Total Teicoplanin/Bed Days used (BDUs)*100</t>
  </si>
  <si>
    <t>Total Teicoplanin</t>
  </si>
  <si>
    <t>0.4g</t>
  </si>
  <si>
    <t>Teicoplanin 400mg IV</t>
  </si>
  <si>
    <t>Teicoplanin 200mg IV</t>
  </si>
  <si>
    <t>Total Piptazobactam/Bed Days used (BDUs)*100</t>
  </si>
  <si>
    <t>14g (as pip)</t>
  </si>
  <si>
    <t>Total Aztreonam/Bed Days used (BDUs)*100</t>
  </si>
  <si>
    <t>Total Aztreonam</t>
  </si>
  <si>
    <t>4g</t>
  </si>
  <si>
    <t>Total Clindamycin/Bed Days used (BDUs)*100</t>
  </si>
  <si>
    <t>Total Clindamycin</t>
  </si>
  <si>
    <t>1.8g</t>
  </si>
  <si>
    <t>1.2g</t>
  </si>
  <si>
    <t>Clindamycin 150mg Oral</t>
  </si>
  <si>
    <t>Total Levofloxacin/Bed Days used (BDUs)*100</t>
  </si>
  <si>
    <t>Total Levofloxacin</t>
  </si>
  <si>
    <t>0.5g</t>
  </si>
  <si>
    <t>Total Daptomycin/Bed Days used (BDUs)*100</t>
  </si>
  <si>
    <t xml:space="preserve"> Total Daptomycin</t>
  </si>
  <si>
    <t>0.28g</t>
  </si>
  <si>
    <t>Total Vancomycin/Bed Days used (BDUs)*100</t>
  </si>
  <si>
    <t>Total Vancomycin</t>
  </si>
  <si>
    <t>2g</t>
  </si>
  <si>
    <t>Total Linezolid/Bed Days used (BDUs)*100</t>
  </si>
  <si>
    <t>Total Meropenem/Bed Days used (BDUs)*100</t>
  </si>
  <si>
    <t>Total Meropenem</t>
  </si>
  <si>
    <t xml:space="preserve">3g </t>
  </si>
  <si>
    <t>Total Ciprofloxacin/Bed Days used (BDUs)*100</t>
  </si>
  <si>
    <t>Total Ciprofloxacin</t>
  </si>
  <si>
    <t>1g</t>
  </si>
  <si>
    <t>https://atcddd.fhi.no/atc_ddd_index/?code=J&amp;showdescription=no</t>
  </si>
  <si>
    <t>No of doses*DDD/unit</t>
  </si>
  <si>
    <t>No of doses</t>
  </si>
  <si>
    <t xml:space="preserve">Bed Days Used </t>
  </si>
  <si>
    <t>BDU</t>
  </si>
  <si>
    <t>DDD</t>
  </si>
  <si>
    <t>Defined Daily Dosage</t>
  </si>
  <si>
    <t>Bed days</t>
  </si>
  <si>
    <t>***Example ONLY***</t>
  </si>
  <si>
    <t>Vancomycin 500mg oral</t>
  </si>
  <si>
    <t>Meropenem 1g IV</t>
  </si>
  <si>
    <t>0.8g</t>
  </si>
  <si>
    <t>Ciprofloxacin 750mg oral</t>
  </si>
  <si>
    <t>Ciprofloxacin 250mg oral</t>
  </si>
  <si>
    <t>Ciprofloxacin 500mg oral</t>
  </si>
  <si>
    <t>Meropenem 500mg IV</t>
  </si>
  <si>
    <t>Linezolid 600mg oral</t>
  </si>
  <si>
    <t>Linezolid 600mg IV</t>
  </si>
  <si>
    <t>Vancomycin 500mg IV</t>
  </si>
  <si>
    <t>Vancomycin 1g IV</t>
  </si>
  <si>
    <t>Daptomycin 500mg IV</t>
  </si>
  <si>
    <t>Daptomycin 350mg IV</t>
  </si>
  <si>
    <t>Levofloxacin 250mg oral</t>
  </si>
  <si>
    <t>Levofloxacin 500mg oral</t>
  </si>
  <si>
    <t>Levofloxacin 500mg IV</t>
  </si>
  <si>
    <t>Clindamycin 600mg IV</t>
  </si>
  <si>
    <t>Aztreonam 1g IV</t>
  </si>
  <si>
    <t>Aztreonam 2g IV</t>
  </si>
  <si>
    <t>Cefiderocol 1g IV</t>
  </si>
  <si>
    <t>6g</t>
  </si>
  <si>
    <t xml:space="preserve">Total Cefiderocol </t>
  </si>
  <si>
    <t>Total Cefiderocol /Bed Days used (BDUs)*100</t>
  </si>
  <si>
    <t>Meropenem/vaborbactam 1g/1g IV</t>
  </si>
  <si>
    <t>Total Meropenem/Vaborbactam</t>
  </si>
  <si>
    <t xml:space="preserve">Amikacin IV 250mg </t>
  </si>
  <si>
    <t>Total Amikacin</t>
  </si>
  <si>
    <t>Total Amikacin /Bed Days used (BDUs)*100</t>
  </si>
  <si>
    <t>Gentamicin IV 40mg</t>
  </si>
  <si>
    <t>Total Gentamicin</t>
  </si>
  <si>
    <t>Total Gentamicin /Bed Days used (BDUs)*100</t>
  </si>
  <si>
    <t>0.24g</t>
  </si>
  <si>
    <t>Ciprofloxacin IV 400mg</t>
  </si>
  <si>
    <t>Ciprofloxacin IV  200mg</t>
  </si>
  <si>
    <t>Total Meropenem/Vaborbactam /Bed Days used (BDUs)*100</t>
  </si>
  <si>
    <t>Co-amoxiclav 1000mg oral</t>
  </si>
  <si>
    <t>January</t>
  </si>
  <si>
    <t>February</t>
  </si>
  <si>
    <t>March</t>
  </si>
  <si>
    <t>April</t>
  </si>
  <si>
    <t>May</t>
  </si>
  <si>
    <t>June</t>
  </si>
  <si>
    <t>July</t>
  </si>
  <si>
    <t>August</t>
  </si>
  <si>
    <t>September</t>
  </si>
  <si>
    <t>October</t>
  </si>
  <si>
    <t>November</t>
  </si>
  <si>
    <t>December</t>
  </si>
  <si>
    <t>Total Linezolid</t>
  </si>
  <si>
    <t>Ciprofloxacin</t>
  </si>
  <si>
    <t>Meropenem</t>
  </si>
  <si>
    <t>Linezolid</t>
  </si>
  <si>
    <t>Daptomycin</t>
  </si>
  <si>
    <t>Levofloxacin</t>
  </si>
  <si>
    <t>Clindamycin</t>
  </si>
  <si>
    <t>Aztreonam</t>
  </si>
  <si>
    <t xml:space="preserve"> Piptazobactam</t>
  </si>
  <si>
    <t xml:space="preserve"> Teicoplanin</t>
  </si>
  <si>
    <t xml:space="preserve"> Co-amoxiclav</t>
  </si>
  <si>
    <t xml:space="preserve"> Cefiderocol </t>
  </si>
  <si>
    <t xml:space="preserve"> Meropenem/Vaborbactam </t>
  </si>
  <si>
    <t xml:space="preserve"> Amikacin </t>
  </si>
  <si>
    <t xml:space="preserve"> Gentamicin </t>
  </si>
  <si>
    <t>Vancomycin</t>
  </si>
  <si>
    <t>Summary Total Drug per Bed Days used (BDUs)</t>
  </si>
  <si>
    <t xml:space="preserve">Calculating Defined Daily Doses </t>
  </si>
  <si>
    <t>Link for reference for defined daily dosages</t>
  </si>
  <si>
    <t xml:space="preserve">Ciprofloxacin IV </t>
  </si>
  <si>
    <t xml:space="preserve">Ciprofloxacin PO </t>
  </si>
  <si>
    <t xml:space="preserve">Linezolid IV </t>
  </si>
  <si>
    <t>Linezolid PO</t>
  </si>
  <si>
    <t>Vancomycin IV</t>
  </si>
  <si>
    <t>Vancomycin PO</t>
  </si>
  <si>
    <t>Levofloxacin IV</t>
  </si>
  <si>
    <t>Levofloxacin PO</t>
  </si>
  <si>
    <t>Clindamycin IV</t>
  </si>
  <si>
    <t>Clindamycin PO</t>
  </si>
  <si>
    <t xml:space="preserve"> Co-amoxiclav IV</t>
  </si>
  <si>
    <t xml:space="preserve"> Co-amoxiclav PO</t>
  </si>
  <si>
    <t>Ciprofloxacin PO/100 BDU</t>
  </si>
  <si>
    <t>Linezolid IV /100 BDU</t>
  </si>
  <si>
    <t>Ciprofloxacin IV/100 BDU</t>
  </si>
  <si>
    <t>Linezolid PO/100 BDU</t>
  </si>
  <si>
    <t>Vancomycin IV/100 BDU</t>
  </si>
  <si>
    <t>Vancomycin PO/100 BDU</t>
  </si>
  <si>
    <t>Levofloxacin IV/100 BDU</t>
  </si>
  <si>
    <t>Levofloxacin PO/100 BDU</t>
  </si>
  <si>
    <t>Clindamycin IV/100 BDU</t>
  </si>
  <si>
    <t>Clindamycin PO/100 BDU</t>
  </si>
  <si>
    <t xml:space="preserve"> Co-amoxiclav IV/100 BDU</t>
  </si>
  <si>
    <t xml:space="preserve"> Co-amoxiclav PO/100 BDU</t>
  </si>
  <si>
    <t>Summary IV and Oral Drug per Bed Days used (BDUs)</t>
  </si>
  <si>
    <t>Month</t>
  </si>
  <si>
    <t>Date Published</t>
  </si>
  <si>
    <t>Version</t>
  </si>
  <si>
    <t>Version 1</t>
  </si>
  <si>
    <t>Signed off</t>
  </si>
  <si>
    <t xml:space="preserve">DDD/unit </t>
  </si>
  <si>
    <t>Grams</t>
  </si>
  <si>
    <t>Piptazobactam 4.5g IV</t>
  </si>
  <si>
    <t xml:space="preserve">Dr Eimear Brannigan, AMRIC Clinical Lead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</si>
</sst>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5"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2"/>
      <color theme="1"/>
      <name val="Arial"/>
      <family val="2"/>
    </font>
    <font>
      <sz val="11"/>
      <color theme="1"/>
      <name val="Arial"/>
      <family val="2"/>
    </font>
    <font>
      <b/>
      <sz val="12"/>
      <color theme="1"/>
      <name val="Calibri"/>
      <family val="2"/>
      <scheme val="minor"/>
    </font>
    <font>
      <b/>
      <sz val="14"/>
      <color theme="1"/>
      <name val="Arial"/>
      <family val="2"/>
    </font>
    <font>
      <sz val="12"/>
      <color theme="1"/>
      <name val="Arial"/>
      <family val="2"/>
    </font>
    <font>
      <sz val="12"/>
      <color theme="1"/>
      <name val="Calibri"/>
      <family val="2"/>
      <scheme val="minor"/>
    </font>
    <font>
      <sz val="12"/>
      <color indexed="8"/>
      <name val="Arial"/>
      <family val="2"/>
    </font>
    <font>
      <b/>
      <sz val="12"/>
      <color indexed="8"/>
      <name val="Arial"/>
      <family val="2"/>
    </font>
    <font>
      <b/>
      <sz val="12"/>
      <name val="Arial"/>
      <family val="2"/>
    </font>
    <font>
      <sz val="12"/>
      <name val="Arial"/>
      <family val="2"/>
    </font>
    <font>
      <sz val="12"/>
      <color rgb="FF0070C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indexed="26"/>
        <bgColor indexed="64"/>
      </patternFill>
    </fill>
    <fill>
      <patternFill patternType="solid">
        <fgColor theme="5" tint="0.79998168889431442"/>
        <bgColor indexed="64"/>
      </patternFill>
    </fill>
    <fill>
      <patternFill patternType="solid">
        <fgColor rgb="FFCCECFF"/>
        <bgColor indexed="64"/>
      </patternFill>
    </fill>
    <fill>
      <patternFill patternType="solid">
        <fgColor rgb="FFFFAFAF"/>
        <bgColor indexed="64"/>
      </patternFill>
    </fill>
    <fill>
      <patternFill patternType="solid">
        <fgColor rgb="FFBDD7EE"/>
        <bgColor indexed="64"/>
      </patternFill>
    </fill>
    <fill>
      <patternFill patternType="solid">
        <fgColor theme="0"/>
        <bgColor indexed="64"/>
      </patternFill>
    </fill>
    <fill>
      <patternFill patternType="solid">
        <fgColor theme="5" tint="0.39997558519241921"/>
        <bgColor indexed="64"/>
      </patternFill>
    </fill>
  </fills>
  <borders count="33">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right style="medium">
        <color indexed="64"/>
      </right>
      <top/>
      <bottom/>
      <diagonal/>
    </border>
    <border>
      <left style="medium">
        <color indexed="64"/>
      </left>
      <right style="thin">
        <color auto="1"/>
      </right>
      <top/>
      <bottom style="thin">
        <color auto="1"/>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auto="1"/>
      </left>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64">
    <xf numFmtId="0" fontId="0" fillId="0" borderId="0" xfId="0"/>
    <xf numFmtId="0" fontId="0" fillId="0" borderId="0" xfId="0" applyProtection="1"/>
    <xf numFmtId="0" fontId="0" fillId="0" borderId="0" xfId="0" applyFill="1" applyProtection="1"/>
    <xf numFmtId="0" fontId="3" fillId="0" borderId="0" xfId="0" applyFont="1" applyProtection="1"/>
    <xf numFmtId="0" fontId="3" fillId="0" borderId="0" xfId="0" applyFont="1" applyFill="1" applyProtection="1"/>
    <xf numFmtId="43" fontId="3" fillId="0" borderId="0" xfId="1" applyFont="1" applyFill="1" applyProtection="1"/>
    <xf numFmtId="43" fontId="3" fillId="2" borderId="0" xfId="1" applyFont="1" applyFill="1" applyProtection="1"/>
    <xf numFmtId="43" fontId="3" fillId="0" borderId="0" xfId="1" applyFont="1" applyProtection="1"/>
    <xf numFmtId="0" fontId="0" fillId="0" borderId="0" xfId="0" applyFill="1"/>
    <xf numFmtId="0" fontId="0" fillId="0" borderId="2" xfId="0" applyFill="1" applyBorder="1"/>
    <xf numFmtId="0" fontId="5" fillId="0" borderId="0" xfId="0" applyFont="1" applyAlignment="1">
      <alignment vertical="center"/>
    </xf>
    <xf numFmtId="0" fontId="2" fillId="11" borderId="0" xfId="0" applyFont="1" applyFill="1" applyBorder="1" applyAlignment="1">
      <alignment vertical="center"/>
    </xf>
    <xf numFmtId="2" fontId="3" fillId="0" borderId="0" xfId="1" applyNumberFormat="1" applyFont="1" applyFill="1" applyProtection="1"/>
    <xf numFmtId="2" fontId="3" fillId="7" borderId="0" xfId="1" applyNumberFormat="1" applyFont="1" applyFill="1" applyProtection="1"/>
    <xf numFmtId="2" fontId="3" fillId="0" borderId="0" xfId="0" applyNumberFormat="1" applyFont="1" applyFill="1" applyProtection="1"/>
    <xf numFmtId="2" fontId="3" fillId="0" borderId="0" xfId="0" applyNumberFormat="1" applyFont="1" applyProtection="1"/>
    <xf numFmtId="2" fontId="3" fillId="0" borderId="0" xfId="1" applyNumberFormat="1" applyFont="1" applyProtection="1"/>
    <xf numFmtId="0" fontId="4" fillId="9" borderId="8" xfId="0" applyFont="1" applyFill="1" applyBorder="1" applyAlignment="1">
      <alignment horizontal="center" vertical="center"/>
    </xf>
    <xf numFmtId="0" fontId="4" fillId="9" borderId="11" xfId="0" applyFont="1" applyFill="1" applyBorder="1" applyAlignment="1">
      <alignment horizontal="center" vertical="center"/>
    </xf>
    <xf numFmtId="0" fontId="0" fillId="0" borderId="2" xfId="0" applyBorder="1"/>
    <xf numFmtId="0" fontId="0" fillId="0" borderId="0" xfId="0" applyAlignment="1">
      <alignment horizontal="center" vertical="center"/>
    </xf>
    <xf numFmtId="0" fontId="0" fillId="0" borderId="0" xfId="0" applyFont="1" applyAlignment="1">
      <alignment horizontal="center" vertical="center"/>
    </xf>
    <xf numFmtId="0" fontId="0" fillId="0" borderId="0" xfId="0" applyNumberFormat="1"/>
    <xf numFmtId="0" fontId="0" fillId="0" borderId="0" xfId="0" applyAlignment="1">
      <alignment vertical="center"/>
    </xf>
    <xf numFmtId="0" fontId="6" fillId="0" borderId="0" xfId="0" applyFont="1" applyFill="1" applyProtection="1"/>
    <xf numFmtId="0" fontId="6" fillId="0" borderId="0" xfId="0" applyFont="1"/>
    <xf numFmtId="0" fontId="4" fillId="9" borderId="11" xfId="0" applyFont="1" applyFill="1" applyBorder="1" applyAlignment="1">
      <alignment horizontal="left" vertical="center"/>
    </xf>
    <xf numFmtId="0" fontId="8" fillId="14" borderId="2" xfId="0" applyFont="1" applyFill="1" applyBorder="1" applyProtection="1"/>
    <xf numFmtId="0" fontId="8" fillId="14" borderId="2" xfId="0" applyFont="1" applyFill="1" applyBorder="1"/>
    <xf numFmtId="0" fontId="4" fillId="0" borderId="25" xfId="0" applyFont="1" applyFill="1" applyBorder="1" applyAlignment="1" applyProtection="1">
      <alignment horizontal="center"/>
      <protection locked="0"/>
    </xf>
    <xf numFmtId="0" fontId="4" fillId="0" borderId="26" xfId="0" applyFont="1" applyFill="1" applyBorder="1" applyAlignment="1" applyProtection="1">
      <alignment horizontal="center"/>
      <protection locked="0"/>
    </xf>
    <xf numFmtId="0" fontId="4" fillId="0" borderId="27" xfId="0" applyFont="1" applyFill="1" applyBorder="1" applyAlignment="1" applyProtection="1">
      <alignment horizontal="center"/>
      <protection locked="0"/>
    </xf>
    <xf numFmtId="0" fontId="4" fillId="4" borderId="14" xfId="0" applyFont="1" applyFill="1" applyBorder="1" applyProtection="1">
      <protection locked="0"/>
    </xf>
    <xf numFmtId="0" fontId="4" fillId="4" borderId="0" xfId="0" applyFont="1" applyFill="1" applyBorder="1" applyProtection="1">
      <protection locked="0"/>
    </xf>
    <xf numFmtId="0" fontId="8" fillId="0" borderId="28" xfId="0" applyFont="1" applyBorder="1" applyProtection="1">
      <protection locked="0"/>
    </xf>
    <xf numFmtId="17" fontId="8" fillId="0" borderId="0" xfId="0" applyNumberFormat="1" applyFont="1" applyBorder="1" applyProtection="1">
      <protection locked="0"/>
    </xf>
    <xf numFmtId="0" fontId="4" fillId="0" borderId="14" xfId="0" applyFont="1" applyBorder="1" applyProtection="1">
      <protection locked="0"/>
    </xf>
    <xf numFmtId="0" fontId="4" fillId="0" borderId="0" xfId="0" applyFont="1" applyBorder="1" applyProtection="1">
      <protection locked="0"/>
    </xf>
    <xf numFmtId="0" fontId="10" fillId="8" borderId="4" xfId="0" applyFont="1" applyFill="1" applyBorder="1" applyAlignment="1" applyProtection="1">
      <alignment horizontal="left"/>
    </xf>
    <xf numFmtId="0" fontId="11" fillId="5" borderId="2" xfId="0" applyFont="1" applyFill="1" applyBorder="1" applyAlignment="1" applyProtection="1">
      <alignment horizontal="left"/>
      <protection locked="0"/>
    </xf>
    <xf numFmtId="0" fontId="11" fillId="5" borderId="22" xfId="0" applyFont="1" applyFill="1" applyBorder="1" applyAlignment="1" applyProtection="1">
      <alignment horizontal="left"/>
      <protection locked="0"/>
    </xf>
    <xf numFmtId="0" fontId="8" fillId="4" borderId="28" xfId="0" applyFont="1" applyFill="1" applyBorder="1" applyProtection="1">
      <protection locked="0"/>
    </xf>
    <xf numFmtId="0" fontId="8" fillId="0" borderId="0" xfId="0" applyFont="1" applyBorder="1" applyProtection="1"/>
    <xf numFmtId="0" fontId="8" fillId="0" borderId="14" xfId="0" applyFont="1" applyBorder="1" applyProtection="1">
      <protection locked="0"/>
    </xf>
    <xf numFmtId="0" fontId="8" fillId="0" borderId="0" xfId="0" applyFont="1" applyBorder="1" applyProtection="1">
      <protection locked="0"/>
    </xf>
    <xf numFmtId="0" fontId="11" fillId="3" borderId="4" xfId="0" applyFont="1" applyFill="1" applyBorder="1" applyAlignment="1" applyProtection="1">
      <alignment horizontal="left"/>
    </xf>
    <xf numFmtId="0" fontId="12" fillId="3" borderId="2" xfId="0" applyFont="1" applyFill="1" applyBorder="1" applyAlignment="1" applyProtection="1">
      <alignment horizontal="left"/>
      <protection locked="0"/>
    </xf>
    <xf numFmtId="0" fontId="12" fillId="12" borderId="22" xfId="0" applyFont="1" applyFill="1" applyBorder="1" applyAlignment="1" applyProtection="1">
      <alignment horizontal="left"/>
      <protection locked="0"/>
    </xf>
    <xf numFmtId="0" fontId="8" fillId="12" borderId="28" xfId="0" applyFont="1" applyFill="1" applyBorder="1" applyProtection="1">
      <protection locked="0"/>
    </xf>
    <xf numFmtId="0" fontId="8" fillId="12" borderId="0" xfId="0" applyFont="1" applyFill="1" applyBorder="1" applyProtection="1"/>
    <xf numFmtId="0" fontId="8" fillId="12" borderId="14" xfId="0" applyFont="1" applyFill="1" applyBorder="1" applyProtection="1">
      <protection locked="0"/>
    </xf>
    <xf numFmtId="0" fontId="8" fillId="12" borderId="0" xfId="0" applyFont="1" applyFill="1" applyBorder="1" applyProtection="1">
      <protection locked="0"/>
    </xf>
    <xf numFmtId="2" fontId="11" fillId="7" borderId="4" xfId="1" applyNumberFormat="1" applyFont="1" applyFill="1" applyBorder="1" applyAlignment="1" applyProtection="1">
      <alignment horizontal="left"/>
    </xf>
    <xf numFmtId="2" fontId="12" fillId="7" borderId="12" xfId="1" applyNumberFormat="1" applyFont="1" applyFill="1" applyBorder="1" applyAlignment="1" applyProtection="1">
      <alignment horizontal="left"/>
      <protection locked="0"/>
    </xf>
    <xf numFmtId="2" fontId="12" fillId="7" borderId="3" xfId="1" applyNumberFormat="1" applyFont="1" applyFill="1" applyBorder="1" applyAlignment="1" applyProtection="1">
      <alignment horizontal="left"/>
      <protection locked="0"/>
    </xf>
    <xf numFmtId="2" fontId="8" fillId="7" borderId="28" xfId="1" applyNumberFormat="1" applyFont="1" applyFill="1" applyBorder="1" applyProtection="1">
      <protection locked="0"/>
    </xf>
    <xf numFmtId="2" fontId="4" fillId="7" borderId="0" xfId="1" applyNumberFormat="1" applyFont="1" applyFill="1" applyBorder="1" applyProtection="1"/>
    <xf numFmtId="2" fontId="8" fillId="7" borderId="14" xfId="1" applyNumberFormat="1" applyFont="1" applyFill="1" applyBorder="1" applyProtection="1">
      <protection locked="0"/>
    </xf>
    <xf numFmtId="2" fontId="8" fillId="7" borderId="0" xfId="1" applyNumberFormat="1" applyFont="1" applyFill="1" applyBorder="1" applyProtection="1">
      <protection locked="0"/>
    </xf>
    <xf numFmtId="0" fontId="12" fillId="5" borderId="12" xfId="0" applyFont="1" applyFill="1" applyBorder="1" applyAlignment="1" applyProtection="1">
      <alignment horizontal="left"/>
      <protection locked="0"/>
    </xf>
    <xf numFmtId="0" fontId="12" fillId="5" borderId="3" xfId="0" applyFont="1" applyFill="1" applyBorder="1" applyAlignment="1" applyProtection="1">
      <alignment horizontal="left"/>
      <protection locked="0"/>
    </xf>
    <xf numFmtId="0" fontId="8" fillId="0" borderId="14" xfId="0" applyFont="1" applyFill="1" applyBorder="1" applyProtection="1">
      <protection locked="0"/>
    </xf>
    <xf numFmtId="0" fontId="12" fillId="5" borderId="2" xfId="0" applyFont="1" applyFill="1" applyBorder="1" applyAlignment="1" applyProtection="1">
      <alignment horizontal="left"/>
      <protection locked="0"/>
    </xf>
    <xf numFmtId="0" fontId="12" fillId="5" borderId="22" xfId="0" applyFont="1" applyFill="1" applyBorder="1" applyAlignment="1" applyProtection="1">
      <alignment horizontal="left"/>
      <protection locked="0"/>
    </xf>
    <xf numFmtId="0" fontId="12" fillId="12" borderId="12" xfId="0" applyFont="1" applyFill="1" applyBorder="1" applyAlignment="1" applyProtection="1">
      <alignment horizontal="left"/>
      <protection locked="0"/>
    </xf>
    <xf numFmtId="0" fontId="12" fillId="12" borderId="3" xfId="0" applyFont="1" applyFill="1" applyBorder="1" applyAlignment="1" applyProtection="1">
      <alignment horizontal="left"/>
      <protection locked="0"/>
    </xf>
    <xf numFmtId="2" fontId="11" fillId="7" borderId="13" xfId="1" applyNumberFormat="1" applyFont="1" applyFill="1" applyBorder="1" applyAlignment="1" applyProtection="1">
      <alignment horizontal="left"/>
    </xf>
    <xf numFmtId="2" fontId="12" fillId="7" borderId="0" xfId="1" applyNumberFormat="1" applyFont="1" applyFill="1" applyBorder="1" applyAlignment="1" applyProtection="1">
      <alignment horizontal="left"/>
      <protection locked="0"/>
    </xf>
    <xf numFmtId="0" fontId="10" fillId="8" borderId="4" xfId="0" applyNumberFormat="1" applyFont="1" applyFill="1" applyBorder="1" applyAlignment="1" applyProtection="1">
      <alignment horizontal="left"/>
    </xf>
    <xf numFmtId="0" fontId="12" fillId="3" borderId="12" xfId="0" applyFont="1" applyFill="1" applyBorder="1" applyAlignment="1" applyProtection="1">
      <alignment horizontal="left"/>
      <protection locked="0"/>
    </xf>
    <xf numFmtId="0" fontId="12" fillId="3" borderId="3" xfId="0" applyFont="1" applyFill="1" applyBorder="1" applyAlignment="1" applyProtection="1">
      <alignment horizontal="left"/>
      <protection locked="0"/>
    </xf>
    <xf numFmtId="2" fontId="11" fillId="7" borderId="15" xfId="1" applyNumberFormat="1" applyFont="1" applyFill="1" applyBorder="1" applyAlignment="1" applyProtection="1">
      <alignment horizontal="left"/>
    </xf>
    <xf numFmtId="0" fontId="10" fillId="8" borderId="16" xfId="0" applyNumberFormat="1" applyFont="1" applyFill="1" applyBorder="1" applyAlignment="1" applyProtection="1">
      <alignment horizontal="left"/>
    </xf>
    <xf numFmtId="0" fontId="11" fillId="5" borderId="17" xfId="0" applyFont="1" applyFill="1" applyBorder="1" applyAlignment="1" applyProtection="1">
      <alignment horizontal="left"/>
      <protection locked="0"/>
    </xf>
    <xf numFmtId="0" fontId="11" fillId="5" borderId="23" xfId="0" applyFont="1" applyFill="1" applyBorder="1" applyAlignment="1" applyProtection="1">
      <alignment horizontal="left"/>
      <protection locked="0"/>
    </xf>
    <xf numFmtId="0" fontId="11" fillId="3" borderId="16" xfId="0" applyNumberFormat="1" applyFont="1" applyFill="1" applyBorder="1" applyAlignment="1" applyProtection="1">
      <alignment horizontal="left"/>
    </xf>
    <xf numFmtId="0" fontId="12" fillId="3" borderId="18" xfId="0" applyFont="1" applyFill="1" applyBorder="1" applyAlignment="1" applyProtection="1">
      <alignment horizontal="left"/>
      <protection locked="0"/>
    </xf>
    <xf numFmtId="0" fontId="12" fillId="3" borderId="1" xfId="0" applyFont="1" applyFill="1" applyBorder="1" applyAlignment="1" applyProtection="1">
      <alignment horizontal="left"/>
      <protection locked="0"/>
    </xf>
    <xf numFmtId="2" fontId="11" fillId="7" borderId="19" xfId="1" applyNumberFormat="1" applyFont="1" applyFill="1" applyBorder="1" applyAlignment="1" applyProtection="1">
      <alignment horizontal="left"/>
    </xf>
    <xf numFmtId="0" fontId="11" fillId="5" borderId="0" xfId="0" applyFont="1" applyFill="1" applyBorder="1" applyAlignment="1" applyProtection="1">
      <alignment horizontal="left"/>
      <protection locked="0"/>
    </xf>
    <xf numFmtId="0" fontId="10" fillId="8" borderId="16" xfId="0" applyFont="1" applyFill="1" applyBorder="1" applyAlignment="1" applyProtection="1">
      <alignment horizontal="left"/>
    </xf>
    <xf numFmtId="0" fontId="12" fillId="5" borderId="17" xfId="0" applyFont="1" applyFill="1" applyBorder="1" applyProtection="1">
      <protection locked="0"/>
    </xf>
    <xf numFmtId="0" fontId="12" fillId="5" borderId="23" xfId="0" applyFont="1" applyFill="1" applyBorder="1" applyAlignment="1" applyProtection="1">
      <alignment horizontal="left"/>
      <protection locked="0"/>
    </xf>
    <xf numFmtId="0" fontId="11" fillId="3" borderId="16" xfId="0" applyFont="1" applyFill="1" applyBorder="1" applyAlignment="1" applyProtection="1">
      <alignment horizontal="left"/>
    </xf>
    <xf numFmtId="0" fontId="12" fillId="3" borderId="17" xfId="0" applyFont="1" applyFill="1" applyBorder="1" applyAlignment="1" applyProtection="1">
      <alignment horizontal="left"/>
      <protection locked="0"/>
    </xf>
    <xf numFmtId="0" fontId="12" fillId="3" borderId="23" xfId="0" applyFont="1" applyFill="1" applyBorder="1" applyAlignment="1" applyProtection="1">
      <alignment horizontal="left"/>
      <protection locked="0"/>
    </xf>
    <xf numFmtId="0" fontId="12" fillId="5" borderId="18" xfId="0" applyFont="1" applyFill="1" applyBorder="1" applyAlignment="1" applyProtection="1">
      <alignment horizontal="left"/>
      <protection locked="0"/>
    </xf>
    <xf numFmtId="0" fontId="12" fillId="5" borderId="1" xfId="0" applyFont="1" applyFill="1" applyBorder="1" applyAlignment="1" applyProtection="1">
      <alignment horizontal="left"/>
      <protection locked="0"/>
    </xf>
    <xf numFmtId="1" fontId="12" fillId="3" borderId="19" xfId="0" applyNumberFormat="1" applyFont="1" applyFill="1" applyBorder="1" applyProtection="1"/>
    <xf numFmtId="1" fontId="12" fillId="3" borderId="18" xfId="0" applyNumberFormat="1" applyFont="1" applyFill="1" applyBorder="1" applyAlignment="1" applyProtection="1">
      <alignment horizontal="left"/>
      <protection locked="0"/>
    </xf>
    <xf numFmtId="1" fontId="12" fillId="3" borderId="1" xfId="0" applyNumberFormat="1" applyFont="1" applyFill="1" applyBorder="1" applyAlignment="1" applyProtection="1">
      <alignment horizontal="left"/>
      <protection locked="0"/>
    </xf>
    <xf numFmtId="2" fontId="12" fillId="7" borderId="18" xfId="1" applyNumberFormat="1" applyFont="1" applyFill="1" applyBorder="1" applyAlignment="1" applyProtection="1">
      <alignment horizontal="left"/>
      <protection locked="0"/>
    </xf>
    <xf numFmtId="2" fontId="12" fillId="7" borderId="1" xfId="1" applyNumberFormat="1" applyFont="1" applyFill="1" applyBorder="1" applyAlignment="1" applyProtection="1">
      <alignment horizontal="left"/>
      <protection locked="0"/>
    </xf>
    <xf numFmtId="0" fontId="13" fillId="6" borderId="19" xfId="0" applyFont="1" applyFill="1" applyBorder="1" applyProtection="1"/>
    <xf numFmtId="0" fontId="12" fillId="3" borderId="19" xfId="0" applyFont="1" applyFill="1" applyBorder="1" applyProtection="1"/>
    <xf numFmtId="0" fontId="4" fillId="5" borderId="18" xfId="0" applyFont="1" applyFill="1" applyBorder="1" applyAlignment="1" applyProtection="1">
      <alignment horizontal="left"/>
      <protection locked="0"/>
    </xf>
    <xf numFmtId="0" fontId="8" fillId="6" borderId="19" xfId="0" applyFont="1" applyFill="1" applyBorder="1" applyProtection="1"/>
    <xf numFmtId="0" fontId="4" fillId="5" borderId="1" xfId="0" applyFont="1" applyFill="1" applyBorder="1" applyAlignment="1" applyProtection="1">
      <alignment horizontal="left"/>
      <protection locked="0"/>
    </xf>
    <xf numFmtId="0" fontId="4" fillId="3" borderId="19" xfId="0" applyFont="1" applyFill="1" applyBorder="1" applyProtection="1"/>
    <xf numFmtId="0" fontId="8" fillId="3" borderId="18" xfId="0" applyFont="1" applyFill="1" applyBorder="1" applyProtection="1">
      <protection locked="0"/>
    </xf>
    <xf numFmtId="0" fontId="8" fillId="3" borderId="1" xfId="0" applyFont="1" applyFill="1" applyBorder="1" applyProtection="1">
      <protection locked="0"/>
    </xf>
    <xf numFmtId="43" fontId="11" fillId="2" borderId="19" xfId="1" applyFont="1" applyFill="1" applyBorder="1" applyAlignment="1" applyProtection="1">
      <alignment horizontal="left"/>
    </xf>
    <xf numFmtId="43" fontId="8" fillId="2" borderId="18" xfId="1" applyFont="1" applyFill="1" applyBorder="1" applyProtection="1">
      <protection locked="0"/>
    </xf>
    <xf numFmtId="43" fontId="8" fillId="2" borderId="1" xfId="1" applyFont="1" applyFill="1" applyBorder="1" applyProtection="1">
      <protection locked="0"/>
    </xf>
    <xf numFmtId="43" fontId="8" fillId="2" borderId="28" xfId="1" applyFont="1" applyFill="1" applyBorder="1" applyProtection="1">
      <protection locked="0"/>
    </xf>
    <xf numFmtId="43" fontId="4" fillId="2" borderId="0" xfId="1" applyFont="1" applyFill="1" applyBorder="1" applyProtection="1"/>
    <xf numFmtId="43" fontId="8" fillId="2" borderId="14" xfId="1" applyFont="1" applyFill="1" applyBorder="1" applyProtection="1">
      <protection locked="0"/>
    </xf>
    <xf numFmtId="43" fontId="8" fillId="2" borderId="0" xfId="1" applyFont="1" applyFill="1" applyBorder="1" applyProtection="1">
      <protection locked="0"/>
    </xf>
    <xf numFmtId="2" fontId="8" fillId="6" borderId="19" xfId="0" applyNumberFormat="1" applyFont="1" applyFill="1" applyBorder="1" applyProtection="1"/>
    <xf numFmtId="2" fontId="4" fillId="5" borderId="18" xfId="0" applyNumberFormat="1" applyFont="1" applyFill="1" applyBorder="1" applyAlignment="1" applyProtection="1">
      <alignment horizontal="left"/>
      <protection locked="0"/>
    </xf>
    <xf numFmtId="2" fontId="4" fillId="5" borderId="1" xfId="0" applyNumberFormat="1" applyFont="1" applyFill="1" applyBorder="1" applyAlignment="1" applyProtection="1">
      <alignment horizontal="left"/>
      <protection locked="0"/>
    </xf>
    <xf numFmtId="2" fontId="8" fillId="4" borderId="28" xfId="0" applyNumberFormat="1" applyFont="1" applyFill="1" applyBorder="1" applyProtection="1">
      <protection locked="0"/>
    </xf>
    <xf numFmtId="2" fontId="8" fillId="0" borderId="0" xfId="0" applyNumberFormat="1" applyFont="1" applyBorder="1" applyProtection="1"/>
    <xf numFmtId="2" fontId="8" fillId="0" borderId="14" xfId="0" applyNumberFormat="1" applyFont="1" applyBorder="1" applyProtection="1">
      <protection locked="0"/>
    </xf>
    <xf numFmtId="2" fontId="8" fillId="0" borderId="0" xfId="0" applyNumberFormat="1" applyFont="1" applyBorder="1" applyProtection="1">
      <protection locked="0"/>
    </xf>
    <xf numFmtId="0" fontId="8" fillId="12" borderId="28" xfId="0" applyFont="1" applyFill="1" applyBorder="1" applyProtection="1"/>
    <xf numFmtId="0" fontId="8" fillId="12" borderId="14" xfId="0" applyFont="1" applyFill="1" applyBorder="1" applyProtection="1"/>
    <xf numFmtId="0" fontId="8" fillId="4" borderId="28" xfId="0" applyFont="1" applyFill="1" applyBorder="1" applyProtection="1"/>
    <xf numFmtId="0" fontId="8" fillId="0" borderId="14" xfId="0" applyFont="1" applyBorder="1" applyProtection="1"/>
    <xf numFmtId="2" fontId="11" fillId="2" borderId="19" xfId="1" applyNumberFormat="1" applyFont="1" applyFill="1" applyBorder="1" applyAlignment="1" applyProtection="1">
      <alignment horizontal="left"/>
    </xf>
    <xf numFmtId="2" fontId="8" fillId="2" borderId="18" xfId="1" applyNumberFormat="1" applyFont="1" applyFill="1" applyBorder="1" applyProtection="1">
      <protection locked="0"/>
    </xf>
    <xf numFmtId="2" fontId="8" fillId="2" borderId="1" xfId="1" applyNumberFormat="1" applyFont="1" applyFill="1" applyBorder="1" applyProtection="1">
      <protection locked="0"/>
    </xf>
    <xf numFmtId="2" fontId="8" fillId="2" borderId="28" xfId="1" applyNumberFormat="1" applyFont="1" applyFill="1" applyBorder="1" applyProtection="1">
      <protection locked="0"/>
    </xf>
    <xf numFmtId="2" fontId="4" fillId="2" borderId="0" xfId="1" applyNumberFormat="1" applyFont="1" applyFill="1" applyBorder="1" applyProtection="1"/>
    <xf numFmtId="2" fontId="8" fillId="2" borderId="14" xfId="1" applyNumberFormat="1" applyFont="1" applyFill="1" applyBorder="1" applyProtection="1">
      <protection locked="0"/>
    </xf>
    <xf numFmtId="2" fontId="8" fillId="2" borderId="0" xfId="1" applyNumberFormat="1" applyFont="1" applyFill="1" applyBorder="1" applyProtection="1">
      <protection locked="0"/>
    </xf>
    <xf numFmtId="2" fontId="4" fillId="2" borderId="14" xfId="1" applyNumberFormat="1" applyFont="1" applyFill="1" applyBorder="1" applyProtection="1">
      <protection locked="0"/>
    </xf>
    <xf numFmtId="2" fontId="4" fillId="2" borderId="0" xfId="1" applyNumberFormat="1" applyFont="1" applyFill="1" applyBorder="1" applyProtection="1">
      <protection locked="0"/>
    </xf>
    <xf numFmtId="2" fontId="11" fillId="2" borderId="20" xfId="1" applyNumberFormat="1" applyFont="1" applyFill="1" applyBorder="1" applyAlignment="1" applyProtection="1">
      <alignment horizontal="left"/>
    </xf>
    <xf numFmtId="2" fontId="8" fillId="2" borderId="21" xfId="1" applyNumberFormat="1" applyFont="1" applyFill="1" applyBorder="1" applyProtection="1">
      <protection locked="0"/>
    </xf>
    <xf numFmtId="2" fontId="8" fillId="2" borderId="24" xfId="1" applyNumberFormat="1" applyFont="1" applyFill="1" applyBorder="1" applyProtection="1">
      <protection locked="0"/>
    </xf>
    <xf numFmtId="2" fontId="8" fillId="2" borderId="29" xfId="1" applyNumberFormat="1" applyFont="1" applyFill="1" applyBorder="1" applyProtection="1">
      <protection locked="0"/>
    </xf>
    <xf numFmtId="2" fontId="4" fillId="2" borderId="30" xfId="1" applyNumberFormat="1" applyFont="1" applyFill="1" applyBorder="1" applyProtection="1"/>
    <xf numFmtId="2" fontId="4" fillId="2" borderId="31" xfId="1" applyNumberFormat="1" applyFont="1" applyFill="1" applyBorder="1" applyProtection="1">
      <protection locked="0"/>
    </xf>
    <xf numFmtId="2" fontId="4" fillId="2" borderId="30" xfId="1" applyNumberFormat="1" applyFont="1" applyFill="1" applyBorder="1" applyProtection="1">
      <protection locked="0"/>
    </xf>
    <xf numFmtId="0" fontId="8" fillId="11" borderId="0" xfId="0" applyFont="1" applyFill="1" applyBorder="1" applyAlignment="1">
      <alignment vertical="center"/>
    </xf>
    <xf numFmtId="0" fontId="14" fillId="11" borderId="0" xfId="0" applyFont="1" applyFill="1" applyBorder="1" applyAlignment="1">
      <alignment vertical="center"/>
    </xf>
    <xf numFmtId="0" fontId="8" fillId="0" borderId="2" xfId="0" applyFont="1" applyFill="1" applyBorder="1"/>
    <xf numFmtId="17" fontId="4" fillId="0" borderId="32" xfId="0" applyNumberFormat="1" applyFont="1" applyFill="1" applyBorder="1" applyAlignment="1" applyProtection="1">
      <alignment horizontal="center" vertical="center"/>
      <protection locked="0"/>
    </xf>
    <xf numFmtId="17" fontId="4" fillId="0" borderId="2" xfId="0" applyNumberFormat="1" applyFont="1" applyFill="1" applyBorder="1" applyAlignment="1" applyProtection="1">
      <alignment horizontal="center"/>
      <protection locked="0"/>
    </xf>
    <xf numFmtId="0" fontId="4" fillId="0" borderId="2" xfId="0" applyNumberFormat="1" applyFont="1" applyFill="1" applyBorder="1" applyAlignment="1" applyProtection="1">
      <alignment horizontal="center"/>
      <protection locked="0"/>
    </xf>
    <xf numFmtId="43" fontId="11" fillId="0" borderId="2" xfId="1" applyNumberFormat="1" applyFont="1" applyFill="1" applyBorder="1" applyAlignment="1" applyProtection="1">
      <alignment vertical="top"/>
    </xf>
    <xf numFmtId="43" fontId="8" fillId="0" borderId="0" xfId="0" applyNumberFormat="1" applyFont="1" applyFill="1" applyBorder="1" applyAlignment="1" applyProtection="1">
      <alignment horizontal="left" vertical="center"/>
      <protection locked="0"/>
    </xf>
    <xf numFmtId="43" fontId="11" fillId="9" borderId="2" xfId="1" applyNumberFormat="1" applyFont="1" applyFill="1" applyBorder="1" applyAlignment="1" applyProtection="1">
      <alignment vertical="top"/>
    </xf>
    <xf numFmtId="43" fontId="8" fillId="9" borderId="0" xfId="0" applyNumberFormat="1" applyFont="1" applyFill="1" applyBorder="1" applyAlignment="1" applyProtection="1">
      <alignment horizontal="left" vertical="center"/>
      <protection locked="0"/>
    </xf>
    <xf numFmtId="43" fontId="8" fillId="0" borderId="0" xfId="0" applyNumberFormat="1" applyFont="1" applyAlignment="1">
      <alignment horizontal="left" vertical="center"/>
    </xf>
    <xf numFmtId="43" fontId="8" fillId="9" borderId="0" xfId="0" applyNumberFormat="1" applyFont="1" applyFill="1" applyAlignment="1">
      <alignment horizontal="left" vertical="center"/>
    </xf>
    <xf numFmtId="43" fontId="8" fillId="13" borderId="0" xfId="0" applyNumberFormat="1" applyFont="1" applyFill="1" applyAlignment="1">
      <alignment horizontal="left" vertical="center"/>
    </xf>
    <xf numFmtId="17" fontId="8" fillId="0" borderId="2" xfId="0" applyNumberFormat="1" applyFont="1" applyFill="1" applyBorder="1" applyAlignment="1" applyProtection="1">
      <alignment horizontal="left"/>
    </xf>
    <xf numFmtId="0" fontId="8" fillId="0" borderId="2" xfId="0" applyFont="1" applyBorder="1" applyAlignment="1">
      <alignment horizontal="left"/>
    </xf>
    <xf numFmtId="43" fontId="11" fillId="0" borderId="2" xfId="1" applyFont="1" applyFill="1" applyBorder="1" applyAlignment="1" applyProtection="1">
      <alignment vertical="top"/>
    </xf>
    <xf numFmtId="43" fontId="8" fillId="0" borderId="2" xfId="1" applyFont="1" applyFill="1" applyBorder="1" applyProtection="1"/>
    <xf numFmtId="0" fontId="9" fillId="0" borderId="0" xfId="0" applyFont="1" applyFill="1"/>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4" fillId="9" borderId="5" xfId="0" applyFont="1" applyFill="1" applyBorder="1" applyAlignment="1">
      <alignment horizontal="center" vertical="center"/>
    </xf>
    <xf numFmtId="0" fontId="9" fillId="0" borderId="6" xfId="0" applyFont="1" applyBorder="1" applyAlignment="1">
      <alignment horizontal="center" vertical="center"/>
    </xf>
    <xf numFmtId="17" fontId="4" fillId="5" borderId="28" xfId="0" applyNumberFormat="1" applyFont="1" applyFill="1" applyBorder="1" applyAlignment="1" applyProtection="1">
      <alignment horizontal="center"/>
      <protection locked="0"/>
    </xf>
    <xf numFmtId="17" fontId="4" fillId="5" borderId="0" xfId="0" applyNumberFormat="1" applyFont="1" applyFill="1" applyBorder="1" applyAlignment="1" applyProtection="1">
      <alignment horizontal="center"/>
      <protection locked="0"/>
    </xf>
    <xf numFmtId="0" fontId="7" fillId="10" borderId="8"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4" fillId="9" borderId="4" xfId="0" applyFont="1" applyFill="1" applyBorder="1" applyAlignment="1">
      <alignment vertical="center"/>
    </xf>
  </cellXfs>
  <cellStyles count="2">
    <cellStyle name="Comma" xfId="1" builtinId="3"/>
    <cellStyle name="Normal" xfId="0" builtinId="0"/>
  </cellStyles>
  <dxfs count="0"/>
  <tableStyles count="0" defaultTableStyle="TableStyleMedium2" defaultPivotStyle="PivotStyleLight16"/>
  <colors>
    <mruColors>
      <color rgb="FFBDD7EE"/>
      <color rgb="FFFFFFFF"/>
      <color rgb="FFFFCCCC"/>
      <color rgb="FFCC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Ciprofloxacin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Summary!$A$3</c:f>
              <c:strCache>
                <c:ptCount val="1"/>
                <c:pt idx="0">
                  <c:v>Ciprofloxacin</c:v>
                </c:pt>
              </c:strCache>
            </c:strRef>
          </c:tx>
          <c:spPr>
            <a:ln w="28575" cap="rnd">
              <a:solidFill>
                <a:schemeClr val="accent1"/>
              </a:solidFill>
              <a:round/>
            </a:ln>
            <a:effectLst/>
          </c:spPr>
          <c:marker>
            <c:symbol val="none"/>
          </c:marker>
          <c:cat>
            <c:strRef>
              <c:f>Summary!$B$2:$M$2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Summary!$B$3:$M$3</c:f>
              <c:numCache>
                <c:formatCode>_(* #,##0.00_);_(* \(#,##0.00\);_(* "-"??_);_(@_)</c:formatCode>
                <c:ptCount val="12"/>
                <c:pt idx="0">
                  <c:v>1.607142857142857</c:v>
                </c:pt>
                <c:pt idx="1">
                  <c:v>1.607142857142857</c:v>
                </c:pt>
                <c:pt idx="2">
                  <c:v>1.607142857142857</c:v>
                </c:pt>
                <c:pt idx="3">
                  <c:v>1.607142857142857</c:v>
                </c:pt>
                <c:pt idx="4">
                  <c:v>1.607142857142857</c:v>
                </c:pt>
                <c:pt idx="5">
                  <c:v>1.607142857142857</c:v>
                </c:pt>
                <c:pt idx="6">
                  <c:v>1.607142857142857</c:v>
                </c:pt>
                <c:pt idx="7">
                  <c:v>1.607142857142857</c:v>
                </c:pt>
                <c:pt idx="8">
                  <c:v>1.607142857142857</c:v>
                </c:pt>
                <c:pt idx="9">
                  <c:v>1.607142857142857</c:v>
                </c:pt>
                <c:pt idx="10">
                  <c:v>1.607142857142857</c:v>
                </c:pt>
                <c:pt idx="11">
                  <c:v>1.607142857142857</c:v>
                </c:pt>
              </c:numCache>
            </c:numRef>
          </c:val>
          <c:smooth val="0"/>
          <c:extLst>
            <c:ext xmlns:c16="http://schemas.microsoft.com/office/drawing/2014/chart" uri="{C3380CC4-5D6E-409C-BE32-E72D297353CC}">
              <c16:uniqueId val="{00000000-38F3-4EB0-A627-8F293A5F2E46}"/>
            </c:ext>
          </c:extLst>
        </c:ser>
        <c:dLbls>
          <c:showLegendKey val="0"/>
          <c:showVal val="0"/>
          <c:showCatName val="0"/>
          <c:showSerName val="0"/>
          <c:showPercent val="0"/>
          <c:showBubbleSize val="0"/>
        </c:dLbls>
        <c:smooth val="0"/>
        <c:axId val="552336888"/>
        <c:axId val="552340824"/>
      </c:lineChart>
      <c:catAx>
        <c:axId val="552336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2340824"/>
        <c:crosses val="autoZero"/>
        <c:auto val="1"/>
        <c:lblAlgn val="ctr"/>
        <c:lblOffset val="100"/>
        <c:noMultiLvlLbl val="0"/>
      </c:catAx>
      <c:valAx>
        <c:axId val="552340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Defined Daily Doses/100 Bed days used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2336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Meropenem</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Summary!$B$2:$M$2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Summary!$B$4:$M$4</c:f>
              <c:numCache>
                <c:formatCode>_(* #,##0.00_);_(* \(#,##0.00\);_(* "-"??_);_(@_)</c:formatCode>
                <c:ptCount val="12"/>
                <c:pt idx="0">
                  <c:v>5.9071428571428575</c:v>
                </c:pt>
                <c:pt idx="1">
                  <c:v>5.9071428571428575</c:v>
                </c:pt>
                <c:pt idx="2">
                  <c:v>5.9071428571428575</c:v>
                </c:pt>
                <c:pt idx="3">
                  <c:v>5.9071428571428575</c:v>
                </c:pt>
                <c:pt idx="4">
                  <c:v>5.9071428571428575</c:v>
                </c:pt>
                <c:pt idx="5">
                  <c:v>5.9071428571428575</c:v>
                </c:pt>
                <c:pt idx="6">
                  <c:v>5.9071428571428575</c:v>
                </c:pt>
                <c:pt idx="7">
                  <c:v>5.9071428571428575</c:v>
                </c:pt>
                <c:pt idx="8">
                  <c:v>5.9071428571428575</c:v>
                </c:pt>
                <c:pt idx="9">
                  <c:v>5.9071428571428575</c:v>
                </c:pt>
                <c:pt idx="10">
                  <c:v>5.9071428571428575</c:v>
                </c:pt>
                <c:pt idx="11">
                  <c:v>5.9071428571428575</c:v>
                </c:pt>
              </c:numCache>
            </c:numRef>
          </c:val>
          <c:smooth val="0"/>
          <c:extLst>
            <c:ext xmlns:c16="http://schemas.microsoft.com/office/drawing/2014/chart" uri="{C3380CC4-5D6E-409C-BE32-E72D297353CC}">
              <c16:uniqueId val="{00000001-0662-4567-A4BA-AD358D1EF87C}"/>
            </c:ext>
          </c:extLst>
        </c:ser>
        <c:dLbls>
          <c:showLegendKey val="0"/>
          <c:showVal val="0"/>
          <c:showCatName val="0"/>
          <c:showSerName val="0"/>
          <c:showPercent val="0"/>
          <c:showBubbleSize val="0"/>
        </c:dLbls>
        <c:smooth val="0"/>
        <c:axId val="551805624"/>
        <c:axId val="551802344"/>
      </c:lineChart>
      <c:catAx>
        <c:axId val="551805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1802344"/>
        <c:crosses val="autoZero"/>
        <c:auto val="1"/>
        <c:lblAlgn val="ctr"/>
        <c:lblOffset val="100"/>
        <c:noMultiLvlLbl val="0"/>
      </c:catAx>
      <c:valAx>
        <c:axId val="551802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Defined Daily Doses/100 Bed days used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1805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Summary Antimicrobial Consumption Jan-Dec</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Summary!$B$2</c:f>
              <c:strCache>
                <c:ptCount val="1"/>
                <c:pt idx="0">
                  <c:v>January</c:v>
                </c:pt>
              </c:strCache>
            </c:strRef>
          </c:tx>
          <c:spPr>
            <a:solidFill>
              <a:schemeClr val="accent1"/>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Summary!$B$3:$B$17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0-E53B-4066-8428-80B69E0B6D5C}"/>
            </c:ext>
          </c:extLst>
        </c:ser>
        <c:ser>
          <c:idx val="1"/>
          <c:order val="1"/>
          <c:tx>
            <c:strRef>
              <c:f>Summary!$C$2</c:f>
              <c:strCache>
                <c:ptCount val="1"/>
                <c:pt idx="0">
                  <c:v>February</c:v>
                </c:pt>
              </c:strCache>
            </c:strRef>
          </c:tx>
          <c:spPr>
            <a:solidFill>
              <a:schemeClr val="accent2"/>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Summary!$C$3:$C$17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1-E53B-4066-8428-80B69E0B6D5C}"/>
            </c:ext>
          </c:extLst>
        </c:ser>
        <c:ser>
          <c:idx val="2"/>
          <c:order val="2"/>
          <c:tx>
            <c:strRef>
              <c:f>Summary!$D$2</c:f>
              <c:strCache>
                <c:ptCount val="1"/>
                <c:pt idx="0">
                  <c:v>March</c:v>
                </c:pt>
              </c:strCache>
            </c:strRef>
          </c:tx>
          <c:spPr>
            <a:solidFill>
              <a:schemeClr val="accent3"/>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Summary!$D$3:$D$17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2-E53B-4066-8428-80B69E0B6D5C}"/>
            </c:ext>
          </c:extLst>
        </c:ser>
        <c:ser>
          <c:idx val="3"/>
          <c:order val="3"/>
          <c:tx>
            <c:strRef>
              <c:f>Summary!$E$2</c:f>
              <c:strCache>
                <c:ptCount val="1"/>
                <c:pt idx="0">
                  <c:v>April</c:v>
                </c:pt>
              </c:strCache>
            </c:strRef>
          </c:tx>
          <c:spPr>
            <a:solidFill>
              <a:schemeClr val="accent4"/>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Summary!$E$3:$E$17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3-E53B-4066-8428-80B69E0B6D5C}"/>
            </c:ext>
          </c:extLst>
        </c:ser>
        <c:ser>
          <c:idx val="4"/>
          <c:order val="4"/>
          <c:tx>
            <c:strRef>
              <c:f>Summary!$F$2</c:f>
              <c:strCache>
                <c:ptCount val="1"/>
                <c:pt idx="0">
                  <c:v>May</c:v>
                </c:pt>
              </c:strCache>
            </c:strRef>
          </c:tx>
          <c:spPr>
            <a:solidFill>
              <a:schemeClr val="accent5"/>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Summary!$F$3:$F$17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4-E53B-4066-8428-80B69E0B6D5C}"/>
            </c:ext>
          </c:extLst>
        </c:ser>
        <c:ser>
          <c:idx val="5"/>
          <c:order val="5"/>
          <c:tx>
            <c:strRef>
              <c:f>Summary!$G$2</c:f>
              <c:strCache>
                <c:ptCount val="1"/>
                <c:pt idx="0">
                  <c:v>June</c:v>
                </c:pt>
              </c:strCache>
            </c:strRef>
          </c:tx>
          <c:spPr>
            <a:solidFill>
              <a:schemeClr val="accent6"/>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Summary!$G$3:$G$17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5-E53B-4066-8428-80B69E0B6D5C}"/>
            </c:ext>
          </c:extLst>
        </c:ser>
        <c:ser>
          <c:idx val="6"/>
          <c:order val="6"/>
          <c:tx>
            <c:strRef>
              <c:f>Summary!$H$2</c:f>
              <c:strCache>
                <c:ptCount val="1"/>
                <c:pt idx="0">
                  <c:v>July</c:v>
                </c:pt>
              </c:strCache>
            </c:strRef>
          </c:tx>
          <c:spPr>
            <a:solidFill>
              <a:schemeClr val="accent1">
                <a:lumMod val="60000"/>
              </a:schemeClr>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Summary!$H$3:$H$17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6-E53B-4066-8428-80B69E0B6D5C}"/>
            </c:ext>
          </c:extLst>
        </c:ser>
        <c:ser>
          <c:idx val="7"/>
          <c:order val="7"/>
          <c:tx>
            <c:strRef>
              <c:f>Summary!$I$2</c:f>
              <c:strCache>
                <c:ptCount val="1"/>
                <c:pt idx="0">
                  <c:v>August</c:v>
                </c:pt>
              </c:strCache>
            </c:strRef>
          </c:tx>
          <c:spPr>
            <a:solidFill>
              <a:schemeClr val="accent2">
                <a:lumMod val="60000"/>
              </a:schemeClr>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Summary!$I$3:$I$17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7-E53B-4066-8428-80B69E0B6D5C}"/>
            </c:ext>
          </c:extLst>
        </c:ser>
        <c:ser>
          <c:idx val="8"/>
          <c:order val="8"/>
          <c:tx>
            <c:strRef>
              <c:f>Summary!$J$2</c:f>
              <c:strCache>
                <c:ptCount val="1"/>
                <c:pt idx="0">
                  <c:v>September</c:v>
                </c:pt>
              </c:strCache>
            </c:strRef>
          </c:tx>
          <c:spPr>
            <a:solidFill>
              <a:schemeClr val="accent3">
                <a:lumMod val="60000"/>
              </a:schemeClr>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Summary!$J$3:$J$17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8-E53B-4066-8428-80B69E0B6D5C}"/>
            </c:ext>
          </c:extLst>
        </c:ser>
        <c:ser>
          <c:idx val="9"/>
          <c:order val="9"/>
          <c:tx>
            <c:strRef>
              <c:f>Summary!$K$2</c:f>
              <c:strCache>
                <c:ptCount val="1"/>
                <c:pt idx="0">
                  <c:v>October</c:v>
                </c:pt>
              </c:strCache>
            </c:strRef>
          </c:tx>
          <c:spPr>
            <a:solidFill>
              <a:schemeClr val="accent4">
                <a:lumMod val="60000"/>
              </a:schemeClr>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Summary!$K$3:$K$17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9-E53B-4066-8428-80B69E0B6D5C}"/>
            </c:ext>
          </c:extLst>
        </c:ser>
        <c:ser>
          <c:idx val="10"/>
          <c:order val="10"/>
          <c:tx>
            <c:strRef>
              <c:f>Summary!$L$2</c:f>
              <c:strCache>
                <c:ptCount val="1"/>
                <c:pt idx="0">
                  <c:v>November</c:v>
                </c:pt>
              </c:strCache>
            </c:strRef>
          </c:tx>
          <c:spPr>
            <a:solidFill>
              <a:schemeClr val="accent5">
                <a:lumMod val="60000"/>
              </a:schemeClr>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Summary!$L$3:$L$17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A-E53B-4066-8428-80B69E0B6D5C}"/>
            </c:ext>
          </c:extLst>
        </c:ser>
        <c:ser>
          <c:idx val="11"/>
          <c:order val="11"/>
          <c:tx>
            <c:strRef>
              <c:f>Summary!$M$2</c:f>
              <c:strCache>
                <c:ptCount val="1"/>
                <c:pt idx="0">
                  <c:v>December</c:v>
                </c:pt>
              </c:strCache>
            </c:strRef>
          </c:tx>
          <c:spPr>
            <a:solidFill>
              <a:schemeClr val="accent6">
                <a:lumMod val="60000"/>
              </a:schemeClr>
            </a:solidFill>
            <a:ln>
              <a:noFill/>
            </a:ln>
            <a:effectLst/>
          </c:spPr>
          <c:invertIfNegative val="0"/>
          <c:cat>
            <c:strRef>
              <c:f>Summary!$A$3:$A$17</c:f>
              <c:strCache>
                <c:ptCount val="15"/>
                <c:pt idx="0">
                  <c:v>Ciprofloxacin</c:v>
                </c:pt>
                <c:pt idx="1">
                  <c:v>Meropenem</c:v>
                </c:pt>
                <c:pt idx="2">
                  <c:v>Linezolid</c:v>
                </c:pt>
                <c:pt idx="3">
                  <c:v>Vancomycin</c:v>
                </c:pt>
                <c:pt idx="4">
                  <c:v>Daptomycin</c:v>
                </c:pt>
                <c:pt idx="5">
                  <c:v>Levofloxacin</c:v>
                </c:pt>
                <c:pt idx="6">
                  <c:v>Clindamycin</c:v>
                </c:pt>
                <c:pt idx="7">
                  <c:v>Aztreonam</c:v>
                </c:pt>
                <c:pt idx="8">
                  <c:v> Piptazobactam</c:v>
                </c:pt>
                <c:pt idx="9">
                  <c:v> Teicoplanin</c:v>
                </c:pt>
                <c:pt idx="10">
                  <c:v> Co-amoxiclav</c:v>
                </c:pt>
                <c:pt idx="11">
                  <c:v> Cefiderocol </c:v>
                </c:pt>
                <c:pt idx="12">
                  <c:v> Meropenem/Vaborbactam </c:v>
                </c:pt>
                <c:pt idx="13">
                  <c:v> Amikacin </c:v>
                </c:pt>
                <c:pt idx="14">
                  <c:v> Gentamicin </c:v>
                </c:pt>
              </c:strCache>
            </c:strRef>
          </c:cat>
          <c:val>
            <c:numRef>
              <c:f>Summary!$M$3:$M$17</c:f>
              <c:numCache>
                <c:formatCode>_(* #,##0.00_);_(* \(#,##0.00\);_(* "-"??_);_(@_)</c:formatCode>
                <c:ptCount val="15"/>
                <c:pt idx="0">
                  <c:v>1.607142857142857</c:v>
                </c:pt>
                <c:pt idx="1">
                  <c:v>5.9071428571428575</c:v>
                </c:pt>
                <c:pt idx="2">
                  <c:v>8.2857142857142847</c:v>
                </c:pt>
                <c:pt idx="3">
                  <c:v>18.571428571428573</c:v>
                </c:pt>
                <c:pt idx="4">
                  <c:v>43.571428571428569</c:v>
                </c:pt>
                <c:pt idx="5">
                  <c:v>35.714285714285715</c:v>
                </c:pt>
                <c:pt idx="6">
                  <c:v>6.5571428571428569</c:v>
                </c:pt>
                <c:pt idx="7">
                  <c:v>18.571428571428573</c:v>
                </c:pt>
                <c:pt idx="8">
                  <c:v>30.234285714285715</c:v>
                </c:pt>
                <c:pt idx="9">
                  <c:v>3.5714285714285712</c:v>
                </c:pt>
                <c:pt idx="10">
                  <c:v>20.082857142857144</c:v>
                </c:pt>
                <c:pt idx="11">
                  <c:v>0.23857142857142857</c:v>
                </c:pt>
                <c:pt idx="12">
                  <c:v>0.9900000000000001</c:v>
                </c:pt>
                <c:pt idx="13">
                  <c:v>5.3571428571428568</c:v>
                </c:pt>
                <c:pt idx="14">
                  <c:v>0.59642857142857131</c:v>
                </c:pt>
              </c:numCache>
            </c:numRef>
          </c:val>
          <c:extLst>
            <c:ext xmlns:c16="http://schemas.microsoft.com/office/drawing/2014/chart" uri="{C3380CC4-5D6E-409C-BE32-E72D297353CC}">
              <c16:uniqueId val="{0000000B-E53B-4066-8428-80B69E0B6D5C}"/>
            </c:ext>
          </c:extLst>
        </c:ser>
        <c:dLbls>
          <c:showLegendKey val="0"/>
          <c:showVal val="0"/>
          <c:showCatName val="0"/>
          <c:showSerName val="0"/>
          <c:showPercent val="0"/>
          <c:showBubbleSize val="0"/>
        </c:dLbls>
        <c:gapWidth val="219"/>
        <c:overlap val="-27"/>
        <c:axId val="464774408"/>
        <c:axId val="464779000"/>
      </c:barChart>
      <c:catAx>
        <c:axId val="46477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779000"/>
        <c:crosses val="autoZero"/>
        <c:auto val="1"/>
        <c:lblAlgn val="ctr"/>
        <c:lblOffset val="100"/>
        <c:noMultiLvlLbl val="0"/>
      </c:catAx>
      <c:valAx>
        <c:axId val="464779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Defined Daily Doses/100 Bed days used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774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Summary!$A$7</c:f>
              <c:strCache>
                <c:ptCount val="1"/>
                <c:pt idx="0">
                  <c:v>Daptomycin</c:v>
                </c:pt>
              </c:strCache>
            </c:strRef>
          </c:tx>
          <c:spPr>
            <a:ln w="28575" cap="rnd">
              <a:solidFill>
                <a:schemeClr val="accent1"/>
              </a:solidFill>
              <a:round/>
            </a:ln>
            <a:effectLst/>
          </c:spPr>
          <c:marker>
            <c:symbol val="none"/>
          </c:marker>
          <c:cat>
            <c:strRef>
              <c:f>Summary!$B$2:$M$2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Summary!$B$7:$M$7</c:f>
              <c:numCache>
                <c:formatCode>_(* #,##0.00_);_(* \(#,##0.00\);_(* "-"??_);_(@_)</c:formatCode>
                <c:ptCount val="12"/>
                <c:pt idx="0">
                  <c:v>43.571428571428569</c:v>
                </c:pt>
                <c:pt idx="1">
                  <c:v>43.571428571428569</c:v>
                </c:pt>
                <c:pt idx="2">
                  <c:v>43.571428571428569</c:v>
                </c:pt>
                <c:pt idx="3">
                  <c:v>43.571428571428569</c:v>
                </c:pt>
                <c:pt idx="4">
                  <c:v>43.571428571428569</c:v>
                </c:pt>
                <c:pt idx="5">
                  <c:v>43.571428571428569</c:v>
                </c:pt>
                <c:pt idx="6">
                  <c:v>43.571428571428569</c:v>
                </c:pt>
                <c:pt idx="7">
                  <c:v>43.571428571428569</c:v>
                </c:pt>
                <c:pt idx="8">
                  <c:v>43.571428571428569</c:v>
                </c:pt>
                <c:pt idx="9">
                  <c:v>43.571428571428569</c:v>
                </c:pt>
                <c:pt idx="10">
                  <c:v>43.571428571428569</c:v>
                </c:pt>
                <c:pt idx="11">
                  <c:v>43.571428571428569</c:v>
                </c:pt>
              </c:numCache>
            </c:numRef>
          </c:val>
          <c:smooth val="0"/>
          <c:extLst>
            <c:ext xmlns:c16="http://schemas.microsoft.com/office/drawing/2014/chart" uri="{C3380CC4-5D6E-409C-BE32-E72D297353CC}">
              <c16:uniqueId val="{00000000-A458-4A77-96D1-7ED883745CB3}"/>
            </c:ext>
          </c:extLst>
        </c:ser>
        <c:dLbls>
          <c:showLegendKey val="0"/>
          <c:showVal val="0"/>
          <c:showCatName val="0"/>
          <c:showSerName val="0"/>
          <c:showPercent val="0"/>
          <c:showBubbleSize val="0"/>
        </c:dLbls>
        <c:smooth val="0"/>
        <c:axId val="603027992"/>
        <c:axId val="603028648"/>
      </c:lineChart>
      <c:catAx>
        <c:axId val="603027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028648"/>
        <c:crosses val="autoZero"/>
        <c:auto val="1"/>
        <c:lblAlgn val="ctr"/>
        <c:lblOffset val="100"/>
        <c:noMultiLvlLbl val="0"/>
      </c:catAx>
      <c:valAx>
        <c:axId val="603028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Defined Daily Doses/100 Bed days used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027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Summary!$A$11</c:f>
              <c:strCache>
                <c:ptCount val="1"/>
                <c:pt idx="0">
                  <c:v> Piptazobactam</c:v>
                </c:pt>
              </c:strCache>
            </c:strRef>
          </c:tx>
          <c:spPr>
            <a:ln w="28575" cap="rnd">
              <a:solidFill>
                <a:schemeClr val="accent1"/>
              </a:solidFill>
              <a:round/>
            </a:ln>
            <a:effectLst/>
          </c:spPr>
          <c:marker>
            <c:symbol val="none"/>
          </c:marker>
          <c:cat>
            <c:strRef>
              <c:f>Summary!$B$2:$M$2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Summary!$B$11:$M$11</c:f>
              <c:numCache>
                <c:formatCode>_(* #,##0.00_);_(* \(#,##0.00\);_(* "-"??_);_(@_)</c:formatCode>
                <c:ptCount val="12"/>
                <c:pt idx="0">
                  <c:v>30.234285714285715</c:v>
                </c:pt>
                <c:pt idx="1">
                  <c:v>30.234285714285715</c:v>
                </c:pt>
                <c:pt idx="2">
                  <c:v>30.234285714285715</c:v>
                </c:pt>
                <c:pt idx="3">
                  <c:v>30.234285714285715</c:v>
                </c:pt>
                <c:pt idx="4">
                  <c:v>30.234285714285715</c:v>
                </c:pt>
                <c:pt idx="5">
                  <c:v>30.234285714285715</c:v>
                </c:pt>
                <c:pt idx="6">
                  <c:v>30.234285714285715</c:v>
                </c:pt>
                <c:pt idx="7">
                  <c:v>30.234285714285715</c:v>
                </c:pt>
                <c:pt idx="8">
                  <c:v>30.234285714285715</c:v>
                </c:pt>
                <c:pt idx="9">
                  <c:v>30.234285714285715</c:v>
                </c:pt>
                <c:pt idx="10">
                  <c:v>30.234285714285715</c:v>
                </c:pt>
                <c:pt idx="11">
                  <c:v>30.234285714285715</c:v>
                </c:pt>
              </c:numCache>
            </c:numRef>
          </c:val>
          <c:smooth val="0"/>
          <c:extLst>
            <c:ext xmlns:c16="http://schemas.microsoft.com/office/drawing/2014/chart" uri="{C3380CC4-5D6E-409C-BE32-E72D297353CC}">
              <c16:uniqueId val="{00000000-4568-4394-AFF9-02CADA14B5DE}"/>
            </c:ext>
          </c:extLst>
        </c:ser>
        <c:dLbls>
          <c:showLegendKey val="0"/>
          <c:showVal val="0"/>
          <c:showCatName val="0"/>
          <c:showSerName val="0"/>
          <c:showPercent val="0"/>
          <c:showBubbleSize val="0"/>
        </c:dLbls>
        <c:smooth val="0"/>
        <c:axId val="564390280"/>
        <c:axId val="564392904"/>
      </c:lineChart>
      <c:catAx>
        <c:axId val="564390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4392904"/>
        <c:crosses val="autoZero"/>
        <c:auto val="1"/>
        <c:lblAlgn val="ctr"/>
        <c:lblOffset val="100"/>
        <c:noMultiLvlLbl val="0"/>
      </c:catAx>
      <c:valAx>
        <c:axId val="564392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Defined Daily Doses/100 Bed days used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4390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IE">
                <a:latin typeface="Arial" panose="020B0604020202020204" pitchFamily="34" charset="0"/>
                <a:cs typeface="Arial" panose="020B0604020202020204" pitchFamily="34" charset="0"/>
              </a:rPr>
              <a:t>Ciprofloxacin IV -v- Oral</a:t>
            </a:r>
            <a:r>
              <a:rPr lang="en-IE" baseline="0">
                <a:latin typeface="Arial" panose="020B0604020202020204" pitchFamily="34" charset="0"/>
                <a:cs typeface="Arial" panose="020B0604020202020204" pitchFamily="34" charset="0"/>
              </a:rPr>
              <a:t> breakdown</a:t>
            </a:r>
            <a:endParaRPr lang="en-IE">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'IV Vs Oral Breakdown'!$A$3</c:f>
              <c:strCache>
                <c:ptCount val="1"/>
                <c:pt idx="0">
                  <c:v>Ciprofloxacin IV </c:v>
                </c:pt>
              </c:strCache>
            </c:strRef>
          </c:tx>
          <c:spPr>
            <a:ln w="28575" cap="rnd">
              <a:solidFill>
                <a:schemeClr val="accent1"/>
              </a:solidFill>
              <a:round/>
            </a:ln>
            <a:effectLst/>
          </c:spPr>
          <c:marker>
            <c:symbol val="none"/>
          </c:marker>
          <c:cat>
            <c:strRef>
              <c:f>'IV Vs Oral Breakdown'!$B$2:$M$2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'IV Vs Oral Breakdown'!$B$3:$M$3</c:f>
              <c:numCache>
                <c:formatCode>_(* #,##0.00_);_(* \(#,##0.00\);_(* "-"??_);_(@_)</c:formatCode>
                <c:ptCount val="12"/>
                <c:pt idx="0">
                  <c:v>2.5</c:v>
                </c:pt>
                <c:pt idx="1">
                  <c:v>2.5</c:v>
                </c:pt>
                <c:pt idx="2">
                  <c:v>2.5</c:v>
                </c:pt>
                <c:pt idx="3">
                  <c:v>2.5</c:v>
                </c:pt>
                <c:pt idx="4">
                  <c:v>2.5</c:v>
                </c:pt>
                <c:pt idx="5">
                  <c:v>2.5</c:v>
                </c:pt>
                <c:pt idx="6">
                  <c:v>2.5</c:v>
                </c:pt>
                <c:pt idx="7">
                  <c:v>2.5</c:v>
                </c:pt>
                <c:pt idx="8">
                  <c:v>2.5</c:v>
                </c:pt>
                <c:pt idx="9">
                  <c:v>2.5</c:v>
                </c:pt>
                <c:pt idx="10">
                  <c:v>2.5</c:v>
                </c:pt>
                <c:pt idx="11">
                  <c:v>2.5</c:v>
                </c:pt>
              </c:numCache>
            </c:numRef>
          </c:val>
          <c:smooth val="0"/>
          <c:extLst>
            <c:ext xmlns:c16="http://schemas.microsoft.com/office/drawing/2014/chart" uri="{C3380CC4-5D6E-409C-BE32-E72D297353CC}">
              <c16:uniqueId val="{00000000-EC4F-4F13-9ED6-4D73A58B56DA}"/>
            </c:ext>
          </c:extLst>
        </c:ser>
        <c:ser>
          <c:idx val="1"/>
          <c:order val="1"/>
          <c:tx>
            <c:strRef>
              <c:f>'IV Vs Oral Breakdown'!$A$5</c:f>
              <c:strCache>
                <c:ptCount val="1"/>
                <c:pt idx="0">
                  <c:v>Ciprofloxacin PO </c:v>
                </c:pt>
              </c:strCache>
            </c:strRef>
          </c:tx>
          <c:spPr>
            <a:ln w="28575" cap="rnd">
              <a:solidFill>
                <a:schemeClr val="accent2"/>
              </a:solidFill>
              <a:round/>
            </a:ln>
            <a:effectLst/>
          </c:spPr>
          <c:marker>
            <c:symbol val="none"/>
          </c:marker>
          <c:cat>
            <c:strRef>
              <c:f>'IV Vs Oral Breakdown'!$B$2:$M$2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'IV Vs Oral Breakdown'!$B$5:$M$5</c:f>
              <c:numCache>
                <c:formatCode>_(* #,##0.00_);_(* \(#,##0.00\);_(* "-"??_);_(@_)</c:formatCode>
                <c:ptCount val="12"/>
                <c:pt idx="0">
                  <c:v>8.75</c:v>
                </c:pt>
                <c:pt idx="1">
                  <c:v>8.75</c:v>
                </c:pt>
                <c:pt idx="2">
                  <c:v>8.75</c:v>
                </c:pt>
                <c:pt idx="3">
                  <c:v>8.75</c:v>
                </c:pt>
                <c:pt idx="4">
                  <c:v>8.75</c:v>
                </c:pt>
                <c:pt idx="5">
                  <c:v>8.75</c:v>
                </c:pt>
                <c:pt idx="6">
                  <c:v>8.75</c:v>
                </c:pt>
                <c:pt idx="7">
                  <c:v>8.75</c:v>
                </c:pt>
                <c:pt idx="8">
                  <c:v>8.75</c:v>
                </c:pt>
                <c:pt idx="9">
                  <c:v>8.75</c:v>
                </c:pt>
                <c:pt idx="10">
                  <c:v>8.75</c:v>
                </c:pt>
                <c:pt idx="11">
                  <c:v>8.75</c:v>
                </c:pt>
              </c:numCache>
            </c:numRef>
          </c:val>
          <c:smooth val="0"/>
          <c:extLst>
            <c:ext xmlns:c16="http://schemas.microsoft.com/office/drawing/2014/chart" uri="{C3380CC4-5D6E-409C-BE32-E72D297353CC}">
              <c16:uniqueId val="{00000001-EC4F-4F13-9ED6-4D73A58B56DA}"/>
            </c:ext>
          </c:extLst>
        </c:ser>
        <c:dLbls>
          <c:showLegendKey val="0"/>
          <c:showVal val="0"/>
          <c:showCatName val="0"/>
          <c:showSerName val="0"/>
          <c:showPercent val="0"/>
          <c:showBubbleSize val="0"/>
        </c:dLbls>
        <c:smooth val="0"/>
        <c:axId val="597831016"/>
        <c:axId val="597829376"/>
      </c:lineChart>
      <c:catAx>
        <c:axId val="59783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7829376"/>
        <c:crosses val="autoZero"/>
        <c:auto val="1"/>
        <c:lblAlgn val="ctr"/>
        <c:lblOffset val="100"/>
        <c:noMultiLvlLbl val="0"/>
      </c:catAx>
      <c:valAx>
        <c:axId val="597829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IE">
                    <a:latin typeface="Arial" panose="020B0604020202020204" pitchFamily="34" charset="0"/>
                    <a:cs typeface="Arial" panose="020B0604020202020204" pitchFamily="34" charset="0"/>
                  </a:rPr>
                  <a:t>Defined Daily Doses/100 Bed days used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831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IE" sz="1400" b="0" i="0" baseline="0">
                <a:effectLst/>
                <a:latin typeface="Arial" panose="020B0604020202020204" pitchFamily="34" charset="0"/>
                <a:cs typeface="Arial" panose="020B0604020202020204" pitchFamily="34" charset="0"/>
              </a:rPr>
              <a:t>Linezolid IV -v- Oral breakdown</a:t>
            </a:r>
            <a:endParaRPr lang="en-IE" sz="1400" baseline="0">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'IV Vs Oral Breakdown'!$A$7</c:f>
              <c:strCache>
                <c:ptCount val="1"/>
                <c:pt idx="0">
                  <c:v>Linezolid IV </c:v>
                </c:pt>
              </c:strCache>
            </c:strRef>
          </c:tx>
          <c:spPr>
            <a:ln w="28575" cap="rnd">
              <a:solidFill>
                <a:schemeClr val="accent1"/>
              </a:solidFill>
              <a:round/>
            </a:ln>
            <a:effectLst/>
          </c:spPr>
          <c:marker>
            <c:symbol val="none"/>
          </c:marker>
          <c:cat>
            <c:strRef>
              <c:f>'IV Vs Oral Breakdown'!$B$2:$M$2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'IV Vs Oral Breakdown'!$B$7:$M$7</c:f>
              <c:numCache>
                <c:formatCode>_(* #,##0.00_);_(* \(#,##0.00\);_(* "-"??_);_(@_)</c:formatCode>
                <c:ptCount val="12"/>
                <c:pt idx="0">
                  <c:v>53</c:v>
                </c:pt>
                <c:pt idx="1">
                  <c:v>53</c:v>
                </c:pt>
                <c:pt idx="2">
                  <c:v>53</c:v>
                </c:pt>
                <c:pt idx="3">
                  <c:v>53</c:v>
                </c:pt>
                <c:pt idx="4">
                  <c:v>53</c:v>
                </c:pt>
                <c:pt idx="5">
                  <c:v>53</c:v>
                </c:pt>
                <c:pt idx="6">
                  <c:v>53</c:v>
                </c:pt>
                <c:pt idx="7">
                  <c:v>53</c:v>
                </c:pt>
                <c:pt idx="8">
                  <c:v>53</c:v>
                </c:pt>
                <c:pt idx="9">
                  <c:v>53</c:v>
                </c:pt>
                <c:pt idx="10">
                  <c:v>53</c:v>
                </c:pt>
                <c:pt idx="11">
                  <c:v>53</c:v>
                </c:pt>
              </c:numCache>
            </c:numRef>
          </c:val>
          <c:smooth val="0"/>
          <c:extLst>
            <c:ext xmlns:c16="http://schemas.microsoft.com/office/drawing/2014/chart" uri="{C3380CC4-5D6E-409C-BE32-E72D297353CC}">
              <c16:uniqueId val="{00000000-9FB5-4C41-9D24-D194F4AEF12F}"/>
            </c:ext>
          </c:extLst>
        </c:ser>
        <c:ser>
          <c:idx val="1"/>
          <c:order val="1"/>
          <c:tx>
            <c:strRef>
              <c:f>'IV Vs Oral Breakdown'!$A$9</c:f>
              <c:strCache>
                <c:ptCount val="1"/>
                <c:pt idx="0">
                  <c:v>Linezolid PO</c:v>
                </c:pt>
              </c:strCache>
            </c:strRef>
          </c:tx>
          <c:spPr>
            <a:ln w="28575" cap="rnd">
              <a:solidFill>
                <a:schemeClr val="accent2"/>
              </a:solidFill>
              <a:round/>
            </a:ln>
            <a:effectLst/>
          </c:spPr>
          <c:marker>
            <c:symbol val="none"/>
          </c:marker>
          <c:cat>
            <c:strRef>
              <c:f>'IV Vs Oral Breakdown'!$B$2:$M$2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'IV Vs Oral Breakdown'!$B$9:$M$9</c:f>
              <c:numCache>
                <c:formatCode>_(* #,##0.00_);_(* \(#,##0.00\);_(* "-"??_);_(@_)</c:formatCode>
                <c:ptCount val="12"/>
                <c:pt idx="0">
                  <c:v>5</c:v>
                </c:pt>
                <c:pt idx="1">
                  <c:v>5</c:v>
                </c:pt>
                <c:pt idx="2">
                  <c:v>5</c:v>
                </c:pt>
                <c:pt idx="3">
                  <c:v>5</c:v>
                </c:pt>
                <c:pt idx="4">
                  <c:v>5</c:v>
                </c:pt>
                <c:pt idx="5">
                  <c:v>5</c:v>
                </c:pt>
                <c:pt idx="6">
                  <c:v>5</c:v>
                </c:pt>
                <c:pt idx="7">
                  <c:v>5</c:v>
                </c:pt>
                <c:pt idx="8">
                  <c:v>5</c:v>
                </c:pt>
                <c:pt idx="9">
                  <c:v>5</c:v>
                </c:pt>
                <c:pt idx="10">
                  <c:v>5</c:v>
                </c:pt>
                <c:pt idx="11">
                  <c:v>5</c:v>
                </c:pt>
              </c:numCache>
            </c:numRef>
          </c:val>
          <c:smooth val="0"/>
          <c:extLst>
            <c:ext xmlns:c16="http://schemas.microsoft.com/office/drawing/2014/chart" uri="{C3380CC4-5D6E-409C-BE32-E72D297353CC}">
              <c16:uniqueId val="{00000001-9FB5-4C41-9D24-D194F4AEF12F}"/>
            </c:ext>
          </c:extLst>
        </c:ser>
        <c:dLbls>
          <c:showLegendKey val="0"/>
          <c:showVal val="0"/>
          <c:showCatName val="0"/>
          <c:showSerName val="0"/>
          <c:showPercent val="0"/>
          <c:showBubbleSize val="0"/>
        </c:dLbls>
        <c:smooth val="0"/>
        <c:axId val="464198448"/>
        <c:axId val="464198776"/>
      </c:lineChart>
      <c:catAx>
        <c:axId val="46419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64198776"/>
        <c:crosses val="autoZero"/>
        <c:auto val="1"/>
        <c:lblAlgn val="ctr"/>
        <c:lblOffset val="100"/>
        <c:noMultiLvlLbl val="0"/>
      </c:catAx>
      <c:valAx>
        <c:axId val="4641987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IE">
                    <a:latin typeface="Arial" panose="020B0604020202020204" pitchFamily="34" charset="0"/>
                    <a:cs typeface="Arial" panose="020B0604020202020204" pitchFamily="34" charset="0"/>
                  </a:rPr>
                  <a:t>Defined Daily Doses/100 Bed days used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984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IE" sz="1400" b="0" i="0" baseline="0">
                <a:effectLst/>
                <a:latin typeface="Arial" panose="020B0604020202020204" pitchFamily="34" charset="0"/>
                <a:cs typeface="Arial" panose="020B0604020202020204" pitchFamily="34" charset="0"/>
              </a:rPr>
              <a:t>Levofloxacin IV -v- Oral breakdown</a:t>
            </a:r>
            <a:endParaRPr lang="en-IE" sz="1400" baseline="0">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'IV Vs Oral Breakdown'!$A$15</c:f>
              <c:strCache>
                <c:ptCount val="1"/>
                <c:pt idx="0">
                  <c:v>Levofloxacin IV</c:v>
                </c:pt>
              </c:strCache>
            </c:strRef>
          </c:tx>
          <c:spPr>
            <a:ln w="28575" cap="rnd">
              <a:solidFill>
                <a:schemeClr val="accent1"/>
              </a:solidFill>
              <a:round/>
            </a:ln>
            <a:effectLst/>
          </c:spPr>
          <c:marker>
            <c:symbol val="none"/>
          </c:marker>
          <c:cat>
            <c:strRef>
              <c:f>'IV Vs Oral Breakdown'!$B$2:$M$2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'IV Vs Oral Breakdown'!$B$15:$M$15</c:f>
              <c:numCache>
                <c:formatCode>_(* #,##0.00_);_(* \(#,##0.00\);_(* "-"??_);_(@_)</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smooth val="0"/>
          <c:extLst>
            <c:ext xmlns:c16="http://schemas.microsoft.com/office/drawing/2014/chart" uri="{C3380CC4-5D6E-409C-BE32-E72D297353CC}">
              <c16:uniqueId val="{00000000-4C46-4B81-8FA2-A77590974563}"/>
            </c:ext>
          </c:extLst>
        </c:ser>
        <c:ser>
          <c:idx val="1"/>
          <c:order val="1"/>
          <c:tx>
            <c:strRef>
              <c:f>'IV Vs Oral Breakdown'!$A$17</c:f>
              <c:strCache>
                <c:ptCount val="1"/>
                <c:pt idx="0">
                  <c:v>Levofloxacin PO</c:v>
                </c:pt>
              </c:strCache>
            </c:strRef>
          </c:tx>
          <c:spPr>
            <a:ln w="28575" cap="rnd">
              <a:solidFill>
                <a:schemeClr val="accent2"/>
              </a:solidFill>
              <a:round/>
            </a:ln>
            <a:effectLst/>
          </c:spPr>
          <c:marker>
            <c:symbol val="none"/>
          </c:marker>
          <c:cat>
            <c:strRef>
              <c:f>'IV Vs Oral Breakdown'!$B$2:$M$2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'IV Vs Oral Breakdown'!$B$17:$M$17</c:f>
              <c:numCache>
                <c:formatCode>_(* #,##0.00_);_(* \(#,##0.00\);_(* "-"??_);_(@_)</c:formatCode>
                <c:ptCount val="12"/>
                <c:pt idx="0">
                  <c:v>150</c:v>
                </c:pt>
                <c:pt idx="1">
                  <c:v>150</c:v>
                </c:pt>
                <c:pt idx="2">
                  <c:v>150</c:v>
                </c:pt>
                <c:pt idx="3">
                  <c:v>150</c:v>
                </c:pt>
                <c:pt idx="4">
                  <c:v>150</c:v>
                </c:pt>
                <c:pt idx="5">
                  <c:v>150</c:v>
                </c:pt>
                <c:pt idx="6">
                  <c:v>150</c:v>
                </c:pt>
                <c:pt idx="7">
                  <c:v>150</c:v>
                </c:pt>
                <c:pt idx="8">
                  <c:v>150</c:v>
                </c:pt>
                <c:pt idx="9">
                  <c:v>150</c:v>
                </c:pt>
                <c:pt idx="10">
                  <c:v>150</c:v>
                </c:pt>
                <c:pt idx="11">
                  <c:v>150</c:v>
                </c:pt>
              </c:numCache>
            </c:numRef>
          </c:val>
          <c:smooth val="0"/>
          <c:extLst>
            <c:ext xmlns:c16="http://schemas.microsoft.com/office/drawing/2014/chart" uri="{C3380CC4-5D6E-409C-BE32-E72D297353CC}">
              <c16:uniqueId val="{00000001-4C46-4B81-8FA2-A77590974563}"/>
            </c:ext>
          </c:extLst>
        </c:ser>
        <c:dLbls>
          <c:showLegendKey val="0"/>
          <c:showVal val="0"/>
          <c:showCatName val="0"/>
          <c:showSerName val="0"/>
          <c:showPercent val="0"/>
          <c:showBubbleSize val="0"/>
        </c:dLbls>
        <c:smooth val="0"/>
        <c:axId val="562681088"/>
        <c:axId val="562680432"/>
      </c:lineChart>
      <c:catAx>
        <c:axId val="56268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62680432"/>
        <c:crosses val="autoZero"/>
        <c:auto val="1"/>
        <c:lblAlgn val="ctr"/>
        <c:lblOffset val="100"/>
        <c:noMultiLvlLbl val="0"/>
      </c:catAx>
      <c:valAx>
        <c:axId val="562680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IE" b="0">
                    <a:latin typeface="Arial" panose="020B0604020202020204" pitchFamily="34" charset="0"/>
                    <a:cs typeface="Arial" panose="020B0604020202020204" pitchFamily="34" charset="0"/>
                  </a:rPr>
                  <a:t>Defined Daily Doses/100 Bed days used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26810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IE" sz="1400" b="0" i="0" baseline="0">
                <a:effectLst/>
                <a:latin typeface="Arial" panose="020B0604020202020204" pitchFamily="34" charset="0"/>
                <a:cs typeface="Arial" panose="020B0604020202020204" pitchFamily="34" charset="0"/>
              </a:rPr>
              <a:t>Clindamycin IV - V Oral Breakdown</a:t>
            </a:r>
            <a:endParaRPr lang="en-IE" sz="1400">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'IV Vs Oral Breakdown'!$A$19</c:f>
              <c:strCache>
                <c:ptCount val="1"/>
                <c:pt idx="0">
                  <c:v>Clindamycin IV</c:v>
                </c:pt>
              </c:strCache>
            </c:strRef>
          </c:tx>
          <c:spPr>
            <a:ln w="28575" cap="rnd">
              <a:solidFill>
                <a:schemeClr val="accent1"/>
              </a:solidFill>
              <a:round/>
            </a:ln>
            <a:effectLst/>
          </c:spPr>
          <c:marker>
            <c:symbol val="none"/>
          </c:marker>
          <c:cat>
            <c:strRef>
              <c:f>'IV Vs Oral Breakdown'!$B$2:$M$2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'IV Vs Oral Breakdown'!$B$19:$M$19</c:f>
              <c:numCache>
                <c:formatCode>_(* #,##0.00_);_(* \(#,##0.00\);_(* "-"??_);_(@_)</c:formatCode>
                <c:ptCount val="12"/>
                <c:pt idx="0">
                  <c:v>33.4</c:v>
                </c:pt>
                <c:pt idx="1">
                  <c:v>33.4</c:v>
                </c:pt>
                <c:pt idx="2">
                  <c:v>33.4</c:v>
                </c:pt>
                <c:pt idx="3">
                  <c:v>33.4</c:v>
                </c:pt>
                <c:pt idx="4">
                  <c:v>33.4</c:v>
                </c:pt>
                <c:pt idx="5">
                  <c:v>33.4</c:v>
                </c:pt>
                <c:pt idx="6">
                  <c:v>33.4</c:v>
                </c:pt>
                <c:pt idx="7">
                  <c:v>33.4</c:v>
                </c:pt>
                <c:pt idx="8">
                  <c:v>33.4</c:v>
                </c:pt>
                <c:pt idx="9">
                  <c:v>33.4</c:v>
                </c:pt>
                <c:pt idx="10">
                  <c:v>33.4</c:v>
                </c:pt>
                <c:pt idx="11">
                  <c:v>33.4</c:v>
                </c:pt>
              </c:numCache>
            </c:numRef>
          </c:val>
          <c:smooth val="0"/>
          <c:extLst>
            <c:ext xmlns:c16="http://schemas.microsoft.com/office/drawing/2014/chart" uri="{C3380CC4-5D6E-409C-BE32-E72D297353CC}">
              <c16:uniqueId val="{00000000-8522-4A92-830D-03A8E1CBC889}"/>
            </c:ext>
          </c:extLst>
        </c:ser>
        <c:ser>
          <c:idx val="1"/>
          <c:order val="1"/>
          <c:tx>
            <c:strRef>
              <c:f>'IV Vs Oral Breakdown'!$A$21</c:f>
              <c:strCache>
                <c:ptCount val="1"/>
                <c:pt idx="0">
                  <c:v>Clindamycin PO</c:v>
                </c:pt>
              </c:strCache>
            </c:strRef>
          </c:tx>
          <c:spPr>
            <a:ln w="28575" cap="rnd">
              <a:solidFill>
                <a:schemeClr val="accent2"/>
              </a:solidFill>
              <a:round/>
            </a:ln>
            <a:effectLst/>
          </c:spPr>
          <c:marker>
            <c:symbol val="none"/>
          </c:marker>
          <c:cat>
            <c:strRef>
              <c:f>'IV Vs Oral Breakdown'!$B$2:$M$2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'IV Vs Oral Breakdown'!$B$21:$M$21</c:f>
              <c:numCache>
                <c:formatCode>_(* #,##0.00_);_(* \(#,##0.00\);_(* "-"??_);_(@_)</c:formatCode>
                <c:ptCount val="12"/>
                <c:pt idx="0">
                  <c:v>12.5</c:v>
                </c:pt>
                <c:pt idx="1">
                  <c:v>12.5</c:v>
                </c:pt>
                <c:pt idx="2">
                  <c:v>12.5</c:v>
                </c:pt>
                <c:pt idx="3">
                  <c:v>12.5</c:v>
                </c:pt>
                <c:pt idx="4">
                  <c:v>12.5</c:v>
                </c:pt>
                <c:pt idx="5">
                  <c:v>12.5</c:v>
                </c:pt>
                <c:pt idx="6">
                  <c:v>12.5</c:v>
                </c:pt>
                <c:pt idx="7">
                  <c:v>12.5</c:v>
                </c:pt>
                <c:pt idx="8">
                  <c:v>12.5</c:v>
                </c:pt>
                <c:pt idx="9">
                  <c:v>12.5</c:v>
                </c:pt>
                <c:pt idx="10">
                  <c:v>12.5</c:v>
                </c:pt>
                <c:pt idx="11">
                  <c:v>12.5</c:v>
                </c:pt>
              </c:numCache>
            </c:numRef>
          </c:val>
          <c:smooth val="0"/>
          <c:extLst>
            <c:ext xmlns:c16="http://schemas.microsoft.com/office/drawing/2014/chart" uri="{C3380CC4-5D6E-409C-BE32-E72D297353CC}">
              <c16:uniqueId val="{00000001-8522-4A92-830D-03A8E1CBC889}"/>
            </c:ext>
          </c:extLst>
        </c:ser>
        <c:dLbls>
          <c:showLegendKey val="0"/>
          <c:showVal val="0"/>
          <c:showCatName val="0"/>
          <c:showSerName val="0"/>
          <c:showPercent val="0"/>
          <c:showBubbleSize val="0"/>
        </c:dLbls>
        <c:smooth val="0"/>
        <c:axId val="605344320"/>
        <c:axId val="605344648"/>
      </c:lineChart>
      <c:catAx>
        <c:axId val="60534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05344648"/>
        <c:crosses val="autoZero"/>
        <c:auto val="1"/>
        <c:lblAlgn val="ctr"/>
        <c:lblOffset val="100"/>
        <c:noMultiLvlLbl val="0"/>
      </c:catAx>
      <c:valAx>
        <c:axId val="605344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IE">
                    <a:latin typeface="Arial" panose="020B0604020202020204" pitchFamily="34" charset="0"/>
                    <a:cs typeface="Arial" panose="020B0604020202020204" pitchFamily="34" charset="0"/>
                  </a:rPr>
                  <a:t>Defined Daily Doses/100 Bed days used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3443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cid:image002.png@01D98FE0.18B0DA70"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441960</xdr:colOff>
      <xdr:row>1</xdr:row>
      <xdr:rowOff>76200</xdr:rowOff>
    </xdr:from>
    <xdr:to>
      <xdr:col>6</xdr:col>
      <xdr:colOff>68580</xdr:colOff>
      <xdr:row>22</xdr:row>
      <xdr:rowOff>83820</xdr:rowOff>
    </xdr:to>
    <xdr:sp macro="" textlink="">
      <xdr:nvSpPr>
        <xdr:cNvPr id="2" name="TextBox 1"/>
        <xdr:cNvSpPr txBox="1"/>
      </xdr:nvSpPr>
      <xdr:spPr>
        <a:xfrm>
          <a:off x="441960" y="365760"/>
          <a:ext cx="10256520" cy="384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IE" sz="1400" b="1" u="sng">
              <a:latin typeface="Arial" panose="020B0604020202020204" pitchFamily="34" charset="0"/>
              <a:cs typeface="Arial" panose="020B0604020202020204" pitchFamily="34" charset="0"/>
            </a:rPr>
            <a:t>Instructions</a:t>
          </a:r>
        </a:p>
        <a:p>
          <a:endParaRPr lang="en-IE" sz="1200"/>
        </a:p>
        <a:p>
          <a:r>
            <a:rPr lang="en-IE" sz="1200">
              <a:latin typeface="Arial" panose="020B0604020202020204" pitchFamily="34" charset="0"/>
              <a:cs typeface="Arial" panose="020B0604020202020204" pitchFamily="34" charset="0"/>
            </a:rPr>
            <a:t>1.</a:t>
          </a:r>
          <a:r>
            <a:rPr lang="en-IE" sz="1200" baseline="0">
              <a:latin typeface="Arial" panose="020B0604020202020204" pitchFamily="34" charset="0"/>
              <a:cs typeface="Arial" panose="020B0604020202020204" pitchFamily="34" charset="0"/>
            </a:rPr>
            <a:t> Insert bed days for the relevant month (in this example Cell F2 for January). </a:t>
          </a:r>
        </a:p>
        <a:p>
          <a:r>
            <a:rPr lang="en-IE" sz="1200" i="1" baseline="0">
              <a:latin typeface="Arial" panose="020B0604020202020204" pitchFamily="34" charset="0"/>
              <a:cs typeface="Arial" panose="020B0604020202020204" pitchFamily="34" charset="0"/>
            </a:rPr>
            <a:t>Bed days are returned monthly to the Business Information Unit (BIU) for Healthcare Associated Infection (HCAI) data, link in with the team that submits this data locally for easy access to accurate bed days.</a:t>
          </a:r>
          <a:endParaRPr lang="en-IE" sz="1200" i="1" baseline="0">
            <a:solidFill>
              <a:schemeClr val="accent2">
                <a:lumMod val="75000"/>
              </a:schemeClr>
            </a:solidFill>
            <a:latin typeface="Arial" panose="020B0604020202020204" pitchFamily="34" charset="0"/>
            <a:cs typeface="Arial" panose="020B0604020202020204" pitchFamily="34" charset="0"/>
          </a:endParaRPr>
        </a:p>
        <a:p>
          <a:endParaRPr lang="en-IE" sz="1200" baseline="0">
            <a:latin typeface="Arial" panose="020B0604020202020204" pitchFamily="34" charset="0"/>
            <a:cs typeface="Arial" panose="020B0604020202020204" pitchFamily="34" charset="0"/>
          </a:endParaRPr>
        </a:p>
        <a:p>
          <a:r>
            <a:rPr lang="en-IE" sz="1200" baseline="0">
              <a:latin typeface="Arial" panose="020B0604020202020204" pitchFamily="34" charset="0"/>
              <a:cs typeface="Arial" panose="020B0604020202020204" pitchFamily="34" charset="0"/>
            </a:rPr>
            <a:t>2. Check </a:t>
          </a:r>
          <a:r>
            <a:rPr lang="en-IE" sz="1200" baseline="0">
              <a:solidFill>
                <a:sysClr val="windowText" lastClr="000000"/>
              </a:solidFill>
              <a:latin typeface="Arial" panose="020B0604020202020204" pitchFamily="34" charset="0"/>
              <a:cs typeface="Arial" panose="020B0604020202020204" pitchFamily="34" charset="0"/>
            </a:rPr>
            <a:t>number </a:t>
          </a:r>
          <a:r>
            <a:rPr lang="en-IE" sz="1200" baseline="0">
              <a:latin typeface="Arial" panose="020B0604020202020204" pitchFamily="34" charset="0"/>
              <a:cs typeface="Arial" panose="020B0604020202020204" pitchFamily="34" charset="0"/>
            </a:rPr>
            <a:t>of doses of each strength of antimicrobial administered EPR/ICIP/dispensed doses (pharmacy dispensing system) that month (use whatever data is available to you).  The source of data must remain consistent e.g. if using pharmacy dispensing data in Jan, do not switch to electronic prescribing data for February. </a:t>
          </a:r>
          <a:endParaRPr lang="en-IE" sz="1200" baseline="0">
            <a:solidFill>
              <a:schemeClr val="accent2">
                <a:lumMod val="75000"/>
              </a:schemeClr>
            </a:solidFill>
            <a:latin typeface="Arial" panose="020B0604020202020204" pitchFamily="34" charset="0"/>
            <a:cs typeface="Arial" panose="020B0604020202020204" pitchFamily="34" charset="0"/>
          </a:endParaRPr>
        </a:p>
        <a:p>
          <a:endParaRPr lang="en-IE" sz="1200" baseline="0">
            <a:latin typeface="Arial" panose="020B0604020202020204" pitchFamily="34" charset="0"/>
            <a:cs typeface="Arial" panose="020B0604020202020204" pitchFamily="34" charset="0"/>
          </a:endParaRPr>
        </a:p>
        <a:p>
          <a:r>
            <a:rPr lang="en-IE" sz="1200" baseline="0">
              <a:latin typeface="Arial" panose="020B0604020202020204" pitchFamily="34" charset="0"/>
              <a:cs typeface="Arial" panose="020B0604020202020204" pitchFamily="34" charset="0"/>
            </a:rPr>
            <a:t>3.  Insert the number of doses (Column D for January) in to the relevant highlighted boxes e.g. in January 7*ciprofloxacin 750mg tablets were dispensed.</a:t>
          </a:r>
        </a:p>
        <a:p>
          <a:endParaRPr lang="en-IE" sz="1200" baseline="0">
            <a:latin typeface="Arial" panose="020B0604020202020204" pitchFamily="34" charset="0"/>
            <a:cs typeface="Arial" panose="020B0604020202020204" pitchFamily="34" charset="0"/>
          </a:endParaRPr>
        </a:p>
        <a:p>
          <a:r>
            <a:rPr lang="en-IE" sz="1200" baseline="0">
              <a:latin typeface="Arial" panose="020B0604020202020204" pitchFamily="34" charset="0"/>
              <a:cs typeface="Arial" panose="020B0604020202020204" pitchFamily="34" charset="0"/>
            </a:rPr>
            <a:t>4. The grey box should automatically calculate the DDD/100BDU for that month (i.e. ciprofloxacin row 10 "Workings DDD per 100 BDU")</a:t>
          </a:r>
        </a:p>
        <a:p>
          <a:endParaRPr lang="en-IE" sz="1200" baseline="0">
            <a:latin typeface="Arial" panose="020B0604020202020204" pitchFamily="34" charset="0"/>
            <a:cs typeface="Arial" panose="020B0604020202020204" pitchFamily="34" charset="0"/>
          </a:endParaRPr>
        </a:p>
        <a:p>
          <a:r>
            <a:rPr lang="en-IE" sz="1200" baseline="0">
              <a:latin typeface="Arial" panose="020B0604020202020204" pitchFamily="34" charset="0"/>
              <a:cs typeface="Arial" panose="020B0604020202020204" pitchFamily="34" charset="0"/>
            </a:rPr>
            <a:t>5. The other tabs provide charts and tables which will automatically update when the "</a:t>
          </a:r>
          <a:r>
            <a:rPr lang="en-IE" sz="1200" baseline="0">
              <a:solidFill>
                <a:schemeClr val="dk1"/>
              </a:solidFill>
              <a:effectLst/>
              <a:latin typeface="Arial" panose="020B0604020202020204" pitchFamily="34" charset="0"/>
              <a:ea typeface="+mn-ea"/>
              <a:cs typeface="Arial" panose="020B0604020202020204" pitchFamily="34" charset="0"/>
            </a:rPr>
            <a:t>Workings DDD per 100 BDU</a:t>
          </a:r>
          <a:r>
            <a:rPr lang="en-IE" sz="1200" baseline="0">
              <a:latin typeface="Arial" panose="020B0604020202020204" pitchFamily="34" charset="0"/>
              <a:cs typeface="Arial" panose="020B0604020202020204" pitchFamily="34" charset="0"/>
            </a:rPr>
            <a:t>" tab is edited. They are suggested charts that may be useful for feedback to stakeholders.</a:t>
          </a:r>
        </a:p>
        <a:p>
          <a:endParaRPr lang="en-IE" sz="1200" b="0" baseline="0">
            <a:latin typeface="Arial" panose="020B0604020202020204" pitchFamily="34" charset="0"/>
            <a:cs typeface="Arial" panose="020B0604020202020204" pitchFamily="34" charset="0"/>
          </a:endParaRPr>
        </a:p>
        <a:p>
          <a:r>
            <a:rPr lang="en-IE" sz="1200" b="0" baseline="0">
              <a:solidFill>
                <a:sysClr val="windowText" lastClr="000000"/>
              </a:solidFill>
              <a:latin typeface="Arial" panose="020B0604020202020204" pitchFamily="34" charset="0"/>
              <a:cs typeface="Arial" panose="020B0604020202020204" pitchFamily="34" charset="0"/>
            </a:rPr>
            <a:t>6. Data should be presented in a timely manner to AMS Operational team and AMS Oversight Committee for example monthly/quarterly.</a:t>
          </a:r>
        </a:p>
      </xdr:txBody>
    </xdr:sp>
    <xdr:clientData/>
  </xdr:twoCellAnchor>
  <xdr:twoCellAnchor editAs="oneCell">
    <xdr:from>
      <xdr:col>0</xdr:col>
      <xdr:colOff>68580</xdr:colOff>
      <xdr:row>0</xdr:row>
      <xdr:rowOff>0</xdr:rowOff>
    </xdr:from>
    <xdr:to>
      <xdr:col>0</xdr:col>
      <xdr:colOff>1007110</xdr:colOff>
      <xdr:row>0</xdr:row>
      <xdr:rowOff>539115</xdr:rowOff>
    </xdr:to>
    <xdr:pic>
      <xdr:nvPicPr>
        <xdr:cNvPr id="3" name="Picture 2" descr="1email-signature-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0"/>
          <a:ext cx="938530" cy="539115"/>
        </a:xfrm>
        <a:prstGeom prst="rect">
          <a:avLst/>
        </a:prstGeom>
        <a:noFill/>
        <a:ln>
          <a:noFill/>
        </a:ln>
      </xdr:spPr>
    </xdr:pic>
    <xdr:clientData/>
  </xdr:twoCellAnchor>
  <xdr:twoCellAnchor>
    <xdr:from>
      <xdr:col>5</xdr:col>
      <xdr:colOff>1016000</xdr:colOff>
      <xdr:row>0</xdr:row>
      <xdr:rowOff>40640</xdr:rowOff>
    </xdr:from>
    <xdr:to>
      <xdr:col>5</xdr:col>
      <xdr:colOff>2072639</xdr:colOff>
      <xdr:row>1</xdr:row>
      <xdr:rowOff>0</xdr:rowOff>
    </xdr:to>
    <xdr:pic>
      <xdr:nvPicPr>
        <xdr:cNvPr id="4" name="Picture 2" descr="cid:image002.png@01D6E9CD.062C43A0"/>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13693775" y="40640"/>
          <a:ext cx="1028064" cy="759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1016000</xdr:colOff>
      <xdr:row>0</xdr:row>
      <xdr:rowOff>40640</xdr:rowOff>
    </xdr:from>
    <xdr:to>
      <xdr:col>5</xdr:col>
      <xdr:colOff>2072639</xdr:colOff>
      <xdr:row>1</xdr:row>
      <xdr:rowOff>0</xdr:rowOff>
    </xdr:to>
    <xdr:pic>
      <xdr:nvPicPr>
        <xdr:cNvPr id="6" name="Picture 2" descr="cid:image002.png@01D6E9CD.062C43A0"/>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13693775" y="40640"/>
          <a:ext cx="1028064" cy="759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285750</xdr:colOff>
      <xdr:row>19</xdr:row>
      <xdr:rowOff>104775</xdr:rowOff>
    </xdr:from>
    <xdr:to>
      <xdr:col>8</xdr:col>
      <xdr:colOff>590550</xdr:colOff>
      <xdr:row>33</xdr:row>
      <xdr:rowOff>180975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104775</xdr:colOff>
      <xdr:row>19</xdr:row>
      <xdr:rowOff>104775</xdr:rowOff>
    </xdr:from>
    <xdr:to>
      <xdr:col>16</xdr:col>
      <xdr:colOff>409575</xdr:colOff>
      <xdr:row>33</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xdr:colOff>
      <xdr:row>0</xdr:row>
      <xdr:rowOff>0</xdr:rowOff>
    </xdr:from>
    <xdr:to>
      <xdr:col>17</xdr:col>
      <xdr:colOff>19050</xdr:colOff>
      <xdr:row>18</xdr:row>
      <xdr:rowOff>19050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552450</xdr:colOff>
      <xdr:row>19</xdr:row>
      <xdr:rowOff>114300</xdr:rowOff>
    </xdr:from>
    <xdr:to>
      <xdr:col>24</xdr:col>
      <xdr:colOff>247650</xdr:colOff>
      <xdr:row>34</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285750</xdr:colOff>
      <xdr:row>1</xdr:row>
      <xdr:rowOff>0</xdr:rowOff>
    </xdr:from>
    <xdr:to>
      <xdr:col>24</xdr:col>
      <xdr:colOff>590550</xdr:colOff>
      <xdr:row>15</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485775</xdr:colOff>
      <xdr:row>16</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xdr:row>
      <xdr:rowOff>0</xdr:rowOff>
    </xdr:from>
    <xdr:to>
      <xdr:col>16</xdr:col>
      <xdr:colOff>304800</xdr:colOff>
      <xdr:row>16</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581025</xdr:colOff>
      <xdr:row>19</xdr:row>
      <xdr:rowOff>0</xdr:rowOff>
    </xdr:from>
    <xdr:to>
      <xdr:col>16</xdr:col>
      <xdr:colOff>276225</xdr:colOff>
      <xdr:row>33</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1333500</xdr:colOff>
      <xdr:row>19</xdr:row>
      <xdr:rowOff>9525</xdr:rowOff>
    </xdr:from>
    <xdr:to>
      <xdr:col>7</xdr:col>
      <xdr:colOff>466725</xdr:colOff>
      <xdr:row>33</xdr:row>
      <xdr:rowOff>85725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tcddd.fhi.no/atc_ddd_index/?code=J&amp;showdescription=n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105"/>
  <sheetViews>
    <sheetView workbookViewId="0">
      <selection activeCell="G20" sqref="G20"/>
    </sheetView>
  </sheetViews>
  <sheetFormatPr defaultRowHeight="14.4" x14ac:dyDescent="0.3"/>
  <cols>
    <col min="1" max="1" width="41.5546875" style="1" bestFit="1" customWidth="1"/>
    <col min="2" max="2" width="37.109375" style="1" customWidth="1"/>
    <col min="3" max="3" width="19.109375" customWidth="1"/>
    <col min="4" max="4" width="44.6640625" customWidth="1"/>
  </cols>
  <sheetData>
    <row r="1" spans="1:7" ht="43.2" customHeight="1" x14ac:dyDescent="0.3">
      <c r="A1" s="153" t="s">
        <v>111</v>
      </c>
      <c r="B1" s="154"/>
      <c r="C1" s="154"/>
      <c r="D1" s="154"/>
      <c r="E1" s="154"/>
      <c r="F1" s="155"/>
      <c r="G1" s="10"/>
    </row>
    <row r="7" spans="1:7" x14ac:dyDescent="0.3">
      <c r="A7" s="2"/>
      <c r="B7" s="2"/>
    </row>
    <row r="8" spans="1:7" x14ac:dyDescent="0.3">
      <c r="A8" s="2"/>
      <c r="B8" s="2"/>
    </row>
    <row r="9" spans="1:7" x14ac:dyDescent="0.3">
      <c r="A9" s="2"/>
      <c r="B9" s="2"/>
    </row>
    <row r="10" spans="1:7" x14ac:dyDescent="0.3">
      <c r="A10" s="2"/>
      <c r="B10" s="2"/>
    </row>
    <row r="11" spans="1:7" x14ac:dyDescent="0.3">
      <c r="A11" s="2"/>
      <c r="B11" s="2"/>
    </row>
    <row r="12" spans="1:7" x14ac:dyDescent="0.3">
      <c r="A12" s="2"/>
      <c r="B12" s="2"/>
    </row>
    <row r="13" spans="1:7" x14ac:dyDescent="0.3">
      <c r="A13" s="2"/>
      <c r="B13" s="2"/>
    </row>
    <row r="14" spans="1:7" x14ac:dyDescent="0.3">
      <c r="A14" s="2"/>
      <c r="B14" s="2"/>
    </row>
    <row r="15" spans="1:7" x14ac:dyDescent="0.3">
      <c r="A15" s="2"/>
      <c r="B15" s="2"/>
    </row>
    <row r="16" spans="1:7" x14ac:dyDescent="0.3">
      <c r="A16" s="2"/>
      <c r="B16" s="2"/>
    </row>
    <row r="17" spans="1:6" x14ac:dyDescent="0.3">
      <c r="A17" s="2"/>
      <c r="B17" s="2"/>
    </row>
    <row r="18" spans="1:6" x14ac:dyDescent="0.3">
      <c r="A18" s="2"/>
      <c r="B18" s="2"/>
    </row>
    <row r="19" spans="1:6" x14ac:dyDescent="0.3">
      <c r="A19" s="2"/>
      <c r="B19" s="2"/>
    </row>
    <row r="20" spans="1:6" x14ac:dyDescent="0.3">
      <c r="A20" s="2"/>
      <c r="B20" s="2"/>
    </row>
    <row r="21" spans="1:6" x14ac:dyDescent="0.3">
      <c r="A21" s="2"/>
      <c r="B21" s="2"/>
    </row>
    <row r="22" spans="1:6" x14ac:dyDescent="0.3">
      <c r="A22" s="2"/>
      <c r="B22" s="2"/>
    </row>
    <row r="23" spans="1:6" x14ac:dyDescent="0.3">
      <c r="A23" s="2"/>
      <c r="B23" s="2"/>
    </row>
    <row r="24" spans="1:6" ht="39" customHeight="1" x14ac:dyDescent="0.3">
      <c r="A24" s="2"/>
      <c r="B24" s="2"/>
    </row>
    <row r="25" spans="1:6" ht="15" x14ac:dyDescent="0.3">
      <c r="A25" s="135" t="s">
        <v>42</v>
      </c>
      <c r="B25" s="135" t="s">
        <v>43</v>
      </c>
      <c r="C25" s="11"/>
      <c r="D25" s="11"/>
      <c r="E25" s="11"/>
      <c r="F25" s="11"/>
    </row>
    <row r="26" spans="1:6" ht="15" x14ac:dyDescent="0.3">
      <c r="A26" s="135" t="s">
        <v>41</v>
      </c>
      <c r="B26" s="135" t="s">
        <v>40</v>
      </c>
      <c r="C26" s="11"/>
      <c r="D26" s="11"/>
      <c r="E26" s="11"/>
      <c r="F26" s="11"/>
    </row>
    <row r="27" spans="1:6" ht="15" x14ac:dyDescent="0.3">
      <c r="A27" s="135" t="s">
        <v>112</v>
      </c>
      <c r="B27" s="136" t="s">
        <v>37</v>
      </c>
      <c r="C27" s="11"/>
      <c r="D27" s="11"/>
      <c r="E27" s="11"/>
      <c r="F27" s="11"/>
    </row>
    <row r="28" spans="1:6" ht="15.6" x14ac:dyDescent="0.3">
      <c r="A28" s="2"/>
      <c r="B28" s="24"/>
      <c r="C28" s="25"/>
      <c r="D28" s="25"/>
    </row>
    <row r="29" spans="1:6" ht="15.6" x14ac:dyDescent="0.3">
      <c r="A29" s="2"/>
      <c r="B29" s="27" t="s">
        <v>139</v>
      </c>
      <c r="C29" s="28" t="s">
        <v>140</v>
      </c>
      <c r="D29" s="28" t="s">
        <v>142</v>
      </c>
    </row>
    <row r="30" spans="1:6" ht="15.6" x14ac:dyDescent="0.3">
      <c r="A30" s="2"/>
      <c r="B30" s="148">
        <v>45658</v>
      </c>
      <c r="C30" s="149" t="s">
        <v>141</v>
      </c>
      <c r="D30" s="149" t="s">
        <v>146</v>
      </c>
    </row>
    <row r="31" spans="1:6" x14ac:dyDescent="0.3">
      <c r="A31" s="2"/>
      <c r="B31" s="2"/>
    </row>
    <row r="32" spans="1:6" x14ac:dyDescent="0.3">
      <c r="A32" s="2"/>
      <c r="B32" s="2"/>
    </row>
    <row r="33" spans="1:2" x14ac:dyDescent="0.3">
      <c r="A33" s="2"/>
      <c r="B33" s="2"/>
    </row>
    <row r="34" spans="1:2" x14ac:dyDescent="0.3">
      <c r="A34" s="2"/>
      <c r="B34" s="2"/>
    </row>
    <row r="35" spans="1:2" x14ac:dyDescent="0.3">
      <c r="A35" s="2"/>
      <c r="B35" s="2"/>
    </row>
    <row r="36" spans="1:2" x14ac:dyDescent="0.3">
      <c r="A36" s="2"/>
      <c r="B36" s="2"/>
    </row>
    <row r="37" spans="1:2" x14ac:dyDescent="0.3">
      <c r="A37" s="2"/>
      <c r="B37" s="2"/>
    </row>
    <row r="38" spans="1:2" x14ac:dyDescent="0.3">
      <c r="A38" s="2"/>
      <c r="B38" s="2"/>
    </row>
    <row r="39" spans="1:2" x14ac:dyDescent="0.3">
      <c r="A39" s="2"/>
      <c r="B39" s="2"/>
    </row>
    <row r="40" spans="1:2" x14ac:dyDescent="0.3">
      <c r="A40" s="2"/>
      <c r="B40" s="2"/>
    </row>
    <row r="41" spans="1:2" x14ac:dyDescent="0.3">
      <c r="A41" s="2"/>
      <c r="B41" s="2"/>
    </row>
    <row r="42" spans="1:2" x14ac:dyDescent="0.3">
      <c r="A42" s="2"/>
      <c r="B42" s="2"/>
    </row>
    <row r="43" spans="1:2" x14ac:dyDescent="0.3">
      <c r="A43" s="2"/>
      <c r="B43" s="2"/>
    </row>
    <row r="44" spans="1:2" x14ac:dyDescent="0.3">
      <c r="A44" s="2"/>
      <c r="B44" s="2"/>
    </row>
    <row r="45" spans="1:2" x14ac:dyDescent="0.3">
      <c r="A45" s="2"/>
      <c r="B45" s="2"/>
    </row>
    <row r="46" spans="1:2" x14ac:dyDescent="0.3">
      <c r="A46" s="2"/>
      <c r="B46" s="2"/>
    </row>
    <row r="47" spans="1:2" x14ac:dyDescent="0.3">
      <c r="A47" s="2"/>
      <c r="B47" s="2"/>
    </row>
    <row r="48" spans="1:2" x14ac:dyDescent="0.3">
      <c r="A48" s="2"/>
      <c r="B48" s="2"/>
    </row>
    <row r="49" spans="1:2" x14ac:dyDescent="0.3">
      <c r="A49" s="2"/>
      <c r="B49" s="2"/>
    </row>
    <row r="50" spans="1:2" x14ac:dyDescent="0.3">
      <c r="A50" s="2"/>
      <c r="B50" s="2"/>
    </row>
    <row r="51" spans="1:2" x14ac:dyDescent="0.3">
      <c r="A51" s="2"/>
      <c r="B51" s="2"/>
    </row>
    <row r="52" spans="1:2" x14ac:dyDescent="0.3">
      <c r="A52" s="2"/>
      <c r="B52" s="2"/>
    </row>
    <row r="53" spans="1:2" x14ac:dyDescent="0.3">
      <c r="A53" s="2"/>
      <c r="B53" s="2"/>
    </row>
    <row r="54" spans="1:2" x14ac:dyDescent="0.3">
      <c r="A54" s="2"/>
      <c r="B54" s="2"/>
    </row>
    <row r="55" spans="1:2" x14ac:dyDescent="0.3">
      <c r="A55" s="2"/>
      <c r="B55" s="2"/>
    </row>
    <row r="56" spans="1:2" x14ac:dyDescent="0.3">
      <c r="A56" s="2"/>
      <c r="B56" s="2"/>
    </row>
    <row r="57" spans="1:2" x14ac:dyDescent="0.3">
      <c r="A57" s="2"/>
      <c r="B57" s="2"/>
    </row>
    <row r="58" spans="1:2" x14ac:dyDescent="0.3">
      <c r="A58" s="2"/>
      <c r="B58" s="2"/>
    </row>
    <row r="59" spans="1:2" x14ac:dyDescent="0.3">
      <c r="A59" s="2"/>
      <c r="B59" s="2"/>
    </row>
    <row r="60" spans="1:2" x14ac:dyDescent="0.3">
      <c r="A60" s="2"/>
      <c r="B60" s="2"/>
    </row>
    <row r="61" spans="1:2" x14ac:dyDescent="0.3">
      <c r="A61" s="2"/>
      <c r="B61" s="2"/>
    </row>
    <row r="62" spans="1:2" x14ac:dyDescent="0.3">
      <c r="A62" s="2"/>
      <c r="B62" s="2"/>
    </row>
    <row r="63" spans="1:2" x14ac:dyDescent="0.3">
      <c r="A63" s="2"/>
      <c r="B63" s="2"/>
    </row>
    <row r="64" spans="1:2" x14ac:dyDescent="0.3">
      <c r="A64" s="2"/>
      <c r="B64" s="2"/>
    </row>
    <row r="65" spans="1:2" x14ac:dyDescent="0.3">
      <c r="A65" s="2"/>
      <c r="B65" s="2"/>
    </row>
    <row r="66" spans="1:2" x14ac:dyDescent="0.3">
      <c r="A66" s="2"/>
      <c r="B66" s="2"/>
    </row>
    <row r="67" spans="1:2" x14ac:dyDescent="0.3">
      <c r="A67" s="2"/>
      <c r="B67" s="2"/>
    </row>
    <row r="68" spans="1:2" x14ac:dyDescent="0.3">
      <c r="A68" s="2"/>
      <c r="B68" s="2"/>
    </row>
    <row r="69" spans="1:2" x14ac:dyDescent="0.3">
      <c r="A69" s="2"/>
      <c r="B69" s="2"/>
    </row>
    <row r="70" spans="1:2" x14ac:dyDescent="0.3">
      <c r="A70" s="2"/>
      <c r="B70" s="2"/>
    </row>
    <row r="71" spans="1:2" x14ac:dyDescent="0.3">
      <c r="A71" s="2"/>
      <c r="B71" s="2"/>
    </row>
    <row r="72" spans="1:2" x14ac:dyDescent="0.3">
      <c r="A72" s="2"/>
      <c r="B72" s="2"/>
    </row>
    <row r="73" spans="1:2" x14ac:dyDescent="0.3">
      <c r="A73" s="2"/>
      <c r="B73" s="2"/>
    </row>
    <row r="74" spans="1:2" x14ac:dyDescent="0.3">
      <c r="A74" s="2"/>
      <c r="B74" s="2"/>
    </row>
    <row r="75" spans="1:2" x14ac:dyDescent="0.3">
      <c r="A75" s="2"/>
      <c r="B75" s="2"/>
    </row>
    <row r="76" spans="1:2" x14ac:dyDescent="0.3">
      <c r="A76" s="2"/>
      <c r="B76" s="2"/>
    </row>
    <row r="77" spans="1:2" x14ac:dyDescent="0.3">
      <c r="A77" s="2"/>
      <c r="B77" s="2"/>
    </row>
    <row r="78" spans="1:2" x14ac:dyDescent="0.3">
      <c r="A78" s="2"/>
      <c r="B78" s="2"/>
    </row>
    <row r="79" spans="1:2" x14ac:dyDescent="0.3">
      <c r="A79" s="2"/>
      <c r="B79" s="2"/>
    </row>
    <row r="80" spans="1:2" x14ac:dyDescent="0.3">
      <c r="A80" s="2"/>
      <c r="B80" s="2"/>
    </row>
    <row r="81" spans="1:2" x14ac:dyDescent="0.3">
      <c r="A81" s="2"/>
      <c r="B81" s="2"/>
    </row>
    <row r="82" spans="1:2" x14ac:dyDescent="0.3">
      <c r="A82" s="2"/>
      <c r="B82" s="2"/>
    </row>
    <row r="83" spans="1:2" x14ac:dyDescent="0.3">
      <c r="A83" s="2"/>
      <c r="B83" s="2"/>
    </row>
    <row r="84" spans="1:2" x14ac:dyDescent="0.3">
      <c r="A84" s="2"/>
      <c r="B84" s="2"/>
    </row>
    <row r="85" spans="1:2" x14ac:dyDescent="0.3">
      <c r="A85" s="2"/>
      <c r="B85" s="2"/>
    </row>
    <row r="86" spans="1:2" x14ac:dyDescent="0.3">
      <c r="A86" s="2"/>
      <c r="B86" s="2"/>
    </row>
    <row r="87" spans="1:2" x14ac:dyDescent="0.3">
      <c r="A87" s="2"/>
      <c r="B87" s="2"/>
    </row>
    <row r="88" spans="1:2" x14ac:dyDescent="0.3">
      <c r="A88" s="2"/>
      <c r="B88" s="2"/>
    </row>
    <row r="89" spans="1:2" x14ac:dyDescent="0.3">
      <c r="A89" s="2"/>
      <c r="B89" s="2"/>
    </row>
    <row r="90" spans="1:2" x14ac:dyDescent="0.3">
      <c r="A90" s="2"/>
      <c r="B90" s="2"/>
    </row>
    <row r="91" spans="1:2" x14ac:dyDescent="0.3">
      <c r="A91" s="2"/>
      <c r="B91" s="2"/>
    </row>
    <row r="92" spans="1:2" x14ac:dyDescent="0.3">
      <c r="A92" s="2"/>
      <c r="B92" s="2"/>
    </row>
    <row r="93" spans="1:2" x14ac:dyDescent="0.3">
      <c r="A93" s="2"/>
      <c r="B93" s="2"/>
    </row>
    <row r="94" spans="1:2" x14ac:dyDescent="0.3">
      <c r="A94" s="2"/>
      <c r="B94" s="2"/>
    </row>
    <row r="95" spans="1:2" x14ac:dyDescent="0.3">
      <c r="A95" s="2"/>
      <c r="B95" s="2"/>
    </row>
    <row r="96" spans="1:2" x14ac:dyDescent="0.3">
      <c r="A96" s="2"/>
      <c r="B96" s="2"/>
    </row>
    <row r="97" spans="1:2" x14ac:dyDescent="0.3">
      <c r="A97" s="2"/>
      <c r="B97" s="2"/>
    </row>
    <row r="98" spans="1:2" x14ac:dyDescent="0.3">
      <c r="A98" s="2"/>
      <c r="B98" s="2"/>
    </row>
    <row r="99" spans="1:2" x14ac:dyDescent="0.3">
      <c r="A99" s="2"/>
      <c r="B99" s="2"/>
    </row>
    <row r="100" spans="1:2" x14ac:dyDescent="0.3">
      <c r="A100" s="2"/>
      <c r="B100" s="2"/>
    </row>
    <row r="101" spans="1:2" x14ac:dyDescent="0.3">
      <c r="A101" s="2"/>
      <c r="B101" s="2"/>
    </row>
    <row r="102" spans="1:2" x14ac:dyDescent="0.3">
      <c r="A102" s="2"/>
      <c r="B102" s="2"/>
    </row>
    <row r="103" spans="1:2" x14ac:dyDescent="0.3">
      <c r="A103" s="2"/>
      <c r="B103" s="2"/>
    </row>
    <row r="104" spans="1:2" x14ac:dyDescent="0.3">
      <c r="A104" s="2"/>
      <c r="B104" s="2"/>
    </row>
    <row r="105" spans="1:2" x14ac:dyDescent="0.3">
      <c r="A105" s="2"/>
      <c r="B105" s="2"/>
    </row>
  </sheetData>
  <mergeCells count="1">
    <mergeCell ref="A1:F1"/>
  </mergeCells>
  <hyperlinks>
    <hyperlink ref="B27"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M109"/>
  <sheetViews>
    <sheetView tabSelected="1" zoomScale="80" zoomScaleNormal="80" workbookViewId="0">
      <pane xSplit="1" topLeftCell="B1" activePane="topRight" state="frozen"/>
      <selection pane="topRight" activeCell="C24" sqref="C24"/>
    </sheetView>
  </sheetViews>
  <sheetFormatPr defaultColWidth="9.109375" defaultRowHeight="13.2" x14ac:dyDescent="0.25"/>
  <cols>
    <col min="1" max="1" width="39.109375" style="3" customWidth="1"/>
    <col min="2" max="2" width="13.44140625" style="3" customWidth="1"/>
    <col min="3" max="3" width="11.109375" style="3" bestFit="1" customWidth="1"/>
    <col min="4" max="4" width="11.44140625" style="3" customWidth="1"/>
    <col min="5" max="5" width="20" style="3" customWidth="1"/>
    <col min="6" max="6" width="11.5546875" style="3" customWidth="1"/>
    <col min="7" max="7" width="12.33203125" style="3" customWidth="1"/>
    <col min="8" max="8" width="19.88671875" style="3" customWidth="1"/>
    <col min="9" max="9" width="14.88671875" style="3" customWidth="1"/>
    <col min="10" max="10" width="12.33203125" style="3" customWidth="1"/>
    <col min="11" max="11" width="19.88671875" style="3" customWidth="1"/>
    <col min="12" max="12" width="14.88671875" style="3" customWidth="1"/>
    <col min="13" max="13" width="12.33203125" style="3" customWidth="1"/>
    <col min="14" max="14" width="19.88671875" style="3" customWidth="1"/>
    <col min="15" max="15" width="14.88671875" style="3" customWidth="1"/>
    <col min="16" max="16" width="12.33203125" style="3" customWidth="1"/>
    <col min="17" max="17" width="19.88671875" style="3" customWidth="1"/>
    <col min="18" max="18" width="14.88671875" style="3" customWidth="1"/>
    <col min="19" max="19" width="12.33203125" style="3" customWidth="1"/>
    <col min="20" max="20" width="19.88671875" style="3" customWidth="1"/>
    <col min="21" max="21" width="14.88671875" style="3" customWidth="1"/>
    <col min="22" max="22" width="12.33203125" style="3" customWidth="1"/>
    <col min="23" max="23" width="19.88671875" style="3" customWidth="1"/>
    <col min="24" max="24" width="14.88671875" style="3" customWidth="1"/>
    <col min="25" max="25" width="12.33203125" style="3" customWidth="1"/>
    <col min="26" max="26" width="19.88671875" style="3" customWidth="1"/>
    <col min="27" max="27" width="14.88671875" style="3" customWidth="1"/>
    <col min="28" max="28" width="12.33203125" style="3" customWidth="1"/>
    <col min="29" max="29" width="19.88671875" style="3" customWidth="1"/>
    <col min="30" max="30" width="14.88671875" style="3" customWidth="1"/>
    <col min="31" max="31" width="12.33203125" style="3" customWidth="1"/>
    <col min="32" max="32" width="19.88671875" style="3" customWidth="1"/>
    <col min="33" max="33" width="14.88671875" style="3" customWidth="1"/>
    <col min="34" max="34" width="12.33203125" style="3" customWidth="1"/>
    <col min="35" max="35" width="19.88671875" style="3" customWidth="1"/>
    <col min="36" max="36" width="14.88671875" style="3" customWidth="1"/>
    <col min="37" max="37" width="12.33203125" style="3" customWidth="1"/>
    <col min="38" max="38" width="19.88671875" style="3" customWidth="1"/>
    <col min="39" max="39" width="14.88671875" style="3" customWidth="1"/>
    <col min="40" max="40" width="9.109375" style="3" customWidth="1"/>
    <col min="41" max="16384" width="9.109375" style="3"/>
  </cols>
  <sheetData>
    <row r="1" spans="1:65" ht="15.6" x14ac:dyDescent="0.3">
      <c r="A1" s="156" t="s">
        <v>45</v>
      </c>
      <c r="B1" s="157"/>
      <c r="C1" s="17"/>
      <c r="D1" s="29"/>
      <c r="E1" s="30"/>
      <c r="F1" s="31" t="s">
        <v>44</v>
      </c>
      <c r="G1" s="29"/>
      <c r="H1" s="30"/>
      <c r="I1" s="31" t="s">
        <v>44</v>
      </c>
      <c r="J1" s="29"/>
      <c r="K1" s="30"/>
      <c r="L1" s="31" t="s">
        <v>44</v>
      </c>
      <c r="M1" s="29"/>
      <c r="N1" s="30"/>
      <c r="O1" s="31" t="s">
        <v>44</v>
      </c>
      <c r="P1" s="29"/>
      <c r="Q1" s="30"/>
      <c r="R1" s="30" t="s">
        <v>44</v>
      </c>
      <c r="S1" s="29"/>
      <c r="T1" s="30"/>
      <c r="U1" s="31" t="s">
        <v>44</v>
      </c>
      <c r="V1" s="29"/>
      <c r="W1" s="30"/>
      <c r="X1" s="31" t="s">
        <v>44</v>
      </c>
      <c r="Y1" s="29"/>
      <c r="Z1" s="30"/>
      <c r="AA1" s="31" t="s">
        <v>44</v>
      </c>
      <c r="AB1" s="29"/>
      <c r="AC1" s="30"/>
      <c r="AD1" s="31" t="s">
        <v>44</v>
      </c>
      <c r="AE1" s="29"/>
      <c r="AF1" s="30"/>
      <c r="AG1" s="30" t="s">
        <v>44</v>
      </c>
      <c r="AH1" s="29"/>
      <c r="AI1" s="30"/>
      <c r="AJ1" s="31" t="s">
        <v>44</v>
      </c>
      <c r="AK1" s="29"/>
      <c r="AL1" s="30"/>
      <c r="AM1" s="31" t="s">
        <v>44</v>
      </c>
    </row>
    <row r="2" spans="1:65" ht="15.6" x14ac:dyDescent="0.3">
      <c r="A2" s="163"/>
      <c r="B2" s="163" t="s">
        <v>42</v>
      </c>
      <c r="C2" s="18" t="s">
        <v>143</v>
      </c>
      <c r="D2" s="158" t="s">
        <v>82</v>
      </c>
      <c r="E2" s="159"/>
      <c r="F2" s="32">
        <v>700</v>
      </c>
      <c r="G2" s="158" t="s">
        <v>83</v>
      </c>
      <c r="H2" s="159"/>
      <c r="I2" s="32">
        <v>700</v>
      </c>
      <c r="J2" s="158" t="s">
        <v>84</v>
      </c>
      <c r="K2" s="159"/>
      <c r="L2" s="32">
        <v>700</v>
      </c>
      <c r="M2" s="158" t="s">
        <v>85</v>
      </c>
      <c r="N2" s="159"/>
      <c r="O2" s="32">
        <v>700</v>
      </c>
      <c r="P2" s="158" t="s">
        <v>86</v>
      </c>
      <c r="Q2" s="159"/>
      <c r="R2" s="33">
        <v>700</v>
      </c>
      <c r="S2" s="158" t="s">
        <v>87</v>
      </c>
      <c r="T2" s="159"/>
      <c r="U2" s="32">
        <v>700</v>
      </c>
      <c r="V2" s="158" t="s">
        <v>88</v>
      </c>
      <c r="W2" s="159"/>
      <c r="X2" s="32">
        <v>700</v>
      </c>
      <c r="Y2" s="158" t="s">
        <v>89</v>
      </c>
      <c r="Z2" s="159"/>
      <c r="AA2" s="32">
        <v>700</v>
      </c>
      <c r="AB2" s="158" t="s">
        <v>90</v>
      </c>
      <c r="AC2" s="159"/>
      <c r="AD2" s="32">
        <v>700</v>
      </c>
      <c r="AE2" s="158" t="s">
        <v>91</v>
      </c>
      <c r="AF2" s="159"/>
      <c r="AG2" s="33">
        <v>700</v>
      </c>
      <c r="AH2" s="158" t="s">
        <v>92</v>
      </c>
      <c r="AI2" s="159"/>
      <c r="AJ2" s="32">
        <v>700</v>
      </c>
      <c r="AK2" s="158" t="s">
        <v>93</v>
      </c>
      <c r="AL2" s="159"/>
      <c r="AM2" s="32">
        <v>700</v>
      </c>
    </row>
    <row r="3" spans="1:65" ht="15.6" x14ac:dyDescent="0.3">
      <c r="A3" s="163"/>
      <c r="B3" s="163" t="s">
        <v>144</v>
      </c>
      <c r="C3" s="26"/>
      <c r="D3" s="34" t="s">
        <v>39</v>
      </c>
      <c r="E3" s="35" t="s">
        <v>38</v>
      </c>
      <c r="F3" s="36"/>
      <c r="G3" s="34" t="s">
        <v>39</v>
      </c>
      <c r="H3" s="35" t="s">
        <v>38</v>
      </c>
      <c r="I3" s="36"/>
      <c r="J3" s="34" t="s">
        <v>39</v>
      </c>
      <c r="K3" s="35" t="s">
        <v>38</v>
      </c>
      <c r="L3" s="36"/>
      <c r="M3" s="34" t="s">
        <v>39</v>
      </c>
      <c r="N3" s="35" t="s">
        <v>38</v>
      </c>
      <c r="O3" s="36"/>
      <c r="P3" s="34" t="s">
        <v>39</v>
      </c>
      <c r="Q3" s="35" t="s">
        <v>38</v>
      </c>
      <c r="R3" s="37"/>
      <c r="S3" s="34" t="s">
        <v>39</v>
      </c>
      <c r="T3" s="35" t="s">
        <v>38</v>
      </c>
      <c r="U3" s="36"/>
      <c r="V3" s="34" t="s">
        <v>39</v>
      </c>
      <c r="W3" s="35" t="s">
        <v>38</v>
      </c>
      <c r="X3" s="36"/>
      <c r="Y3" s="34" t="s">
        <v>39</v>
      </c>
      <c r="Z3" s="35" t="s">
        <v>38</v>
      </c>
      <c r="AA3" s="36"/>
      <c r="AB3" s="34" t="s">
        <v>39</v>
      </c>
      <c r="AC3" s="35" t="s">
        <v>38</v>
      </c>
      <c r="AD3" s="36"/>
      <c r="AE3" s="34" t="s">
        <v>39</v>
      </c>
      <c r="AF3" s="35" t="s">
        <v>38</v>
      </c>
      <c r="AG3" s="37"/>
      <c r="AH3" s="34" t="s">
        <v>39</v>
      </c>
      <c r="AI3" s="35" t="s">
        <v>38</v>
      </c>
      <c r="AJ3" s="36"/>
      <c r="AK3" s="34" t="s">
        <v>39</v>
      </c>
      <c r="AL3" s="35" t="s">
        <v>38</v>
      </c>
      <c r="AM3" s="36"/>
    </row>
    <row r="4" spans="1:65" ht="15.6" x14ac:dyDescent="0.3">
      <c r="A4" s="38" t="s">
        <v>49</v>
      </c>
      <c r="B4" s="39" t="s">
        <v>36</v>
      </c>
      <c r="C4" s="40">
        <v>0.75</v>
      </c>
      <c r="D4" s="41">
        <v>7</v>
      </c>
      <c r="E4" s="42">
        <f>(D4*C4)</f>
        <v>5.25</v>
      </c>
      <c r="F4" s="43"/>
      <c r="G4" s="41">
        <v>7</v>
      </c>
      <c r="H4" s="42">
        <f>(G4*C4)</f>
        <v>5.25</v>
      </c>
      <c r="I4" s="43"/>
      <c r="J4" s="41">
        <v>7</v>
      </c>
      <c r="K4" s="42">
        <f>(J4*C4)</f>
        <v>5.25</v>
      </c>
      <c r="L4" s="43"/>
      <c r="M4" s="41">
        <v>7</v>
      </c>
      <c r="N4" s="42">
        <f>(M4*C4)</f>
        <v>5.25</v>
      </c>
      <c r="O4" s="43"/>
      <c r="P4" s="41">
        <v>7</v>
      </c>
      <c r="Q4" s="42">
        <f>(P4*C4)</f>
        <v>5.25</v>
      </c>
      <c r="R4" s="44"/>
      <c r="S4" s="41">
        <v>7</v>
      </c>
      <c r="T4" s="42">
        <f>(S4*C4)</f>
        <v>5.25</v>
      </c>
      <c r="U4" s="43"/>
      <c r="V4" s="41">
        <v>7</v>
      </c>
      <c r="W4" s="42">
        <f>(V4*C4)</f>
        <v>5.25</v>
      </c>
      <c r="X4" s="43"/>
      <c r="Y4" s="41">
        <v>7</v>
      </c>
      <c r="Z4" s="42">
        <f>(Y4*C4)</f>
        <v>5.25</v>
      </c>
      <c r="AA4" s="43"/>
      <c r="AB4" s="41">
        <v>7</v>
      </c>
      <c r="AC4" s="42">
        <f>(AB4*C4)</f>
        <v>5.25</v>
      </c>
      <c r="AD4" s="43"/>
      <c r="AE4" s="41">
        <v>7</v>
      </c>
      <c r="AF4" s="42">
        <f>(AE4*C4)</f>
        <v>5.25</v>
      </c>
      <c r="AG4" s="44"/>
      <c r="AH4" s="41">
        <v>7</v>
      </c>
      <c r="AI4" s="42">
        <f>(AH4*C4)</f>
        <v>5.25</v>
      </c>
      <c r="AJ4" s="43"/>
      <c r="AK4" s="41">
        <v>7</v>
      </c>
      <c r="AL4" s="42">
        <f>(AK4*C4)</f>
        <v>5.25</v>
      </c>
      <c r="AM4" s="43"/>
    </row>
    <row r="5" spans="1:65" ht="15.6" x14ac:dyDescent="0.3">
      <c r="A5" s="38" t="s">
        <v>79</v>
      </c>
      <c r="B5" s="39" t="s">
        <v>48</v>
      </c>
      <c r="C5" s="40">
        <v>0.25</v>
      </c>
      <c r="D5" s="41"/>
      <c r="E5" s="42">
        <f>(D5*C5)</f>
        <v>0</v>
      </c>
      <c r="F5" s="43"/>
      <c r="G5" s="41"/>
      <c r="H5" s="42">
        <f>(G5*C5)</f>
        <v>0</v>
      </c>
      <c r="I5" s="43"/>
      <c r="J5" s="41"/>
      <c r="K5" s="42">
        <f>(J5*F5)</f>
        <v>0</v>
      </c>
      <c r="L5" s="43"/>
      <c r="M5" s="41"/>
      <c r="N5" s="42">
        <f>(M5*C5)</f>
        <v>0</v>
      </c>
      <c r="O5" s="43"/>
      <c r="P5" s="41"/>
      <c r="Q5" s="42">
        <f>(P5*C5)</f>
        <v>0</v>
      </c>
      <c r="R5" s="44"/>
      <c r="S5" s="41"/>
      <c r="T5" s="42">
        <f>(S5*C5)</f>
        <v>0</v>
      </c>
      <c r="U5" s="43"/>
      <c r="V5" s="41"/>
      <c r="W5" s="42">
        <f>(V5*C5)</f>
        <v>0</v>
      </c>
      <c r="X5" s="43"/>
      <c r="Y5" s="41"/>
      <c r="Z5" s="42">
        <f>(Y5*C5)</f>
        <v>0</v>
      </c>
      <c r="AA5" s="43"/>
      <c r="AB5" s="41"/>
      <c r="AC5" s="42">
        <f>(AB5*C5)</f>
        <v>0</v>
      </c>
      <c r="AD5" s="43"/>
      <c r="AE5" s="41"/>
      <c r="AF5" s="42">
        <f>(AE5*C5)</f>
        <v>0</v>
      </c>
      <c r="AG5" s="44"/>
      <c r="AH5" s="41"/>
      <c r="AI5" s="42">
        <f>(AH5*C5)</f>
        <v>0</v>
      </c>
      <c r="AJ5" s="43"/>
      <c r="AK5" s="41"/>
      <c r="AL5" s="42">
        <f>(AK5*C5)</f>
        <v>0</v>
      </c>
      <c r="AM5" s="43"/>
    </row>
    <row r="6" spans="1:65" ht="15.6" x14ac:dyDescent="0.3">
      <c r="A6" s="38" t="s">
        <v>78</v>
      </c>
      <c r="B6" s="39" t="s">
        <v>48</v>
      </c>
      <c r="C6" s="40">
        <v>0.5</v>
      </c>
      <c r="D6" s="41">
        <v>5</v>
      </c>
      <c r="E6" s="42">
        <f>(D6*C6)</f>
        <v>2.5</v>
      </c>
      <c r="F6" s="43"/>
      <c r="G6" s="41">
        <v>5</v>
      </c>
      <c r="H6" s="42">
        <f>(G6*C6)</f>
        <v>2.5</v>
      </c>
      <c r="I6" s="43"/>
      <c r="J6" s="41">
        <v>5</v>
      </c>
      <c r="K6" s="42">
        <f>(J6*C6)</f>
        <v>2.5</v>
      </c>
      <c r="L6" s="43"/>
      <c r="M6" s="41">
        <v>5</v>
      </c>
      <c r="N6" s="42">
        <f>(M6*C6)</f>
        <v>2.5</v>
      </c>
      <c r="O6" s="43"/>
      <c r="P6" s="41">
        <v>5</v>
      </c>
      <c r="Q6" s="42">
        <f>(P6*C6)</f>
        <v>2.5</v>
      </c>
      <c r="R6" s="44"/>
      <c r="S6" s="41">
        <v>5</v>
      </c>
      <c r="T6" s="42">
        <f>(S6*C6)</f>
        <v>2.5</v>
      </c>
      <c r="U6" s="43"/>
      <c r="V6" s="41">
        <v>5</v>
      </c>
      <c r="W6" s="42">
        <f>(V6*C6)</f>
        <v>2.5</v>
      </c>
      <c r="X6" s="43"/>
      <c r="Y6" s="41">
        <v>5</v>
      </c>
      <c r="Z6" s="42">
        <f>(Y6*C6)</f>
        <v>2.5</v>
      </c>
      <c r="AA6" s="43"/>
      <c r="AB6" s="41">
        <v>5</v>
      </c>
      <c r="AC6" s="42">
        <f>(AB6*C6)</f>
        <v>2.5</v>
      </c>
      <c r="AD6" s="43"/>
      <c r="AE6" s="41">
        <v>5</v>
      </c>
      <c r="AF6" s="42">
        <f>(AE6*C6)</f>
        <v>2.5</v>
      </c>
      <c r="AG6" s="44"/>
      <c r="AH6" s="41">
        <v>5</v>
      </c>
      <c r="AI6" s="42">
        <f>(AH6*C6)</f>
        <v>2.5</v>
      </c>
      <c r="AJ6" s="43"/>
      <c r="AK6" s="41">
        <v>5</v>
      </c>
      <c r="AL6" s="42">
        <f>(AK6*C6)</f>
        <v>2.5</v>
      </c>
      <c r="AM6" s="43"/>
    </row>
    <row r="7" spans="1:65" ht="15.6" x14ac:dyDescent="0.3">
      <c r="A7" s="38" t="s">
        <v>50</v>
      </c>
      <c r="B7" s="39" t="s">
        <v>36</v>
      </c>
      <c r="C7" s="40">
        <v>0.25</v>
      </c>
      <c r="D7" s="41">
        <v>2</v>
      </c>
      <c r="E7" s="42">
        <f>(C7*D7)</f>
        <v>0.5</v>
      </c>
      <c r="F7" s="43"/>
      <c r="G7" s="41">
        <v>2</v>
      </c>
      <c r="H7" s="42">
        <f>(G7*C7)</f>
        <v>0.5</v>
      </c>
      <c r="I7" s="43"/>
      <c r="J7" s="41">
        <v>2</v>
      </c>
      <c r="K7" s="42">
        <f>(J7*C7)</f>
        <v>0.5</v>
      </c>
      <c r="L7" s="43"/>
      <c r="M7" s="41">
        <v>2</v>
      </c>
      <c r="N7" s="42">
        <f>(M7*C7)</f>
        <v>0.5</v>
      </c>
      <c r="O7" s="43"/>
      <c r="P7" s="41">
        <v>2</v>
      </c>
      <c r="Q7" s="42">
        <f>(P7*C7)</f>
        <v>0.5</v>
      </c>
      <c r="R7" s="44"/>
      <c r="S7" s="41">
        <v>2</v>
      </c>
      <c r="T7" s="42">
        <f>(S7*C7)</f>
        <v>0.5</v>
      </c>
      <c r="U7" s="43"/>
      <c r="V7" s="41">
        <v>2</v>
      </c>
      <c r="W7" s="42">
        <f>(V7*C7)</f>
        <v>0.5</v>
      </c>
      <c r="X7" s="43"/>
      <c r="Y7" s="41">
        <v>2</v>
      </c>
      <c r="Z7" s="42">
        <f>(Y7*C7)</f>
        <v>0.5</v>
      </c>
      <c r="AA7" s="43"/>
      <c r="AB7" s="41">
        <v>2</v>
      </c>
      <c r="AC7" s="42">
        <f>(AB7*C7)</f>
        <v>0.5</v>
      </c>
      <c r="AD7" s="43"/>
      <c r="AE7" s="41">
        <v>2</v>
      </c>
      <c r="AF7" s="42">
        <f>(AE7*C7)</f>
        <v>0.5</v>
      </c>
      <c r="AG7" s="44"/>
      <c r="AH7" s="41">
        <v>2</v>
      </c>
      <c r="AI7" s="42">
        <f>(AH7*C7)</f>
        <v>0.5</v>
      </c>
      <c r="AJ7" s="43"/>
      <c r="AK7" s="41">
        <v>2</v>
      </c>
      <c r="AL7" s="42">
        <f>(AK7*C7)</f>
        <v>0.5</v>
      </c>
      <c r="AM7" s="43"/>
      <c r="AN7" s="4"/>
      <c r="AO7" s="4"/>
      <c r="AP7" s="4"/>
      <c r="AQ7" s="4"/>
      <c r="AR7" s="4"/>
      <c r="AS7" s="4"/>
      <c r="AT7" s="4"/>
      <c r="AU7" s="4"/>
      <c r="AV7" s="4"/>
      <c r="AW7" s="4"/>
      <c r="AX7" s="4"/>
      <c r="AY7" s="4"/>
      <c r="AZ7" s="4"/>
      <c r="BA7" s="4"/>
      <c r="BB7" s="4"/>
      <c r="BC7" s="4"/>
      <c r="BD7" s="4"/>
      <c r="BE7" s="4"/>
      <c r="BF7" s="4"/>
      <c r="BG7" s="4"/>
      <c r="BH7" s="4"/>
      <c r="BI7" s="4"/>
      <c r="BJ7" s="4"/>
      <c r="BK7" s="4"/>
      <c r="BL7" s="4"/>
      <c r="BM7" s="4"/>
    </row>
    <row r="8" spans="1:65" ht="15.6" x14ac:dyDescent="0.3">
      <c r="A8" s="38" t="s">
        <v>51</v>
      </c>
      <c r="B8" s="39" t="s">
        <v>36</v>
      </c>
      <c r="C8" s="40">
        <v>0.5</v>
      </c>
      <c r="D8" s="41">
        <v>6</v>
      </c>
      <c r="E8" s="42">
        <f>(D8*C8)</f>
        <v>3</v>
      </c>
      <c r="F8" s="43"/>
      <c r="G8" s="41">
        <v>6</v>
      </c>
      <c r="H8" s="42">
        <f>(G8*C8)</f>
        <v>3</v>
      </c>
      <c r="I8" s="43"/>
      <c r="J8" s="41">
        <v>6</v>
      </c>
      <c r="K8" s="42">
        <f>(J8*C8)</f>
        <v>3</v>
      </c>
      <c r="L8" s="43"/>
      <c r="M8" s="41">
        <v>6</v>
      </c>
      <c r="N8" s="42">
        <f>(M8*C8)</f>
        <v>3</v>
      </c>
      <c r="O8" s="43"/>
      <c r="P8" s="41">
        <v>6</v>
      </c>
      <c r="Q8" s="42">
        <f>(P8*C8)</f>
        <v>3</v>
      </c>
      <c r="R8" s="44"/>
      <c r="S8" s="41">
        <v>6</v>
      </c>
      <c r="T8" s="42">
        <f>(S8*C8)</f>
        <v>3</v>
      </c>
      <c r="U8" s="43"/>
      <c r="V8" s="41">
        <v>6</v>
      </c>
      <c r="W8" s="42">
        <f>(V8*C8)</f>
        <v>3</v>
      </c>
      <c r="X8" s="43"/>
      <c r="Y8" s="41">
        <v>6</v>
      </c>
      <c r="Z8" s="42">
        <f>(Y8*C8)</f>
        <v>3</v>
      </c>
      <c r="AA8" s="43"/>
      <c r="AB8" s="41">
        <v>6</v>
      </c>
      <c r="AC8" s="42">
        <f>(AB8*C8)</f>
        <v>3</v>
      </c>
      <c r="AD8" s="43"/>
      <c r="AE8" s="41">
        <v>6</v>
      </c>
      <c r="AF8" s="42">
        <f>(AE8*C8)</f>
        <v>3</v>
      </c>
      <c r="AG8" s="44"/>
      <c r="AH8" s="41">
        <v>6</v>
      </c>
      <c r="AI8" s="42">
        <f>(AH8*C8)</f>
        <v>3</v>
      </c>
      <c r="AJ8" s="43"/>
      <c r="AK8" s="41">
        <v>6</v>
      </c>
      <c r="AL8" s="42">
        <f>(AK8*C8)</f>
        <v>3</v>
      </c>
      <c r="AM8" s="43"/>
      <c r="AN8" s="4"/>
      <c r="AO8" s="4"/>
      <c r="AP8" s="4"/>
      <c r="AQ8" s="4"/>
      <c r="AR8" s="4"/>
      <c r="AS8" s="4"/>
      <c r="AT8" s="4"/>
      <c r="AU8" s="4"/>
      <c r="AV8" s="4"/>
      <c r="AW8" s="4"/>
      <c r="AX8" s="4"/>
      <c r="AY8" s="4"/>
      <c r="AZ8" s="4"/>
      <c r="BA8" s="4"/>
      <c r="BB8" s="4"/>
      <c r="BC8" s="4"/>
      <c r="BD8" s="4"/>
      <c r="BE8" s="4"/>
      <c r="BF8" s="4"/>
      <c r="BG8" s="4"/>
      <c r="BH8" s="4"/>
      <c r="BI8" s="4"/>
      <c r="BJ8" s="4"/>
      <c r="BK8" s="4"/>
      <c r="BL8" s="4"/>
      <c r="BM8" s="4"/>
    </row>
    <row r="9" spans="1:65" ht="15.6" x14ac:dyDescent="0.3">
      <c r="A9" s="45" t="s">
        <v>35</v>
      </c>
      <c r="B9" s="46"/>
      <c r="C9" s="47"/>
      <c r="D9" s="48"/>
      <c r="E9" s="49">
        <f>SUM(E4:E8)</f>
        <v>11.25</v>
      </c>
      <c r="F9" s="50"/>
      <c r="G9" s="48"/>
      <c r="H9" s="49">
        <f>SUM(H4:H8)</f>
        <v>11.25</v>
      </c>
      <c r="I9" s="50"/>
      <c r="J9" s="48"/>
      <c r="K9" s="49">
        <f>SUM(K4:K8)</f>
        <v>11.25</v>
      </c>
      <c r="L9" s="50"/>
      <c r="M9" s="48"/>
      <c r="N9" s="49">
        <f>SUM(N4:N8)</f>
        <v>11.25</v>
      </c>
      <c r="O9" s="50"/>
      <c r="P9" s="48"/>
      <c r="Q9" s="49">
        <f>SUM(Q4:Q8)</f>
        <v>11.25</v>
      </c>
      <c r="R9" s="51"/>
      <c r="S9" s="48"/>
      <c r="T9" s="49">
        <f>SUM(T4:T8)</f>
        <v>11.25</v>
      </c>
      <c r="U9" s="50"/>
      <c r="V9" s="48"/>
      <c r="W9" s="49">
        <f>SUM(W4:W8)</f>
        <v>11.25</v>
      </c>
      <c r="X9" s="50"/>
      <c r="Y9" s="48"/>
      <c r="Z9" s="49">
        <f>SUM(Z4:Z8)</f>
        <v>11.25</v>
      </c>
      <c r="AA9" s="50"/>
      <c r="AB9" s="48"/>
      <c r="AC9" s="49">
        <f>SUM(AC4:AC8)</f>
        <v>11.25</v>
      </c>
      <c r="AD9" s="50"/>
      <c r="AE9" s="48"/>
      <c r="AF9" s="49">
        <f>SUM(AF4:AF8)</f>
        <v>11.25</v>
      </c>
      <c r="AG9" s="51"/>
      <c r="AH9" s="48"/>
      <c r="AI9" s="49">
        <f>SUM(AI4:AI8)</f>
        <v>11.25</v>
      </c>
      <c r="AJ9" s="50"/>
      <c r="AK9" s="48"/>
      <c r="AL9" s="49">
        <f>SUM(AL4:AL8)</f>
        <v>11.25</v>
      </c>
      <c r="AM9" s="50"/>
      <c r="AN9" s="4"/>
      <c r="AO9" s="4"/>
      <c r="AP9" s="4"/>
      <c r="AQ9" s="4"/>
      <c r="AR9" s="4"/>
      <c r="AS9" s="4"/>
      <c r="AT9" s="4"/>
      <c r="AU9" s="4"/>
      <c r="AV9" s="4"/>
      <c r="AW9" s="4"/>
      <c r="AX9" s="4"/>
      <c r="AY9" s="4"/>
      <c r="AZ9" s="4"/>
      <c r="BA9" s="4"/>
      <c r="BB9" s="4"/>
      <c r="BC9" s="4"/>
      <c r="BD9" s="4"/>
      <c r="BE9" s="4"/>
      <c r="BF9" s="4"/>
      <c r="BG9" s="4"/>
      <c r="BH9" s="4"/>
      <c r="BI9" s="4"/>
      <c r="BJ9" s="4"/>
      <c r="BK9" s="4"/>
      <c r="BL9" s="4"/>
      <c r="BM9" s="4"/>
    </row>
    <row r="10" spans="1:65" s="13" customFormat="1" ht="15.6" x14ac:dyDescent="0.3">
      <c r="A10" s="52" t="s">
        <v>34</v>
      </c>
      <c r="B10" s="53"/>
      <c r="C10" s="54"/>
      <c r="D10" s="55"/>
      <c r="E10" s="56">
        <f>(E9/F2*100)</f>
        <v>1.607142857142857</v>
      </c>
      <c r="F10" s="57"/>
      <c r="G10" s="55"/>
      <c r="H10" s="56">
        <f>(H9/I2*100)</f>
        <v>1.607142857142857</v>
      </c>
      <c r="I10" s="57"/>
      <c r="J10" s="55"/>
      <c r="K10" s="56">
        <f>(K9/L2*100)</f>
        <v>1.607142857142857</v>
      </c>
      <c r="L10" s="57"/>
      <c r="M10" s="55"/>
      <c r="N10" s="56">
        <f>(N9/O2*100)</f>
        <v>1.607142857142857</v>
      </c>
      <c r="O10" s="57"/>
      <c r="P10" s="55"/>
      <c r="Q10" s="56">
        <f>(Q9/R2*100)</f>
        <v>1.607142857142857</v>
      </c>
      <c r="R10" s="58"/>
      <c r="S10" s="55"/>
      <c r="T10" s="56">
        <f>(T9/U2*100)</f>
        <v>1.607142857142857</v>
      </c>
      <c r="U10" s="57"/>
      <c r="V10" s="55"/>
      <c r="W10" s="56">
        <f>(W9/X2*100)</f>
        <v>1.607142857142857</v>
      </c>
      <c r="X10" s="57"/>
      <c r="Y10" s="55"/>
      <c r="Z10" s="56">
        <f>(Z9/AA2*100)</f>
        <v>1.607142857142857</v>
      </c>
      <c r="AA10" s="57"/>
      <c r="AB10" s="55"/>
      <c r="AC10" s="56">
        <f>(AC9/AD2*100)</f>
        <v>1.607142857142857</v>
      </c>
      <c r="AD10" s="57"/>
      <c r="AE10" s="55"/>
      <c r="AF10" s="56">
        <f>(AF9/AG2*100)</f>
        <v>1.607142857142857</v>
      </c>
      <c r="AG10" s="58"/>
      <c r="AH10" s="55"/>
      <c r="AI10" s="56">
        <f>(AI9/AJ2*100)</f>
        <v>1.607142857142857</v>
      </c>
      <c r="AJ10" s="57"/>
      <c r="AK10" s="55"/>
      <c r="AL10" s="56">
        <f>(AL9/AM2*100)</f>
        <v>1.607142857142857</v>
      </c>
      <c r="AM10" s="57"/>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15.6" x14ac:dyDescent="0.3">
      <c r="A11" s="38" t="s">
        <v>47</v>
      </c>
      <c r="B11" s="59" t="s">
        <v>33</v>
      </c>
      <c r="C11" s="60">
        <v>0.33</v>
      </c>
      <c r="D11" s="41">
        <v>100</v>
      </c>
      <c r="E11" s="42">
        <f>(D11*C11)</f>
        <v>33</v>
      </c>
      <c r="F11" s="61"/>
      <c r="G11" s="41">
        <v>100</v>
      </c>
      <c r="H11" s="42">
        <f>(G11*C11)</f>
        <v>33</v>
      </c>
      <c r="I11" s="43"/>
      <c r="J11" s="41">
        <v>100</v>
      </c>
      <c r="K11" s="42">
        <f>(J11*C11)</f>
        <v>33</v>
      </c>
      <c r="L11" s="43"/>
      <c r="M11" s="41">
        <v>100</v>
      </c>
      <c r="N11" s="42">
        <f>(M11*C11)</f>
        <v>33</v>
      </c>
      <c r="O11" s="43"/>
      <c r="P11" s="41">
        <v>100</v>
      </c>
      <c r="Q11" s="42">
        <f>(P11*C11)</f>
        <v>33</v>
      </c>
      <c r="R11" s="44"/>
      <c r="S11" s="41">
        <v>100</v>
      </c>
      <c r="T11" s="42">
        <f>(S11*C11)</f>
        <v>33</v>
      </c>
      <c r="U11" s="43"/>
      <c r="V11" s="41">
        <v>100</v>
      </c>
      <c r="W11" s="42">
        <f>(V11*C11)</f>
        <v>33</v>
      </c>
      <c r="X11" s="43"/>
      <c r="Y11" s="41">
        <v>100</v>
      </c>
      <c r="Z11" s="42">
        <f>(Y11*C11)</f>
        <v>33</v>
      </c>
      <c r="AA11" s="43"/>
      <c r="AB11" s="41">
        <v>100</v>
      </c>
      <c r="AC11" s="42">
        <f>(AB11*C11)</f>
        <v>33</v>
      </c>
      <c r="AD11" s="43"/>
      <c r="AE11" s="41">
        <v>100</v>
      </c>
      <c r="AF11" s="42">
        <f>(AE11*C11)</f>
        <v>33</v>
      </c>
      <c r="AG11" s="44"/>
      <c r="AH11" s="41">
        <v>100</v>
      </c>
      <c r="AI11" s="42">
        <f>(AH11*C11)</f>
        <v>33</v>
      </c>
      <c r="AJ11" s="43"/>
      <c r="AK11" s="41">
        <v>100</v>
      </c>
      <c r="AL11" s="42">
        <f>(AK11*C11)</f>
        <v>33</v>
      </c>
      <c r="AM11" s="43"/>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row>
    <row r="12" spans="1:65" ht="15.6" x14ac:dyDescent="0.3">
      <c r="A12" s="38" t="s">
        <v>52</v>
      </c>
      <c r="B12" s="62" t="s">
        <v>33</v>
      </c>
      <c r="C12" s="63">
        <v>0.16700000000000001</v>
      </c>
      <c r="D12" s="41">
        <v>50</v>
      </c>
      <c r="E12" s="42">
        <f>(D12*C12)</f>
        <v>8.35</v>
      </c>
      <c r="F12" s="43"/>
      <c r="G12" s="41">
        <v>50</v>
      </c>
      <c r="H12" s="42">
        <f>(G12*C12)</f>
        <v>8.35</v>
      </c>
      <c r="I12" s="43"/>
      <c r="J12" s="41">
        <v>50</v>
      </c>
      <c r="K12" s="42">
        <f>(J12*C12)</f>
        <v>8.35</v>
      </c>
      <c r="L12" s="43"/>
      <c r="M12" s="41">
        <v>50</v>
      </c>
      <c r="N12" s="42">
        <f>(M12*C12)</f>
        <v>8.35</v>
      </c>
      <c r="O12" s="43"/>
      <c r="P12" s="41">
        <v>50</v>
      </c>
      <c r="Q12" s="42">
        <f>(P12*C12)</f>
        <v>8.35</v>
      </c>
      <c r="R12" s="44"/>
      <c r="S12" s="41">
        <v>50</v>
      </c>
      <c r="T12" s="42">
        <f>(S12*C12)</f>
        <v>8.35</v>
      </c>
      <c r="U12" s="43"/>
      <c r="V12" s="41">
        <v>50</v>
      </c>
      <c r="W12" s="42">
        <f>(V12*C12)</f>
        <v>8.35</v>
      </c>
      <c r="X12" s="43"/>
      <c r="Y12" s="41">
        <v>50</v>
      </c>
      <c r="Z12" s="42">
        <f>(Y12*C12)</f>
        <v>8.35</v>
      </c>
      <c r="AA12" s="43"/>
      <c r="AB12" s="41">
        <v>50</v>
      </c>
      <c r="AC12" s="42">
        <f>(AB12*C12)</f>
        <v>8.35</v>
      </c>
      <c r="AD12" s="43"/>
      <c r="AE12" s="41">
        <v>50</v>
      </c>
      <c r="AF12" s="42">
        <f>(AE12*C12)</f>
        <v>8.35</v>
      </c>
      <c r="AG12" s="44"/>
      <c r="AH12" s="41">
        <v>50</v>
      </c>
      <c r="AI12" s="42">
        <f>(AH12*C12)</f>
        <v>8.35</v>
      </c>
      <c r="AJ12" s="43"/>
      <c r="AK12" s="41">
        <v>50</v>
      </c>
      <c r="AL12" s="42">
        <f>(AK12*C12)</f>
        <v>8.35</v>
      </c>
      <c r="AM12" s="43"/>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row>
    <row r="13" spans="1:65" ht="15.6" x14ac:dyDescent="0.3">
      <c r="A13" s="45" t="s">
        <v>32</v>
      </c>
      <c r="B13" s="64"/>
      <c r="C13" s="65"/>
      <c r="D13" s="48"/>
      <c r="E13" s="49">
        <f>(E12+E11)</f>
        <v>41.35</v>
      </c>
      <c r="F13" s="50"/>
      <c r="G13" s="48"/>
      <c r="H13" s="49">
        <f>SUM(H11:H12)</f>
        <v>41.35</v>
      </c>
      <c r="I13" s="50"/>
      <c r="J13" s="48"/>
      <c r="K13" s="49">
        <f>SUM(K11:K12)</f>
        <v>41.35</v>
      </c>
      <c r="L13" s="50"/>
      <c r="M13" s="48"/>
      <c r="N13" s="49">
        <f>SUM(N11:N12)</f>
        <v>41.35</v>
      </c>
      <c r="O13" s="50"/>
      <c r="P13" s="48"/>
      <c r="Q13" s="49">
        <f>SUM(Q11:Q12)</f>
        <v>41.35</v>
      </c>
      <c r="R13" s="51"/>
      <c r="S13" s="48"/>
      <c r="T13" s="49">
        <f>SUM(T11:T12)</f>
        <v>41.35</v>
      </c>
      <c r="U13" s="50"/>
      <c r="V13" s="48"/>
      <c r="W13" s="49">
        <f>SUM(W11:W12)</f>
        <v>41.35</v>
      </c>
      <c r="X13" s="50"/>
      <c r="Y13" s="48"/>
      <c r="Z13" s="49">
        <f>SUM(Z11:Z12)</f>
        <v>41.35</v>
      </c>
      <c r="AA13" s="50"/>
      <c r="AB13" s="48"/>
      <c r="AC13" s="49">
        <f>SUM(AC11:AC12)</f>
        <v>41.35</v>
      </c>
      <c r="AD13" s="50"/>
      <c r="AE13" s="48"/>
      <c r="AF13" s="49">
        <f>SUM(AF11:AF12)</f>
        <v>41.35</v>
      </c>
      <c r="AG13" s="51"/>
      <c r="AH13" s="48"/>
      <c r="AI13" s="49">
        <f>SUM(AI11:AI12)</f>
        <v>41.35</v>
      </c>
      <c r="AJ13" s="50"/>
      <c r="AK13" s="48"/>
      <c r="AL13" s="49">
        <f>SUM(AL11:AL12)</f>
        <v>41.35</v>
      </c>
      <c r="AM13" s="50"/>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row>
    <row r="14" spans="1:65" s="13" customFormat="1" ht="15.6" x14ac:dyDescent="0.3">
      <c r="A14" s="66" t="s">
        <v>31</v>
      </c>
      <c r="B14" s="67"/>
      <c r="C14" s="67"/>
      <c r="D14" s="55"/>
      <c r="E14" s="56">
        <f>(E13/F2*100)</f>
        <v>5.9071428571428575</v>
      </c>
      <c r="F14" s="57"/>
      <c r="G14" s="55"/>
      <c r="H14" s="56">
        <f>(H13/I2*100)</f>
        <v>5.9071428571428575</v>
      </c>
      <c r="I14" s="57"/>
      <c r="J14" s="55"/>
      <c r="K14" s="56">
        <f>(K13/L2*100)</f>
        <v>5.9071428571428575</v>
      </c>
      <c r="L14" s="57"/>
      <c r="M14" s="55"/>
      <c r="N14" s="56">
        <f>(N13/O2*100)</f>
        <v>5.9071428571428575</v>
      </c>
      <c r="O14" s="57"/>
      <c r="P14" s="55"/>
      <c r="Q14" s="56">
        <f>(Q13/R2*100)</f>
        <v>5.9071428571428575</v>
      </c>
      <c r="R14" s="58"/>
      <c r="S14" s="55"/>
      <c r="T14" s="56">
        <f>(T13/U2*100)</f>
        <v>5.9071428571428575</v>
      </c>
      <c r="U14" s="57"/>
      <c r="V14" s="55"/>
      <c r="W14" s="56">
        <f>(W13/X2*100)</f>
        <v>5.9071428571428575</v>
      </c>
      <c r="X14" s="57"/>
      <c r="Y14" s="55"/>
      <c r="Z14" s="56">
        <f>(Z13/AA2*100)</f>
        <v>5.9071428571428575</v>
      </c>
      <c r="AA14" s="57"/>
      <c r="AB14" s="55"/>
      <c r="AC14" s="56">
        <f>(AC13/AD2*100)</f>
        <v>5.9071428571428575</v>
      </c>
      <c r="AD14" s="57"/>
      <c r="AE14" s="55"/>
      <c r="AF14" s="56">
        <f>(AF13/AG2*100)</f>
        <v>5.9071428571428575</v>
      </c>
      <c r="AG14" s="58"/>
      <c r="AH14" s="55"/>
      <c r="AI14" s="56">
        <f>(AI13/AJ2*100)</f>
        <v>5.9071428571428575</v>
      </c>
      <c r="AJ14" s="57"/>
      <c r="AK14" s="55"/>
      <c r="AL14" s="56">
        <f>(AL13/AM2*100)</f>
        <v>5.9071428571428575</v>
      </c>
      <c r="AM14" s="57"/>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row>
    <row r="15" spans="1:65" ht="15.6" x14ac:dyDescent="0.3">
      <c r="A15" s="68" t="s">
        <v>54</v>
      </c>
      <c r="B15" s="39" t="s">
        <v>19</v>
      </c>
      <c r="C15" s="40">
        <v>0.5</v>
      </c>
      <c r="D15" s="41">
        <v>106</v>
      </c>
      <c r="E15" s="42">
        <f>(D15*C15)</f>
        <v>53</v>
      </c>
      <c r="F15" s="61"/>
      <c r="G15" s="41">
        <v>106</v>
      </c>
      <c r="H15" s="42">
        <f>(G15*C15)</f>
        <v>53</v>
      </c>
      <c r="I15" s="43"/>
      <c r="J15" s="41">
        <v>106</v>
      </c>
      <c r="K15" s="42">
        <f>(J15*C15)</f>
        <v>53</v>
      </c>
      <c r="L15" s="43"/>
      <c r="M15" s="41">
        <v>106</v>
      </c>
      <c r="N15" s="42">
        <f>(M15*C15)</f>
        <v>53</v>
      </c>
      <c r="O15" s="43"/>
      <c r="P15" s="41">
        <v>106</v>
      </c>
      <c r="Q15" s="42">
        <f>(P15*C15)</f>
        <v>53</v>
      </c>
      <c r="R15" s="44"/>
      <c r="S15" s="41">
        <v>106</v>
      </c>
      <c r="T15" s="42">
        <f>(S15*C15)</f>
        <v>53</v>
      </c>
      <c r="U15" s="43"/>
      <c r="V15" s="41">
        <v>106</v>
      </c>
      <c r="W15" s="42">
        <f>(V15*C15)</f>
        <v>53</v>
      </c>
      <c r="X15" s="43"/>
      <c r="Y15" s="41">
        <v>106</v>
      </c>
      <c r="Z15" s="42">
        <f>(Y15*C15)</f>
        <v>53</v>
      </c>
      <c r="AA15" s="43"/>
      <c r="AB15" s="41">
        <v>106</v>
      </c>
      <c r="AC15" s="42">
        <f>(AB15*C15)</f>
        <v>53</v>
      </c>
      <c r="AD15" s="43"/>
      <c r="AE15" s="41">
        <v>106</v>
      </c>
      <c r="AF15" s="42">
        <f>(AE15*C15)</f>
        <v>53</v>
      </c>
      <c r="AG15" s="44"/>
      <c r="AH15" s="41">
        <v>106</v>
      </c>
      <c r="AI15" s="42">
        <f>(AH15*C15)</f>
        <v>53</v>
      </c>
      <c r="AJ15" s="43"/>
      <c r="AK15" s="41">
        <v>106</v>
      </c>
      <c r="AL15" s="42">
        <f>(AK15*C15)</f>
        <v>53</v>
      </c>
      <c r="AM15" s="43"/>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row>
    <row r="16" spans="1:65" ht="15.6" x14ac:dyDescent="0.3">
      <c r="A16" s="68" t="s">
        <v>53</v>
      </c>
      <c r="B16" s="39" t="s">
        <v>19</v>
      </c>
      <c r="C16" s="40">
        <v>0.5</v>
      </c>
      <c r="D16" s="41">
        <v>10</v>
      </c>
      <c r="E16" s="42">
        <f>(D16*C16)</f>
        <v>5</v>
      </c>
      <c r="F16" s="61"/>
      <c r="G16" s="41">
        <v>10</v>
      </c>
      <c r="H16" s="42">
        <f>(G16*C16)</f>
        <v>5</v>
      </c>
      <c r="I16" s="43"/>
      <c r="J16" s="41">
        <v>10</v>
      </c>
      <c r="K16" s="42">
        <f>(J16*C16)</f>
        <v>5</v>
      </c>
      <c r="L16" s="43"/>
      <c r="M16" s="41">
        <v>10</v>
      </c>
      <c r="N16" s="42">
        <f>(M16*C16)</f>
        <v>5</v>
      </c>
      <c r="O16" s="43"/>
      <c r="P16" s="41">
        <v>10</v>
      </c>
      <c r="Q16" s="42">
        <f>(P16*C16)</f>
        <v>5</v>
      </c>
      <c r="R16" s="44"/>
      <c r="S16" s="41">
        <v>10</v>
      </c>
      <c r="T16" s="42">
        <f>(S16*C16)</f>
        <v>5</v>
      </c>
      <c r="U16" s="43"/>
      <c r="V16" s="41">
        <v>10</v>
      </c>
      <c r="W16" s="42">
        <f>(V16*C16)</f>
        <v>5</v>
      </c>
      <c r="X16" s="43"/>
      <c r="Y16" s="41">
        <v>10</v>
      </c>
      <c r="Z16" s="42">
        <f>(Y16*C16)</f>
        <v>5</v>
      </c>
      <c r="AA16" s="43"/>
      <c r="AB16" s="41">
        <v>10</v>
      </c>
      <c r="AC16" s="42">
        <f>(AB16*C16)</f>
        <v>5</v>
      </c>
      <c r="AD16" s="43"/>
      <c r="AE16" s="41">
        <v>10</v>
      </c>
      <c r="AF16" s="42">
        <f>(AE16*C16)</f>
        <v>5</v>
      </c>
      <c r="AG16" s="44"/>
      <c r="AH16" s="41">
        <v>10</v>
      </c>
      <c r="AI16" s="42">
        <f>(AH16*C16)</f>
        <v>5</v>
      </c>
      <c r="AJ16" s="43"/>
      <c r="AK16" s="41">
        <v>10</v>
      </c>
      <c r="AL16" s="42">
        <f>(AK16*C16)</f>
        <v>5</v>
      </c>
      <c r="AM16" s="43"/>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row>
    <row r="17" spans="1:65" ht="15.6" x14ac:dyDescent="0.3">
      <c r="A17" s="45" t="s">
        <v>94</v>
      </c>
      <c r="B17" s="69"/>
      <c r="C17" s="70"/>
      <c r="D17" s="48"/>
      <c r="E17" s="49">
        <f>SUM(E15:E16)</f>
        <v>58</v>
      </c>
      <c r="F17" s="50"/>
      <c r="G17" s="48"/>
      <c r="H17" s="49">
        <f>SUM(H15:H16)</f>
        <v>58</v>
      </c>
      <c r="I17" s="50"/>
      <c r="J17" s="48"/>
      <c r="K17" s="49">
        <f>SUM(K15:K16)</f>
        <v>58</v>
      </c>
      <c r="L17" s="50"/>
      <c r="M17" s="48"/>
      <c r="N17" s="49">
        <f>SUM(N15:N16)</f>
        <v>58</v>
      </c>
      <c r="O17" s="50"/>
      <c r="P17" s="48"/>
      <c r="Q17" s="49">
        <f>SUM(Q15:Q16)</f>
        <v>58</v>
      </c>
      <c r="R17" s="51"/>
      <c r="S17" s="48"/>
      <c r="T17" s="49">
        <f>SUM(T15:T16)</f>
        <v>58</v>
      </c>
      <c r="U17" s="50"/>
      <c r="V17" s="48"/>
      <c r="W17" s="49">
        <f>SUM(W15:W16)</f>
        <v>58</v>
      </c>
      <c r="X17" s="50"/>
      <c r="Y17" s="48"/>
      <c r="Z17" s="49">
        <f>SUM(Z15:Z16)</f>
        <v>58</v>
      </c>
      <c r="AA17" s="50"/>
      <c r="AB17" s="48"/>
      <c r="AC17" s="49">
        <f>SUM(AC15:AC16)</f>
        <v>58</v>
      </c>
      <c r="AD17" s="50"/>
      <c r="AE17" s="48"/>
      <c r="AF17" s="49">
        <f>SUM(AF15:AF16)</f>
        <v>58</v>
      </c>
      <c r="AG17" s="51"/>
      <c r="AH17" s="48"/>
      <c r="AI17" s="49">
        <f>SUM(AI15:AI16)</f>
        <v>58</v>
      </c>
      <c r="AJ17" s="50"/>
      <c r="AK17" s="48"/>
      <c r="AL17" s="49">
        <f>SUM(AL15:AL16)</f>
        <v>58</v>
      </c>
      <c r="AM17" s="50"/>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row>
    <row r="18" spans="1:65" s="13" customFormat="1" ht="15.6" x14ac:dyDescent="0.3">
      <c r="A18" s="71" t="s">
        <v>30</v>
      </c>
      <c r="B18" s="67"/>
      <c r="C18" s="67"/>
      <c r="D18" s="55"/>
      <c r="E18" s="56">
        <f>(E17/F2*100)</f>
        <v>8.2857142857142847</v>
      </c>
      <c r="F18" s="57"/>
      <c r="G18" s="55"/>
      <c r="H18" s="56">
        <f>(H17/I2*100)</f>
        <v>8.2857142857142847</v>
      </c>
      <c r="I18" s="57"/>
      <c r="J18" s="55"/>
      <c r="K18" s="56">
        <f>(K17/L2*100)</f>
        <v>8.2857142857142847</v>
      </c>
      <c r="L18" s="57"/>
      <c r="M18" s="55"/>
      <c r="N18" s="56">
        <f>(N17/O2*100)</f>
        <v>8.2857142857142847</v>
      </c>
      <c r="O18" s="57"/>
      <c r="P18" s="55"/>
      <c r="Q18" s="56">
        <f>(Q17/R2*100)</f>
        <v>8.2857142857142847</v>
      </c>
      <c r="R18" s="58"/>
      <c r="S18" s="55"/>
      <c r="T18" s="56">
        <f>(T17/U2*100)</f>
        <v>8.2857142857142847</v>
      </c>
      <c r="U18" s="57"/>
      <c r="V18" s="55"/>
      <c r="W18" s="56">
        <f>(W17/X2*100)</f>
        <v>8.2857142857142847</v>
      </c>
      <c r="X18" s="57"/>
      <c r="Y18" s="55"/>
      <c r="Z18" s="56">
        <f>(Z17/AA2*100)</f>
        <v>8.2857142857142847</v>
      </c>
      <c r="AA18" s="57"/>
      <c r="AB18" s="55"/>
      <c r="AC18" s="56">
        <f>(AC17/AD2*100)</f>
        <v>8.2857142857142847</v>
      </c>
      <c r="AD18" s="57"/>
      <c r="AE18" s="55"/>
      <c r="AF18" s="56">
        <f>(AF17/AG2*100)</f>
        <v>8.2857142857142847</v>
      </c>
      <c r="AG18" s="58"/>
      <c r="AH18" s="55"/>
      <c r="AI18" s="56">
        <f>(AI17/AJ2*100)</f>
        <v>8.2857142857142847</v>
      </c>
      <c r="AJ18" s="57"/>
      <c r="AK18" s="55"/>
      <c r="AL18" s="56">
        <f>(AL17/AM2*100)</f>
        <v>8.2857142857142847</v>
      </c>
      <c r="AM18" s="57"/>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5" ht="15.6" x14ac:dyDescent="0.3">
      <c r="A19" s="72" t="s">
        <v>55</v>
      </c>
      <c r="B19" s="73" t="s">
        <v>29</v>
      </c>
      <c r="C19" s="74">
        <v>0.25</v>
      </c>
      <c r="D19" s="41">
        <v>100</v>
      </c>
      <c r="E19" s="42">
        <f>(D19*C19)</f>
        <v>25</v>
      </c>
      <c r="F19" s="43"/>
      <c r="G19" s="41">
        <v>100</v>
      </c>
      <c r="H19" s="42">
        <f>(G19*C19)</f>
        <v>25</v>
      </c>
      <c r="I19" s="43"/>
      <c r="J19" s="41">
        <v>100</v>
      </c>
      <c r="K19" s="42">
        <f>(J19*C19)</f>
        <v>25</v>
      </c>
      <c r="L19" s="43"/>
      <c r="M19" s="41">
        <v>100</v>
      </c>
      <c r="N19" s="42">
        <f>(M19*C19)</f>
        <v>25</v>
      </c>
      <c r="O19" s="43"/>
      <c r="P19" s="41">
        <v>100</v>
      </c>
      <c r="Q19" s="42">
        <f>(P19*C19)</f>
        <v>25</v>
      </c>
      <c r="R19" s="44"/>
      <c r="S19" s="41">
        <v>100</v>
      </c>
      <c r="T19" s="42">
        <f>(S19*C19)</f>
        <v>25</v>
      </c>
      <c r="U19" s="43"/>
      <c r="V19" s="41">
        <v>100</v>
      </c>
      <c r="W19" s="42">
        <f>(V19*C19)</f>
        <v>25</v>
      </c>
      <c r="X19" s="43"/>
      <c r="Y19" s="41">
        <v>100</v>
      </c>
      <c r="Z19" s="42">
        <f>(Y19*C19)</f>
        <v>25</v>
      </c>
      <c r="AA19" s="43"/>
      <c r="AB19" s="41">
        <v>100</v>
      </c>
      <c r="AC19" s="42">
        <f>(AB19*C19)</f>
        <v>25</v>
      </c>
      <c r="AD19" s="43"/>
      <c r="AE19" s="41">
        <v>100</v>
      </c>
      <c r="AF19" s="42">
        <f>(AE19*C19)</f>
        <v>25</v>
      </c>
      <c r="AG19" s="44"/>
      <c r="AH19" s="41">
        <v>100</v>
      </c>
      <c r="AI19" s="42">
        <f>(AH19*C19)</f>
        <v>25</v>
      </c>
      <c r="AJ19" s="43"/>
      <c r="AK19" s="41">
        <v>100</v>
      </c>
      <c r="AL19" s="42">
        <f>(AK19*C19)</f>
        <v>25</v>
      </c>
      <c r="AM19" s="43"/>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row>
    <row r="20" spans="1:65" ht="15.6" x14ac:dyDescent="0.3">
      <c r="A20" s="72" t="s">
        <v>56</v>
      </c>
      <c r="B20" s="73" t="s">
        <v>29</v>
      </c>
      <c r="C20" s="74">
        <v>0.5</v>
      </c>
      <c r="D20" s="41">
        <v>210</v>
      </c>
      <c r="E20" s="42">
        <f>(D20*C20)</f>
        <v>105</v>
      </c>
      <c r="F20" s="43"/>
      <c r="G20" s="41">
        <v>210</v>
      </c>
      <c r="H20" s="42">
        <f>(G20*C20)</f>
        <v>105</v>
      </c>
      <c r="I20" s="43"/>
      <c r="J20" s="41">
        <v>210</v>
      </c>
      <c r="K20" s="42">
        <f>(J20*C20)</f>
        <v>105</v>
      </c>
      <c r="L20" s="43"/>
      <c r="M20" s="41">
        <v>210</v>
      </c>
      <c r="N20" s="42">
        <f>(M20*C20)</f>
        <v>105</v>
      </c>
      <c r="O20" s="43"/>
      <c r="P20" s="41">
        <v>210</v>
      </c>
      <c r="Q20" s="42">
        <f>(P20*C20)</f>
        <v>105</v>
      </c>
      <c r="R20" s="44"/>
      <c r="S20" s="41">
        <v>210</v>
      </c>
      <c r="T20" s="42">
        <f>(S20*C20)</f>
        <v>105</v>
      </c>
      <c r="U20" s="43"/>
      <c r="V20" s="41">
        <v>210</v>
      </c>
      <c r="W20" s="42">
        <f>(V20*C20)</f>
        <v>105</v>
      </c>
      <c r="X20" s="43"/>
      <c r="Y20" s="41">
        <v>210</v>
      </c>
      <c r="Z20" s="42">
        <f>(Y20*C20)</f>
        <v>105</v>
      </c>
      <c r="AA20" s="43"/>
      <c r="AB20" s="41">
        <v>210</v>
      </c>
      <c r="AC20" s="42">
        <f>(AB20*C20)</f>
        <v>105</v>
      </c>
      <c r="AD20" s="43"/>
      <c r="AE20" s="41">
        <v>210</v>
      </c>
      <c r="AF20" s="42">
        <f>(AE20*C20)</f>
        <v>105</v>
      </c>
      <c r="AG20" s="44"/>
      <c r="AH20" s="41">
        <v>210</v>
      </c>
      <c r="AI20" s="42">
        <f>(AH20*C20)</f>
        <v>105</v>
      </c>
      <c r="AJ20" s="43"/>
      <c r="AK20" s="41">
        <v>210</v>
      </c>
      <c r="AL20" s="42">
        <f>(AK20*C20)</f>
        <v>105</v>
      </c>
      <c r="AM20" s="43"/>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row>
    <row r="21" spans="1:65" ht="15.6" x14ac:dyDescent="0.3">
      <c r="A21" s="72" t="s">
        <v>46</v>
      </c>
      <c r="B21" s="73" t="s">
        <v>29</v>
      </c>
      <c r="C21" s="74">
        <v>0.25</v>
      </c>
      <c r="D21" s="41"/>
      <c r="E21" s="42">
        <f>(D21*C21)</f>
        <v>0</v>
      </c>
      <c r="F21" s="43"/>
      <c r="G21" s="41"/>
      <c r="H21" s="42">
        <f>(G21*C21)</f>
        <v>0</v>
      </c>
      <c r="I21" s="43"/>
      <c r="J21" s="41"/>
      <c r="K21" s="42">
        <f>(J21*C21)</f>
        <v>0</v>
      </c>
      <c r="L21" s="43"/>
      <c r="M21" s="41"/>
      <c r="N21" s="42">
        <f>(M21*C21)</f>
        <v>0</v>
      </c>
      <c r="O21" s="43"/>
      <c r="P21" s="41"/>
      <c r="Q21" s="42">
        <f>(P21*C21)</f>
        <v>0</v>
      </c>
      <c r="R21" s="44"/>
      <c r="S21" s="41"/>
      <c r="T21" s="42">
        <f>(S21*C21)</f>
        <v>0</v>
      </c>
      <c r="U21" s="43"/>
      <c r="V21" s="41"/>
      <c r="W21" s="42">
        <f>(V21*C21)</f>
        <v>0</v>
      </c>
      <c r="X21" s="43"/>
      <c r="Y21" s="41"/>
      <c r="Z21" s="42">
        <f>(Y21*C21)</f>
        <v>0</v>
      </c>
      <c r="AA21" s="43"/>
      <c r="AB21" s="41"/>
      <c r="AC21" s="42">
        <f>(AB21*C21)</f>
        <v>0</v>
      </c>
      <c r="AD21" s="43"/>
      <c r="AE21" s="41"/>
      <c r="AF21" s="42">
        <f>(AE21*C21)</f>
        <v>0</v>
      </c>
      <c r="AG21" s="44"/>
      <c r="AH21" s="41"/>
      <c r="AI21" s="42">
        <f>(AH21*C21)</f>
        <v>0</v>
      </c>
      <c r="AJ21" s="43"/>
      <c r="AK21" s="41"/>
      <c r="AL21" s="42">
        <f>(AK21*C21)</f>
        <v>0</v>
      </c>
      <c r="AM21" s="43"/>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row>
    <row r="22" spans="1:65" ht="15.6" x14ac:dyDescent="0.3">
      <c r="A22" s="75" t="s">
        <v>28</v>
      </c>
      <c r="B22" s="76"/>
      <c r="C22" s="77"/>
      <c r="D22" s="48"/>
      <c r="E22" s="49">
        <f>SUM(E19:E21)</f>
        <v>130</v>
      </c>
      <c r="F22" s="50"/>
      <c r="G22" s="48"/>
      <c r="H22" s="49">
        <f>SUM(H19:H21)</f>
        <v>130</v>
      </c>
      <c r="I22" s="50"/>
      <c r="J22" s="48"/>
      <c r="K22" s="49">
        <f>SUM(K19:K21)</f>
        <v>130</v>
      </c>
      <c r="L22" s="50"/>
      <c r="M22" s="48"/>
      <c r="N22" s="49">
        <f>SUM(N19:N21)</f>
        <v>130</v>
      </c>
      <c r="O22" s="50"/>
      <c r="P22" s="48"/>
      <c r="Q22" s="49">
        <f>SUM(Q19:Q21)</f>
        <v>130</v>
      </c>
      <c r="R22" s="51"/>
      <c r="S22" s="48"/>
      <c r="T22" s="49">
        <f>SUM(T19:T21)</f>
        <v>130</v>
      </c>
      <c r="U22" s="50"/>
      <c r="V22" s="48"/>
      <c r="W22" s="49">
        <f>SUM(W19:W21)</f>
        <v>130</v>
      </c>
      <c r="X22" s="50"/>
      <c r="Y22" s="48"/>
      <c r="Z22" s="49">
        <f>SUM(Z19:Z21)</f>
        <v>130</v>
      </c>
      <c r="AA22" s="50"/>
      <c r="AB22" s="48"/>
      <c r="AC22" s="49">
        <f>SUM(AC19:AC21)</f>
        <v>130</v>
      </c>
      <c r="AD22" s="50"/>
      <c r="AE22" s="48"/>
      <c r="AF22" s="49">
        <f>SUM(AF19:AF21)</f>
        <v>130</v>
      </c>
      <c r="AG22" s="51"/>
      <c r="AH22" s="48"/>
      <c r="AI22" s="49">
        <f>SUM(AI19:AI21)</f>
        <v>130</v>
      </c>
      <c r="AJ22" s="50"/>
      <c r="AK22" s="48"/>
      <c r="AL22" s="49">
        <f>SUM(AL19:AL21)</f>
        <v>130</v>
      </c>
      <c r="AM22" s="50"/>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row>
    <row r="23" spans="1:65" s="13" customFormat="1" ht="15.6" x14ac:dyDescent="0.3">
      <c r="A23" s="78" t="s">
        <v>27</v>
      </c>
      <c r="B23" s="67"/>
      <c r="C23" s="67"/>
      <c r="D23" s="55"/>
      <c r="E23" s="56">
        <f>(E22/F2*100)</f>
        <v>18.571428571428573</v>
      </c>
      <c r="F23" s="57"/>
      <c r="G23" s="55"/>
      <c r="H23" s="56">
        <f>(H22/I2*100)</f>
        <v>18.571428571428573</v>
      </c>
      <c r="I23" s="57"/>
      <c r="J23" s="55"/>
      <c r="K23" s="56">
        <f>(K22/L2*100)</f>
        <v>18.571428571428573</v>
      </c>
      <c r="L23" s="57"/>
      <c r="M23" s="55"/>
      <c r="N23" s="56">
        <f>(N22/O2*100)</f>
        <v>18.571428571428573</v>
      </c>
      <c r="O23" s="57"/>
      <c r="P23" s="55"/>
      <c r="Q23" s="56">
        <f>(Q22/R2*100)</f>
        <v>18.571428571428573</v>
      </c>
      <c r="R23" s="58"/>
      <c r="S23" s="55"/>
      <c r="T23" s="56">
        <f>(T22/U2*100)</f>
        <v>18.571428571428573</v>
      </c>
      <c r="U23" s="57"/>
      <c r="V23" s="55"/>
      <c r="W23" s="56">
        <f>(W22/X2*100)</f>
        <v>18.571428571428573</v>
      </c>
      <c r="X23" s="57"/>
      <c r="Y23" s="55"/>
      <c r="Z23" s="56">
        <f>(Z22/AA2*100)</f>
        <v>18.571428571428573</v>
      </c>
      <c r="AA23" s="57"/>
      <c r="AB23" s="55"/>
      <c r="AC23" s="56">
        <f>(AC22/AD2*100)</f>
        <v>18.571428571428573</v>
      </c>
      <c r="AD23" s="57"/>
      <c r="AE23" s="55"/>
      <c r="AF23" s="56">
        <f>(AF22/AG2*100)</f>
        <v>18.571428571428573</v>
      </c>
      <c r="AG23" s="58"/>
      <c r="AH23" s="55"/>
      <c r="AI23" s="56">
        <f>(AI22/AJ2*100)</f>
        <v>18.571428571428573</v>
      </c>
      <c r="AJ23" s="57"/>
      <c r="AK23" s="55"/>
      <c r="AL23" s="56">
        <f>(AL22/AM2*100)</f>
        <v>18.571428571428573</v>
      </c>
      <c r="AM23" s="57"/>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row>
    <row r="24" spans="1:65" ht="15.6" x14ac:dyDescent="0.3">
      <c r="A24" s="72" t="s">
        <v>57</v>
      </c>
      <c r="B24" s="73" t="s">
        <v>26</v>
      </c>
      <c r="C24" s="74">
        <v>1.8</v>
      </c>
      <c r="D24" s="41">
        <v>100</v>
      </c>
      <c r="E24" s="42">
        <f>(D24*C24)</f>
        <v>180</v>
      </c>
      <c r="F24" s="43"/>
      <c r="G24" s="41">
        <v>100</v>
      </c>
      <c r="H24" s="42">
        <f t="shared" ref="H24:H25" si="0">(G24*C24)</f>
        <v>180</v>
      </c>
      <c r="I24" s="43"/>
      <c r="J24" s="41">
        <v>100</v>
      </c>
      <c r="K24" s="42">
        <f>(J24*C24)</f>
        <v>180</v>
      </c>
      <c r="L24" s="43"/>
      <c r="M24" s="41">
        <v>100</v>
      </c>
      <c r="N24" s="42">
        <f>(M24*C24)</f>
        <v>180</v>
      </c>
      <c r="O24" s="43"/>
      <c r="P24" s="41">
        <v>100</v>
      </c>
      <c r="Q24" s="42">
        <f>(P24*C24)</f>
        <v>180</v>
      </c>
      <c r="R24" s="44"/>
      <c r="S24" s="41">
        <v>100</v>
      </c>
      <c r="T24" s="42">
        <f>(S24*C24)</f>
        <v>180</v>
      </c>
      <c r="U24" s="43"/>
      <c r="V24" s="41">
        <v>100</v>
      </c>
      <c r="W24" s="42">
        <f>(V24*C24)</f>
        <v>180</v>
      </c>
      <c r="X24" s="43"/>
      <c r="Y24" s="41">
        <v>100</v>
      </c>
      <c r="Z24" s="42">
        <f>(Y24*C24)</f>
        <v>180</v>
      </c>
      <c r="AA24" s="43"/>
      <c r="AB24" s="41">
        <v>100</v>
      </c>
      <c r="AC24" s="42">
        <f>(AB24*C24)</f>
        <v>180</v>
      </c>
      <c r="AD24" s="43"/>
      <c r="AE24" s="41">
        <v>100</v>
      </c>
      <c r="AF24" s="42">
        <f>(AE24*C24)</f>
        <v>180</v>
      </c>
      <c r="AG24" s="44"/>
      <c r="AH24" s="41">
        <v>100</v>
      </c>
      <c r="AI24" s="42">
        <f>(AH24*C24)</f>
        <v>180</v>
      </c>
      <c r="AJ24" s="43"/>
      <c r="AK24" s="41">
        <v>100</v>
      </c>
      <c r="AL24" s="42">
        <f>(AK24*C24)</f>
        <v>180</v>
      </c>
      <c r="AM24" s="43"/>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row>
    <row r="25" spans="1:65" ht="15.6" x14ac:dyDescent="0.3">
      <c r="A25" s="72" t="s">
        <v>58</v>
      </c>
      <c r="B25" s="73" t="s">
        <v>26</v>
      </c>
      <c r="C25" s="79">
        <v>1.25</v>
      </c>
      <c r="D25" s="41">
        <v>100</v>
      </c>
      <c r="E25" s="42">
        <f>(D25*C25)</f>
        <v>125</v>
      </c>
      <c r="F25" s="43"/>
      <c r="G25" s="41">
        <v>100</v>
      </c>
      <c r="H25" s="42">
        <f t="shared" si="0"/>
        <v>125</v>
      </c>
      <c r="I25" s="43"/>
      <c r="J25" s="41">
        <v>100</v>
      </c>
      <c r="K25" s="42">
        <f>(J25*C25)</f>
        <v>125</v>
      </c>
      <c r="L25" s="43"/>
      <c r="M25" s="41">
        <v>100</v>
      </c>
      <c r="N25" s="42">
        <f>(M25*C25)</f>
        <v>125</v>
      </c>
      <c r="O25" s="43"/>
      <c r="P25" s="41">
        <v>100</v>
      </c>
      <c r="Q25" s="42">
        <f>(P25*C25)</f>
        <v>125</v>
      </c>
      <c r="R25" s="44"/>
      <c r="S25" s="41">
        <v>100</v>
      </c>
      <c r="T25" s="42">
        <f>(S25*C25)</f>
        <v>125</v>
      </c>
      <c r="U25" s="43"/>
      <c r="V25" s="41">
        <v>100</v>
      </c>
      <c r="W25" s="42">
        <f>(V25*C25)</f>
        <v>125</v>
      </c>
      <c r="X25" s="43"/>
      <c r="Y25" s="41">
        <v>100</v>
      </c>
      <c r="Z25" s="42">
        <f>(Y25*C25)</f>
        <v>125</v>
      </c>
      <c r="AA25" s="43"/>
      <c r="AB25" s="41">
        <v>100</v>
      </c>
      <c r="AC25" s="42">
        <f>(AB25*C25)</f>
        <v>125</v>
      </c>
      <c r="AD25" s="43"/>
      <c r="AE25" s="41">
        <v>100</v>
      </c>
      <c r="AF25" s="42">
        <f>(AE25*C25)</f>
        <v>125</v>
      </c>
      <c r="AG25" s="44"/>
      <c r="AH25" s="41">
        <v>100</v>
      </c>
      <c r="AI25" s="42">
        <f>(AH25*C25)</f>
        <v>125</v>
      </c>
      <c r="AJ25" s="43"/>
      <c r="AK25" s="41">
        <v>100</v>
      </c>
      <c r="AL25" s="42">
        <f>(AK25*C25)</f>
        <v>125</v>
      </c>
      <c r="AM25" s="43"/>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row>
    <row r="26" spans="1:65" ht="15.6" x14ac:dyDescent="0.3">
      <c r="A26" s="75" t="s">
        <v>25</v>
      </c>
      <c r="B26" s="76"/>
      <c r="C26" s="77"/>
      <c r="D26" s="48"/>
      <c r="E26" s="49">
        <f>(SUM(E24:E25))</f>
        <v>305</v>
      </c>
      <c r="F26" s="50"/>
      <c r="G26" s="48"/>
      <c r="H26" s="49">
        <f>(SUM(H24:H25))</f>
        <v>305</v>
      </c>
      <c r="I26" s="50"/>
      <c r="J26" s="48"/>
      <c r="K26" s="49">
        <f>SUM(K24:K25)</f>
        <v>305</v>
      </c>
      <c r="L26" s="50"/>
      <c r="M26" s="48"/>
      <c r="N26" s="49">
        <f>SUM(N24:N25)</f>
        <v>305</v>
      </c>
      <c r="O26" s="50"/>
      <c r="P26" s="48"/>
      <c r="Q26" s="49">
        <f>SUM(Q24:Q25)</f>
        <v>305</v>
      </c>
      <c r="R26" s="51"/>
      <c r="S26" s="48"/>
      <c r="T26" s="49">
        <f>SUM(T24:T25)</f>
        <v>305</v>
      </c>
      <c r="U26" s="50"/>
      <c r="V26" s="48"/>
      <c r="W26" s="49">
        <f>SUM(W24:W25)</f>
        <v>305</v>
      </c>
      <c r="X26" s="50"/>
      <c r="Y26" s="48"/>
      <c r="Z26" s="49">
        <f>SUM(Z24:Z25)</f>
        <v>305</v>
      </c>
      <c r="AA26" s="50"/>
      <c r="AB26" s="48"/>
      <c r="AC26" s="49">
        <f>SUM(AC24:AC25)</f>
        <v>305</v>
      </c>
      <c r="AD26" s="50"/>
      <c r="AE26" s="48"/>
      <c r="AF26" s="49">
        <f>SUM(AF24:AF25)</f>
        <v>305</v>
      </c>
      <c r="AG26" s="51"/>
      <c r="AH26" s="48"/>
      <c r="AI26" s="49">
        <f>SUM(AI24:AI25)</f>
        <v>305</v>
      </c>
      <c r="AJ26" s="50"/>
      <c r="AK26" s="48"/>
      <c r="AL26" s="49">
        <f>SUM(AL24:AL25)</f>
        <v>305</v>
      </c>
      <c r="AM26" s="50"/>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row>
    <row r="27" spans="1:65" s="13" customFormat="1" ht="15.6" x14ac:dyDescent="0.3">
      <c r="A27" s="78" t="s">
        <v>24</v>
      </c>
      <c r="B27" s="67"/>
      <c r="C27" s="67"/>
      <c r="D27" s="55"/>
      <c r="E27" s="56">
        <f>(E26/F2*100)</f>
        <v>43.571428571428569</v>
      </c>
      <c r="F27" s="57"/>
      <c r="G27" s="55"/>
      <c r="H27" s="56">
        <f>(H26/I2*100)</f>
        <v>43.571428571428569</v>
      </c>
      <c r="I27" s="57"/>
      <c r="J27" s="55"/>
      <c r="K27" s="56">
        <f>(K26/L2*100)</f>
        <v>43.571428571428569</v>
      </c>
      <c r="L27" s="57"/>
      <c r="M27" s="55"/>
      <c r="N27" s="56">
        <f>(N26/O2*100)</f>
        <v>43.571428571428569</v>
      </c>
      <c r="O27" s="57"/>
      <c r="P27" s="55"/>
      <c r="Q27" s="56">
        <f>(Q26/R2*100)</f>
        <v>43.571428571428569</v>
      </c>
      <c r="R27" s="58"/>
      <c r="S27" s="55"/>
      <c r="T27" s="56">
        <f>(T26/U2*100)</f>
        <v>43.571428571428569</v>
      </c>
      <c r="U27" s="57"/>
      <c r="V27" s="55"/>
      <c r="W27" s="56">
        <f>(W26/X2*100)</f>
        <v>43.571428571428569</v>
      </c>
      <c r="X27" s="57"/>
      <c r="Y27" s="55"/>
      <c r="Z27" s="56">
        <f>(Z26/AA2*100)</f>
        <v>43.571428571428569</v>
      </c>
      <c r="AA27" s="57"/>
      <c r="AB27" s="55"/>
      <c r="AC27" s="56">
        <f>(AC26/AD2*100)</f>
        <v>43.571428571428569</v>
      </c>
      <c r="AD27" s="57"/>
      <c r="AE27" s="55"/>
      <c r="AF27" s="56">
        <f>(AF26/AG2*100)</f>
        <v>43.571428571428569</v>
      </c>
      <c r="AG27" s="58"/>
      <c r="AH27" s="55"/>
      <c r="AI27" s="56">
        <f>(AI26/AJ2*100)</f>
        <v>43.571428571428569</v>
      </c>
      <c r="AJ27" s="57"/>
      <c r="AK27" s="55"/>
      <c r="AL27" s="56">
        <f>(AL26/AM2*100)</f>
        <v>43.571428571428569</v>
      </c>
      <c r="AM27" s="57"/>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row>
    <row r="28" spans="1:65" ht="15.6" x14ac:dyDescent="0.3">
      <c r="A28" s="80" t="s">
        <v>59</v>
      </c>
      <c r="B28" s="81" t="s">
        <v>23</v>
      </c>
      <c r="C28" s="82">
        <v>0.5</v>
      </c>
      <c r="D28" s="41">
        <v>100</v>
      </c>
      <c r="E28" s="42">
        <f>(D28*C28)</f>
        <v>50</v>
      </c>
      <c r="F28" s="43"/>
      <c r="G28" s="41">
        <v>100</v>
      </c>
      <c r="H28" s="42">
        <f t="shared" ref="H28:H30" si="1">(G28*C28)</f>
        <v>50</v>
      </c>
      <c r="I28" s="43"/>
      <c r="J28" s="41">
        <v>100</v>
      </c>
      <c r="K28" s="42">
        <f t="shared" ref="K28:K30" si="2">(J28*C28)</f>
        <v>50</v>
      </c>
      <c r="L28" s="43"/>
      <c r="M28" s="41">
        <v>100</v>
      </c>
      <c r="N28" s="42">
        <f>(M28*C28)</f>
        <v>50</v>
      </c>
      <c r="O28" s="43"/>
      <c r="P28" s="41">
        <v>100</v>
      </c>
      <c r="Q28" s="42">
        <f>(P28*C28)</f>
        <v>50</v>
      </c>
      <c r="R28" s="44"/>
      <c r="S28" s="41">
        <v>100</v>
      </c>
      <c r="T28" s="42">
        <f>(S28*C28)</f>
        <v>50</v>
      </c>
      <c r="U28" s="43"/>
      <c r="V28" s="41">
        <v>100</v>
      </c>
      <c r="W28" s="42">
        <f>(V28*C28)</f>
        <v>50</v>
      </c>
      <c r="X28" s="43"/>
      <c r="Y28" s="41">
        <v>100</v>
      </c>
      <c r="Z28" s="42">
        <f>(Y28*C28)</f>
        <v>50</v>
      </c>
      <c r="AA28" s="43"/>
      <c r="AB28" s="41">
        <v>100</v>
      </c>
      <c r="AC28" s="42">
        <f>(AB28*C28)</f>
        <v>50</v>
      </c>
      <c r="AD28" s="43"/>
      <c r="AE28" s="41">
        <v>100</v>
      </c>
      <c r="AF28" s="42">
        <f>(AE28*C28)</f>
        <v>50</v>
      </c>
      <c r="AG28" s="44"/>
      <c r="AH28" s="41">
        <v>100</v>
      </c>
      <c r="AI28" s="42">
        <f>(AH28*C28)</f>
        <v>50</v>
      </c>
      <c r="AJ28" s="43"/>
      <c r="AK28" s="41">
        <v>100</v>
      </c>
      <c r="AL28" s="42">
        <f>(AK28*C28)</f>
        <v>50</v>
      </c>
      <c r="AM28" s="43"/>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row>
    <row r="29" spans="1:65" ht="15.6" x14ac:dyDescent="0.3">
      <c r="A29" s="80" t="s">
        <v>60</v>
      </c>
      <c r="B29" s="81" t="s">
        <v>23</v>
      </c>
      <c r="C29" s="82">
        <v>1</v>
      </c>
      <c r="D29" s="41">
        <v>100</v>
      </c>
      <c r="E29" s="42">
        <f>(D29*C29)</f>
        <v>100</v>
      </c>
      <c r="F29" s="43"/>
      <c r="G29" s="41">
        <v>100</v>
      </c>
      <c r="H29" s="42">
        <f t="shared" si="1"/>
        <v>100</v>
      </c>
      <c r="I29" s="43"/>
      <c r="J29" s="41">
        <v>100</v>
      </c>
      <c r="K29" s="42">
        <f t="shared" si="2"/>
        <v>100</v>
      </c>
      <c r="L29" s="43"/>
      <c r="M29" s="41">
        <v>100</v>
      </c>
      <c r="N29" s="42">
        <f>(M29*C29)</f>
        <v>100</v>
      </c>
      <c r="O29" s="43"/>
      <c r="P29" s="41">
        <v>100</v>
      </c>
      <c r="Q29" s="42">
        <f>(P29*C29)</f>
        <v>100</v>
      </c>
      <c r="R29" s="44"/>
      <c r="S29" s="41">
        <v>100</v>
      </c>
      <c r="T29" s="42">
        <f>(S29*C29)</f>
        <v>100</v>
      </c>
      <c r="U29" s="43"/>
      <c r="V29" s="41">
        <v>100</v>
      </c>
      <c r="W29" s="42">
        <f>(V29*C29)</f>
        <v>100</v>
      </c>
      <c r="X29" s="43"/>
      <c r="Y29" s="41">
        <v>100</v>
      </c>
      <c r="Z29" s="42">
        <f>(Y29*C29)</f>
        <v>100</v>
      </c>
      <c r="AA29" s="43"/>
      <c r="AB29" s="41">
        <v>100</v>
      </c>
      <c r="AC29" s="42">
        <f>(AB29*C29)</f>
        <v>100</v>
      </c>
      <c r="AD29" s="43"/>
      <c r="AE29" s="41">
        <v>100</v>
      </c>
      <c r="AF29" s="42">
        <f>(AE29*C29)</f>
        <v>100</v>
      </c>
      <c r="AG29" s="44"/>
      <c r="AH29" s="41">
        <v>100</v>
      </c>
      <c r="AI29" s="42">
        <f>(AH29*C29)</f>
        <v>100</v>
      </c>
      <c r="AJ29" s="43"/>
      <c r="AK29" s="41">
        <v>100</v>
      </c>
      <c r="AL29" s="42">
        <f>(AK29*C29)</f>
        <v>100</v>
      </c>
      <c r="AM29" s="43"/>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row>
    <row r="30" spans="1:65" ht="15.6" x14ac:dyDescent="0.3">
      <c r="A30" s="80" t="s">
        <v>61</v>
      </c>
      <c r="B30" s="81" t="s">
        <v>23</v>
      </c>
      <c r="C30" s="82">
        <v>1</v>
      </c>
      <c r="D30" s="41">
        <v>100</v>
      </c>
      <c r="E30" s="42">
        <f>(D30*C30)</f>
        <v>100</v>
      </c>
      <c r="F30" s="43"/>
      <c r="G30" s="41">
        <v>100</v>
      </c>
      <c r="H30" s="42">
        <f t="shared" si="1"/>
        <v>100</v>
      </c>
      <c r="I30" s="43"/>
      <c r="J30" s="41">
        <v>100</v>
      </c>
      <c r="K30" s="42">
        <f t="shared" si="2"/>
        <v>100</v>
      </c>
      <c r="L30" s="43"/>
      <c r="M30" s="41">
        <v>100</v>
      </c>
      <c r="N30" s="42">
        <f>(M30*C30)</f>
        <v>100</v>
      </c>
      <c r="O30" s="43"/>
      <c r="P30" s="41">
        <v>100</v>
      </c>
      <c r="Q30" s="42">
        <f>(P30*C30)</f>
        <v>100</v>
      </c>
      <c r="R30" s="44"/>
      <c r="S30" s="41">
        <v>100</v>
      </c>
      <c r="T30" s="42">
        <f>(S30*C30)</f>
        <v>100</v>
      </c>
      <c r="U30" s="43"/>
      <c r="V30" s="41">
        <v>100</v>
      </c>
      <c r="W30" s="42">
        <f>(V30*C30)</f>
        <v>100</v>
      </c>
      <c r="X30" s="43"/>
      <c r="Y30" s="41">
        <v>100</v>
      </c>
      <c r="Z30" s="42">
        <f>(Y30*C30)</f>
        <v>100</v>
      </c>
      <c r="AA30" s="43"/>
      <c r="AB30" s="41">
        <v>100</v>
      </c>
      <c r="AC30" s="42">
        <f>(AB30*C30)</f>
        <v>100</v>
      </c>
      <c r="AD30" s="43"/>
      <c r="AE30" s="41">
        <v>100</v>
      </c>
      <c r="AF30" s="42">
        <f>(AE30*C30)</f>
        <v>100</v>
      </c>
      <c r="AG30" s="44"/>
      <c r="AH30" s="41">
        <v>100</v>
      </c>
      <c r="AI30" s="42">
        <f>(AH30*C30)</f>
        <v>100</v>
      </c>
      <c r="AJ30" s="43"/>
      <c r="AK30" s="41">
        <v>100</v>
      </c>
      <c r="AL30" s="42">
        <f>(AK30*C30)</f>
        <v>100</v>
      </c>
      <c r="AM30" s="43"/>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row>
    <row r="31" spans="1:65" ht="15.6" x14ac:dyDescent="0.3">
      <c r="A31" s="83" t="s">
        <v>22</v>
      </c>
      <c r="B31" s="84"/>
      <c r="C31" s="85"/>
      <c r="D31" s="48"/>
      <c r="E31" s="49">
        <f>(SUM(E28:E30))</f>
        <v>250</v>
      </c>
      <c r="F31" s="50"/>
      <c r="G31" s="48"/>
      <c r="H31" s="49">
        <f>(SUM(H28:H30))</f>
        <v>250</v>
      </c>
      <c r="I31" s="50"/>
      <c r="J31" s="48"/>
      <c r="K31" s="49">
        <f>(SUM(K28:K30))</f>
        <v>250</v>
      </c>
      <c r="L31" s="50"/>
      <c r="M31" s="48"/>
      <c r="N31" s="49">
        <f>(SUM(N28:N30))</f>
        <v>250</v>
      </c>
      <c r="O31" s="50"/>
      <c r="P31" s="48"/>
      <c r="Q31" s="49">
        <f>(SUM(Q28:Q30))</f>
        <v>250</v>
      </c>
      <c r="R31" s="51"/>
      <c r="S31" s="48"/>
      <c r="T31" s="49">
        <f>(SUM(T28:T30))</f>
        <v>250</v>
      </c>
      <c r="U31" s="50"/>
      <c r="V31" s="48"/>
      <c r="W31" s="49">
        <f>(SUM(W28:W30))</f>
        <v>250</v>
      </c>
      <c r="X31" s="50"/>
      <c r="Y31" s="48"/>
      <c r="Z31" s="49">
        <f>(SUM(Z28:Z30))</f>
        <v>250</v>
      </c>
      <c r="AA31" s="50"/>
      <c r="AB31" s="48"/>
      <c r="AC31" s="49">
        <f>(SUM(AC28:AC30))</f>
        <v>250</v>
      </c>
      <c r="AD31" s="50"/>
      <c r="AE31" s="48"/>
      <c r="AF31" s="49">
        <f>(SUM(AF28:AF30))</f>
        <v>250</v>
      </c>
      <c r="AG31" s="51"/>
      <c r="AH31" s="48"/>
      <c r="AI31" s="49">
        <f>(SUM(AI28:AI30))</f>
        <v>250</v>
      </c>
      <c r="AJ31" s="50"/>
      <c r="AK31" s="48"/>
      <c r="AL31" s="49">
        <f>(SUM(AL28:AL30))</f>
        <v>250</v>
      </c>
      <c r="AM31" s="50"/>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row>
    <row r="32" spans="1:65" s="13" customFormat="1" ht="15.6" x14ac:dyDescent="0.3">
      <c r="A32" s="78" t="s">
        <v>21</v>
      </c>
      <c r="B32" s="67"/>
      <c r="C32" s="67"/>
      <c r="D32" s="55"/>
      <c r="E32" s="56">
        <f>(E31/F2*100)</f>
        <v>35.714285714285715</v>
      </c>
      <c r="F32" s="57"/>
      <c r="G32" s="55"/>
      <c r="H32" s="56">
        <f>(H31/I2*100)</f>
        <v>35.714285714285715</v>
      </c>
      <c r="I32" s="57"/>
      <c r="J32" s="55"/>
      <c r="K32" s="56">
        <f>(K31/L2*100)</f>
        <v>35.714285714285715</v>
      </c>
      <c r="L32" s="57"/>
      <c r="M32" s="55"/>
      <c r="N32" s="56">
        <f>(N31/O2*100)</f>
        <v>35.714285714285715</v>
      </c>
      <c r="O32" s="57"/>
      <c r="P32" s="55"/>
      <c r="Q32" s="56">
        <f>(Q31/R2*100)</f>
        <v>35.714285714285715</v>
      </c>
      <c r="R32" s="58"/>
      <c r="S32" s="55"/>
      <c r="T32" s="56">
        <f>(T31/U2*100)</f>
        <v>35.714285714285715</v>
      </c>
      <c r="U32" s="57"/>
      <c r="V32" s="55"/>
      <c r="W32" s="56">
        <f>(W31/X2*100)</f>
        <v>35.714285714285715</v>
      </c>
      <c r="X32" s="57"/>
      <c r="Y32" s="55"/>
      <c r="Z32" s="56">
        <f>(Z31/AA2*100)</f>
        <v>35.714285714285715</v>
      </c>
      <c r="AA32" s="57"/>
      <c r="AB32" s="55"/>
      <c r="AC32" s="56">
        <f>(AC31/AD2*100)</f>
        <v>35.714285714285715</v>
      </c>
      <c r="AD32" s="57"/>
      <c r="AE32" s="55"/>
      <c r="AF32" s="56">
        <f>(AF31/AG2*100)</f>
        <v>35.714285714285715</v>
      </c>
      <c r="AG32" s="58"/>
      <c r="AH32" s="55"/>
      <c r="AI32" s="56">
        <f>(AI31/AJ2*100)</f>
        <v>35.714285714285715</v>
      </c>
      <c r="AJ32" s="57"/>
      <c r="AK32" s="55"/>
      <c r="AL32" s="56">
        <f>(AL31/AM2*100)</f>
        <v>35.714285714285715</v>
      </c>
      <c r="AM32" s="57"/>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row>
    <row r="33" spans="1:65" ht="15.6" x14ac:dyDescent="0.3">
      <c r="A33" s="80" t="s">
        <v>20</v>
      </c>
      <c r="B33" s="86" t="s">
        <v>19</v>
      </c>
      <c r="C33" s="87">
        <v>0.125</v>
      </c>
      <c r="D33" s="41">
        <v>100</v>
      </c>
      <c r="E33" s="42">
        <f>(D33*C33)</f>
        <v>12.5</v>
      </c>
      <c r="F33" s="43"/>
      <c r="G33" s="41">
        <v>100</v>
      </c>
      <c r="H33" s="42">
        <f t="shared" ref="H33:H34" si="3">(G33*C33)</f>
        <v>12.5</v>
      </c>
      <c r="I33" s="43"/>
      <c r="J33" s="41">
        <v>100</v>
      </c>
      <c r="K33" s="42">
        <f t="shared" ref="K33:K34" si="4">(J33*C33)</f>
        <v>12.5</v>
      </c>
      <c r="L33" s="43"/>
      <c r="M33" s="41">
        <v>100</v>
      </c>
      <c r="N33" s="42">
        <f>(M33*C33)</f>
        <v>12.5</v>
      </c>
      <c r="O33" s="43"/>
      <c r="P33" s="41">
        <v>100</v>
      </c>
      <c r="Q33" s="42">
        <f>(P33*C33)</f>
        <v>12.5</v>
      </c>
      <c r="R33" s="44"/>
      <c r="S33" s="41">
        <v>100</v>
      </c>
      <c r="T33" s="42">
        <f>(S33*C33)</f>
        <v>12.5</v>
      </c>
      <c r="U33" s="43"/>
      <c r="V33" s="41">
        <v>100</v>
      </c>
      <c r="W33" s="42">
        <f>(V33*C33)</f>
        <v>12.5</v>
      </c>
      <c r="X33" s="43"/>
      <c r="Y33" s="41">
        <v>100</v>
      </c>
      <c r="Z33" s="42">
        <f>(Y33*C33)</f>
        <v>12.5</v>
      </c>
      <c r="AA33" s="43"/>
      <c r="AB33" s="41">
        <v>100</v>
      </c>
      <c r="AC33" s="42">
        <f>(AB33*C33)</f>
        <v>12.5</v>
      </c>
      <c r="AD33" s="43"/>
      <c r="AE33" s="41">
        <v>100</v>
      </c>
      <c r="AF33" s="42">
        <f>(AE33*C33)</f>
        <v>12.5</v>
      </c>
      <c r="AG33" s="44"/>
      <c r="AH33" s="41">
        <v>100</v>
      </c>
      <c r="AI33" s="42">
        <f>(AH33*C33)</f>
        <v>12.5</v>
      </c>
      <c r="AJ33" s="43"/>
      <c r="AK33" s="41">
        <v>100</v>
      </c>
      <c r="AL33" s="42">
        <f>(AK33*C33)</f>
        <v>12.5</v>
      </c>
      <c r="AM33" s="43"/>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row>
    <row r="34" spans="1:65" ht="15.6" x14ac:dyDescent="0.3">
      <c r="A34" s="80" t="s">
        <v>62</v>
      </c>
      <c r="B34" s="86" t="s">
        <v>18</v>
      </c>
      <c r="C34" s="87">
        <v>0.33400000000000002</v>
      </c>
      <c r="D34" s="41">
        <v>100</v>
      </c>
      <c r="E34" s="42">
        <f>(D34*C34)</f>
        <v>33.4</v>
      </c>
      <c r="F34" s="43"/>
      <c r="G34" s="41">
        <v>100</v>
      </c>
      <c r="H34" s="42">
        <f t="shared" si="3"/>
        <v>33.4</v>
      </c>
      <c r="I34" s="43"/>
      <c r="J34" s="41">
        <v>100</v>
      </c>
      <c r="K34" s="42">
        <f t="shared" si="4"/>
        <v>33.4</v>
      </c>
      <c r="L34" s="43"/>
      <c r="M34" s="41">
        <v>100</v>
      </c>
      <c r="N34" s="42">
        <f>(M34*C34)</f>
        <v>33.4</v>
      </c>
      <c r="O34" s="43"/>
      <c r="P34" s="41">
        <v>100</v>
      </c>
      <c r="Q34" s="42">
        <f>(P34*C34)</f>
        <v>33.4</v>
      </c>
      <c r="R34" s="44"/>
      <c r="S34" s="41">
        <v>100</v>
      </c>
      <c r="T34" s="42">
        <f>(S34*C34)</f>
        <v>33.4</v>
      </c>
      <c r="U34" s="43"/>
      <c r="V34" s="41">
        <v>100</v>
      </c>
      <c r="W34" s="42">
        <f>(V34*C34)</f>
        <v>33.4</v>
      </c>
      <c r="X34" s="43"/>
      <c r="Y34" s="41">
        <v>100</v>
      </c>
      <c r="Z34" s="42">
        <f>(Y34*C34)</f>
        <v>33.4</v>
      </c>
      <c r="AA34" s="43"/>
      <c r="AB34" s="41">
        <v>100</v>
      </c>
      <c r="AC34" s="42">
        <f>(AB34*C34)</f>
        <v>33.4</v>
      </c>
      <c r="AD34" s="43"/>
      <c r="AE34" s="41">
        <v>100</v>
      </c>
      <c r="AF34" s="42">
        <f>(AE34*C34)</f>
        <v>33.4</v>
      </c>
      <c r="AG34" s="44"/>
      <c r="AH34" s="41">
        <v>100</v>
      </c>
      <c r="AI34" s="42">
        <f>(AH34*C34)</f>
        <v>33.4</v>
      </c>
      <c r="AJ34" s="43"/>
      <c r="AK34" s="41">
        <v>100</v>
      </c>
      <c r="AL34" s="42">
        <f>(AK34*C34)</f>
        <v>33.4</v>
      </c>
      <c r="AM34" s="43"/>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row>
    <row r="35" spans="1:65" ht="15.6" x14ac:dyDescent="0.3">
      <c r="A35" s="88" t="s">
        <v>17</v>
      </c>
      <c r="B35" s="89"/>
      <c r="C35" s="90"/>
      <c r="D35" s="48"/>
      <c r="E35" s="49">
        <f>SUM(E33:E34)</f>
        <v>45.9</v>
      </c>
      <c r="F35" s="50"/>
      <c r="G35" s="48"/>
      <c r="H35" s="49">
        <f>SUM(H33:H34)</f>
        <v>45.9</v>
      </c>
      <c r="I35" s="50"/>
      <c r="J35" s="48"/>
      <c r="K35" s="49">
        <f>SUM(K33:K34)</f>
        <v>45.9</v>
      </c>
      <c r="L35" s="50"/>
      <c r="M35" s="48"/>
      <c r="N35" s="49">
        <f>SUM(N33:N34)</f>
        <v>45.9</v>
      </c>
      <c r="O35" s="50"/>
      <c r="P35" s="48"/>
      <c r="Q35" s="49">
        <f>SUM(Q33:Q34)</f>
        <v>45.9</v>
      </c>
      <c r="R35" s="51"/>
      <c r="S35" s="48"/>
      <c r="T35" s="49">
        <f>SUM(T33:T34)</f>
        <v>45.9</v>
      </c>
      <c r="U35" s="50"/>
      <c r="V35" s="48"/>
      <c r="W35" s="49">
        <f>SUM(W33:W34)</f>
        <v>45.9</v>
      </c>
      <c r="X35" s="50"/>
      <c r="Y35" s="48"/>
      <c r="Z35" s="49">
        <f>SUM(Z33:Z34)</f>
        <v>45.9</v>
      </c>
      <c r="AA35" s="50"/>
      <c r="AB35" s="48"/>
      <c r="AC35" s="49">
        <f>SUM(AC33:AC34)</f>
        <v>45.9</v>
      </c>
      <c r="AD35" s="50"/>
      <c r="AE35" s="48"/>
      <c r="AF35" s="49">
        <f>SUM(AF33:AF34)</f>
        <v>45.9</v>
      </c>
      <c r="AG35" s="51"/>
      <c r="AH35" s="48"/>
      <c r="AI35" s="49">
        <f>SUM(AI33:AI34)</f>
        <v>45.9</v>
      </c>
      <c r="AJ35" s="50"/>
      <c r="AK35" s="48"/>
      <c r="AL35" s="49">
        <f>SUM(AL33:AL34)</f>
        <v>45.9</v>
      </c>
      <c r="AM35" s="50"/>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row>
    <row r="36" spans="1:65" s="13" customFormat="1" ht="15.6" x14ac:dyDescent="0.3">
      <c r="A36" s="78" t="s">
        <v>16</v>
      </c>
      <c r="B36" s="91"/>
      <c r="C36" s="92"/>
      <c r="D36" s="55"/>
      <c r="E36" s="56">
        <f>(E35/F2*100)</f>
        <v>6.5571428571428569</v>
      </c>
      <c r="F36" s="57"/>
      <c r="G36" s="55"/>
      <c r="H36" s="56">
        <f>(H35/I2*100)</f>
        <v>6.5571428571428569</v>
      </c>
      <c r="I36" s="57"/>
      <c r="J36" s="55"/>
      <c r="K36" s="56">
        <f>(K35/L2*100)</f>
        <v>6.5571428571428569</v>
      </c>
      <c r="L36" s="57"/>
      <c r="M36" s="55"/>
      <c r="N36" s="56">
        <f>(N35/O2*100)</f>
        <v>6.5571428571428569</v>
      </c>
      <c r="O36" s="57"/>
      <c r="P36" s="55"/>
      <c r="Q36" s="56">
        <f>(Q35/R2*100)</f>
        <v>6.5571428571428569</v>
      </c>
      <c r="R36" s="58"/>
      <c r="S36" s="55"/>
      <c r="T36" s="56">
        <f>(T35/U2*100)</f>
        <v>6.5571428571428569</v>
      </c>
      <c r="U36" s="57"/>
      <c r="V36" s="55"/>
      <c r="W36" s="56">
        <f>(W35/X2*100)</f>
        <v>6.5571428571428569</v>
      </c>
      <c r="X36" s="57"/>
      <c r="Y36" s="55"/>
      <c r="Z36" s="56">
        <f>(Z35/AA2*100)</f>
        <v>6.5571428571428569</v>
      </c>
      <c r="AA36" s="57"/>
      <c r="AB36" s="55"/>
      <c r="AC36" s="56">
        <f>(AC35/AD2*100)</f>
        <v>6.5571428571428569</v>
      </c>
      <c r="AD36" s="57"/>
      <c r="AE36" s="55"/>
      <c r="AF36" s="56">
        <f>(AF35/AG2*100)</f>
        <v>6.5571428571428569</v>
      </c>
      <c r="AG36" s="58"/>
      <c r="AH36" s="55"/>
      <c r="AI36" s="56">
        <f>(AI35/AJ2*100)</f>
        <v>6.5571428571428569</v>
      </c>
      <c r="AJ36" s="57"/>
      <c r="AK36" s="55"/>
      <c r="AL36" s="56">
        <f>(AL35/AM2*100)</f>
        <v>6.5571428571428569</v>
      </c>
      <c r="AM36" s="57"/>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row>
    <row r="37" spans="1:65" ht="15.6" x14ac:dyDescent="0.3">
      <c r="A37" s="93" t="s">
        <v>63</v>
      </c>
      <c r="B37" s="86" t="s">
        <v>15</v>
      </c>
      <c r="C37" s="87">
        <v>0.25</v>
      </c>
      <c r="D37" s="41">
        <v>120</v>
      </c>
      <c r="E37" s="42">
        <f>(D37*C37)</f>
        <v>30</v>
      </c>
      <c r="F37" s="43"/>
      <c r="G37" s="41">
        <v>120</v>
      </c>
      <c r="H37" s="42">
        <f t="shared" ref="H37:H38" si="5">(G37*C37)</f>
        <v>30</v>
      </c>
      <c r="I37" s="43"/>
      <c r="J37" s="41">
        <v>120</v>
      </c>
      <c r="K37" s="42">
        <f t="shared" ref="K37:K38" si="6">(J37*C37)</f>
        <v>30</v>
      </c>
      <c r="L37" s="43"/>
      <c r="M37" s="41">
        <v>120</v>
      </c>
      <c r="N37" s="42">
        <f>(M37*C37)</f>
        <v>30</v>
      </c>
      <c r="O37" s="43"/>
      <c r="P37" s="41">
        <v>120</v>
      </c>
      <c r="Q37" s="42">
        <f>(P37*C37)</f>
        <v>30</v>
      </c>
      <c r="R37" s="44"/>
      <c r="S37" s="41">
        <v>120</v>
      </c>
      <c r="T37" s="42">
        <f>(S37*C37)</f>
        <v>30</v>
      </c>
      <c r="U37" s="43"/>
      <c r="V37" s="41">
        <v>120</v>
      </c>
      <c r="W37" s="42">
        <f>(V37*C37)</f>
        <v>30</v>
      </c>
      <c r="X37" s="43"/>
      <c r="Y37" s="41">
        <v>120</v>
      </c>
      <c r="Z37" s="42">
        <f>(Y37*C37)</f>
        <v>30</v>
      </c>
      <c r="AA37" s="43"/>
      <c r="AB37" s="41">
        <v>120</v>
      </c>
      <c r="AC37" s="42">
        <f>(AB37*C37)</f>
        <v>30</v>
      </c>
      <c r="AD37" s="43"/>
      <c r="AE37" s="41">
        <v>120</v>
      </c>
      <c r="AF37" s="42">
        <f>(AE37*C37)</f>
        <v>30</v>
      </c>
      <c r="AG37" s="44"/>
      <c r="AH37" s="41">
        <v>120</v>
      </c>
      <c r="AI37" s="42">
        <f>(AH37*C37)</f>
        <v>30</v>
      </c>
      <c r="AJ37" s="43"/>
      <c r="AK37" s="41">
        <v>120</v>
      </c>
      <c r="AL37" s="42">
        <f>(AK37*C37)</f>
        <v>30</v>
      </c>
      <c r="AM37" s="43"/>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row>
    <row r="38" spans="1:65" ht="15.6" x14ac:dyDescent="0.3">
      <c r="A38" s="93" t="s">
        <v>64</v>
      </c>
      <c r="B38" s="86" t="s">
        <v>15</v>
      </c>
      <c r="C38" s="87">
        <v>0.5</v>
      </c>
      <c r="D38" s="41">
        <v>200</v>
      </c>
      <c r="E38" s="42">
        <f>(D38*C38)</f>
        <v>100</v>
      </c>
      <c r="F38" s="43"/>
      <c r="G38" s="41">
        <v>200</v>
      </c>
      <c r="H38" s="42">
        <f t="shared" si="5"/>
        <v>100</v>
      </c>
      <c r="I38" s="43"/>
      <c r="J38" s="41">
        <v>200</v>
      </c>
      <c r="K38" s="42">
        <f t="shared" si="6"/>
        <v>100</v>
      </c>
      <c r="L38" s="43"/>
      <c r="M38" s="41">
        <v>200</v>
      </c>
      <c r="N38" s="42">
        <f>(M38*C38)</f>
        <v>100</v>
      </c>
      <c r="O38" s="43"/>
      <c r="P38" s="41">
        <v>200</v>
      </c>
      <c r="Q38" s="42">
        <f>(P38*C38)</f>
        <v>100</v>
      </c>
      <c r="R38" s="44"/>
      <c r="S38" s="41">
        <v>200</v>
      </c>
      <c r="T38" s="42">
        <f>(S38*C38)</f>
        <v>100</v>
      </c>
      <c r="U38" s="43"/>
      <c r="V38" s="41">
        <v>200</v>
      </c>
      <c r="W38" s="42">
        <f>(V38*C38)</f>
        <v>100</v>
      </c>
      <c r="X38" s="43"/>
      <c r="Y38" s="41">
        <v>200</v>
      </c>
      <c r="Z38" s="42">
        <f>(Y38*C38)</f>
        <v>100</v>
      </c>
      <c r="AA38" s="43"/>
      <c r="AB38" s="41">
        <v>200</v>
      </c>
      <c r="AC38" s="42">
        <f>(AB38*C38)</f>
        <v>100</v>
      </c>
      <c r="AD38" s="43"/>
      <c r="AE38" s="41">
        <v>200</v>
      </c>
      <c r="AF38" s="42">
        <f>(AE38*C38)</f>
        <v>100</v>
      </c>
      <c r="AG38" s="44"/>
      <c r="AH38" s="41">
        <v>200</v>
      </c>
      <c r="AI38" s="42">
        <f>(AH38*C38)</f>
        <v>100</v>
      </c>
      <c r="AJ38" s="43"/>
      <c r="AK38" s="41">
        <v>200</v>
      </c>
      <c r="AL38" s="42">
        <f>(AK38*C38)</f>
        <v>100</v>
      </c>
      <c r="AM38" s="43"/>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row>
    <row r="39" spans="1:65" ht="15.6" x14ac:dyDescent="0.3">
      <c r="A39" s="94" t="s">
        <v>14</v>
      </c>
      <c r="B39" s="76"/>
      <c r="C39" s="77"/>
      <c r="D39" s="48"/>
      <c r="E39" s="49">
        <f>SUM(E37:E38)</f>
        <v>130</v>
      </c>
      <c r="F39" s="50"/>
      <c r="G39" s="48"/>
      <c r="H39" s="49">
        <f>SUM(H37:H38)</f>
        <v>130</v>
      </c>
      <c r="I39" s="50"/>
      <c r="J39" s="48"/>
      <c r="K39" s="49">
        <f>SUM(K37:K38)</f>
        <v>130</v>
      </c>
      <c r="L39" s="50"/>
      <c r="M39" s="48"/>
      <c r="N39" s="49">
        <f>SUM(N37:N38)</f>
        <v>130</v>
      </c>
      <c r="O39" s="50"/>
      <c r="P39" s="48"/>
      <c r="Q39" s="49">
        <f>SUM(Q37:Q38)</f>
        <v>130</v>
      </c>
      <c r="R39" s="51"/>
      <c r="S39" s="48"/>
      <c r="T39" s="49">
        <f>SUM(T37:T38)</f>
        <v>130</v>
      </c>
      <c r="U39" s="50"/>
      <c r="V39" s="48"/>
      <c r="W39" s="49">
        <f>SUM(W37:W38)</f>
        <v>130</v>
      </c>
      <c r="X39" s="50"/>
      <c r="Y39" s="48"/>
      <c r="Z39" s="49">
        <f>SUM(Z37:Z38)</f>
        <v>130</v>
      </c>
      <c r="AA39" s="50"/>
      <c r="AB39" s="48"/>
      <c r="AC39" s="49">
        <f>SUM(AC37:AC38)</f>
        <v>130</v>
      </c>
      <c r="AD39" s="50"/>
      <c r="AE39" s="48"/>
      <c r="AF39" s="49">
        <f>SUM(AF37:AF38)</f>
        <v>130</v>
      </c>
      <c r="AG39" s="51"/>
      <c r="AH39" s="48"/>
      <c r="AI39" s="49">
        <f>SUM(AI37:AI38)</f>
        <v>130</v>
      </c>
      <c r="AJ39" s="50"/>
      <c r="AK39" s="48"/>
      <c r="AL39" s="49">
        <f>SUM(AL37:AL38)</f>
        <v>130</v>
      </c>
      <c r="AM39" s="50"/>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row>
    <row r="40" spans="1:65" s="13" customFormat="1" ht="15.6" x14ac:dyDescent="0.3">
      <c r="A40" s="78" t="s">
        <v>13</v>
      </c>
      <c r="B40" s="91"/>
      <c r="C40" s="92"/>
      <c r="D40" s="55"/>
      <c r="E40" s="56">
        <f>(E39/F2*100)</f>
        <v>18.571428571428573</v>
      </c>
      <c r="F40" s="57"/>
      <c r="G40" s="55"/>
      <c r="H40" s="56">
        <f>(H39/I2*100)</f>
        <v>18.571428571428573</v>
      </c>
      <c r="I40" s="57"/>
      <c r="J40" s="55"/>
      <c r="K40" s="56">
        <f>(K39/L2*100)</f>
        <v>18.571428571428573</v>
      </c>
      <c r="L40" s="57"/>
      <c r="M40" s="55"/>
      <c r="N40" s="56">
        <f>(N39/O2*100)</f>
        <v>18.571428571428573</v>
      </c>
      <c r="O40" s="57"/>
      <c r="P40" s="55"/>
      <c r="Q40" s="56">
        <f>(Q39/R2*100)</f>
        <v>18.571428571428573</v>
      </c>
      <c r="R40" s="58"/>
      <c r="S40" s="55"/>
      <c r="T40" s="56">
        <f>(T39/U2*100)</f>
        <v>18.571428571428573</v>
      </c>
      <c r="U40" s="57"/>
      <c r="V40" s="55"/>
      <c r="W40" s="56">
        <f>(W39/X2*100)</f>
        <v>18.571428571428573</v>
      </c>
      <c r="X40" s="57"/>
      <c r="Y40" s="55"/>
      <c r="Z40" s="56">
        <f>(Z39/AA2*100)</f>
        <v>18.571428571428573</v>
      </c>
      <c r="AA40" s="57"/>
      <c r="AB40" s="55"/>
      <c r="AC40" s="56">
        <f>(AC39/AD2*100)</f>
        <v>18.571428571428573</v>
      </c>
      <c r="AD40" s="57"/>
      <c r="AE40" s="55"/>
      <c r="AF40" s="56">
        <f>(AF39/AG2*100)</f>
        <v>18.571428571428573</v>
      </c>
      <c r="AG40" s="58"/>
      <c r="AH40" s="55"/>
      <c r="AI40" s="56">
        <f>(AI39/AJ2*100)</f>
        <v>18.571428571428573</v>
      </c>
      <c r="AJ40" s="57"/>
      <c r="AK40" s="55"/>
      <c r="AL40" s="56">
        <f>(AL39/AM2*100)</f>
        <v>18.571428571428573</v>
      </c>
      <c r="AM40" s="57"/>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row>
    <row r="41" spans="1:65" ht="15.6" x14ac:dyDescent="0.3">
      <c r="A41" s="93" t="s">
        <v>145</v>
      </c>
      <c r="B41" s="86" t="s">
        <v>12</v>
      </c>
      <c r="C41" s="87">
        <v>0.28599999999999998</v>
      </c>
      <c r="D41" s="41">
        <v>740</v>
      </c>
      <c r="E41" s="42">
        <f>(D41*C41)</f>
        <v>211.64</v>
      </c>
      <c r="F41" s="61"/>
      <c r="G41" s="41">
        <v>740</v>
      </c>
      <c r="H41" s="42">
        <f>(G41*C41)</f>
        <v>211.64</v>
      </c>
      <c r="I41" s="43"/>
      <c r="J41" s="41">
        <v>740</v>
      </c>
      <c r="K41" s="42">
        <f>(J41*C41)</f>
        <v>211.64</v>
      </c>
      <c r="L41" s="43"/>
      <c r="M41" s="41">
        <v>740</v>
      </c>
      <c r="N41" s="42">
        <f>(M41*C41)</f>
        <v>211.64</v>
      </c>
      <c r="O41" s="43"/>
      <c r="P41" s="41">
        <v>740</v>
      </c>
      <c r="Q41" s="42">
        <f>(P41*C41)</f>
        <v>211.64</v>
      </c>
      <c r="R41" s="44"/>
      <c r="S41" s="41">
        <v>740</v>
      </c>
      <c r="T41" s="42">
        <f>(S41*C41)</f>
        <v>211.64</v>
      </c>
      <c r="U41" s="43"/>
      <c r="V41" s="41">
        <v>740</v>
      </c>
      <c r="W41" s="42">
        <f>(V41*C41)</f>
        <v>211.64</v>
      </c>
      <c r="X41" s="43"/>
      <c r="Y41" s="41">
        <v>740</v>
      </c>
      <c r="Z41" s="42">
        <f>(Y41*C41)</f>
        <v>211.64</v>
      </c>
      <c r="AA41" s="43"/>
      <c r="AB41" s="41">
        <v>740</v>
      </c>
      <c r="AC41" s="42">
        <f>(AB41*C41)</f>
        <v>211.64</v>
      </c>
      <c r="AD41" s="43"/>
      <c r="AE41" s="41">
        <v>740</v>
      </c>
      <c r="AF41" s="42">
        <f>(AE41*C41)</f>
        <v>211.64</v>
      </c>
      <c r="AG41" s="44"/>
      <c r="AH41" s="41">
        <v>740</v>
      </c>
      <c r="AI41" s="42">
        <f>(AH41*C41)</f>
        <v>211.64</v>
      </c>
      <c r="AJ41" s="43"/>
      <c r="AK41" s="41">
        <v>740</v>
      </c>
      <c r="AL41" s="42">
        <f>(AK41*C41)</f>
        <v>211.64</v>
      </c>
      <c r="AM41" s="43"/>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row>
    <row r="42" spans="1:65" s="13" customFormat="1" ht="15.6" x14ac:dyDescent="0.3">
      <c r="A42" s="78" t="s">
        <v>11</v>
      </c>
      <c r="B42" s="91"/>
      <c r="C42" s="92"/>
      <c r="D42" s="55"/>
      <c r="E42" s="56">
        <f>(E41/F2*100)</f>
        <v>30.234285714285715</v>
      </c>
      <c r="F42" s="57"/>
      <c r="G42" s="55"/>
      <c r="H42" s="56">
        <f>(H41/I2*100)</f>
        <v>30.234285714285715</v>
      </c>
      <c r="I42" s="57"/>
      <c r="J42" s="55"/>
      <c r="K42" s="56">
        <f>(K41/L2*100)</f>
        <v>30.234285714285715</v>
      </c>
      <c r="L42" s="57"/>
      <c r="M42" s="55"/>
      <c r="N42" s="56">
        <f>(N41/O2*100)</f>
        <v>30.234285714285715</v>
      </c>
      <c r="O42" s="57"/>
      <c r="P42" s="55"/>
      <c r="Q42" s="56">
        <f>(Q41/R2*100)</f>
        <v>30.234285714285715</v>
      </c>
      <c r="R42" s="58"/>
      <c r="S42" s="55"/>
      <c r="T42" s="56">
        <f>(T41/U2*100)</f>
        <v>30.234285714285715</v>
      </c>
      <c r="U42" s="57"/>
      <c r="V42" s="55"/>
      <c r="W42" s="56">
        <f>(W41/X2*100)</f>
        <v>30.234285714285715</v>
      </c>
      <c r="X42" s="57"/>
      <c r="Y42" s="55"/>
      <c r="Z42" s="56">
        <f>(Z41/AA2*100)</f>
        <v>30.234285714285715</v>
      </c>
      <c r="AA42" s="57"/>
      <c r="AB42" s="55"/>
      <c r="AC42" s="56">
        <f>(AC41/AD2*100)</f>
        <v>30.234285714285715</v>
      </c>
      <c r="AD42" s="57"/>
      <c r="AE42" s="55"/>
      <c r="AF42" s="56">
        <f>(AF41/AG2*100)</f>
        <v>30.234285714285715</v>
      </c>
      <c r="AG42" s="58"/>
      <c r="AH42" s="55"/>
      <c r="AI42" s="56">
        <f>(AI41/AJ2*100)</f>
        <v>30.234285714285715</v>
      </c>
      <c r="AJ42" s="57"/>
      <c r="AK42" s="55"/>
      <c r="AL42" s="56">
        <f>(AL41/AM2*100)</f>
        <v>30.234285714285715</v>
      </c>
      <c r="AM42" s="57"/>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row>
    <row r="43" spans="1:65" ht="15.6" x14ac:dyDescent="0.3">
      <c r="A43" s="93" t="s">
        <v>10</v>
      </c>
      <c r="B43" s="86" t="s">
        <v>8</v>
      </c>
      <c r="C43" s="87">
        <v>0.5</v>
      </c>
      <c r="D43" s="41">
        <v>20</v>
      </c>
      <c r="E43" s="42">
        <f>(D43*C43)</f>
        <v>10</v>
      </c>
      <c r="F43" s="43"/>
      <c r="G43" s="41">
        <v>20</v>
      </c>
      <c r="H43" s="42">
        <f t="shared" ref="H43:H44" si="7">(G43*C43)</f>
        <v>10</v>
      </c>
      <c r="I43" s="43"/>
      <c r="J43" s="41">
        <v>20</v>
      </c>
      <c r="K43" s="42">
        <f t="shared" ref="K43:K44" si="8">(J43*C43)</f>
        <v>10</v>
      </c>
      <c r="L43" s="43"/>
      <c r="M43" s="41">
        <v>20</v>
      </c>
      <c r="N43" s="42">
        <f>(M43*C43)</f>
        <v>10</v>
      </c>
      <c r="O43" s="43"/>
      <c r="P43" s="41">
        <v>20</v>
      </c>
      <c r="Q43" s="42">
        <f>(P43*C43)</f>
        <v>10</v>
      </c>
      <c r="R43" s="44"/>
      <c r="S43" s="41">
        <v>20</v>
      </c>
      <c r="T43" s="42">
        <f>(S43*C43)</f>
        <v>10</v>
      </c>
      <c r="U43" s="43"/>
      <c r="V43" s="41">
        <v>20</v>
      </c>
      <c r="W43" s="42">
        <f>(V43*C43)</f>
        <v>10</v>
      </c>
      <c r="X43" s="43"/>
      <c r="Y43" s="41">
        <v>20</v>
      </c>
      <c r="Z43" s="42">
        <f>(Y43*C43)</f>
        <v>10</v>
      </c>
      <c r="AA43" s="43"/>
      <c r="AB43" s="41">
        <v>20</v>
      </c>
      <c r="AC43" s="42">
        <f>(AB43*C43)</f>
        <v>10</v>
      </c>
      <c r="AD43" s="43"/>
      <c r="AE43" s="41">
        <v>20</v>
      </c>
      <c r="AF43" s="42">
        <f>(AE43*C43)</f>
        <v>10</v>
      </c>
      <c r="AG43" s="44"/>
      <c r="AH43" s="41">
        <v>20</v>
      </c>
      <c r="AI43" s="42">
        <f>(AH43*C43)</f>
        <v>10</v>
      </c>
      <c r="AJ43" s="43"/>
      <c r="AK43" s="41">
        <v>20</v>
      </c>
      <c r="AL43" s="42">
        <f>(AK43*C43)</f>
        <v>10</v>
      </c>
      <c r="AM43" s="43"/>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row>
    <row r="44" spans="1:65" ht="15.6" x14ac:dyDescent="0.3">
      <c r="A44" s="93" t="s">
        <v>9</v>
      </c>
      <c r="B44" s="86" t="s">
        <v>8</v>
      </c>
      <c r="C44" s="87">
        <v>1</v>
      </c>
      <c r="D44" s="41">
        <v>15</v>
      </c>
      <c r="E44" s="42">
        <f>(D44*C44)</f>
        <v>15</v>
      </c>
      <c r="F44" s="43"/>
      <c r="G44" s="41">
        <v>15</v>
      </c>
      <c r="H44" s="42">
        <f t="shared" si="7"/>
        <v>15</v>
      </c>
      <c r="I44" s="43"/>
      <c r="J44" s="41">
        <v>15</v>
      </c>
      <c r="K44" s="42">
        <f t="shared" si="8"/>
        <v>15</v>
      </c>
      <c r="L44" s="43"/>
      <c r="M44" s="41">
        <v>15</v>
      </c>
      <c r="N44" s="42">
        <f>(M44*C44)</f>
        <v>15</v>
      </c>
      <c r="O44" s="43"/>
      <c r="P44" s="41">
        <v>15</v>
      </c>
      <c r="Q44" s="42">
        <f>(P44*C44)</f>
        <v>15</v>
      </c>
      <c r="R44" s="44"/>
      <c r="S44" s="41">
        <v>15</v>
      </c>
      <c r="T44" s="42">
        <f>(S44*C44)</f>
        <v>15</v>
      </c>
      <c r="U44" s="43"/>
      <c r="V44" s="41">
        <v>15</v>
      </c>
      <c r="W44" s="42">
        <f>(V44*C44)</f>
        <v>15</v>
      </c>
      <c r="X44" s="43"/>
      <c r="Y44" s="41">
        <v>15</v>
      </c>
      <c r="Z44" s="42">
        <f>(Y44*C44)</f>
        <v>15</v>
      </c>
      <c r="AA44" s="43"/>
      <c r="AB44" s="41">
        <v>15</v>
      </c>
      <c r="AC44" s="42">
        <f>(AB44*C44)</f>
        <v>15</v>
      </c>
      <c r="AD44" s="43"/>
      <c r="AE44" s="41">
        <v>15</v>
      </c>
      <c r="AF44" s="42">
        <f>(AE44*C44)</f>
        <v>15</v>
      </c>
      <c r="AG44" s="44"/>
      <c r="AH44" s="41">
        <v>15</v>
      </c>
      <c r="AI44" s="42">
        <f>(AH44*C44)</f>
        <v>15</v>
      </c>
      <c r="AJ44" s="43"/>
      <c r="AK44" s="41">
        <v>15</v>
      </c>
      <c r="AL44" s="42">
        <f>(AK44*C44)</f>
        <v>15</v>
      </c>
      <c r="AM44" s="43"/>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row>
    <row r="45" spans="1:65" ht="15.6" x14ac:dyDescent="0.3">
      <c r="A45" s="94" t="s">
        <v>7</v>
      </c>
      <c r="B45" s="76"/>
      <c r="C45" s="77"/>
      <c r="D45" s="48"/>
      <c r="E45" s="49">
        <f>SUM(E43:E44)</f>
        <v>25</v>
      </c>
      <c r="F45" s="50"/>
      <c r="G45" s="48"/>
      <c r="H45" s="49">
        <f>SUM(H43:H44)</f>
        <v>25</v>
      </c>
      <c r="I45" s="50"/>
      <c r="J45" s="48"/>
      <c r="K45" s="49">
        <f>SUM(K43:K44)</f>
        <v>25</v>
      </c>
      <c r="L45" s="50"/>
      <c r="M45" s="48"/>
      <c r="N45" s="49">
        <f>SUM(N43:N44)</f>
        <v>25</v>
      </c>
      <c r="O45" s="50"/>
      <c r="P45" s="48"/>
      <c r="Q45" s="49">
        <f>SUM(Q43:Q44)</f>
        <v>25</v>
      </c>
      <c r="R45" s="51"/>
      <c r="S45" s="48"/>
      <c r="T45" s="49">
        <f>SUM(T43:T44)</f>
        <v>25</v>
      </c>
      <c r="U45" s="50"/>
      <c r="V45" s="48"/>
      <c r="W45" s="49">
        <f>SUM(W43:W44)</f>
        <v>25</v>
      </c>
      <c r="X45" s="50"/>
      <c r="Y45" s="48"/>
      <c r="Z45" s="49">
        <f>SUM(Z43:Z44)</f>
        <v>25</v>
      </c>
      <c r="AA45" s="50"/>
      <c r="AB45" s="48"/>
      <c r="AC45" s="49">
        <f>SUM(AC43:AC44)</f>
        <v>25</v>
      </c>
      <c r="AD45" s="50"/>
      <c r="AE45" s="48"/>
      <c r="AF45" s="49">
        <f>SUM(AF43:AF44)</f>
        <v>25</v>
      </c>
      <c r="AG45" s="51"/>
      <c r="AH45" s="48"/>
      <c r="AI45" s="49">
        <f>SUM(AI43:AI44)</f>
        <v>25</v>
      </c>
      <c r="AJ45" s="50"/>
      <c r="AK45" s="48"/>
      <c r="AL45" s="49">
        <f>SUM(AL43:AL44)</f>
        <v>25</v>
      </c>
      <c r="AM45" s="50"/>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row>
    <row r="46" spans="1:65" s="13" customFormat="1" ht="15.6" x14ac:dyDescent="0.3">
      <c r="A46" s="78" t="s">
        <v>6</v>
      </c>
      <c r="B46" s="91"/>
      <c r="C46" s="92"/>
      <c r="D46" s="55"/>
      <c r="E46" s="56">
        <f>(E45/F2*100)</f>
        <v>3.5714285714285712</v>
      </c>
      <c r="F46" s="57"/>
      <c r="G46" s="55"/>
      <c r="H46" s="56">
        <f>(H45/I2*100)</f>
        <v>3.5714285714285712</v>
      </c>
      <c r="I46" s="57"/>
      <c r="J46" s="55"/>
      <c r="K46" s="56">
        <f>(K45/L2*100)</f>
        <v>3.5714285714285712</v>
      </c>
      <c r="L46" s="57"/>
      <c r="M46" s="55"/>
      <c r="N46" s="56">
        <f>(N45/O2*100)</f>
        <v>3.5714285714285712</v>
      </c>
      <c r="O46" s="57"/>
      <c r="P46" s="55"/>
      <c r="Q46" s="56">
        <f>(Q45/R2*100)</f>
        <v>3.5714285714285712</v>
      </c>
      <c r="R46" s="58"/>
      <c r="S46" s="55"/>
      <c r="T46" s="56">
        <f>(T45/U2*100)</f>
        <v>3.5714285714285712</v>
      </c>
      <c r="U46" s="57"/>
      <c r="V46" s="55"/>
      <c r="W46" s="56">
        <f>(W45/X2*100)</f>
        <v>3.5714285714285712</v>
      </c>
      <c r="X46" s="57"/>
      <c r="Y46" s="55"/>
      <c r="Z46" s="56">
        <f>(Z45/AA2*100)</f>
        <v>3.5714285714285712</v>
      </c>
      <c r="AA46" s="57"/>
      <c r="AB46" s="55"/>
      <c r="AC46" s="56">
        <f>(AC45/AD2*100)</f>
        <v>3.5714285714285712</v>
      </c>
      <c r="AD46" s="57"/>
      <c r="AE46" s="55"/>
      <c r="AF46" s="56">
        <f>(AF45/AG2*100)</f>
        <v>3.5714285714285712</v>
      </c>
      <c r="AG46" s="58"/>
      <c r="AH46" s="55"/>
      <c r="AI46" s="56">
        <f>(AI45/AJ2*100)</f>
        <v>3.5714285714285712</v>
      </c>
      <c r="AJ46" s="57"/>
      <c r="AK46" s="55"/>
      <c r="AL46" s="56">
        <f>(AL45/AM2*100)</f>
        <v>3.5714285714285712</v>
      </c>
      <c r="AM46" s="57"/>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row>
    <row r="47" spans="1:65" ht="15.6" x14ac:dyDescent="0.3">
      <c r="A47" s="93" t="s">
        <v>5</v>
      </c>
      <c r="B47" s="86" t="s">
        <v>4</v>
      </c>
      <c r="C47" s="87">
        <v>0.33</v>
      </c>
      <c r="D47" s="41">
        <v>164</v>
      </c>
      <c r="E47" s="42">
        <f>(D47*C47)</f>
        <v>54.120000000000005</v>
      </c>
      <c r="F47" s="43"/>
      <c r="G47" s="41">
        <v>164</v>
      </c>
      <c r="H47" s="42">
        <f t="shared" ref="H47:H49" si="9">(G47*C47)</f>
        <v>54.120000000000005</v>
      </c>
      <c r="I47" s="43"/>
      <c r="J47" s="41">
        <v>164</v>
      </c>
      <c r="K47" s="42">
        <f t="shared" ref="K47:K49" si="10">(J47*C47)</f>
        <v>54.120000000000005</v>
      </c>
      <c r="L47" s="43"/>
      <c r="M47" s="41">
        <v>164</v>
      </c>
      <c r="N47" s="42">
        <f>(M47*C47)</f>
        <v>54.120000000000005</v>
      </c>
      <c r="O47" s="43"/>
      <c r="P47" s="41">
        <v>164</v>
      </c>
      <c r="Q47" s="42">
        <f>(P47*C47)</f>
        <v>54.120000000000005</v>
      </c>
      <c r="R47" s="44"/>
      <c r="S47" s="41">
        <v>164</v>
      </c>
      <c r="T47" s="42">
        <f>(S47*C47)</f>
        <v>54.120000000000005</v>
      </c>
      <c r="U47" s="43"/>
      <c r="V47" s="41">
        <v>164</v>
      </c>
      <c r="W47" s="42">
        <f>(V47*C47)</f>
        <v>54.120000000000005</v>
      </c>
      <c r="X47" s="43"/>
      <c r="Y47" s="41">
        <v>164</v>
      </c>
      <c r="Z47" s="42">
        <f>(Y47*C47)</f>
        <v>54.120000000000005</v>
      </c>
      <c r="AA47" s="43"/>
      <c r="AB47" s="41">
        <v>164</v>
      </c>
      <c r="AC47" s="42">
        <f>(AB47*C47)</f>
        <v>54.120000000000005</v>
      </c>
      <c r="AD47" s="43"/>
      <c r="AE47" s="41">
        <v>164</v>
      </c>
      <c r="AF47" s="42">
        <f>(AE47*C47)</f>
        <v>54.120000000000005</v>
      </c>
      <c r="AG47" s="44"/>
      <c r="AH47" s="41">
        <v>164</v>
      </c>
      <c r="AI47" s="42">
        <f>(AH47*C47)</f>
        <v>54.120000000000005</v>
      </c>
      <c r="AJ47" s="43"/>
      <c r="AK47" s="41">
        <v>164</v>
      </c>
      <c r="AL47" s="42">
        <f>(AK47*C47)</f>
        <v>54.120000000000005</v>
      </c>
      <c r="AM47" s="43"/>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row>
    <row r="48" spans="1:65" ht="15.6" x14ac:dyDescent="0.3">
      <c r="A48" s="93" t="s">
        <v>3</v>
      </c>
      <c r="B48" s="95" t="s">
        <v>2</v>
      </c>
      <c r="C48" s="87">
        <v>0.33</v>
      </c>
      <c r="D48" s="41">
        <v>150</v>
      </c>
      <c r="E48" s="42">
        <f>(D48*C48)</f>
        <v>49.5</v>
      </c>
      <c r="F48" s="61"/>
      <c r="G48" s="41">
        <v>150</v>
      </c>
      <c r="H48" s="42">
        <f t="shared" si="9"/>
        <v>49.5</v>
      </c>
      <c r="I48" s="43"/>
      <c r="J48" s="41">
        <v>150</v>
      </c>
      <c r="K48" s="42">
        <f t="shared" si="10"/>
        <v>49.5</v>
      </c>
      <c r="L48" s="43"/>
      <c r="M48" s="41">
        <v>150</v>
      </c>
      <c r="N48" s="42">
        <f>(M48*C48)</f>
        <v>49.5</v>
      </c>
      <c r="O48" s="43"/>
      <c r="P48" s="41">
        <v>150</v>
      </c>
      <c r="Q48" s="42">
        <f>(P48*C48)</f>
        <v>49.5</v>
      </c>
      <c r="R48" s="44"/>
      <c r="S48" s="41">
        <v>150</v>
      </c>
      <c r="T48" s="42">
        <f>(S48*C48)</f>
        <v>49.5</v>
      </c>
      <c r="U48" s="43"/>
      <c r="V48" s="41">
        <v>150</v>
      </c>
      <c r="W48" s="42">
        <f>(V48*C48)</f>
        <v>49.5</v>
      </c>
      <c r="X48" s="43"/>
      <c r="Y48" s="41">
        <v>150</v>
      </c>
      <c r="Z48" s="42">
        <f>(Y48*C48)</f>
        <v>49.5</v>
      </c>
      <c r="AA48" s="43"/>
      <c r="AB48" s="41">
        <v>150</v>
      </c>
      <c r="AC48" s="42">
        <f>(AB48*C48)</f>
        <v>49.5</v>
      </c>
      <c r="AD48" s="43"/>
      <c r="AE48" s="41">
        <v>150</v>
      </c>
      <c r="AF48" s="42">
        <f>(AE48*C48)</f>
        <v>49.5</v>
      </c>
      <c r="AG48" s="44"/>
      <c r="AH48" s="41">
        <v>150</v>
      </c>
      <c r="AI48" s="42">
        <f>(AH48*C48)</f>
        <v>49.5</v>
      </c>
      <c r="AJ48" s="43"/>
      <c r="AK48" s="41">
        <v>150</v>
      </c>
      <c r="AL48" s="42">
        <f>(AK48*C48)</f>
        <v>49.5</v>
      </c>
      <c r="AM48" s="43"/>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row>
    <row r="49" spans="1:65" ht="15.6" x14ac:dyDescent="0.3">
      <c r="A49" s="96" t="s">
        <v>81</v>
      </c>
      <c r="B49" s="95" t="s">
        <v>2</v>
      </c>
      <c r="C49" s="97">
        <v>0.66</v>
      </c>
      <c r="D49" s="41">
        <v>56</v>
      </c>
      <c r="E49" s="42">
        <f>(D49*C49)</f>
        <v>36.96</v>
      </c>
      <c r="F49" s="43"/>
      <c r="G49" s="41">
        <v>56</v>
      </c>
      <c r="H49" s="42">
        <f t="shared" si="9"/>
        <v>36.96</v>
      </c>
      <c r="I49" s="43"/>
      <c r="J49" s="41">
        <v>56</v>
      </c>
      <c r="K49" s="42">
        <f t="shared" si="10"/>
        <v>36.96</v>
      </c>
      <c r="L49" s="43"/>
      <c r="M49" s="41">
        <v>56</v>
      </c>
      <c r="N49" s="42">
        <f>(M49*C49)</f>
        <v>36.96</v>
      </c>
      <c r="O49" s="43"/>
      <c r="P49" s="41">
        <v>56</v>
      </c>
      <c r="Q49" s="42">
        <f>(P49*C49)</f>
        <v>36.96</v>
      </c>
      <c r="R49" s="44"/>
      <c r="S49" s="41">
        <v>56</v>
      </c>
      <c r="T49" s="42">
        <f>(S49*C49)</f>
        <v>36.96</v>
      </c>
      <c r="U49" s="43"/>
      <c r="V49" s="41">
        <v>56</v>
      </c>
      <c r="W49" s="42">
        <f>(V49*C49)</f>
        <v>36.96</v>
      </c>
      <c r="X49" s="43"/>
      <c r="Y49" s="41">
        <v>56</v>
      </c>
      <c r="Z49" s="42">
        <f>(Y49*C49)</f>
        <v>36.96</v>
      </c>
      <c r="AA49" s="43"/>
      <c r="AB49" s="41">
        <v>56</v>
      </c>
      <c r="AC49" s="42">
        <f>(AB49*C49)</f>
        <v>36.96</v>
      </c>
      <c r="AD49" s="43"/>
      <c r="AE49" s="41">
        <v>56</v>
      </c>
      <c r="AF49" s="42">
        <f>(AE49*C49)</f>
        <v>36.96</v>
      </c>
      <c r="AG49" s="44"/>
      <c r="AH49" s="41">
        <v>56</v>
      </c>
      <c r="AI49" s="42">
        <f>(AH49*C49)</f>
        <v>36.96</v>
      </c>
      <c r="AJ49" s="43"/>
      <c r="AK49" s="41">
        <v>56</v>
      </c>
      <c r="AL49" s="42">
        <f>(AK49*C49)</f>
        <v>36.96</v>
      </c>
      <c r="AM49" s="43"/>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row>
    <row r="50" spans="1:65" ht="15.6" x14ac:dyDescent="0.3">
      <c r="A50" s="98" t="s">
        <v>1</v>
      </c>
      <c r="B50" s="99"/>
      <c r="C50" s="100"/>
      <c r="D50" s="48"/>
      <c r="E50" s="49">
        <f>(SUM(E47:E49))</f>
        <v>140.58000000000001</v>
      </c>
      <c r="F50" s="50"/>
      <c r="G50" s="48"/>
      <c r="H50" s="49">
        <f>(SUM(H47:H49))</f>
        <v>140.58000000000001</v>
      </c>
      <c r="I50" s="50"/>
      <c r="J50" s="48"/>
      <c r="K50" s="49">
        <f>(SUM(K47:K49))</f>
        <v>140.58000000000001</v>
      </c>
      <c r="L50" s="50"/>
      <c r="M50" s="48"/>
      <c r="N50" s="49">
        <f>(SUM(N47:N49))</f>
        <v>140.58000000000001</v>
      </c>
      <c r="O50" s="50"/>
      <c r="P50" s="48"/>
      <c r="Q50" s="49">
        <f>(SUM(Q47:Q49))</f>
        <v>140.58000000000001</v>
      </c>
      <c r="R50" s="51"/>
      <c r="S50" s="48"/>
      <c r="T50" s="49">
        <f>(SUM(T47:T49))</f>
        <v>140.58000000000001</v>
      </c>
      <c r="U50" s="50"/>
      <c r="V50" s="48"/>
      <c r="W50" s="49">
        <f>(SUM(W47:W49))</f>
        <v>140.58000000000001</v>
      </c>
      <c r="X50" s="50"/>
      <c r="Y50" s="48"/>
      <c r="Z50" s="49">
        <f>(SUM(Z47:Z49))</f>
        <v>140.58000000000001</v>
      </c>
      <c r="AA50" s="50"/>
      <c r="AB50" s="48"/>
      <c r="AC50" s="49">
        <f>(SUM(AC47:AC49))</f>
        <v>140.58000000000001</v>
      </c>
      <c r="AD50" s="50"/>
      <c r="AE50" s="48"/>
      <c r="AF50" s="49">
        <f>(SUM(AF47:AF49))</f>
        <v>140.58000000000001</v>
      </c>
      <c r="AG50" s="51"/>
      <c r="AH50" s="48"/>
      <c r="AI50" s="49">
        <f>(SUM(AI47:AI49))</f>
        <v>140.58000000000001</v>
      </c>
      <c r="AJ50" s="50"/>
      <c r="AK50" s="48"/>
      <c r="AL50" s="49">
        <f>(SUM(AL47:AL49))</f>
        <v>140.58000000000001</v>
      </c>
      <c r="AM50" s="50"/>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row>
    <row r="51" spans="1:65" s="6" customFormat="1" ht="15.6" x14ac:dyDescent="0.3">
      <c r="A51" s="101" t="s">
        <v>0</v>
      </c>
      <c r="B51" s="102"/>
      <c r="C51" s="103"/>
      <c r="D51" s="104"/>
      <c r="E51" s="105">
        <f>(E50/F2*100)</f>
        <v>20.082857142857144</v>
      </c>
      <c r="F51" s="106"/>
      <c r="G51" s="104"/>
      <c r="H51" s="105">
        <f>(H50/I2*100)</f>
        <v>20.082857142857144</v>
      </c>
      <c r="I51" s="106"/>
      <c r="J51" s="104"/>
      <c r="K51" s="105">
        <f>(K50/L2*100)</f>
        <v>20.082857142857144</v>
      </c>
      <c r="L51" s="106"/>
      <c r="M51" s="104"/>
      <c r="N51" s="105">
        <f>(N50/O2*100)</f>
        <v>20.082857142857144</v>
      </c>
      <c r="O51" s="106"/>
      <c r="P51" s="104"/>
      <c r="Q51" s="105">
        <f>(Q50/R2*100)</f>
        <v>20.082857142857144</v>
      </c>
      <c r="R51" s="107"/>
      <c r="S51" s="104"/>
      <c r="T51" s="105">
        <f>(T50/U2*100)</f>
        <v>20.082857142857144</v>
      </c>
      <c r="U51" s="106"/>
      <c r="V51" s="104"/>
      <c r="W51" s="105">
        <f>(W50/X2*100)</f>
        <v>20.082857142857144</v>
      </c>
      <c r="X51" s="106"/>
      <c r="Y51" s="104"/>
      <c r="Z51" s="105">
        <f>(Z50/AA2*100)</f>
        <v>20.082857142857144</v>
      </c>
      <c r="AA51" s="106"/>
      <c r="AB51" s="104"/>
      <c r="AC51" s="105">
        <f>(AC50/AD2*100)</f>
        <v>20.082857142857144</v>
      </c>
      <c r="AD51" s="106"/>
      <c r="AE51" s="104"/>
      <c r="AF51" s="105">
        <f>(AF50/AG2*100)</f>
        <v>20.082857142857144</v>
      </c>
      <c r="AG51" s="107"/>
      <c r="AH51" s="104"/>
      <c r="AI51" s="105">
        <f>(AI50/AJ2*100)</f>
        <v>20.082857142857144</v>
      </c>
      <c r="AJ51" s="106"/>
      <c r="AK51" s="104"/>
      <c r="AL51" s="105">
        <f>(AL50/AM2*100)</f>
        <v>20.082857142857144</v>
      </c>
      <c r="AM51" s="106"/>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row>
    <row r="52" spans="1:65" s="15" customFormat="1" ht="15.6" x14ac:dyDescent="0.3">
      <c r="A52" s="108" t="s">
        <v>65</v>
      </c>
      <c r="B52" s="109" t="s">
        <v>66</v>
      </c>
      <c r="C52" s="110">
        <v>0.16700000000000001</v>
      </c>
      <c r="D52" s="111">
        <v>10</v>
      </c>
      <c r="E52" s="112">
        <f>(D52*C52)</f>
        <v>1.6700000000000002</v>
      </c>
      <c r="F52" s="113"/>
      <c r="G52" s="111">
        <v>10</v>
      </c>
      <c r="H52" s="112">
        <f>(G52*C52)</f>
        <v>1.6700000000000002</v>
      </c>
      <c r="I52" s="113"/>
      <c r="J52" s="111">
        <v>10</v>
      </c>
      <c r="K52" s="112">
        <f>(J52*C52)</f>
        <v>1.6700000000000002</v>
      </c>
      <c r="L52" s="113"/>
      <c r="M52" s="111">
        <v>10</v>
      </c>
      <c r="N52" s="112">
        <f>(M52*C52)</f>
        <v>1.6700000000000002</v>
      </c>
      <c r="O52" s="113"/>
      <c r="P52" s="111">
        <v>10</v>
      </c>
      <c r="Q52" s="112">
        <f>(P52*C52)</f>
        <v>1.6700000000000002</v>
      </c>
      <c r="R52" s="114"/>
      <c r="S52" s="111">
        <v>10</v>
      </c>
      <c r="T52" s="112">
        <f>(S52*C52)</f>
        <v>1.6700000000000002</v>
      </c>
      <c r="U52" s="113"/>
      <c r="V52" s="111">
        <v>10</v>
      </c>
      <c r="W52" s="112">
        <f>(V52*C52)</f>
        <v>1.6700000000000002</v>
      </c>
      <c r="X52" s="113"/>
      <c r="Y52" s="111">
        <v>10</v>
      </c>
      <c r="Z52" s="112">
        <f>(Y52*C52)</f>
        <v>1.6700000000000002</v>
      </c>
      <c r="AA52" s="113"/>
      <c r="AB52" s="111">
        <v>10</v>
      </c>
      <c r="AC52" s="112">
        <f>(AB52*C52)</f>
        <v>1.6700000000000002</v>
      </c>
      <c r="AD52" s="113"/>
      <c r="AE52" s="111">
        <v>10</v>
      </c>
      <c r="AF52" s="112">
        <f>(AE52*C52)</f>
        <v>1.6700000000000002</v>
      </c>
      <c r="AG52" s="114"/>
      <c r="AH52" s="111">
        <v>10</v>
      </c>
      <c r="AI52" s="112">
        <f>(AH52*C52)</f>
        <v>1.6700000000000002</v>
      </c>
      <c r="AJ52" s="113"/>
      <c r="AK52" s="111">
        <v>10</v>
      </c>
      <c r="AL52" s="112">
        <f>(AK52*C52)</f>
        <v>1.6700000000000002</v>
      </c>
      <c r="AM52" s="113"/>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row>
    <row r="53" spans="1:65" ht="15.6" x14ac:dyDescent="0.3">
      <c r="A53" s="98" t="s">
        <v>67</v>
      </c>
      <c r="B53" s="99"/>
      <c r="C53" s="100"/>
      <c r="D53" s="115"/>
      <c r="E53" s="49">
        <f>(E52)</f>
        <v>1.6700000000000002</v>
      </c>
      <c r="F53" s="116"/>
      <c r="G53" s="115"/>
      <c r="H53" s="49">
        <f>(H52)</f>
        <v>1.6700000000000002</v>
      </c>
      <c r="I53" s="116"/>
      <c r="J53" s="115"/>
      <c r="K53" s="49">
        <f>(K52)</f>
        <v>1.6700000000000002</v>
      </c>
      <c r="L53" s="116"/>
      <c r="M53" s="115"/>
      <c r="N53" s="49">
        <f>(N52)</f>
        <v>1.6700000000000002</v>
      </c>
      <c r="O53" s="116"/>
      <c r="P53" s="115"/>
      <c r="Q53" s="49">
        <f>(Q52)</f>
        <v>1.6700000000000002</v>
      </c>
      <c r="R53" s="49"/>
      <c r="S53" s="115"/>
      <c r="T53" s="49">
        <f>(T52)</f>
        <v>1.6700000000000002</v>
      </c>
      <c r="U53" s="116"/>
      <c r="V53" s="115"/>
      <c r="W53" s="49">
        <f>(W52)</f>
        <v>1.6700000000000002</v>
      </c>
      <c r="X53" s="116"/>
      <c r="Y53" s="115"/>
      <c r="Z53" s="49">
        <f>(Z52)</f>
        <v>1.6700000000000002</v>
      </c>
      <c r="AA53" s="116"/>
      <c r="AB53" s="115"/>
      <c r="AC53" s="49">
        <f>(AC52)</f>
        <v>1.6700000000000002</v>
      </c>
      <c r="AD53" s="116"/>
      <c r="AE53" s="115"/>
      <c r="AF53" s="49">
        <f>(AF52)</f>
        <v>1.6700000000000002</v>
      </c>
      <c r="AG53" s="49"/>
      <c r="AH53" s="115"/>
      <c r="AI53" s="49">
        <f>(AI52)</f>
        <v>1.6700000000000002</v>
      </c>
      <c r="AJ53" s="116"/>
      <c r="AK53" s="115"/>
      <c r="AL53" s="49">
        <f>(AL52)</f>
        <v>1.6700000000000002</v>
      </c>
      <c r="AM53" s="116"/>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row>
    <row r="54" spans="1:65" s="6" customFormat="1" ht="15.6" x14ac:dyDescent="0.3">
      <c r="A54" s="101" t="s">
        <v>68</v>
      </c>
      <c r="B54" s="102"/>
      <c r="C54" s="103"/>
      <c r="D54" s="104"/>
      <c r="E54" s="105">
        <f>(E53/F2)*100</f>
        <v>0.23857142857142857</v>
      </c>
      <c r="F54" s="106"/>
      <c r="G54" s="104"/>
      <c r="H54" s="105">
        <f>(H53/I2)*100</f>
        <v>0.23857142857142857</v>
      </c>
      <c r="I54" s="106"/>
      <c r="J54" s="104"/>
      <c r="K54" s="105">
        <f>(K53/L2)*100</f>
        <v>0.23857142857142857</v>
      </c>
      <c r="L54" s="106"/>
      <c r="M54" s="104"/>
      <c r="N54" s="105">
        <f>(N53/O2)*100</f>
        <v>0.23857142857142857</v>
      </c>
      <c r="O54" s="106"/>
      <c r="P54" s="104"/>
      <c r="Q54" s="105">
        <f>(Q53/R2)*100</f>
        <v>0.23857142857142857</v>
      </c>
      <c r="R54" s="107"/>
      <c r="S54" s="104"/>
      <c r="T54" s="105">
        <f>(T53/U2)*100</f>
        <v>0.23857142857142857</v>
      </c>
      <c r="U54" s="106"/>
      <c r="V54" s="104"/>
      <c r="W54" s="105">
        <f>(W53/X2)*100</f>
        <v>0.23857142857142857</v>
      </c>
      <c r="X54" s="106"/>
      <c r="Y54" s="104"/>
      <c r="Z54" s="105">
        <f>(Z53/AA2)*100</f>
        <v>0.23857142857142857</v>
      </c>
      <c r="AA54" s="106"/>
      <c r="AB54" s="104"/>
      <c r="AC54" s="105">
        <f>(AC53/AD2)*100</f>
        <v>0.23857142857142857</v>
      </c>
      <c r="AD54" s="106"/>
      <c r="AE54" s="104"/>
      <c r="AF54" s="105">
        <f>(AF53/AG2)*100</f>
        <v>0.23857142857142857</v>
      </c>
      <c r="AG54" s="107"/>
      <c r="AH54" s="104"/>
      <c r="AI54" s="105">
        <f>(AI53/AJ2)*100</f>
        <v>0.23857142857142857</v>
      </c>
      <c r="AJ54" s="106"/>
      <c r="AK54" s="104"/>
      <c r="AL54" s="105">
        <f>(AL53/AM2)*100</f>
        <v>0.23857142857142857</v>
      </c>
      <c r="AM54" s="106"/>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row>
    <row r="55" spans="1:65" ht="15.6" x14ac:dyDescent="0.3">
      <c r="A55" s="96" t="s">
        <v>69</v>
      </c>
      <c r="B55" s="95" t="s">
        <v>4</v>
      </c>
      <c r="C55" s="97">
        <v>0.33</v>
      </c>
      <c r="D55" s="117">
        <v>21</v>
      </c>
      <c r="E55" s="42">
        <f>(D55*C55)</f>
        <v>6.9300000000000006</v>
      </c>
      <c r="F55" s="118"/>
      <c r="G55" s="117">
        <v>21</v>
      </c>
      <c r="H55" s="42">
        <f>(G55*C55)</f>
        <v>6.9300000000000006</v>
      </c>
      <c r="I55" s="118"/>
      <c r="J55" s="117">
        <v>21</v>
      </c>
      <c r="K55" s="42">
        <f>(J55*C55)</f>
        <v>6.9300000000000006</v>
      </c>
      <c r="L55" s="118"/>
      <c r="M55" s="117">
        <v>21</v>
      </c>
      <c r="N55" s="42">
        <f>(M55*C55)</f>
        <v>6.9300000000000006</v>
      </c>
      <c r="O55" s="118"/>
      <c r="P55" s="117">
        <v>21</v>
      </c>
      <c r="Q55" s="42">
        <f>(P55*C55)</f>
        <v>6.9300000000000006</v>
      </c>
      <c r="R55" s="42"/>
      <c r="S55" s="117">
        <v>21</v>
      </c>
      <c r="T55" s="42">
        <f>(S55*C55)</f>
        <v>6.9300000000000006</v>
      </c>
      <c r="U55" s="118"/>
      <c r="V55" s="117">
        <v>21</v>
      </c>
      <c r="W55" s="42">
        <f>(V55*C55)</f>
        <v>6.9300000000000006</v>
      </c>
      <c r="X55" s="118"/>
      <c r="Y55" s="117">
        <v>21</v>
      </c>
      <c r="Z55" s="42">
        <f>(Y55*C55)</f>
        <v>6.9300000000000006</v>
      </c>
      <c r="AA55" s="118"/>
      <c r="AB55" s="117">
        <v>21</v>
      </c>
      <c r="AC55" s="42">
        <f>(AB55*C55)</f>
        <v>6.9300000000000006</v>
      </c>
      <c r="AD55" s="118"/>
      <c r="AE55" s="117">
        <v>21</v>
      </c>
      <c r="AF55" s="42">
        <f>(AE55*C55)</f>
        <v>6.9300000000000006</v>
      </c>
      <c r="AG55" s="42"/>
      <c r="AH55" s="117">
        <v>21</v>
      </c>
      <c r="AI55" s="42">
        <f>(AH55*C55)</f>
        <v>6.9300000000000006</v>
      </c>
      <c r="AJ55" s="118"/>
      <c r="AK55" s="117">
        <v>21</v>
      </c>
      <c r="AL55" s="42">
        <f>(AK55*C55)</f>
        <v>6.9300000000000006</v>
      </c>
      <c r="AM55" s="118"/>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row>
    <row r="56" spans="1:65" ht="15.6" x14ac:dyDescent="0.3">
      <c r="A56" s="98" t="s">
        <v>70</v>
      </c>
      <c r="B56" s="99"/>
      <c r="C56" s="100"/>
      <c r="D56" s="115"/>
      <c r="E56" s="49">
        <f>(E55)</f>
        <v>6.9300000000000006</v>
      </c>
      <c r="F56" s="116"/>
      <c r="G56" s="115"/>
      <c r="H56" s="49">
        <f>(H55)</f>
        <v>6.9300000000000006</v>
      </c>
      <c r="I56" s="116"/>
      <c r="J56" s="115"/>
      <c r="K56" s="49">
        <f>(K55)</f>
        <v>6.9300000000000006</v>
      </c>
      <c r="L56" s="116"/>
      <c r="M56" s="115"/>
      <c r="N56" s="49">
        <f>(N55)</f>
        <v>6.9300000000000006</v>
      </c>
      <c r="O56" s="116"/>
      <c r="P56" s="115"/>
      <c r="Q56" s="49">
        <f>(Q55)</f>
        <v>6.9300000000000006</v>
      </c>
      <c r="R56" s="49"/>
      <c r="S56" s="115"/>
      <c r="T56" s="49">
        <f>(T55)</f>
        <v>6.9300000000000006</v>
      </c>
      <c r="U56" s="116"/>
      <c r="V56" s="115"/>
      <c r="W56" s="49">
        <f>(W55)</f>
        <v>6.9300000000000006</v>
      </c>
      <c r="X56" s="116"/>
      <c r="Y56" s="115"/>
      <c r="Z56" s="49">
        <f>(Z55)</f>
        <v>6.9300000000000006</v>
      </c>
      <c r="AA56" s="116"/>
      <c r="AB56" s="115"/>
      <c r="AC56" s="49">
        <f>(AC55)</f>
        <v>6.9300000000000006</v>
      </c>
      <c r="AD56" s="116"/>
      <c r="AE56" s="115"/>
      <c r="AF56" s="49">
        <f>(AF55)</f>
        <v>6.9300000000000006</v>
      </c>
      <c r="AG56" s="49"/>
      <c r="AH56" s="115"/>
      <c r="AI56" s="49">
        <f>(AI55)</f>
        <v>6.9300000000000006</v>
      </c>
      <c r="AJ56" s="116"/>
      <c r="AK56" s="115"/>
      <c r="AL56" s="49">
        <f>(AL55)</f>
        <v>6.9300000000000006</v>
      </c>
      <c r="AM56" s="116"/>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row>
    <row r="57" spans="1:65" s="16" customFormat="1" ht="15.6" x14ac:dyDescent="0.3">
      <c r="A57" s="119" t="s">
        <v>80</v>
      </c>
      <c r="B57" s="120"/>
      <c r="C57" s="121"/>
      <c r="D57" s="122"/>
      <c r="E57" s="123">
        <f>(E56/F2*100)</f>
        <v>0.9900000000000001</v>
      </c>
      <c r="F57" s="124"/>
      <c r="G57" s="122"/>
      <c r="H57" s="123">
        <f>(H56/I2*100)</f>
        <v>0.9900000000000001</v>
      </c>
      <c r="I57" s="124"/>
      <c r="J57" s="122"/>
      <c r="K57" s="123">
        <f>(K56/L2*100)</f>
        <v>0.9900000000000001</v>
      </c>
      <c r="L57" s="124"/>
      <c r="M57" s="122"/>
      <c r="N57" s="123">
        <f>(N56/O2*100)</f>
        <v>0.9900000000000001</v>
      </c>
      <c r="O57" s="124"/>
      <c r="P57" s="122"/>
      <c r="Q57" s="123">
        <f>(Q56/R2*100)</f>
        <v>0.9900000000000001</v>
      </c>
      <c r="R57" s="125"/>
      <c r="S57" s="122"/>
      <c r="T57" s="123">
        <f>(T56/U2*100)</f>
        <v>0.9900000000000001</v>
      </c>
      <c r="U57" s="124"/>
      <c r="V57" s="122"/>
      <c r="W57" s="123">
        <f>(W56/X2*100)</f>
        <v>0.9900000000000001</v>
      </c>
      <c r="X57" s="124"/>
      <c r="Y57" s="122"/>
      <c r="Z57" s="123">
        <f>(Z56/AA2*100)</f>
        <v>0.9900000000000001</v>
      </c>
      <c r="AA57" s="124"/>
      <c r="AB57" s="122"/>
      <c r="AC57" s="123">
        <f>(AC56/AD2*100)</f>
        <v>0.9900000000000001</v>
      </c>
      <c r="AD57" s="124"/>
      <c r="AE57" s="122"/>
      <c r="AF57" s="123">
        <f>(AF56/AG2*100)</f>
        <v>0.9900000000000001</v>
      </c>
      <c r="AG57" s="125"/>
      <c r="AH57" s="122"/>
      <c r="AI57" s="123">
        <f>(AI56/AJ2*100)</f>
        <v>0.9900000000000001</v>
      </c>
      <c r="AJ57" s="124"/>
      <c r="AK57" s="122"/>
      <c r="AL57" s="123">
        <f>(AL56/AM2*100)</f>
        <v>0.9900000000000001</v>
      </c>
      <c r="AM57" s="124"/>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row>
    <row r="58" spans="1:65" ht="15.6" x14ac:dyDescent="0.3">
      <c r="A58" s="96" t="s">
        <v>71</v>
      </c>
      <c r="B58" s="95" t="s">
        <v>36</v>
      </c>
      <c r="C58" s="97">
        <v>0.25</v>
      </c>
      <c r="D58" s="117">
        <v>150</v>
      </c>
      <c r="E58" s="42">
        <f>(D58*C58)</f>
        <v>37.5</v>
      </c>
      <c r="F58" s="118"/>
      <c r="G58" s="117">
        <v>150</v>
      </c>
      <c r="H58" s="42">
        <f>(G58*C58)</f>
        <v>37.5</v>
      </c>
      <c r="I58" s="118"/>
      <c r="J58" s="117">
        <v>150</v>
      </c>
      <c r="K58" s="42">
        <f>(J58*C58)</f>
        <v>37.5</v>
      </c>
      <c r="L58" s="118"/>
      <c r="M58" s="117">
        <v>150</v>
      </c>
      <c r="N58" s="42">
        <f>(M58*C58)</f>
        <v>37.5</v>
      </c>
      <c r="O58" s="118"/>
      <c r="P58" s="117">
        <v>150</v>
      </c>
      <c r="Q58" s="42">
        <f>(P58*C58)</f>
        <v>37.5</v>
      </c>
      <c r="R58" s="42"/>
      <c r="S58" s="117">
        <v>150</v>
      </c>
      <c r="T58" s="42">
        <f>(S58*C58)</f>
        <v>37.5</v>
      </c>
      <c r="U58" s="118"/>
      <c r="V58" s="117">
        <v>150</v>
      </c>
      <c r="W58" s="42">
        <f>(V58*C58)</f>
        <v>37.5</v>
      </c>
      <c r="X58" s="118"/>
      <c r="Y58" s="117">
        <v>150</v>
      </c>
      <c r="Z58" s="42">
        <f>(Y58*C58)</f>
        <v>37.5</v>
      </c>
      <c r="AA58" s="118"/>
      <c r="AB58" s="117">
        <v>150</v>
      </c>
      <c r="AC58" s="42">
        <f>(AB58*C58)</f>
        <v>37.5</v>
      </c>
      <c r="AD58" s="118"/>
      <c r="AE58" s="117">
        <v>150</v>
      </c>
      <c r="AF58" s="42">
        <f>(AE58*C58)</f>
        <v>37.5</v>
      </c>
      <c r="AG58" s="42"/>
      <c r="AH58" s="117">
        <v>150</v>
      </c>
      <c r="AI58" s="42">
        <f>(AH58*C58)</f>
        <v>37.5</v>
      </c>
      <c r="AJ58" s="118"/>
      <c r="AK58" s="117">
        <v>150</v>
      </c>
      <c r="AL58" s="42">
        <f>(AK58*C58)</f>
        <v>37.5</v>
      </c>
      <c r="AM58" s="118"/>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row>
    <row r="59" spans="1:65" ht="15.6" x14ac:dyDescent="0.3">
      <c r="A59" s="98" t="s">
        <v>72</v>
      </c>
      <c r="B59" s="99"/>
      <c r="C59" s="100"/>
      <c r="D59" s="115"/>
      <c r="E59" s="49">
        <f>(E58)</f>
        <v>37.5</v>
      </c>
      <c r="F59" s="116"/>
      <c r="G59" s="115"/>
      <c r="H59" s="49">
        <f>(H58)</f>
        <v>37.5</v>
      </c>
      <c r="I59" s="116"/>
      <c r="J59" s="115"/>
      <c r="K59" s="49">
        <f>(K58)</f>
        <v>37.5</v>
      </c>
      <c r="L59" s="116"/>
      <c r="M59" s="115"/>
      <c r="N59" s="49">
        <f>(N58)</f>
        <v>37.5</v>
      </c>
      <c r="O59" s="116"/>
      <c r="P59" s="115"/>
      <c r="Q59" s="49">
        <f>(Q58)</f>
        <v>37.5</v>
      </c>
      <c r="R59" s="49"/>
      <c r="S59" s="115"/>
      <c r="T59" s="49">
        <f>(T58)</f>
        <v>37.5</v>
      </c>
      <c r="U59" s="116"/>
      <c r="V59" s="115"/>
      <c r="W59" s="49">
        <f>(W58)</f>
        <v>37.5</v>
      </c>
      <c r="X59" s="116"/>
      <c r="Y59" s="115"/>
      <c r="Z59" s="49">
        <f>(Z58)</f>
        <v>37.5</v>
      </c>
      <c r="AA59" s="116"/>
      <c r="AB59" s="115"/>
      <c r="AC59" s="49">
        <f>(AC58)</f>
        <v>37.5</v>
      </c>
      <c r="AD59" s="116"/>
      <c r="AE59" s="115"/>
      <c r="AF59" s="49">
        <f>(AF58)</f>
        <v>37.5</v>
      </c>
      <c r="AG59" s="49"/>
      <c r="AH59" s="115"/>
      <c r="AI59" s="49">
        <f>(AI58)</f>
        <v>37.5</v>
      </c>
      <c r="AJ59" s="116"/>
      <c r="AK59" s="115"/>
      <c r="AL59" s="49">
        <f>(AL58)</f>
        <v>37.5</v>
      </c>
      <c r="AM59" s="116"/>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row>
    <row r="60" spans="1:65" s="16" customFormat="1" ht="15.6" x14ac:dyDescent="0.3">
      <c r="A60" s="119" t="s">
        <v>73</v>
      </c>
      <c r="B60" s="120"/>
      <c r="C60" s="121"/>
      <c r="D60" s="122"/>
      <c r="E60" s="123">
        <f>(E59/F2*100)</f>
        <v>5.3571428571428568</v>
      </c>
      <c r="F60" s="126"/>
      <c r="G60" s="122"/>
      <c r="H60" s="123">
        <f>(H59/I2*100)</f>
        <v>5.3571428571428568</v>
      </c>
      <c r="I60" s="126"/>
      <c r="J60" s="122"/>
      <c r="K60" s="123">
        <f>(K59/L2*100)</f>
        <v>5.3571428571428568</v>
      </c>
      <c r="L60" s="126"/>
      <c r="M60" s="122"/>
      <c r="N60" s="123">
        <f>(N59/O2*100)</f>
        <v>5.3571428571428568</v>
      </c>
      <c r="O60" s="126"/>
      <c r="P60" s="122"/>
      <c r="Q60" s="123">
        <f>(Q59/R2*100)</f>
        <v>5.3571428571428568</v>
      </c>
      <c r="R60" s="127"/>
      <c r="S60" s="122"/>
      <c r="T60" s="123">
        <f>(T59/U2*100)</f>
        <v>5.3571428571428568</v>
      </c>
      <c r="U60" s="126"/>
      <c r="V60" s="122"/>
      <c r="W60" s="123">
        <f>(W59/X2*100)</f>
        <v>5.3571428571428568</v>
      </c>
      <c r="X60" s="126"/>
      <c r="Y60" s="122"/>
      <c r="Z60" s="123">
        <f>(Z59/AA2*100)</f>
        <v>5.3571428571428568</v>
      </c>
      <c r="AA60" s="126"/>
      <c r="AB60" s="122"/>
      <c r="AC60" s="123">
        <f>(AC59/AD2*100)</f>
        <v>5.3571428571428568</v>
      </c>
      <c r="AD60" s="126"/>
      <c r="AE60" s="122"/>
      <c r="AF60" s="123">
        <f>(AF59/AG2*100)</f>
        <v>5.3571428571428568</v>
      </c>
      <c r="AG60" s="127"/>
      <c r="AH60" s="122"/>
      <c r="AI60" s="123">
        <f>(AI59/AJ2*100)</f>
        <v>5.3571428571428568</v>
      </c>
      <c r="AJ60" s="126"/>
      <c r="AK60" s="122"/>
      <c r="AL60" s="123">
        <f>(AL59/AM2*100)</f>
        <v>5.3571428571428568</v>
      </c>
      <c r="AM60" s="126"/>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row>
    <row r="61" spans="1:65" ht="15.6" x14ac:dyDescent="0.3">
      <c r="A61" s="96" t="s">
        <v>74</v>
      </c>
      <c r="B61" s="95" t="s">
        <v>77</v>
      </c>
      <c r="C61" s="97">
        <v>0.16700000000000001</v>
      </c>
      <c r="D61" s="117">
        <v>25</v>
      </c>
      <c r="E61" s="42">
        <f>(D61*C61)</f>
        <v>4.1749999999999998</v>
      </c>
      <c r="F61" s="118"/>
      <c r="G61" s="117">
        <v>25</v>
      </c>
      <c r="H61" s="42">
        <f>(G61*C61)</f>
        <v>4.1749999999999998</v>
      </c>
      <c r="I61" s="118"/>
      <c r="J61" s="117">
        <v>25</v>
      </c>
      <c r="K61" s="42">
        <f>(J61*C61)</f>
        <v>4.1749999999999998</v>
      </c>
      <c r="L61" s="118"/>
      <c r="M61" s="117">
        <v>25</v>
      </c>
      <c r="N61" s="42">
        <f>(M61*C61)</f>
        <v>4.1749999999999998</v>
      </c>
      <c r="O61" s="118"/>
      <c r="P61" s="117">
        <v>25</v>
      </c>
      <c r="Q61" s="42">
        <f>(P61*C61)</f>
        <v>4.1749999999999998</v>
      </c>
      <c r="R61" s="42"/>
      <c r="S61" s="117">
        <v>25</v>
      </c>
      <c r="T61" s="42">
        <f>(S61*C61)</f>
        <v>4.1749999999999998</v>
      </c>
      <c r="U61" s="118"/>
      <c r="V61" s="117">
        <v>25</v>
      </c>
      <c r="W61" s="42">
        <f>(V61*C61)</f>
        <v>4.1749999999999998</v>
      </c>
      <c r="X61" s="118"/>
      <c r="Y61" s="117">
        <v>25</v>
      </c>
      <c r="Z61" s="42">
        <f>(Y61*C61)</f>
        <v>4.1749999999999998</v>
      </c>
      <c r="AA61" s="118"/>
      <c r="AB61" s="117">
        <v>25</v>
      </c>
      <c r="AC61" s="42">
        <f>(AB61*C61)</f>
        <v>4.1749999999999998</v>
      </c>
      <c r="AD61" s="118"/>
      <c r="AE61" s="117">
        <v>25</v>
      </c>
      <c r="AF61" s="42">
        <f>(AE61*C61)</f>
        <v>4.1749999999999998</v>
      </c>
      <c r="AG61" s="42"/>
      <c r="AH61" s="117">
        <v>25</v>
      </c>
      <c r="AI61" s="42">
        <f>(AH61*C61)</f>
        <v>4.1749999999999998</v>
      </c>
      <c r="AJ61" s="118"/>
      <c r="AK61" s="117">
        <v>25</v>
      </c>
      <c r="AL61" s="42">
        <f>(AK61*C61)</f>
        <v>4.1749999999999998</v>
      </c>
      <c r="AM61" s="118"/>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row>
    <row r="62" spans="1:65" ht="15.6" x14ac:dyDescent="0.3">
      <c r="A62" s="98" t="s">
        <v>75</v>
      </c>
      <c r="B62" s="99"/>
      <c r="C62" s="100"/>
      <c r="D62" s="115"/>
      <c r="E62" s="49">
        <f>(E61)</f>
        <v>4.1749999999999998</v>
      </c>
      <c r="F62" s="116"/>
      <c r="G62" s="115"/>
      <c r="H62" s="49">
        <f>(H61)</f>
        <v>4.1749999999999998</v>
      </c>
      <c r="I62" s="116"/>
      <c r="J62" s="115"/>
      <c r="K62" s="49">
        <f>(K61)</f>
        <v>4.1749999999999998</v>
      </c>
      <c r="L62" s="116"/>
      <c r="M62" s="115"/>
      <c r="N62" s="49">
        <f>(N61)</f>
        <v>4.1749999999999998</v>
      </c>
      <c r="O62" s="116"/>
      <c r="P62" s="115"/>
      <c r="Q62" s="49">
        <f>(Q61)</f>
        <v>4.1749999999999998</v>
      </c>
      <c r="R62" s="49"/>
      <c r="S62" s="115"/>
      <c r="T62" s="49">
        <f>(T61)</f>
        <v>4.1749999999999998</v>
      </c>
      <c r="U62" s="116"/>
      <c r="V62" s="115"/>
      <c r="W62" s="49">
        <f>(W61)</f>
        <v>4.1749999999999998</v>
      </c>
      <c r="X62" s="116"/>
      <c r="Y62" s="115"/>
      <c r="Z62" s="49">
        <f>(Z61)</f>
        <v>4.1749999999999998</v>
      </c>
      <c r="AA62" s="116"/>
      <c r="AB62" s="115"/>
      <c r="AC62" s="49">
        <f>(AC61)</f>
        <v>4.1749999999999998</v>
      </c>
      <c r="AD62" s="116"/>
      <c r="AE62" s="115"/>
      <c r="AF62" s="49">
        <f>(AF61)</f>
        <v>4.1749999999999998</v>
      </c>
      <c r="AG62" s="49"/>
      <c r="AH62" s="115"/>
      <c r="AI62" s="49">
        <f>(AI61)</f>
        <v>4.1749999999999998</v>
      </c>
      <c r="AJ62" s="116"/>
      <c r="AK62" s="115"/>
      <c r="AL62" s="49">
        <f>(AL61)</f>
        <v>4.1749999999999998</v>
      </c>
      <c r="AM62" s="116"/>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row>
    <row r="63" spans="1:65" s="16" customFormat="1" ht="16.2" thickBot="1" x14ac:dyDescent="0.35">
      <c r="A63" s="128" t="s">
        <v>76</v>
      </c>
      <c r="B63" s="129"/>
      <c r="C63" s="130"/>
      <c r="D63" s="131"/>
      <c r="E63" s="132">
        <f>(E62/F2*100)</f>
        <v>0.59642857142857131</v>
      </c>
      <c r="F63" s="133"/>
      <c r="G63" s="131"/>
      <c r="H63" s="132">
        <f>(H62/I2*100)</f>
        <v>0.59642857142857131</v>
      </c>
      <c r="I63" s="133"/>
      <c r="J63" s="131"/>
      <c r="K63" s="132">
        <f>(K62/L2*100)</f>
        <v>0.59642857142857131</v>
      </c>
      <c r="L63" s="133"/>
      <c r="M63" s="131"/>
      <c r="N63" s="132">
        <f>(N62/O2*100)</f>
        <v>0.59642857142857131</v>
      </c>
      <c r="O63" s="133"/>
      <c r="P63" s="131"/>
      <c r="Q63" s="132">
        <f>(Q62/R2*100)</f>
        <v>0.59642857142857131</v>
      </c>
      <c r="R63" s="134"/>
      <c r="S63" s="131"/>
      <c r="T63" s="132">
        <f>(T62/U2*100)</f>
        <v>0.59642857142857131</v>
      </c>
      <c r="U63" s="133"/>
      <c r="V63" s="131"/>
      <c r="W63" s="132">
        <f>(W62/X2*100)</f>
        <v>0.59642857142857131</v>
      </c>
      <c r="X63" s="133"/>
      <c r="Y63" s="131"/>
      <c r="Z63" s="132">
        <f>(Z62/AA2*100)</f>
        <v>0.59642857142857131</v>
      </c>
      <c r="AA63" s="133"/>
      <c r="AB63" s="131"/>
      <c r="AC63" s="132">
        <f>(AC62/AD2*100)</f>
        <v>0.59642857142857131</v>
      </c>
      <c r="AD63" s="133"/>
      <c r="AE63" s="131"/>
      <c r="AF63" s="132">
        <f>(AF62/AG2*100)</f>
        <v>0.59642857142857131</v>
      </c>
      <c r="AG63" s="134"/>
      <c r="AH63" s="131"/>
      <c r="AI63" s="132">
        <f>(AI62/AJ2*100)</f>
        <v>0.59642857142857131</v>
      </c>
      <c r="AJ63" s="133"/>
      <c r="AK63" s="131"/>
      <c r="AL63" s="132">
        <f>(AL62/AM2*100)</f>
        <v>0.59642857142857131</v>
      </c>
      <c r="AM63" s="133"/>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row>
    <row r="64" spans="1:65" x14ac:dyDescent="0.25">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row>
    <row r="65" spans="40:65" x14ac:dyDescent="0.25">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row>
    <row r="66" spans="40:65" x14ac:dyDescent="0.25">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row>
    <row r="67" spans="40:65" x14ac:dyDescent="0.25">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row>
    <row r="68" spans="40:65" x14ac:dyDescent="0.25">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row>
    <row r="69" spans="40:65" x14ac:dyDescent="0.25">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row>
    <row r="70" spans="40:65" x14ac:dyDescent="0.25">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row>
    <row r="71" spans="40:65" x14ac:dyDescent="0.25">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row>
    <row r="72" spans="40:65" x14ac:dyDescent="0.25">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row>
    <row r="73" spans="40:65" x14ac:dyDescent="0.25">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row>
    <row r="74" spans="40:65" x14ac:dyDescent="0.25">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row>
    <row r="75" spans="40:65" x14ac:dyDescent="0.25">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row>
    <row r="76" spans="40:65" x14ac:dyDescent="0.25">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row>
    <row r="77" spans="40:65" x14ac:dyDescent="0.25">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row>
    <row r="78" spans="40:65" x14ac:dyDescent="0.25">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row>
    <row r="79" spans="40:65" x14ac:dyDescent="0.25">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row>
    <row r="80" spans="40:65" x14ac:dyDescent="0.25">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row>
    <row r="81" spans="40:65" x14ac:dyDescent="0.25">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row>
    <row r="82" spans="40:65" x14ac:dyDescent="0.25">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row>
    <row r="83" spans="40:65" x14ac:dyDescent="0.25">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row>
    <row r="84" spans="40:65" x14ac:dyDescent="0.25">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row>
    <row r="85" spans="40:65" x14ac:dyDescent="0.25">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row>
    <row r="86" spans="40:65" x14ac:dyDescent="0.25">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row>
    <row r="87" spans="40:65" x14ac:dyDescent="0.25">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row>
    <row r="88" spans="40:65" x14ac:dyDescent="0.25">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row>
    <row r="89" spans="40:65" x14ac:dyDescent="0.25">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row>
    <row r="90" spans="40:65" x14ac:dyDescent="0.25">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row>
    <row r="91" spans="40:65" x14ac:dyDescent="0.25">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row>
    <row r="92" spans="40:65" x14ac:dyDescent="0.25">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row>
    <row r="93" spans="40:65" x14ac:dyDescent="0.25">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row>
    <row r="94" spans="40:65" x14ac:dyDescent="0.25">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row>
    <row r="95" spans="40:65" x14ac:dyDescent="0.25">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row>
    <row r="96" spans="40:65" x14ac:dyDescent="0.25">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row>
    <row r="97" spans="40:65" x14ac:dyDescent="0.25">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row>
    <row r="98" spans="40:65" x14ac:dyDescent="0.25">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row>
    <row r="99" spans="40:65" x14ac:dyDescent="0.25">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row>
    <row r="100" spans="40:65" x14ac:dyDescent="0.25">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row>
    <row r="101" spans="40:65" x14ac:dyDescent="0.25">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row>
    <row r="102" spans="40:65" x14ac:dyDescent="0.25">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row>
    <row r="103" spans="40:65" x14ac:dyDescent="0.25">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row>
    <row r="104" spans="40:65" x14ac:dyDescent="0.25">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row>
    <row r="105" spans="40:65" x14ac:dyDescent="0.25">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row>
    <row r="106" spans="40:65" x14ac:dyDescent="0.25">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row>
    <row r="107" spans="40:65" x14ac:dyDescent="0.25">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row>
    <row r="108" spans="40:65" x14ac:dyDescent="0.25">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row>
    <row r="109" spans="40:65" x14ac:dyDescent="0.25">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row>
  </sheetData>
  <mergeCells count="13">
    <mergeCell ref="A1:B1"/>
    <mergeCell ref="AK2:AL2"/>
    <mergeCell ref="J2:K2"/>
    <mergeCell ref="M2:N2"/>
    <mergeCell ref="P2:Q2"/>
    <mergeCell ref="Y2:Z2"/>
    <mergeCell ref="AB2:AC2"/>
    <mergeCell ref="S2:T2"/>
    <mergeCell ref="V2:W2"/>
    <mergeCell ref="D2:E2"/>
    <mergeCell ref="G2:H2"/>
    <mergeCell ref="AE2:AF2"/>
    <mergeCell ref="AH2:AI2"/>
  </mergeCells>
  <pageMargins left="0.7" right="0.7" top="0.75" bottom="0.75" header="0.3" footer="0.3"/>
  <pageSetup paperSize="9" scale="41" fitToWidth="2" orientation="landscape" r:id="rId1"/>
  <ignoredErrors>
    <ignoredError sqref="E4:W41 E43:W47 E42:M42 O42:W42" unlockedFormula="1"/>
    <ignoredError sqref="N42" formula="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M19"/>
  <sheetViews>
    <sheetView workbookViewId="0">
      <selection activeCell="D24" sqref="D24"/>
    </sheetView>
  </sheetViews>
  <sheetFormatPr defaultColWidth="9.109375" defaultRowHeight="14.4" x14ac:dyDescent="0.3"/>
  <cols>
    <col min="1" max="1" width="46" style="8" customWidth="1"/>
    <col min="2" max="9" width="9.109375" style="8"/>
    <col min="10" max="10" width="11" style="8" bestFit="1" customWidth="1"/>
    <col min="11" max="11" width="8.109375" style="8" bestFit="1" customWidth="1"/>
    <col min="12" max="13" width="10.33203125" style="8" bestFit="1" customWidth="1"/>
    <col min="14" max="16384" width="9.109375" style="8"/>
  </cols>
  <sheetData>
    <row r="1" spans="1:13" ht="23.25" customHeight="1" x14ac:dyDescent="0.3">
      <c r="A1" s="160" t="s">
        <v>110</v>
      </c>
      <c r="B1" s="161"/>
      <c r="C1" s="161"/>
      <c r="D1" s="161"/>
      <c r="E1" s="161"/>
      <c r="F1" s="161"/>
      <c r="G1" s="161"/>
      <c r="H1" s="161"/>
      <c r="I1" s="161"/>
      <c r="J1" s="161"/>
      <c r="K1" s="161"/>
      <c r="L1" s="161"/>
      <c r="M1" s="162"/>
    </row>
    <row r="2" spans="1:13" ht="15.6" x14ac:dyDescent="0.3">
      <c r="A2" s="9"/>
      <c r="B2" s="139" t="s">
        <v>82</v>
      </c>
      <c r="C2" s="139" t="s">
        <v>83</v>
      </c>
      <c r="D2" s="139" t="s">
        <v>84</v>
      </c>
      <c r="E2" s="139" t="s">
        <v>85</v>
      </c>
      <c r="F2" s="139" t="s">
        <v>86</v>
      </c>
      <c r="G2" s="139" t="s">
        <v>87</v>
      </c>
      <c r="H2" s="139" t="s">
        <v>88</v>
      </c>
      <c r="I2" s="139" t="s">
        <v>89</v>
      </c>
      <c r="J2" s="139" t="s">
        <v>90</v>
      </c>
      <c r="K2" s="139" t="s">
        <v>91</v>
      </c>
      <c r="L2" s="139" t="s">
        <v>92</v>
      </c>
      <c r="M2" s="139" t="s">
        <v>93</v>
      </c>
    </row>
    <row r="3" spans="1:13" s="5" customFormat="1" ht="15.6" x14ac:dyDescent="0.25">
      <c r="A3" s="150" t="s">
        <v>95</v>
      </c>
      <c r="B3" s="151">
        <f>'Workings DDD per 100 BDU'!E10</f>
        <v>1.607142857142857</v>
      </c>
      <c r="C3" s="151">
        <f>'Workings DDD per 100 BDU'!H10</f>
        <v>1.607142857142857</v>
      </c>
      <c r="D3" s="151">
        <f>'Workings DDD per 100 BDU'!K10</f>
        <v>1.607142857142857</v>
      </c>
      <c r="E3" s="151">
        <f>'Workings DDD per 100 BDU'!N10</f>
        <v>1.607142857142857</v>
      </c>
      <c r="F3" s="151">
        <f>'Workings DDD per 100 BDU'!Q10</f>
        <v>1.607142857142857</v>
      </c>
      <c r="G3" s="151">
        <f>'Workings DDD per 100 BDU'!T10</f>
        <v>1.607142857142857</v>
      </c>
      <c r="H3" s="151">
        <f>'Workings DDD per 100 BDU'!W10</f>
        <v>1.607142857142857</v>
      </c>
      <c r="I3" s="151">
        <f>'Workings DDD per 100 BDU'!Z10</f>
        <v>1.607142857142857</v>
      </c>
      <c r="J3" s="151">
        <f>'Workings DDD per 100 BDU'!AC10</f>
        <v>1.607142857142857</v>
      </c>
      <c r="K3" s="151">
        <f>'Workings DDD per 100 BDU'!AF10</f>
        <v>1.607142857142857</v>
      </c>
      <c r="L3" s="151">
        <f>'Workings DDD per 100 BDU'!AI10</f>
        <v>1.607142857142857</v>
      </c>
      <c r="M3" s="151">
        <f>'Workings DDD per 100 BDU'!AL10</f>
        <v>1.607142857142857</v>
      </c>
    </row>
    <row r="4" spans="1:13" s="5" customFormat="1" ht="15.6" x14ac:dyDescent="0.25">
      <c r="A4" s="150" t="s">
        <v>96</v>
      </c>
      <c r="B4" s="151">
        <f>'Workings DDD per 100 BDU'!E14</f>
        <v>5.9071428571428575</v>
      </c>
      <c r="C4" s="151">
        <f>'Workings DDD per 100 BDU'!H14</f>
        <v>5.9071428571428575</v>
      </c>
      <c r="D4" s="151">
        <f>'Workings DDD per 100 BDU'!K14</f>
        <v>5.9071428571428575</v>
      </c>
      <c r="E4" s="151">
        <f>'Workings DDD per 100 BDU'!N14</f>
        <v>5.9071428571428575</v>
      </c>
      <c r="F4" s="151">
        <f>'Workings DDD per 100 BDU'!Q14</f>
        <v>5.9071428571428575</v>
      </c>
      <c r="G4" s="151">
        <f>'Workings DDD per 100 BDU'!T14</f>
        <v>5.9071428571428575</v>
      </c>
      <c r="H4" s="151">
        <f>'Workings DDD per 100 BDU'!W14</f>
        <v>5.9071428571428575</v>
      </c>
      <c r="I4" s="151">
        <f>'Workings DDD per 100 BDU'!Z14</f>
        <v>5.9071428571428575</v>
      </c>
      <c r="J4" s="151">
        <f>'Workings DDD per 100 BDU'!AC14</f>
        <v>5.9071428571428575</v>
      </c>
      <c r="K4" s="151">
        <f>'Workings DDD per 100 BDU'!AF14</f>
        <v>5.9071428571428575</v>
      </c>
      <c r="L4" s="151">
        <f>'Workings DDD per 100 BDU'!AI14</f>
        <v>5.9071428571428575</v>
      </c>
      <c r="M4" s="151">
        <f>'Workings DDD per 100 BDU'!AL14</f>
        <v>5.9071428571428575</v>
      </c>
    </row>
    <row r="5" spans="1:13" s="5" customFormat="1" ht="15.6" x14ac:dyDescent="0.25">
      <c r="A5" s="150" t="s">
        <v>97</v>
      </c>
      <c r="B5" s="151">
        <f>'Workings DDD per 100 BDU'!E18</f>
        <v>8.2857142857142847</v>
      </c>
      <c r="C5" s="151">
        <f>'Workings DDD per 100 BDU'!H18</f>
        <v>8.2857142857142847</v>
      </c>
      <c r="D5" s="151">
        <f>'Workings DDD per 100 BDU'!K18</f>
        <v>8.2857142857142847</v>
      </c>
      <c r="E5" s="151">
        <f>'Workings DDD per 100 BDU'!N18</f>
        <v>8.2857142857142847</v>
      </c>
      <c r="F5" s="151">
        <f>'Workings DDD per 100 BDU'!Q18</f>
        <v>8.2857142857142847</v>
      </c>
      <c r="G5" s="151">
        <f>'Workings DDD per 100 BDU'!T18</f>
        <v>8.2857142857142847</v>
      </c>
      <c r="H5" s="151">
        <f>'Workings DDD per 100 BDU'!W18</f>
        <v>8.2857142857142847</v>
      </c>
      <c r="I5" s="151">
        <f>'Workings DDD per 100 BDU'!Z18</f>
        <v>8.2857142857142847</v>
      </c>
      <c r="J5" s="151">
        <f>'Workings DDD per 100 BDU'!AC18</f>
        <v>8.2857142857142847</v>
      </c>
      <c r="K5" s="151">
        <f>'Workings DDD per 100 BDU'!AF18</f>
        <v>8.2857142857142847</v>
      </c>
      <c r="L5" s="151">
        <f>'Workings DDD per 100 BDU'!AI18</f>
        <v>8.2857142857142847</v>
      </c>
      <c r="M5" s="151">
        <f>'Workings DDD per 100 BDU'!AL18</f>
        <v>8.2857142857142847</v>
      </c>
    </row>
    <row r="6" spans="1:13" s="5" customFormat="1" ht="15.6" x14ac:dyDescent="0.25">
      <c r="A6" s="150" t="s">
        <v>109</v>
      </c>
      <c r="B6" s="151">
        <f>'Workings DDD per 100 BDU'!E23</f>
        <v>18.571428571428573</v>
      </c>
      <c r="C6" s="151">
        <f>'Workings DDD per 100 BDU'!H23</f>
        <v>18.571428571428573</v>
      </c>
      <c r="D6" s="151">
        <f>'Workings DDD per 100 BDU'!K23</f>
        <v>18.571428571428573</v>
      </c>
      <c r="E6" s="151">
        <f>'Workings DDD per 100 BDU'!N23</f>
        <v>18.571428571428573</v>
      </c>
      <c r="F6" s="151">
        <f>'Workings DDD per 100 BDU'!Q23</f>
        <v>18.571428571428573</v>
      </c>
      <c r="G6" s="151">
        <f>'Workings DDD per 100 BDU'!T23</f>
        <v>18.571428571428573</v>
      </c>
      <c r="H6" s="151">
        <f>'Workings DDD per 100 BDU'!W23</f>
        <v>18.571428571428573</v>
      </c>
      <c r="I6" s="151">
        <f>'Workings DDD per 100 BDU'!Z23</f>
        <v>18.571428571428573</v>
      </c>
      <c r="J6" s="151">
        <f>'Workings DDD per 100 BDU'!AC23</f>
        <v>18.571428571428573</v>
      </c>
      <c r="K6" s="151">
        <f>'Workings DDD per 100 BDU'!AF23</f>
        <v>18.571428571428573</v>
      </c>
      <c r="L6" s="151">
        <f>'Workings DDD per 100 BDU'!AI23</f>
        <v>18.571428571428573</v>
      </c>
      <c r="M6" s="151">
        <f>'Workings DDD per 100 BDU'!AL23</f>
        <v>18.571428571428573</v>
      </c>
    </row>
    <row r="7" spans="1:13" s="5" customFormat="1" ht="15.6" x14ac:dyDescent="0.25">
      <c r="A7" s="150" t="s">
        <v>98</v>
      </c>
      <c r="B7" s="151">
        <f>'Workings DDD per 100 BDU'!E27</f>
        <v>43.571428571428569</v>
      </c>
      <c r="C7" s="151">
        <f>'Workings DDD per 100 BDU'!H27</f>
        <v>43.571428571428569</v>
      </c>
      <c r="D7" s="151">
        <f>'Workings DDD per 100 BDU'!K27</f>
        <v>43.571428571428569</v>
      </c>
      <c r="E7" s="151">
        <f>'Workings DDD per 100 BDU'!N27</f>
        <v>43.571428571428569</v>
      </c>
      <c r="F7" s="151">
        <f>'Workings DDD per 100 BDU'!Q27</f>
        <v>43.571428571428569</v>
      </c>
      <c r="G7" s="151">
        <f>'Workings DDD per 100 BDU'!T27</f>
        <v>43.571428571428569</v>
      </c>
      <c r="H7" s="151">
        <f>'Workings DDD per 100 BDU'!W27</f>
        <v>43.571428571428569</v>
      </c>
      <c r="I7" s="151">
        <f>'Workings DDD per 100 BDU'!Z27</f>
        <v>43.571428571428569</v>
      </c>
      <c r="J7" s="151">
        <f>'Workings DDD per 100 BDU'!AC27</f>
        <v>43.571428571428569</v>
      </c>
      <c r="K7" s="151">
        <f>'Workings DDD per 100 BDU'!AF27</f>
        <v>43.571428571428569</v>
      </c>
      <c r="L7" s="151">
        <f>'Workings DDD per 100 BDU'!AI27</f>
        <v>43.571428571428569</v>
      </c>
      <c r="M7" s="151">
        <f>'Workings DDD per 100 BDU'!AL27</f>
        <v>43.571428571428569</v>
      </c>
    </row>
    <row r="8" spans="1:13" s="5" customFormat="1" ht="15.6" x14ac:dyDescent="0.25">
      <c r="A8" s="150" t="s">
        <v>99</v>
      </c>
      <c r="B8" s="151">
        <f>'Workings DDD per 100 BDU'!E32</f>
        <v>35.714285714285715</v>
      </c>
      <c r="C8" s="151">
        <f>'Workings DDD per 100 BDU'!H32</f>
        <v>35.714285714285715</v>
      </c>
      <c r="D8" s="151">
        <f>'Workings DDD per 100 BDU'!K32</f>
        <v>35.714285714285715</v>
      </c>
      <c r="E8" s="151">
        <f>'Workings DDD per 100 BDU'!N32</f>
        <v>35.714285714285715</v>
      </c>
      <c r="F8" s="151">
        <f>'Workings DDD per 100 BDU'!Q32</f>
        <v>35.714285714285715</v>
      </c>
      <c r="G8" s="151">
        <f>'Workings DDD per 100 BDU'!T32</f>
        <v>35.714285714285715</v>
      </c>
      <c r="H8" s="151">
        <f>'Workings DDD per 100 BDU'!W32</f>
        <v>35.714285714285715</v>
      </c>
      <c r="I8" s="151">
        <f>'Workings DDD per 100 BDU'!Z32</f>
        <v>35.714285714285715</v>
      </c>
      <c r="J8" s="151">
        <f>'Workings DDD per 100 BDU'!AC32</f>
        <v>35.714285714285715</v>
      </c>
      <c r="K8" s="151">
        <f>'Workings DDD per 100 BDU'!AF32</f>
        <v>35.714285714285715</v>
      </c>
      <c r="L8" s="151">
        <f>'Workings DDD per 100 BDU'!AI32</f>
        <v>35.714285714285715</v>
      </c>
      <c r="M8" s="151">
        <f>'Workings DDD per 100 BDU'!AL32</f>
        <v>35.714285714285715</v>
      </c>
    </row>
    <row r="9" spans="1:13" s="5" customFormat="1" ht="15.6" x14ac:dyDescent="0.25">
      <c r="A9" s="150" t="s">
        <v>100</v>
      </c>
      <c r="B9" s="151">
        <f>'Workings DDD per 100 BDU'!E36</f>
        <v>6.5571428571428569</v>
      </c>
      <c r="C9" s="151">
        <f>'Workings DDD per 100 BDU'!H36</f>
        <v>6.5571428571428569</v>
      </c>
      <c r="D9" s="151">
        <f>'Workings DDD per 100 BDU'!K36</f>
        <v>6.5571428571428569</v>
      </c>
      <c r="E9" s="151">
        <f>'Workings DDD per 100 BDU'!N36</f>
        <v>6.5571428571428569</v>
      </c>
      <c r="F9" s="151">
        <f>'Workings DDD per 100 BDU'!Q36</f>
        <v>6.5571428571428569</v>
      </c>
      <c r="G9" s="151">
        <f>'Workings DDD per 100 BDU'!T36</f>
        <v>6.5571428571428569</v>
      </c>
      <c r="H9" s="151">
        <f>'Workings DDD per 100 BDU'!W36</f>
        <v>6.5571428571428569</v>
      </c>
      <c r="I9" s="151">
        <f>'Workings DDD per 100 BDU'!Z36</f>
        <v>6.5571428571428569</v>
      </c>
      <c r="J9" s="151">
        <f>'Workings DDD per 100 BDU'!AC36</f>
        <v>6.5571428571428569</v>
      </c>
      <c r="K9" s="151">
        <f>'Workings DDD per 100 BDU'!AF36</f>
        <v>6.5571428571428569</v>
      </c>
      <c r="L9" s="151">
        <f>'Workings DDD per 100 BDU'!AI36</f>
        <v>6.5571428571428569</v>
      </c>
      <c r="M9" s="151">
        <f>'Workings DDD per 100 BDU'!AL36</f>
        <v>6.5571428571428569</v>
      </c>
    </row>
    <row r="10" spans="1:13" s="5" customFormat="1" ht="15.6" x14ac:dyDescent="0.25">
      <c r="A10" s="150" t="s">
        <v>101</v>
      </c>
      <c r="B10" s="151">
        <f>'Workings DDD per 100 BDU'!E40</f>
        <v>18.571428571428573</v>
      </c>
      <c r="C10" s="151">
        <f>'Workings DDD per 100 BDU'!H40</f>
        <v>18.571428571428573</v>
      </c>
      <c r="D10" s="151">
        <f>'Workings DDD per 100 BDU'!K40</f>
        <v>18.571428571428573</v>
      </c>
      <c r="E10" s="151">
        <f>'Workings DDD per 100 BDU'!N40</f>
        <v>18.571428571428573</v>
      </c>
      <c r="F10" s="151">
        <f>'Workings DDD per 100 BDU'!Q40</f>
        <v>18.571428571428573</v>
      </c>
      <c r="G10" s="151">
        <f>'Workings DDD per 100 BDU'!T40</f>
        <v>18.571428571428573</v>
      </c>
      <c r="H10" s="151">
        <f>'Workings DDD per 100 BDU'!W40</f>
        <v>18.571428571428573</v>
      </c>
      <c r="I10" s="151">
        <f>'Workings DDD per 100 BDU'!Z40</f>
        <v>18.571428571428573</v>
      </c>
      <c r="J10" s="151">
        <f>'Workings DDD per 100 BDU'!AC40</f>
        <v>18.571428571428573</v>
      </c>
      <c r="K10" s="151">
        <f>'Workings DDD per 100 BDU'!AF40</f>
        <v>18.571428571428573</v>
      </c>
      <c r="L10" s="151">
        <f>'Workings DDD per 100 BDU'!AI40</f>
        <v>18.571428571428573</v>
      </c>
      <c r="M10" s="151">
        <f>'Workings DDD per 100 BDU'!AL40</f>
        <v>18.571428571428573</v>
      </c>
    </row>
    <row r="11" spans="1:13" s="5" customFormat="1" ht="15.6" x14ac:dyDescent="0.25">
      <c r="A11" s="150" t="s">
        <v>102</v>
      </c>
      <c r="B11" s="151">
        <f>'Workings DDD per 100 BDU'!E42</f>
        <v>30.234285714285715</v>
      </c>
      <c r="C11" s="151">
        <f>'Workings DDD per 100 BDU'!H42</f>
        <v>30.234285714285715</v>
      </c>
      <c r="D11" s="151">
        <f>'Workings DDD per 100 BDU'!K42</f>
        <v>30.234285714285715</v>
      </c>
      <c r="E11" s="151">
        <f>'Workings DDD per 100 BDU'!N42</f>
        <v>30.234285714285715</v>
      </c>
      <c r="F11" s="151">
        <f>'Workings DDD per 100 BDU'!Q42</f>
        <v>30.234285714285715</v>
      </c>
      <c r="G11" s="151">
        <f>'Workings DDD per 100 BDU'!T42</f>
        <v>30.234285714285715</v>
      </c>
      <c r="H11" s="151">
        <f>'Workings DDD per 100 BDU'!W42</f>
        <v>30.234285714285715</v>
      </c>
      <c r="I11" s="151">
        <f>'Workings DDD per 100 BDU'!Z42</f>
        <v>30.234285714285715</v>
      </c>
      <c r="J11" s="151">
        <f>'Workings DDD per 100 BDU'!AC42</f>
        <v>30.234285714285715</v>
      </c>
      <c r="K11" s="151">
        <f>'Workings DDD per 100 BDU'!AF42</f>
        <v>30.234285714285715</v>
      </c>
      <c r="L11" s="151">
        <f>'Workings DDD per 100 BDU'!AI42</f>
        <v>30.234285714285715</v>
      </c>
      <c r="M11" s="151">
        <f>'Workings DDD per 100 BDU'!AL42</f>
        <v>30.234285714285715</v>
      </c>
    </row>
    <row r="12" spans="1:13" s="5" customFormat="1" ht="15.6" x14ac:dyDescent="0.25">
      <c r="A12" s="150" t="s">
        <v>103</v>
      </c>
      <c r="B12" s="151">
        <f>'Workings DDD per 100 BDU'!E46</f>
        <v>3.5714285714285712</v>
      </c>
      <c r="C12" s="151">
        <f>'Workings DDD per 100 BDU'!H46</f>
        <v>3.5714285714285712</v>
      </c>
      <c r="D12" s="151">
        <f>'Workings DDD per 100 BDU'!K46</f>
        <v>3.5714285714285712</v>
      </c>
      <c r="E12" s="151">
        <f>'Workings DDD per 100 BDU'!N46</f>
        <v>3.5714285714285712</v>
      </c>
      <c r="F12" s="151">
        <f>'Workings DDD per 100 BDU'!Q46</f>
        <v>3.5714285714285712</v>
      </c>
      <c r="G12" s="151">
        <f>'Workings DDD per 100 BDU'!T46</f>
        <v>3.5714285714285712</v>
      </c>
      <c r="H12" s="151">
        <f>'Workings DDD per 100 BDU'!W46</f>
        <v>3.5714285714285712</v>
      </c>
      <c r="I12" s="151">
        <f>'Workings DDD per 100 BDU'!Z46</f>
        <v>3.5714285714285712</v>
      </c>
      <c r="J12" s="151">
        <f>'Workings DDD per 100 BDU'!AC46</f>
        <v>3.5714285714285712</v>
      </c>
      <c r="K12" s="151">
        <f>'Workings DDD per 100 BDU'!AF46</f>
        <v>3.5714285714285712</v>
      </c>
      <c r="L12" s="151">
        <f>'Workings DDD per 100 BDU'!AI46</f>
        <v>3.5714285714285712</v>
      </c>
      <c r="M12" s="151">
        <f>'Workings DDD per 100 BDU'!AL46</f>
        <v>3.5714285714285712</v>
      </c>
    </row>
    <row r="13" spans="1:13" s="5" customFormat="1" ht="15.6" x14ac:dyDescent="0.25">
      <c r="A13" s="150" t="s">
        <v>104</v>
      </c>
      <c r="B13" s="151">
        <f>'Workings DDD per 100 BDU'!E51</f>
        <v>20.082857142857144</v>
      </c>
      <c r="C13" s="151">
        <f>'Workings DDD per 100 BDU'!H51</f>
        <v>20.082857142857144</v>
      </c>
      <c r="D13" s="151">
        <f>'Workings DDD per 100 BDU'!K51</f>
        <v>20.082857142857144</v>
      </c>
      <c r="E13" s="151">
        <f>'Workings DDD per 100 BDU'!N51</f>
        <v>20.082857142857144</v>
      </c>
      <c r="F13" s="151">
        <f>'Workings DDD per 100 BDU'!Q51</f>
        <v>20.082857142857144</v>
      </c>
      <c r="G13" s="151">
        <f>'Workings DDD per 100 BDU'!T51</f>
        <v>20.082857142857144</v>
      </c>
      <c r="H13" s="151">
        <f>'Workings DDD per 100 BDU'!W51</f>
        <v>20.082857142857144</v>
      </c>
      <c r="I13" s="151">
        <f>'Workings DDD per 100 BDU'!Z51</f>
        <v>20.082857142857144</v>
      </c>
      <c r="J13" s="151">
        <f>'Workings DDD per 100 BDU'!AC51</f>
        <v>20.082857142857144</v>
      </c>
      <c r="K13" s="151">
        <f>'Workings DDD per 100 BDU'!AF51</f>
        <v>20.082857142857144</v>
      </c>
      <c r="L13" s="151">
        <f>'Workings DDD per 100 BDU'!AI51</f>
        <v>20.082857142857144</v>
      </c>
      <c r="M13" s="151">
        <f>'Workings DDD per 100 BDU'!AL51</f>
        <v>20.082857142857144</v>
      </c>
    </row>
    <row r="14" spans="1:13" s="5" customFormat="1" ht="15.6" x14ac:dyDescent="0.25">
      <c r="A14" s="150" t="s">
        <v>105</v>
      </c>
      <c r="B14" s="151">
        <f>'Workings DDD per 100 BDU'!E54</f>
        <v>0.23857142857142857</v>
      </c>
      <c r="C14" s="151">
        <f>'Workings DDD per 100 BDU'!H54</f>
        <v>0.23857142857142857</v>
      </c>
      <c r="D14" s="151">
        <f>'Workings DDD per 100 BDU'!K54</f>
        <v>0.23857142857142857</v>
      </c>
      <c r="E14" s="151">
        <f>'Workings DDD per 100 BDU'!N54</f>
        <v>0.23857142857142857</v>
      </c>
      <c r="F14" s="151">
        <f>'Workings DDD per 100 BDU'!Q54</f>
        <v>0.23857142857142857</v>
      </c>
      <c r="G14" s="151">
        <f>'Workings DDD per 100 BDU'!T54</f>
        <v>0.23857142857142857</v>
      </c>
      <c r="H14" s="151">
        <f>'Workings DDD per 100 BDU'!W54</f>
        <v>0.23857142857142857</v>
      </c>
      <c r="I14" s="151">
        <f>'Workings DDD per 100 BDU'!Z54</f>
        <v>0.23857142857142857</v>
      </c>
      <c r="J14" s="151">
        <f>'Workings DDD per 100 BDU'!AC54</f>
        <v>0.23857142857142857</v>
      </c>
      <c r="K14" s="151">
        <f>'Workings DDD per 100 BDU'!AF54</f>
        <v>0.23857142857142857</v>
      </c>
      <c r="L14" s="151">
        <f>'Workings DDD per 100 BDU'!AI54</f>
        <v>0.23857142857142857</v>
      </c>
      <c r="M14" s="151">
        <f>'Workings DDD per 100 BDU'!AL54</f>
        <v>0.23857142857142857</v>
      </c>
    </row>
    <row r="15" spans="1:13" s="5" customFormat="1" ht="15.6" x14ac:dyDescent="0.25">
      <c r="A15" s="150" t="s">
        <v>106</v>
      </c>
      <c r="B15" s="151">
        <f>'Workings DDD per 100 BDU'!E57</f>
        <v>0.9900000000000001</v>
      </c>
      <c r="C15" s="151">
        <f>'Workings DDD per 100 BDU'!H57</f>
        <v>0.9900000000000001</v>
      </c>
      <c r="D15" s="151">
        <f>'Workings DDD per 100 BDU'!K57</f>
        <v>0.9900000000000001</v>
      </c>
      <c r="E15" s="151">
        <f>'Workings DDD per 100 BDU'!N57</f>
        <v>0.9900000000000001</v>
      </c>
      <c r="F15" s="151">
        <f>'Workings DDD per 100 BDU'!Q57</f>
        <v>0.9900000000000001</v>
      </c>
      <c r="G15" s="151">
        <f>'Workings DDD per 100 BDU'!T57</f>
        <v>0.9900000000000001</v>
      </c>
      <c r="H15" s="151">
        <f>'Workings DDD per 100 BDU'!W57</f>
        <v>0.9900000000000001</v>
      </c>
      <c r="I15" s="151">
        <f>'Workings DDD per 100 BDU'!Z57</f>
        <v>0.9900000000000001</v>
      </c>
      <c r="J15" s="151">
        <f>'Workings DDD per 100 BDU'!AC57</f>
        <v>0.9900000000000001</v>
      </c>
      <c r="K15" s="151">
        <f>'Workings DDD per 100 BDU'!AF57</f>
        <v>0.9900000000000001</v>
      </c>
      <c r="L15" s="151">
        <f>'Workings DDD per 100 BDU'!AI57</f>
        <v>0.9900000000000001</v>
      </c>
      <c r="M15" s="151">
        <f>'Workings DDD per 100 BDU'!AL57</f>
        <v>0.9900000000000001</v>
      </c>
    </row>
    <row r="16" spans="1:13" s="5" customFormat="1" ht="15.6" x14ac:dyDescent="0.25">
      <c r="A16" s="150" t="s">
        <v>107</v>
      </c>
      <c r="B16" s="151">
        <f>'Workings DDD per 100 BDU'!E60</f>
        <v>5.3571428571428568</v>
      </c>
      <c r="C16" s="151">
        <f>'Workings DDD per 100 BDU'!H60</f>
        <v>5.3571428571428568</v>
      </c>
      <c r="D16" s="151">
        <f>'Workings DDD per 100 BDU'!K60</f>
        <v>5.3571428571428568</v>
      </c>
      <c r="E16" s="151">
        <f>'Workings DDD per 100 BDU'!N60</f>
        <v>5.3571428571428568</v>
      </c>
      <c r="F16" s="151">
        <f>'Workings DDD per 100 BDU'!Q60</f>
        <v>5.3571428571428568</v>
      </c>
      <c r="G16" s="151">
        <f>'Workings DDD per 100 BDU'!T60</f>
        <v>5.3571428571428568</v>
      </c>
      <c r="H16" s="151">
        <f>'Workings DDD per 100 BDU'!W60</f>
        <v>5.3571428571428568</v>
      </c>
      <c r="I16" s="151">
        <f>'Workings DDD per 100 BDU'!Z60</f>
        <v>5.3571428571428568</v>
      </c>
      <c r="J16" s="151">
        <f>'Workings DDD per 100 BDU'!AC60</f>
        <v>5.3571428571428568</v>
      </c>
      <c r="K16" s="151">
        <f>'Workings DDD per 100 BDU'!AF60</f>
        <v>5.3571428571428568</v>
      </c>
      <c r="L16" s="151">
        <f>'Workings DDD per 100 BDU'!AI60</f>
        <v>5.3571428571428568</v>
      </c>
      <c r="M16" s="151">
        <f>'Workings DDD per 100 BDU'!AL60</f>
        <v>5.3571428571428568</v>
      </c>
    </row>
    <row r="17" spans="1:13" s="5" customFormat="1" ht="15.6" x14ac:dyDescent="0.25">
      <c r="A17" s="150" t="s">
        <v>108</v>
      </c>
      <c r="B17" s="151">
        <f>'Workings DDD per 100 BDU'!E63</f>
        <v>0.59642857142857131</v>
      </c>
      <c r="C17" s="151">
        <f>'Workings DDD per 100 BDU'!H63</f>
        <v>0.59642857142857131</v>
      </c>
      <c r="D17" s="151">
        <f>'Workings DDD per 100 BDU'!K63</f>
        <v>0.59642857142857131</v>
      </c>
      <c r="E17" s="151">
        <f>'Workings DDD per 100 BDU'!N63</f>
        <v>0.59642857142857131</v>
      </c>
      <c r="F17" s="151">
        <f>'Workings DDD per 100 BDU'!Q63</f>
        <v>0.59642857142857131</v>
      </c>
      <c r="G17" s="151">
        <f>'Workings DDD per 100 BDU'!T63</f>
        <v>0.59642857142857131</v>
      </c>
      <c r="H17" s="151">
        <f>'Workings DDD per 100 BDU'!W63</f>
        <v>0.59642857142857131</v>
      </c>
      <c r="I17" s="151">
        <f>'Workings DDD per 100 BDU'!Z63</f>
        <v>0.59642857142857131</v>
      </c>
      <c r="J17" s="151">
        <f>'Workings DDD per 100 BDU'!AC63</f>
        <v>0.59642857142857131</v>
      </c>
      <c r="K17" s="151">
        <f>'Workings DDD per 100 BDU'!AF63</f>
        <v>0.59642857142857131</v>
      </c>
      <c r="L17" s="151">
        <f>'Workings DDD per 100 BDU'!AI63</f>
        <v>0.59642857142857131</v>
      </c>
      <c r="M17" s="151">
        <f>'Workings DDD per 100 BDU'!AL63</f>
        <v>0.59642857142857131</v>
      </c>
    </row>
    <row r="18" spans="1:13" ht="15.6" x14ac:dyDescent="0.3">
      <c r="B18" s="152"/>
      <c r="C18" s="152"/>
      <c r="D18" s="152"/>
      <c r="E18" s="152"/>
      <c r="F18" s="152"/>
      <c r="G18" s="152"/>
      <c r="H18" s="152"/>
      <c r="I18" s="152"/>
      <c r="J18" s="152"/>
      <c r="K18" s="152"/>
      <c r="L18" s="152"/>
      <c r="M18" s="152"/>
    </row>
    <row r="19" spans="1:13" ht="15.6" x14ac:dyDescent="0.3">
      <c r="B19" s="152"/>
      <c r="C19" s="152"/>
      <c r="D19" s="152"/>
      <c r="E19" s="152"/>
      <c r="F19" s="152"/>
      <c r="G19" s="152"/>
      <c r="H19" s="152"/>
      <c r="I19" s="152"/>
      <c r="J19" s="152"/>
      <c r="K19" s="152"/>
      <c r="L19" s="152"/>
      <c r="M19" s="152"/>
    </row>
  </sheetData>
  <sheetProtection sheet="1" objects="1" scenarios="1"/>
  <mergeCells count="1">
    <mergeCell ref="A1:M1"/>
  </mergeCells>
  <pageMargins left="0.7" right="0.7" top="0.75" bottom="0.75" header="0.3" footer="0.3"/>
  <pageSetup paperSize="9" orientation="portrait" r:id="rId1"/>
  <ignoredErrors>
    <ignoredError sqref="B3:M17" unlockedFormula="1"/>
  </ignoredError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Summary!B3:M3</xm:f>
              <xm:sqref>N3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Summary!B4:M4</xm:f>
              <xm:sqref>N4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Summary!B5:M5</xm:f>
              <xm:sqref>N5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Summary!B6:M6</xm:f>
              <xm:sqref>N6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Summary!B7:M7</xm:f>
              <xm:sqref>N7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Summary!B8:M8</xm:f>
              <xm:sqref>N8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Summary!B9:M9</xm:f>
              <xm:sqref>N9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Summary!B10:M10</xm:f>
              <xm:sqref>N10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Summary!B11:M11</xm:f>
              <xm:sqref>N11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Summary!B12:M12</xm:f>
              <xm:sqref>N12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Summary!B13:M13</xm:f>
              <xm:sqref>N13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Summary!B14:M14</xm:f>
              <xm:sqref>N14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Summary!B15:M15</xm:f>
              <xm:sqref>N15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Summary!B16:M16</xm:f>
              <xm:sqref>N16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Summary!B17:M17</xm:f>
              <xm:sqref>N17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
  <sheetViews>
    <sheetView topLeftCell="B1" workbookViewId="0">
      <selection activeCell="H37" sqref="H37"/>
    </sheetView>
  </sheetViews>
  <sheetFormatPr defaultRowHeight="14.4" x14ac:dyDescent="0.3"/>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3" sqref="B3"/>
    </sheetView>
  </sheetViews>
  <sheetFormatPr defaultRowHeight="14.4" x14ac:dyDescent="0.3"/>
  <cols>
    <col min="1" max="1" width="29.33203125" customWidth="1"/>
    <col min="2" max="2" width="14.88671875" style="20" customWidth="1"/>
    <col min="3" max="5" width="9.33203125" bestFit="1" customWidth="1"/>
    <col min="6" max="9" width="9.33203125" style="22" bestFit="1" customWidth="1"/>
    <col min="10" max="10" width="14.33203125" style="22" customWidth="1"/>
    <col min="11" max="11" width="11.109375" style="22" customWidth="1"/>
    <col min="12" max="12" width="10.6640625" style="22" customWidth="1"/>
    <col min="13" max="13" width="12" style="22" customWidth="1"/>
    <col min="14" max="14" width="9.109375" style="22"/>
  </cols>
  <sheetData>
    <row r="1" spans="1:13" ht="17.399999999999999" x14ac:dyDescent="0.3">
      <c r="A1" s="160" t="s">
        <v>137</v>
      </c>
      <c r="B1" s="161"/>
      <c r="C1" s="161"/>
      <c r="D1" s="161"/>
      <c r="E1" s="161"/>
      <c r="F1" s="161"/>
      <c r="G1" s="161"/>
      <c r="H1" s="161"/>
      <c r="I1" s="161"/>
      <c r="J1" s="161"/>
      <c r="K1" s="161"/>
      <c r="L1" s="161"/>
      <c r="M1" s="162"/>
    </row>
    <row r="2" spans="1:13" ht="15.6" x14ac:dyDescent="0.3">
      <c r="A2" s="137" t="s">
        <v>138</v>
      </c>
      <c r="B2" s="138" t="s">
        <v>82</v>
      </c>
      <c r="C2" s="139" t="s">
        <v>83</v>
      </c>
      <c r="D2" s="139" t="s">
        <v>84</v>
      </c>
      <c r="E2" s="139" t="s">
        <v>85</v>
      </c>
      <c r="F2" s="140" t="s">
        <v>86</v>
      </c>
      <c r="G2" s="140" t="s">
        <v>87</v>
      </c>
      <c r="H2" s="140" t="s">
        <v>88</v>
      </c>
      <c r="I2" s="140" t="s">
        <v>89</v>
      </c>
      <c r="J2" s="140" t="s">
        <v>90</v>
      </c>
      <c r="K2" s="140" t="s">
        <v>91</v>
      </c>
      <c r="L2" s="140" t="s">
        <v>92</v>
      </c>
      <c r="M2" s="140" t="s">
        <v>93</v>
      </c>
    </row>
    <row r="3" spans="1:13" ht="15.6" x14ac:dyDescent="0.3">
      <c r="A3" s="141" t="s">
        <v>113</v>
      </c>
      <c r="B3" s="142">
        <f>('Workings DDD per 100 BDU'!E5+'Workings DDD per 100 BDU'!E6)</f>
        <v>2.5</v>
      </c>
      <c r="C3" s="142">
        <f>('Workings DDD per 100 BDU'!H5+'Workings DDD per 100 BDU'!H6)</f>
        <v>2.5</v>
      </c>
      <c r="D3" s="142">
        <f>('Workings DDD per 100 BDU'!K5+'Workings DDD per 100 BDU'!K6)</f>
        <v>2.5</v>
      </c>
      <c r="E3" s="142">
        <f>('Workings DDD per 100 BDU'!N5+'Workings DDD per 100 BDU'!N6)</f>
        <v>2.5</v>
      </c>
      <c r="F3" s="142">
        <f>('Workings DDD per 100 BDU'!Q5+'Workings DDD per 100 BDU'!Q6)</f>
        <v>2.5</v>
      </c>
      <c r="G3" s="142">
        <f>('Workings DDD per 100 BDU'!T5+'Workings DDD per 100 BDU'!T6)</f>
        <v>2.5</v>
      </c>
      <c r="H3" s="142">
        <f>('Workings DDD per 100 BDU'!W5+'Workings DDD per 100 BDU'!W6)</f>
        <v>2.5</v>
      </c>
      <c r="I3" s="142">
        <f>('Workings DDD per 100 BDU'!Z5+'Workings DDD per 100 BDU'!Z6)</f>
        <v>2.5</v>
      </c>
      <c r="J3" s="142">
        <f>('Workings DDD per 100 BDU'!AC5+'Workings DDD per 100 BDU'!AC6)</f>
        <v>2.5</v>
      </c>
      <c r="K3" s="142">
        <f>('Workings DDD per 100 BDU'!AF5+'Workings DDD per 100 BDU'!AF6)</f>
        <v>2.5</v>
      </c>
      <c r="L3" s="142">
        <f>('Workings DDD per 100 BDU'!AI5+'Workings DDD per 100 BDU'!AI6)</f>
        <v>2.5</v>
      </c>
      <c r="M3" s="142">
        <f>('Workings DDD per 100 BDU'!AL5+'Workings DDD per 100 BDU'!AL6)</f>
        <v>2.5</v>
      </c>
    </row>
    <row r="4" spans="1:13" ht="15.6" x14ac:dyDescent="0.3">
      <c r="A4" s="143" t="s">
        <v>127</v>
      </c>
      <c r="B4" s="144">
        <f>(B3/'Workings DDD per 100 BDU'!F2*100)</f>
        <v>0.35714285714285715</v>
      </c>
      <c r="C4" s="144">
        <f>(C3/'Workings DDD per 100 BDU'!I2*100)</f>
        <v>0.35714285714285715</v>
      </c>
      <c r="D4" s="144">
        <f>(D3/'Workings DDD per 100 BDU'!L2*100)</f>
        <v>0.35714285714285715</v>
      </c>
      <c r="E4" s="144">
        <f>('IV Vs Oral Breakdown'!E3/'Workings DDD per 100 BDU'!O2*100)</f>
        <v>0.35714285714285715</v>
      </c>
      <c r="F4" s="144">
        <f>(F3/'Workings DDD per 100 BDU'!R2*100)</f>
        <v>0.35714285714285715</v>
      </c>
      <c r="G4" s="144">
        <f>(G3/'Workings DDD per 100 BDU'!U2*100)</f>
        <v>0.35714285714285715</v>
      </c>
      <c r="H4" s="144">
        <f>(H3/'Workings DDD per 100 BDU'!X2*100)</f>
        <v>0.35714285714285715</v>
      </c>
      <c r="I4" s="144">
        <f>(I3/'Workings DDD per 100 BDU'!AA2*100)</f>
        <v>0.35714285714285715</v>
      </c>
      <c r="J4" s="144">
        <f>(J3/'Workings DDD per 100 BDU'!AD2*100)</f>
        <v>0.35714285714285715</v>
      </c>
      <c r="K4" s="144">
        <f>(K3/'Workings DDD per 100 BDU'!AG2*100)</f>
        <v>0.35714285714285715</v>
      </c>
      <c r="L4" s="144">
        <f>(L3/'Workings DDD per 100 BDU'!AJ2*100)</f>
        <v>0.35714285714285715</v>
      </c>
      <c r="M4" s="144">
        <f>(M3/'Workings DDD per 100 BDU'!AM2*100)</f>
        <v>0.35714285714285715</v>
      </c>
    </row>
    <row r="5" spans="1:13" ht="15.6" x14ac:dyDescent="0.3">
      <c r="A5" s="141" t="s">
        <v>114</v>
      </c>
      <c r="B5" s="145">
        <f>('Workings DDD per 100 BDU'!E4+'Workings DDD per 100 BDU'!E7+'Workings DDD per 100 BDU'!E8)</f>
        <v>8.75</v>
      </c>
      <c r="C5" s="145">
        <f>('Workings DDD per 100 BDU'!H4+'Workings DDD per 100 BDU'!H7+'Workings DDD per 100 BDU'!H8)</f>
        <v>8.75</v>
      </c>
      <c r="D5" s="145">
        <f>('Workings DDD per 100 BDU'!K4+'Workings DDD per 100 BDU'!K7+'Workings DDD per 100 BDU'!K8)</f>
        <v>8.75</v>
      </c>
      <c r="E5" s="145">
        <f>('Workings DDD per 100 BDU'!N4+'Workings DDD per 100 BDU'!N7+'Workings DDD per 100 BDU'!N8)</f>
        <v>8.75</v>
      </c>
      <c r="F5" s="145">
        <f>('Workings DDD per 100 BDU'!Q4+'Workings DDD per 100 BDU'!Q7+'Workings DDD per 100 BDU'!Q8)</f>
        <v>8.75</v>
      </c>
      <c r="G5" s="145">
        <f>('Workings DDD per 100 BDU'!T4+'Workings DDD per 100 BDU'!T7+'Workings DDD per 100 BDU'!T8)</f>
        <v>8.75</v>
      </c>
      <c r="H5" s="145">
        <f>('Workings DDD per 100 BDU'!W4+'Workings DDD per 100 BDU'!W7+'Workings DDD per 100 BDU'!W8)</f>
        <v>8.75</v>
      </c>
      <c r="I5" s="145">
        <f>('Workings DDD per 100 BDU'!Z4+'Workings DDD per 100 BDU'!Z7+'Workings DDD per 100 BDU'!Z8)</f>
        <v>8.75</v>
      </c>
      <c r="J5" s="145">
        <f>('Workings DDD per 100 BDU'!AC4+'Workings DDD per 100 BDU'!AC7+'Workings DDD per 100 BDU'!AC8)</f>
        <v>8.75</v>
      </c>
      <c r="K5" s="145">
        <f>('Workings DDD per 100 BDU'!AF7+'Workings DDD per 100 BDU'!AF8+'Workings DDD per 100 BDU'!AF4)</f>
        <v>8.75</v>
      </c>
      <c r="L5" s="145">
        <f>('Workings DDD per 100 BDU'!AI4+'Workings DDD per 100 BDU'!AI7+'Workings DDD per 100 BDU'!AI8)</f>
        <v>8.75</v>
      </c>
      <c r="M5" s="145">
        <f>('Workings DDD per 100 BDU'!AL4+'Workings DDD per 100 BDU'!AL7+'Workings DDD per 100 BDU'!AL8)</f>
        <v>8.75</v>
      </c>
    </row>
    <row r="6" spans="1:13" ht="15.6" x14ac:dyDescent="0.3">
      <c r="A6" s="143" t="s">
        <v>125</v>
      </c>
      <c r="B6" s="146">
        <f>(B5/'Workings DDD per 100 BDU'!F2*100)</f>
        <v>1.25</v>
      </c>
      <c r="C6" s="146">
        <f>(C5/'Workings DDD per 100 BDU'!I2*100)</f>
        <v>1.25</v>
      </c>
      <c r="D6" s="146">
        <f>(D5/'Workings DDD per 100 BDU'!L2*100)</f>
        <v>1.25</v>
      </c>
      <c r="E6" s="146">
        <f>('IV Vs Oral Breakdown'!E5/'Workings DDD per 100 BDU'!O2*100)</f>
        <v>1.25</v>
      </c>
      <c r="F6" s="146">
        <f>(F5/'Workings DDD per 100 BDU'!R2*100)</f>
        <v>1.25</v>
      </c>
      <c r="G6" s="146">
        <f>(G5/'Workings DDD per 100 BDU'!U2*100)</f>
        <v>1.25</v>
      </c>
      <c r="H6" s="146">
        <f>(H5/'Workings DDD per 100 BDU'!X2*100)</f>
        <v>1.25</v>
      </c>
      <c r="I6" s="146">
        <f>(I5/'Workings DDD per 100 BDU'!AA2*100)</f>
        <v>1.25</v>
      </c>
      <c r="J6" s="146">
        <f>(J5/'Workings DDD per 100 BDU'!AD2*100)</f>
        <v>1.25</v>
      </c>
      <c r="K6" s="146">
        <f>(K5/'Workings DDD per 100 BDU'!AG2*100)</f>
        <v>1.25</v>
      </c>
      <c r="L6" s="146">
        <f>(L5/'Workings DDD per 100 BDU'!AJ2*100)</f>
        <v>1.25</v>
      </c>
      <c r="M6" s="146">
        <f>(M5/'Workings DDD per 100 BDU'!AM2*100)</f>
        <v>1.25</v>
      </c>
    </row>
    <row r="7" spans="1:13" ht="15.6" x14ac:dyDescent="0.3">
      <c r="A7" s="141" t="s">
        <v>115</v>
      </c>
      <c r="B7" s="145">
        <f>('Workings DDD per 100 BDU'!E15)</f>
        <v>53</v>
      </c>
      <c r="C7" s="145">
        <f>('Workings DDD per 100 BDU'!H15)</f>
        <v>53</v>
      </c>
      <c r="D7" s="145">
        <f>('Workings DDD per 100 BDU'!K15)</f>
        <v>53</v>
      </c>
      <c r="E7" s="145">
        <f>('Workings DDD per 100 BDU'!N15)</f>
        <v>53</v>
      </c>
      <c r="F7" s="145">
        <f>('Workings DDD per 100 BDU'!Q15)</f>
        <v>53</v>
      </c>
      <c r="G7" s="145">
        <f>('Workings DDD per 100 BDU'!T15)</f>
        <v>53</v>
      </c>
      <c r="H7" s="145">
        <f>('Workings DDD per 100 BDU'!W15)</f>
        <v>53</v>
      </c>
      <c r="I7" s="145">
        <f>('Workings DDD per 100 BDU'!Z15)</f>
        <v>53</v>
      </c>
      <c r="J7" s="145">
        <f>('Workings DDD per 100 BDU'!AC15)</f>
        <v>53</v>
      </c>
      <c r="K7" s="145">
        <f>('Workings DDD per 100 BDU'!AF15)</f>
        <v>53</v>
      </c>
      <c r="L7" s="145">
        <f>('Workings DDD per 100 BDU'!AI15)</f>
        <v>53</v>
      </c>
      <c r="M7" s="145">
        <f>('Workings DDD per 100 BDU'!AL15)</f>
        <v>53</v>
      </c>
    </row>
    <row r="8" spans="1:13" ht="15.6" x14ac:dyDescent="0.3">
      <c r="A8" s="143" t="s">
        <v>126</v>
      </c>
      <c r="B8" s="146">
        <f>('IV Vs Oral Breakdown'!B7/'Workings DDD per 100 BDU'!F2*100)</f>
        <v>7.5714285714285721</v>
      </c>
      <c r="C8" s="146">
        <f>(C7/'Workings DDD per 100 BDU'!I2*100)</f>
        <v>7.5714285714285721</v>
      </c>
      <c r="D8" s="146">
        <f>(D7/'Workings DDD per 100 BDU'!L2*100)</f>
        <v>7.5714285714285721</v>
      </c>
      <c r="E8" s="146">
        <f>(E7/'Workings DDD per 100 BDU'!O2*100)</f>
        <v>7.5714285714285721</v>
      </c>
      <c r="F8" s="146">
        <f>(F7/'Workings DDD per 100 BDU'!R2*100)</f>
        <v>7.5714285714285721</v>
      </c>
      <c r="G8" s="146">
        <f>(G7/'Workings DDD per 100 BDU'!U2*100)</f>
        <v>7.5714285714285721</v>
      </c>
      <c r="H8" s="146">
        <f>(H7/'Workings DDD per 100 BDU'!X2*100)</f>
        <v>7.5714285714285721</v>
      </c>
      <c r="I8" s="146">
        <f>(I7/'Workings DDD per 100 BDU'!AA2*100)</f>
        <v>7.5714285714285721</v>
      </c>
      <c r="J8" s="146">
        <f>(J7/'Workings DDD per 100 BDU'!AD2*100)</f>
        <v>7.5714285714285721</v>
      </c>
      <c r="K8" s="146">
        <f>(K7/'Workings DDD per 100 BDU'!AG2*100)</f>
        <v>7.5714285714285721</v>
      </c>
      <c r="L8" s="146">
        <f>(L7/'Workings DDD per 100 BDU'!AJ2*100)</f>
        <v>7.5714285714285721</v>
      </c>
      <c r="M8" s="146">
        <f>(M7/'Workings DDD per 100 BDU'!AM2*100)</f>
        <v>7.5714285714285721</v>
      </c>
    </row>
    <row r="9" spans="1:13" ht="15.6" x14ac:dyDescent="0.3">
      <c r="A9" s="141" t="s">
        <v>116</v>
      </c>
      <c r="B9" s="145">
        <f>('Workings DDD per 100 BDU'!E16)</f>
        <v>5</v>
      </c>
      <c r="C9" s="145">
        <f>('Workings DDD per 100 BDU'!H16)</f>
        <v>5</v>
      </c>
      <c r="D9" s="145">
        <f>('Workings DDD per 100 BDU'!K16)</f>
        <v>5</v>
      </c>
      <c r="E9" s="145">
        <f>('Workings DDD per 100 BDU'!N16)</f>
        <v>5</v>
      </c>
      <c r="F9" s="145">
        <f>('Workings DDD per 100 BDU'!Q16)</f>
        <v>5</v>
      </c>
      <c r="G9" s="145">
        <f>('Workings DDD per 100 BDU'!T16)</f>
        <v>5</v>
      </c>
      <c r="H9" s="145">
        <f>('Workings DDD per 100 BDU'!W16)</f>
        <v>5</v>
      </c>
      <c r="I9" s="145">
        <f>('Workings DDD per 100 BDU'!Z16)</f>
        <v>5</v>
      </c>
      <c r="J9" s="145">
        <f>('Workings DDD per 100 BDU'!AC16)</f>
        <v>5</v>
      </c>
      <c r="K9" s="145">
        <f>('Workings DDD per 100 BDU'!AF16)</f>
        <v>5</v>
      </c>
      <c r="L9" s="145">
        <f>('Workings DDD per 100 BDU'!AI16)</f>
        <v>5</v>
      </c>
      <c r="M9" s="145">
        <f>('Workings DDD per 100 BDU'!AL16)</f>
        <v>5</v>
      </c>
    </row>
    <row r="10" spans="1:13" ht="15.6" x14ac:dyDescent="0.3">
      <c r="A10" s="143" t="s">
        <v>128</v>
      </c>
      <c r="B10" s="146">
        <f>(B9/'Workings DDD per 100 BDU'!F2*100)</f>
        <v>0.7142857142857143</v>
      </c>
      <c r="C10" s="146">
        <f>(C9/'Workings DDD per 100 BDU'!I2*100)</f>
        <v>0.7142857142857143</v>
      </c>
      <c r="D10" s="146">
        <f>(D9/'Workings DDD per 100 BDU'!L2*100)</f>
        <v>0.7142857142857143</v>
      </c>
      <c r="E10" s="146">
        <f>(E9/'Workings DDD per 100 BDU'!O2*100)</f>
        <v>0.7142857142857143</v>
      </c>
      <c r="F10" s="146">
        <f>(F9/'Workings DDD per 100 BDU'!R2*100)</f>
        <v>0.7142857142857143</v>
      </c>
      <c r="G10" s="146">
        <f>(G9/'Workings DDD per 100 BDU'!U2*100)</f>
        <v>0.7142857142857143</v>
      </c>
      <c r="H10" s="146">
        <f>(H9/'Workings DDD per 100 BDU'!X2*100)</f>
        <v>0.7142857142857143</v>
      </c>
      <c r="I10" s="146">
        <f>(I9/'Workings DDD per 100 BDU'!AA2*100)</f>
        <v>0.7142857142857143</v>
      </c>
      <c r="J10" s="146">
        <f>(J9/'Workings DDD per 100 BDU'!AD2*100)</f>
        <v>0.7142857142857143</v>
      </c>
      <c r="K10" s="146">
        <f>(K9/'Workings DDD per 100 BDU'!AG2*100)</f>
        <v>0.7142857142857143</v>
      </c>
      <c r="L10" s="146">
        <f>(L9/'Workings DDD per 100 BDU'!AJ2*100)</f>
        <v>0.7142857142857143</v>
      </c>
      <c r="M10" s="146">
        <f>(M9/'Workings DDD per 100 BDU'!AM2*100)</f>
        <v>0.7142857142857143</v>
      </c>
    </row>
    <row r="11" spans="1:13" ht="15.6" x14ac:dyDescent="0.3">
      <c r="A11" s="141" t="s">
        <v>117</v>
      </c>
      <c r="B11" s="145">
        <f>('Workings DDD per 100 BDU'!E19+'Workings DDD per 100 BDU'!E20)</f>
        <v>130</v>
      </c>
      <c r="C11" s="145">
        <f>('Workings DDD per 100 BDU'!H19+'Workings DDD per 100 BDU'!H20)</f>
        <v>130</v>
      </c>
      <c r="D11" s="145">
        <f>('Workings DDD per 100 BDU'!K19+'Workings DDD per 100 BDU'!K20)</f>
        <v>130</v>
      </c>
      <c r="E11" s="145">
        <f>('Workings DDD per 100 BDU'!N19+'Workings DDD per 100 BDU'!N20)</f>
        <v>130</v>
      </c>
      <c r="F11" s="145">
        <f>('Workings DDD per 100 BDU'!Q19+'Workings DDD per 100 BDU'!Q20)</f>
        <v>130</v>
      </c>
      <c r="G11" s="145">
        <f>('Workings DDD per 100 BDU'!T19+'Workings DDD per 100 BDU'!T20)</f>
        <v>130</v>
      </c>
      <c r="H11" s="145">
        <f>('Workings DDD per 100 BDU'!W19+'Workings DDD per 100 BDU'!W20)</f>
        <v>130</v>
      </c>
      <c r="I11" s="145">
        <f>('Workings DDD per 100 BDU'!Z19+'Workings DDD per 100 BDU'!Z20)</f>
        <v>130</v>
      </c>
      <c r="J11" s="145">
        <f>('Workings DDD per 100 BDU'!AC19+'Workings DDD per 100 BDU'!AC20)</f>
        <v>130</v>
      </c>
      <c r="K11" s="145">
        <f>('Workings DDD per 100 BDU'!AF19+'Workings DDD per 100 BDU'!AF20)</f>
        <v>130</v>
      </c>
      <c r="L11" s="145">
        <f>('Workings DDD per 100 BDU'!AI19+'Workings DDD per 100 BDU'!AI20)</f>
        <v>130</v>
      </c>
      <c r="M11" s="145">
        <f>('Workings DDD per 100 BDU'!AL19+'Workings DDD per 100 BDU'!AL20)</f>
        <v>130</v>
      </c>
    </row>
    <row r="12" spans="1:13" ht="15.6" x14ac:dyDescent="0.3">
      <c r="A12" s="143" t="s">
        <v>129</v>
      </c>
      <c r="B12" s="146">
        <f>(B11/'Workings DDD per 100 BDU'!F2*100)</f>
        <v>18.571428571428573</v>
      </c>
      <c r="C12" s="146">
        <f>(C11/'Workings DDD per 100 BDU'!I2*100)</f>
        <v>18.571428571428573</v>
      </c>
      <c r="D12" s="146">
        <f>(D11/'Workings DDD per 100 BDU'!L2*100)</f>
        <v>18.571428571428573</v>
      </c>
      <c r="E12" s="146">
        <f>(E11/'Workings DDD per 100 BDU'!O2*100)</f>
        <v>18.571428571428573</v>
      </c>
      <c r="F12" s="146">
        <f>(F11/'Workings DDD per 100 BDU'!R2*100)</f>
        <v>18.571428571428573</v>
      </c>
      <c r="G12" s="146">
        <f>(G11/'Workings DDD per 100 BDU'!U2*100)</f>
        <v>18.571428571428573</v>
      </c>
      <c r="H12" s="146">
        <f>(H11/'Workings DDD per 100 BDU'!X2*100)</f>
        <v>18.571428571428573</v>
      </c>
      <c r="I12" s="146">
        <f>(I11/'Workings DDD per 100 BDU'!AA2*100)</f>
        <v>18.571428571428573</v>
      </c>
      <c r="J12" s="146">
        <f>(J11/'Workings DDD per 100 BDU'!AD2*100)</f>
        <v>18.571428571428573</v>
      </c>
      <c r="K12" s="146">
        <f>(K11/'Workings DDD per 100 BDU'!AG2*100)</f>
        <v>18.571428571428573</v>
      </c>
      <c r="L12" s="146">
        <f>(L11/'Workings DDD per 100 BDU'!AJ2*100)</f>
        <v>18.571428571428573</v>
      </c>
      <c r="M12" s="146">
        <f>(M11/'Workings DDD per 100 BDU'!AM2*100)</f>
        <v>18.571428571428573</v>
      </c>
    </row>
    <row r="13" spans="1:13" ht="15.6" x14ac:dyDescent="0.3">
      <c r="A13" s="141" t="s">
        <v>118</v>
      </c>
      <c r="B13" s="145">
        <f>('Workings DDD per 100 BDU'!E21)</f>
        <v>0</v>
      </c>
      <c r="C13" s="145">
        <f>('Workings DDD per 100 BDU'!H21)</f>
        <v>0</v>
      </c>
      <c r="D13" s="145">
        <f>('Workings DDD per 100 BDU'!K21)</f>
        <v>0</v>
      </c>
      <c r="E13" s="145">
        <f>('Workings DDD per 100 BDU'!N21)</f>
        <v>0</v>
      </c>
      <c r="F13" s="145">
        <f>('Workings DDD per 100 BDU'!Q21)</f>
        <v>0</v>
      </c>
      <c r="G13" s="145">
        <f>('Workings DDD per 100 BDU'!T21)</f>
        <v>0</v>
      </c>
      <c r="H13" s="145">
        <f>('Workings DDD per 100 BDU'!W21)</f>
        <v>0</v>
      </c>
      <c r="I13" s="145">
        <f>('Workings DDD per 100 BDU'!Z21)</f>
        <v>0</v>
      </c>
      <c r="J13" s="145">
        <f>('Workings DDD per 100 BDU'!AC21)</f>
        <v>0</v>
      </c>
      <c r="K13" s="145">
        <f>('Workings DDD per 100 BDU'!AF21)</f>
        <v>0</v>
      </c>
      <c r="L13" s="145">
        <f>('Workings DDD per 100 BDU'!AI21)</f>
        <v>0</v>
      </c>
      <c r="M13" s="145">
        <f>('Workings DDD per 100 BDU'!AL21)</f>
        <v>0</v>
      </c>
    </row>
    <row r="14" spans="1:13" ht="15.6" x14ac:dyDescent="0.3">
      <c r="A14" s="143" t="s">
        <v>130</v>
      </c>
      <c r="B14" s="146">
        <f>(B13/'Workings DDD per 100 BDU'!F2*100)</f>
        <v>0</v>
      </c>
      <c r="C14" s="146">
        <f>(C13/'Workings DDD per 100 BDU'!I2*100)</f>
        <v>0</v>
      </c>
      <c r="D14" s="146">
        <f>(D13/'Workings DDD per 100 BDU'!L2*100)</f>
        <v>0</v>
      </c>
      <c r="E14" s="146">
        <f>(E13/'Workings DDD per 100 BDU'!O2*100)</f>
        <v>0</v>
      </c>
      <c r="F14" s="146">
        <f>(F13/'Workings DDD per 100 BDU'!R2*100)</f>
        <v>0</v>
      </c>
      <c r="G14" s="146">
        <f>(G13/'Workings DDD per 100 BDU'!U2*100)</f>
        <v>0</v>
      </c>
      <c r="H14" s="146">
        <f>(H13/'Workings DDD per 100 BDU'!X2*100)</f>
        <v>0</v>
      </c>
      <c r="I14" s="146">
        <f>(I13/'Workings DDD per 100 BDU'!AA2/'Workings DDD per 100 BDU'!AA2*100)</f>
        <v>0</v>
      </c>
      <c r="J14" s="146">
        <f>(J13/'Workings DDD per 100 BDU'!AD2*100)</f>
        <v>0</v>
      </c>
      <c r="K14" s="146">
        <f>(K13/'Workings DDD per 100 BDU'!AG2*100)</f>
        <v>0</v>
      </c>
      <c r="L14" s="146">
        <f>(L13/'Workings DDD per 100 BDU'!AJ2*100)</f>
        <v>0</v>
      </c>
      <c r="M14" s="146">
        <f>(M13/'Workings DDD per 100 BDU'!AM2*100)</f>
        <v>0</v>
      </c>
    </row>
    <row r="15" spans="1:13" ht="15.6" x14ac:dyDescent="0.3">
      <c r="A15" s="141" t="s">
        <v>119</v>
      </c>
      <c r="B15" s="145">
        <f>('Workings DDD per 100 BDU'!E30)</f>
        <v>100</v>
      </c>
      <c r="C15" s="145">
        <f>('Workings DDD per 100 BDU'!H30)</f>
        <v>100</v>
      </c>
      <c r="D15" s="145">
        <f>('Workings DDD per 100 BDU'!K30)</f>
        <v>100</v>
      </c>
      <c r="E15" s="145">
        <f>('Workings DDD per 100 BDU'!N30)</f>
        <v>100</v>
      </c>
      <c r="F15" s="145">
        <f>('Workings DDD per 100 BDU'!Q30)</f>
        <v>100</v>
      </c>
      <c r="G15" s="145">
        <f>('Workings DDD per 100 BDU'!T30)</f>
        <v>100</v>
      </c>
      <c r="H15" s="145">
        <f>('Workings DDD per 100 BDU'!W30)</f>
        <v>100</v>
      </c>
      <c r="I15" s="145">
        <f>('Workings DDD per 100 BDU'!Z30)</f>
        <v>100</v>
      </c>
      <c r="J15" s="145">
        <f>('Workings DDD per 100 BDU'!AC30)</f>
        <v>100</v>
      </c>
      <c r="K15" s="145">
        <f>('Workings DDD per 100 BDU'!AF30)</f>
        <v>100</v>
      </c>
      <c r="L15" s="145">
        <f>('Workings DDD per 100 BDU'!AI30)</f>
        <v>100</v>
      </c>
      <c r="M15" s="145">
        <f>('Workings DDD per 100 BDU'!AL30)</f>
        <v>100</v>
      </c>
    </row>
    <row r="16" spans="1:13" ht="15.6" x14ac:dyDescent="0.3">
      <c r="A16" s="143" t="s">
        <v>131</v>
      </c>
      <c r="B16" s="146">
        <f>(B15/'Workings DDD per 100 BDU'!F2*100)</f>
        <v>14.285714285714285</v>
      </c>
      <c r="C16" s="146">
        <f>(C15/'Workings DDD per 100 BDU'!I2*100)</f>
        <v>14.285714285714285</v>
      </c>
      <c r="D16" s="146">
        <f>(D15/'Workings DDD per 100 BDU'!L2*100)</f>
        <v>14.285714285714285</v>
      </c>
      <c r="E16" s="146">
        <f>(E15/'Workings DDD per 100 BDU'!O2*100)</f>
        <v>14.285714285714285</v>
      </c>
      <c r="F16" s="146">
        <f>(F15/'Workings DDD per 100 BDU'!R2*100)</f>
        <v>14.285714285714285</v>
      </c>
      <c r="G16" s="146">
        <f>(G15/'Workings DDD per 100 BDU'!U2*100)</f>
        <v>14.285714285714285</v>
      </c>
      <c r="H16" s="146">
        <f>(H15/'Workings DDD per 100 BDU'!X2*100)</f>
        <v>14.285714285714285</v>
      </c>
      <c r="I16" s="146">
        <f>(I15/'Workings DDD per 100 BDU'!AA2*100)</f>
        <v>14.285714285714285</v>
      </c>
      <c r="J16" s="146">
        <f>(J15/'Workings DDD per 100 BDU'!AD2*100)</f>
        <v>14.285714285714285</v>
      </c>
      <c r="K16" s="146">
        <f>(K15/'Workings DDD per 100 BDU'!AG2*100)</f>
        <v>14.285714285714285</v>
      </c>
      <c r="L16" s="146">
        <f>(L15/'Workings DDD per 100 BDU'!AJ2*100)</f>
        <v>14.285714285714285</v>
      </c>
      <c r="M16" s="146">
        <f>(M15/'Workings DDD per 100 BDU'!AM2*100)</f>
        <v>14.285714285714285</v>
      </c>
    </row>
    <row r="17" spans="1:13" ht="15.6" x14ac:dyDescent="0.3">
      <c r="A17" s="141" t="s">
        <v>120</v>
      </c>
      <c r="B17" s="145">
        <f>('Workings DDD per 100 BDU'!E28+'Workings DDD per 100 BDU'!E29)</f>
        <v>150</v>
      </c>
      <c r="C17" s="147">
        <f>('Workings DDD per 100 BDU'!H28+'Workings DDD per 100 BDU'!H29)</f>
        <v>150</v>
      </c>
      <c r="D17" s="145">
        <f>('Workings DDD per 100 BDU'!K29+'Workings DDD per 100 BDU'!K28)</f>
        <v>150</v>
      </c>
      <c r="E17" s="145">
        <f>('Workings DDD per 100 BDU'!N29+'Workings DDD per 100 BDU'!N28)</f>
        <v>150</v>
      </c>
      <c r="F17" s="145">
        <f>('Workings DDD per 100 BDU'!Q29+'Workings DDD per 100 BDU'!Q28)</f>
        <v>150</v>
      </c>
      <c r="G17" s="145">
        <f>('Workings DDD per 100 BDU'!T29+'Workings DDD per 100 BDU'!T28)</f>
        <v>150</v>
      </c>
      <c r="H17" s="145">
        <f>('Workings DDD per 100 BDU'!W29+'Workings DDD per 100 BDU'!W28)</f>
        <v>150</v>
      </c>
      <c r="I17" s="145">
        <f>('Workings DDD per 100 BDU'!Z28+'Workings DDD per 100 BDU'!Z29)</f>
        <v>150</v>
      </c>
      <c r="J17" s="145">
        <f>('Workings DDD per 100 BDU'!AC29+'Workings DDD per 100 BDU'!AC28)</f>
        <v>150</v>
      </c>
      <c r="K17" s="145">
        <f>('Workings DDD per 100 BDU'!AF29+'Workings DDD per 100 BDU'!AF28)</f>
        <v>150</v>
      </c>
      <c r="L17" s="145">
        <f>('Workings DDD per 100 BDU'!AI28+'Workings DDD per 100 BDU'!AI29)</f>
        <v>150</v>
      </c>
      <c r="M17" s="145">
        <f>('Workings DDD per 100 BDU'!AL28+'Workings DDD per 100 BDU'!AL29)</f>
        <v>150</v>
      </c>
    </row>
    <row r="18" spans="1:13" ht="15.6" x14ac:dyDescent="0.3">
      <c r="A18" s="143" t="s">
        <v>132</v>
      </c>
      <c r="B18" s="146">
        <f>(B17/'Workings DDD per 100 BDU'!F2*100)</f>
        <v>21.428571428571427</v>
      </c>
      <c r="C18" s="146">
        <f>(C17/'Workings DDD per 100 BDU'!I2*100)</f>
        <v>21.428571428571427</v>
      </c>
      <c r="D18" s="146">
        <f>(D17/'Workings DDD per 100 BDU'!L2*100)</f>
        <v>21.428571428571427</v>
      </c>
      <c r="E18" s="146">
        <f>(E17/'Workings DDD per 100 BDU'!O2*100)</f>
        <v>21.428571428571427</v>
      </c>
      <c r="F18" s="146">
        <f>(F17/'Workings DDD per 100 BDU'!R2*100)</f>
        <v>21.428571428571427</v>
      </c>
      <c r="G18" s="146">
        <f>(G17/'Workings DDD per 100 BDU'!U2*100)</f>
        <v>21.428571428571427</v>
      </c>
      <c r="H18" s="146">
        <f>(H17/'Workings DDD per 100 BDU'!X2*100)</f>
        <v>21.428571428571427</v>
      </c>
      <c r="I18" s="146">
        <f>(I17/'Workings DDD per 100 BDU'!AA2*100)</f>
        <v>21.428571428571427</v>
      </c>
      <c r="J18" s="146">
        <f>(J17/'Workings DDD per 100 BDU'!AD2*100)</f>
        <v>21.428571428571427</v>
      </c>
      <c r="K18" s="146">
        <f>(K17/'Workings DDD per 100 BDU'!AG2*100)</f>
        <v>21.428571428571427</v>
      </c>
      <c r="L18" s="146">
        <f>(L17/'Workings DDD per 100 BDU'!AJ2*100)</f>
        <v>21.428571428571427</v>
      </c>
      <c r="M18" s="146">
        <f>(M17/'Workings DDD per 100 BDU'!AM2*100)</f>
        <v>21.428571428571427</v>
      </c>
    </row>
    <row r="19" spans="1:13" ht="15.6" x14ac:dyDescent="0.3">
      <c r="A19" s="141" t="s">
        <v>121</v>
      </c>
      <c r="B19" s="145">
        <f>('Workings DDD per 100 BDU'!E34)</f>
        <v>33.4</v>
      </c>
      <c r="C19" s="145">
        <f>('Workings DDD per 100 BDU'!H34)</f>
        <v>33.4</v>
      </c>
      <c r="D19" s="145">
        <f>('Workings DDD per 100 BDU'!K34)</f>
        <v>33.4</v>
      </c>
      <c r="E19" s="145">
        <f>('Workings DDD per 100 BDU'!N34)</f>
        <v>33.4</v>
      </c>
      <c r="F19" s="145">
        <f>('Workings DDD per 100 BDU'!Q34)</f>
        <v>33.4</v>
      </c>
      <c r="G19" s="145">
        <f>('Workings DDD per 100 BDU'!T34)</f>
        <v>33.4</v>
      </c>
      <c r="H19" s="145">
        <f>('Workings DDD per 100 BDU'!W34)</f>
        <v>33.4</v>
      </c>
      <c r="I19" s="145">
        <f>('Workings DDD per 100 BDU'!Z34)</f>
        <v>33.4</v>
      </c>
      <c r="J19" s="145">
        <f>('Workings DDD per 100 BDU'!AC34)</f>
        <v>33.4</v>
      </c>
      <c r="K19" s="145">
        <f>('Workings DDD per 100 BDU'!AF34)</f>
        <v>33.4</v>
      </c>
      <c r="L19" s="145">
        <f>('Workings DDD per 100 BDU'!AI34)</f>
        <v>33.4</v>
      </c>
      <c r="M19" s="145">
        <f>('Workings DDD per 100 BDU'!AL34)</f>
        <v>33.4</v>
      </c>
    </row>
    <row r="20" spans="1:13" ht="15.6" x14ac:dyDescent="0.3">
      <c r="A20" s="143" t="s">
        <v>133</v>
      </c>
      <c r="B20" s="146">
        <f>(B19/'Workings DDD per 100 BDU'!F2*100)</f>
        <v>4.7714285714285705</v>
      </c>
      <c r="C20" s="146">
        <f>(C19/'Workings DDD per 100 BDU'!I2*100)</f>
        <v>4.7714285714285705</v>
      </c>
      <c r="D20" s="146">
        <f>(D19/'Workings DDD per 100 BDU'!L2*100)</f>
        <v>4.7714285714285705</v>
      </c>
      <c r="E20" s="146">
        <f>(E19/'Workings DDD per 100 BDU'!O2*100)</f>
        <v>4.7714285714285705</v>
      </c>
      <c r="F20" s="146">
        <f>(F19/'Workings DDD per 100 BDU'!R2*100)</f>
        <v>4.7714285714285705</v>
      </c>
      <c r="G20" s="146">
        <f>(G19/'Workings DDD per 100 BDU'!U2*100)</f>
        <v>4.7714285714285705</v>
      </c>
      <c r="H20" s="146">
        <f>(H19/'Workings DDD per 100 BDU'!X2*100)</f>
        <v>4.7714285714285705</v>
      </c>
      <c r="I20" s="146">
        <f>(I19/'Workings DDD per 100 BDU'!AA2*100)</f>
        <v>4.7714285714285705</v>
      </c>
      <c r="J20" s="146">
        <f>(J19/'Workings DDD per 100 BDU'!AD2*100)</f>
        <v>4.7714285714285705</v>
      </c>
      <c r="K20" s="146">
        <f>(K19/'Workings DDD per 100 BDU'!AG2*100)</f>
        <v>4.7714285714285705</v>
      </c>
      <c r="L20" s="146">
        <f>(L19/'Workings DDD per 100 BDU'!AJ2*100)</f>
        <v>4.7714285714285705</v>
      </c>
      <c r="M20" s="146">
        <f>(M19/'Workings DDD per 100 BDU'!AM2*100)</f>
        <v>4.7714285714285705</v>
      </c>
    </row>
    <row r="21" spans="1:13" ht="15.6" x14ac:dyDescent="0.3">
      <c r="A21" s="141" t="s">
        <v>122</v>
      </c>
      <c r="B21" s="145">
        <f>('Workings DDD per 100 BDU'!E33)</f>
        <v>12.5</v>
      </c>
      <c r="C21" s="145">
        <f>('Workings DDD per 100 BDU'!H33)</f>
        <v>12.5</v>
      </c>
      <c r="D21" s="145">
        <f>('Workings DDD per 100 BDU'!K33)</f>
        <v>12.5</v>
      </c>
      <c r="E21" s="145">
        <f>('Workings DDD per 100 BDU'!N33)</f>
        <v>12.5</v>
      </c>
      <c r="F21" s="145">
        <f>('Workings DDD per 100 BDU'!Q33)</f>
        <v>12.5</v>
      </c>
      <c r="G21" s="145">
        <f>('Workings DDD per 100 BDU'!T33)</f>
        <v>12.5</v>
      </c>
      <c r="H21" s="145">
        <f>('Workings DDD per 100 BDU'!W33)</f>
        <v>12.5</v>
      </c>
      <c r="I21" s="145">
        <f>('Workings DDD per 100 BDU'!Z33)</f>
        <v>12.5</v>
      </c>
      <c r="J21" s="145">
        <f>('Workings DDD per 100 BDU'!AC33)</f>
        <v>12.5</v>
      </c>
      <c r="K21" s="145">
        <f>('Workings DDD per 100 BDU'!AF33)</f>
        <v>12.5</v>
      </c>
      <c r="L21" s="145">
        <f>('Workings DDD per 100 BDU'!AI33)</f>
        <v>12.5</v>
      </c>
      <c r="M21" s="145">
        <f>('Workings DDD per 100 BDU'!AL33)</f>
        <v>12.5</v>
      </c>
    </row>
    <row r="22" spans="1:13" ht="15.6" x14ac:dyDescent="0.3">
      <c r="A22" s="143" t="s">
        <v>134</v>
      </c>
      <c r="B22" s="146">
        <f>(B21/'Workings DDD per 100 BDU'!F2*100)</f>
        <v>1.7857142857142856</v>
      </c>
      <c r="C22" s="146">
        <f>(C21/'Workings DDD per 100 BDU'!I2*100)</f>
        <v>1.7857142857142856</v>
      </c>
      <c r="D22" s="146">
        <f>(D21/'Workings DDD per 100 BDU'!L2*100)</f>
        <v>1.7857142857142856</v>
      </c>
      <c r="E22" s="146">
        <f>(E21/'Workings DDD per 100 BDU'!O2*100)</f>
        <v>1.7857142857142856</v>
      </c>
      <c r="F22" s="146">
        <f>(F21/'Workings DDD per 100 BDU'!R2*100)</f>
        <v>1.7857142857142856</v>
      </c>
      <c r="G22" s="146">
        <f>(G21/'Workings DDD per 100 BDU'!U2*100)</f>
        <v>1.7857142857142856</v>
      </c>
      <c r="H22" s="146">
        <f>(H21/'Workings DDD per 100 BDU'!X2*100)</f>
        <v>1.7857142857142856</v>
      </c>
      <c r="I22" s="146">
        <f>(I21/'Workings DDD per 100 BDU'!AA2*100)</f>
        <v>1.7857142857142856</v>
      </c>
      <c r="J22" s="146">
        <f>(J21/'Workings DDD per 100 BDU'!AD2*100)</f>
        <v>1.7857142857142856</v>
      </c>
      <c r="K22" s="146">
        <f>(K21/'Workings DDD per 100 BDU'!AG2*100)</f>
        <v>1.7857142857142856</v>
      </c>
      <c r="L22" s="146">
        <f>(L21/'Workings DDD per 100 BDU'!AJ2*100)</f>
        <v>1.7857142857142856</v>
      </c>
      <c r="M22" s="146">
        <f>(M21/'Workings DDD per 100 BDU'!AM2*100)</f>
        <v>1.7857142857142856</v>
      </c>
    </row>
    <row r="23" spans="1:13" ht="15.6" x14ac:dyDescent="0.3">
      <c r="A23" s="141" t="s">
        <v>123</v>
      </c>
      <c r="B23" s="145">
        <f>('Workings DDD per 100 BDU'!E47)</f>
        <v>54.120000000000005</v>
      </c>
      <c r="C23" s="145">
        <f>('Workings DDD per 100 BDU'!H47)</f>
        <v>54.120000000000005</v>
      </c>
      <c r="D23" s="145">
        <f>('Workings DDD per 100 BDU'!K47)</f>
        <v>54.120000000000005</v>
      </c>
      <c r="E23" s="145">
        <f>('Workings DDD per 100 BDU'!N47)</f>
        <v>54.120000000000005</v>
      </c>
      <c r="F23" s="145">
        <f>('Workings DDD per 100 BDU'!Q47)</f>
        <v>54.120000000000005</v>
      </c>
      <c r="G23" s="145">
        <f>('Workings DDD per 100 BDU'!T47)</f>
        <v>54.120000000000005</v>
      </c>
      <c r="H23" s="145">
        <f>('Workings DDD per 100 BDU'!W47)</f>
        <v>54.120000000000005</v>
      </c>
      <c r="I23" s="145">
        <f>('Workings DDD per 100 BDU'!Z47)</f>
        <v>54.120000000000005</v>
      </c>
      <c r="J23" s="145">
        <f>('Workings DDD per 100 BDU'!AC47)</f>
        <v>54.120000000000005</v>
      </c>
      <c r="K23" s="145">
        <f>('Workings DDD per 100 BDU'!AF47)</f>
        <v>54.120000000000005</v>
      </c>
      <c r="L23" s="145">
        <f>('Workings DDD per 100 BDU'!AI47)</f>
        <v>54.120000000000005</v>
      </c>
      <c r="M23" s="145">
        <f>('Workings DDD per 100 BDU'!AL47)</f>
        <v>54.120000000000005</v>
      </c>
    </row>
    <row r="24" spans="1:13" ht="15.6" x14ac:dyDescent="0.3">
      <c r="A24" s="143" t="s">
        <v>135</v>
      </c>
      <c r="B24" s="146">
        <f>(B23/'Workings DDD per 100 BDU'!F2*100)</f>
        <v>7.7314285714285722</v>
      </c>
      <c r="C24" s="146">
        <f>(C23/'Workings DDD per 100 BDU'!I2*100)</f>
        <v>7.7314285714285722</v>
      </c>
      <c r="D24" s="146">
        <f>(D23/'Workings DDD per 100 BDU'!L2*100)</f>
        <v>7.7314285714285722</v>
      </c>
      <c r="E24" s="146">
        <f>(E23/'Workings DDD per 100 BDU'!O2*100)</f>
        <v>7.7314285714285722</v>
      </c>
      <c r="F24" s="146">
        <f>(F23/'Workings DDD per 100 BDU'!R2*100)</f>
        <v>7.7314285714285722</v>
      </c>
      <c r="G24" s="146">
        <f>(G23/'Workings DDD per 100 BDU'!U2*100)</f>
        <v>7.7314285714285722</v>
      </c>
      <c r="H24" s="146">
        <f>(H23/'Workings DDD per 100 BDU'!X2*100)</f>
        <v>7.7314285714285722</v>
      </c>
      <c r="I24" s="146">
        <f>(I23/'Workings DDD per 100 BDU'!AA2*100)</f>
        <v>7.7314285714285722</v>
      </c>
      <c r="J24" s="146">
        <f>(J23/'Workings DDD per 100 BDU'!AD2*100)</f>
        <v>7.7314285714285722</v>
      </c>
      <c r="K24" s="146">
        <f>(K23/'Workings DDD per 100 BDU'!AG2*100)</f>
        <v>7.7314285714285722</v>
      </c>
      <c r="L24" s="146">
        <f>(L23/'Workings DDD per 100 BDU'!AJ2*100)</f>
        <v>7.7314285714285722</v>
      </c>
      <c r="M24" s="146">
        <f>(M23/'Workings DDD per 100 BDU'!AM2*100)</f>
        <v>7.7314285714285722</v>
      </c>
    </row>
    <row r="25" spans="1:13" ht="15.6" x14ac:dyDescent="0.3">
      <c r="A25" s="141" t="s">
        <v>124</v>
      </c>
      <c r="B25" s="145">
        <f>('Workings DDD per 100 BDU'!E48+'Workings DDD per 100 BDU'!E49)</f>
        <v>86.460000000000008</v>
      </c>
      <c r="C25" s="145">
        <f>('Workings DDD per 100 BDU'!H48+'Workings DDD per 100 BDU'!H49)</f>
        <v>86.460000000000008</v>
      </c>
      <c r="D25" s="145">
        <f>('Workings DDD per 100 BDU'!K48+'Workings DDD per 100 BDU'!K49)</f>
        <v>86.460000000000008</v>
      </c>
      <c r="E25" s="145">
        <f>('Workings DDD per 100 BDU'!N48+'Workings DDD per 100 BDU'!N49)</f>
        <v>86.460000000000008</v>
      </c>
      <c r="F25" s="145">
        <f>('Workings DDD per 100 BDU'!Q48+'Workings DDD per 100 BDU'!Q49)</f>
        <v>86.460000000000008</v>
      </c>
      <c r="G25" s="145">
        <f>('Workings DDD per 100 BDU'!T48+'Workings DDD per 100 BDU'!T49)</f>
        <v>86.460000000000008</v>
      </c>
      <c r="H25" s="145">
        <f>('Workings DDD per 100 BDU'!W48+'Workings DDD per 100 BDU'!W49)</f>
        <v>86.460000000000008</v>
      </c>
      <c r="I25" s="145">
        <f>('Workings DDD per 100 BDU'!Z48+'Workings DDD per 100 BDU'!Z49)</f>
        <v>86.460000000000008</v>
      </c>
      <c r="J25" s="145">
        <f>('Workings DDD per 100 BDU'!AC48+'Workings DDD per 100 BDU'!AC49)</f>
        <v>86.460000000000008</v>
      </c>
      <c r="K25" s="145">
        <f>('Workings DDD per 100 BDU'!AF48+'Workings DDD per 100 BDU'!AF49)</f>
        <v>86.460000000000008</v>
      </c>
      <c r="L25" s="145">
        <f>('Workings DDD per 100 BDU'!AI48+'Workings DDD per 100 BDU'!AI49)</f>
        <v>86.460000000000008</v>
      </c>
      <c r="M25" s="145">
        <f>('Workings DDD per 100 BDU'!AL48+'Workings DDD per 100 BDU'!AL49)</f>
        <v>86.460000000000008</v>
      </c>
    </row>
    <row r="26" spans="1:13" ht="15.6" x14ac:dyDescent="0.3">
      <c r="A26" s="143" t="s">
        <v>136</v>
      </c>
      <c r="B26" s="146">
        <f>(B25/'Workings DDD per 100 BDU'!F2*100)</f>
        <v>12.351428571428572</v>
      </c>
      <c r="C26" s="146">
        <f>(C25/'Workings DDD per 100 BDU'!I2*100)</f>
        <v>12.351428571428572</v>
      </c>
      <c r="D26" s="146">
        <f>(D25/'Workings DDD per 100 BDU'!L2*100)</f>
        <v>12.351428571428572</v>
      </c>
      <c r="E26" s="146">
        <f>(E25/'Workings DDD per 100 BDU'!O2*100)</f>
        <v>12.351428571428572</v>
      </c>
      <c r="F26" s="146">
        <f>(F25/'Workings DDD per 100 BDU'!R2*100)</f>
        <v>12.351428571428572</v>
      </c>
      <c r="G26" s="146">
        <f>(G25/'Workings DDD per 100 BDU'!U2*100)</f>
        <v>12.351428571428572</v>
      </c>
      <c r="H26" s="146">
        <f>('IV Vs Oral Breakdown'!H25/'Workings DDD per 100 BDU'!X2*100)</f>
        <v>12.351428571428572</v>
      </c>
      <c r="I26" s="146">
        <f>(I25/'Workings DDD per 100 BDU'!AA2*100)</f>
        <v>12.351428571428572</v>
      </c>
      <c r="J26" s="146">
        <f>(J25/'Workings DDD per 100 BDU'!AD2*100)</f>
        <v>12.351428571428572</v>
      </c>
      <c r="K26" s="146">
        <f>(K25/'Workings DDD per 100 BDU'!AG2*100)</f>
        <v>12.351428571428572</v>
      </c>
      <c r="L26" s="146">
        <f>(L25/'Workings DDD per 100 BDU'!AJ2*100)</f>
        <v>12.351428571428572</v>
      </c>
      <c r="M26" s="146">
        <f>(M25/'Workings DDD per 100 BDU'!AM2*100)</f>
        <v>12.351428571428572</v>
      </c>
    </row>
    <row r="27" spans="1:13" x14ac:dyDescent="0.3">
      <c r="A27" s="19"/>
      <c r="B27" s="21"/>
    </row>
  </sheetData>
  <mergeCells count="1">
    <mergeCell ref="A1:M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T13:T17"/>
  <sheetViews>
    <sheetView workbookViewId="0">
      <selection activeCell="R29" sqref="R29"/>
    </sheetView>
  </sheetViews>
  <sheetFormatPr defaultRowHeight="14.4" x14ac:dyDescent="0.3"/>
  <cols>
    <col min="1" max="1" width="20.33203125" customWidth="1"/>
    <col min="2" max="2" width="15.5546875" bestFit="1" customWidth="1"/>
  </cols>
  <sheetData>
    <row r="13" spans="20:20" x14ac:dyDescent="0.3">
      <c r="T13" s="23"/>
    </row>
    <row r="14" spans="20:20" x14ac:dyDescent="0.3">
      <c r="T14" s="23"/>
    </row>
    <row r="15" spans="20:20" x14ac:dyDescent="0.3">
      <c r="T15" s="23"/>
    </row>
    <row r="16" spans="20:20" x14ac:dyDescent="0.3">
      <c r="T16" s="23"/>
    </row>
    <row r="17" spans="20:20" x14ac:dyDescent="0.3">
      <c r="T17" s="2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Workings DDD per 100 BDU</vt:lpstr>
      <vt:lpstr>Summary</vt:lpstr>
      <vt:lpstr>Total Charts</vt:lpstr>
      <vt:lpstr>IV Vs Oral Breakdown</vt:lpstr>
      <vt:lpstr>Good bioavailability</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Kelly58</dc:creator>
  <cp:lastModifiedBy>Mary Kelly58</cp:lastModifiedBy>
  <cp:lastPrinted>2024-06-20T09:30:24Z</cp:lastPrinted>
  <dcterms:created xsi:type="dcterms:W3CDTF">2024-06-11T13:37:33Z</dcterms:created>
  <dcterms:modified xsi:type="dcterms:W3CDTF">2025-01-06T10:42:35Z</dcterms:modified>
</cp:coreProperties>
</file>