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updateLinks="never" codeName="ThisWorkbook" defaultThemeVersion="124226"/>
  <bookViews>
    <workbookView xWindow="28680" yWindow="-120" windowWidth="19440" windowHeight="11760"/>
  </bookViews>
  <sheets>
    <sheet name="Assessment Form" sheetId="1" r:id="rId1"/>
    <sheet name="Key variables" sheetId="7" state="hidden" r:id="rId2"/>
    <sheet name="All rates summary" sheetId="3" state="hidden" r:id="rId3"/>
    <sheet name="Summary - Daily &amp; weekly" sheetId="2" state="hidden" r:id="rId4"/>
    <sheet name="Cat A monthly etc" sheetId="4" state="hidden" r:id="rId5"/>
    <sheet name="Cat B monthly etc" sheetId="5" state="hidden" r:id="rId6"/>
    <sheet name="Cat C monthly etc" sheetId="6" state="hidden" r:id="rId7"/>
  </sheets>
  <definedNames>
    <definedName name="_ftn1" localSheetId="0">'Assessment Form'!#REF!</definedName>
    <definedName name="_ftn2" localSheetId="0">'Assessment Form'!#REF!</definedName>
    <definedName name="_ftn3" localSheetId="0">'Assessment Form'!#REF!</definedName>
    <definedName name="_ftn4" localSheetId="0">'Assessment Form'!#REF!</definedName>
    <definedName name="_ftnref3" localSheetId="0">'Assessment Form'!#REF!</definedName>
    <definedName name="_ftnref4" localSheetId="0">'Assessment Form'!#REF!</definedName>
    <definedName name="Accommodation_Category">'Assessment Form'!$G$16</definedName>
    <definedName name="Applicable_Date">'Key variables'!$C$4</definedName>
    <definedName name="Applicable_Date_Formatted">'Key variables'!$C$5</definedName>
    <definedName name="Cat_A_BandMax">'Assessment Form'!$Y$298:$Y$334</definedName>
    <definedName name="Cat_A_BandMin">'Assessment Form'!$X$298:$X$334</definedName>
    <definedName name="Cat_A_Rows">'Assessment Form'!$A$298:$A$334</definedName>
    <definedName name="Cat_A_Wkly_Rates">'Assessment Form'!$AC$298:$AC$334</definedName>
    <definedName name="Cat_A_Wkly_Rates_and_Bands">'Assessment Form'!$AC$298:$AD$334</definedName>
    <definedName name="Cat_B_BandMax">'Assessment Form'!$Y$341:$Y$368</definedName>
    <definedName name="Cat_B_BandMin">'Assessment Form'!$X$341:$X$368</definedName>
    <definedName name="Cat_B_Rows">'Assessment Form'!$A$341:$A$368</definedName>
    <definedName name="Cat_B_Wkly_Rates">'Assessment Form'!$AC$341:$AC$368</definedName>
    <definedName name="Cat_B_Wkly_Rates_and_Bands">'Assessment Form'!$AC$341:$AD$368</definedName>
    <definedName name="Cat_C_BandMax">'Assessment Form'!$Y$376:$Y$397</definedName>
    <definedName name="Cat_C_BandMin">'Assessment Form'!$X$376:$X$397</definedName>
    <definedName name="Cat_C_Rows">'Assessment Form'!$A$376:$A$397</definedName>
    <definedName name="Cat_C_Wkly_Rates">'Assessment Form'!$AC$376:$AC$397</definedName>
    <definedName name="Cat_C_Wkly_Rates_and_Bands">'Assessment Form'!$AC$376:$AD$397</definedName>
    <definedName name="Default_Agreed">'Assessment Form'!$H$58</definedName>
    <definedName name="Indiv_CarePlan_Benefiicial_Cats">'Assessment Form'!$F$159:$F$162</definedName>
    <definedName name="Indiv_CarePlan_Necessary_Cats">'Assessment Form'!$F$151:$H$154</definedName>
    <definedName name="Indiv_Child_Income_Cats">'Assessment Form'!$H$184:$H$198</definedName>
    <definedName name="Indiv_Dep_Hardship_Cats">'Assessment Form'!$F$134:$H$144</definedName>
    <definedName name="Indiv_Own_Hardship_Cats">'Assessment Form'!$F$118:$H$125</definedName>
    <definedName name="Indiv_Partner_Income_Cats">'Assessment Form'!$G$184:$G$198</definedName>
    <definedName name="Indiv_Relevant_Income_Cats">'Assessment Form'!$F$105:$H$109</definedName>
    <definedName name="Indiv_Sep_Contributions">'Assessment Form'!$G$222:$H$228</definedName>
    <definedName name="Indiv_Wkly_Income_Cats">'Assessment Form'!$F$67:$H$80</definedName>
    <definedName name="Max_income_for_Nil_rate_Cat_A">'Key variables'!$C$11</definedName>
    <definedName name="Max_income_for_Nil_rate_Cat_B">'Key variables'!$D$11</definedName>
    <definedName name="Max_income_for_Nil_rate_Cat_C">'Key variables'!$E$11</definedName>
    <definedName name="Max_rate_Cat_A">'Key variables'!$C$8</definedName>
    <definedName name="Max_rate_Cat_B">'Key variables'!$D$8</definedName>
    <definedName name="Max_rate_Cat_C">'Key variables'!$E$8</definedName>
    <definedName name="Min_income_for_Cat_A_max_rate">'Key variables'!$C$10</definedName>
    <definedName name="Min_income_for_Cat_B_max_rate">'Key variables'!$D$10</definedName>
    <definedName name="Min_income_for_Cat_C_max_rate">'Key variables'!$E$10</definedName>
    <definedName name="New_DA">'Key variables'!$C$18</definedName>
    <definedName name="New_State_PensionNC">'Key variables'!$C$19</definedName>
    <definedName name="Other_Rent_Min_Reduction">'Key variables'!$C$14</definedName>
    <definedName name="Other_Rent_Paid">'Assessment Form'!$H$54</definedName>
    <definedName name="_xlnm.Print_Area" localSheetId="2">'All rates summary'!$A$1:$J$42</definedName>
    <definedName name="_xlnm.Print_Area" localSheetId="0">'Assessment Form'!$B$1:$I$398</definedName>
    <definedName name="_xlnm.Print_Area" localSheetId="4">'Cat A monthly etc'!$F$2:$L$45</definedName>
    <definedName name="_xlnm.Print_Area" localSheetId="5">'Cat B monthly etc'!$F$2:$L$36</definedName>
    <definedName name="_xlnm.Print_Area" localSheetId="6">'Cat C monthly etc'!$F$2:$L$30</definedName>
    <definedName name="_xlnm.Print_Area" localSheetId="3">'Summary - Daily &amp; weekly'!$A$1:$M$42</definedName>
    <definedName name="Protected_Retained_Income">'Assessment Form'!$G$165</definedName>
    <definedName name="Rate_increment_Cat_A">'Key variables'!$C$9</definedName>
    <definedName name="Rate_increment_Cat_B">'Key variables'!$D$9</definedName>
    <definedName name="Rate_increment_Cat_C">'Key variables'!$E$9</definedName>
    <definedName name="Rate_Unadjusted">'Assessment Form'!$H$88</definedName>
    <definedName name="Rates_Cat_A">'Assessment Form'!$X$298:$AC$334</definedName>
    <definedName name="Rates_Cat_B">'Assessment Form'!$X$341:$AC$368</definedName>
    <definedName name="Rates_Cat_C">'Assessment Form'!$X$376:$AC$397</definedName>
    <definedName name="Savings_Couple_Over_Threshold_YesNo">'Assessment Form'!$F$180</definedName>
    <definedName name="Savings_Own_Over_Threshold_YesNo">'Assessment Form'!$F$97</definedName>
    <definedName name="Separate_Contributions">'Assessment Form'!$G$229</definedName>
    <definedName name="Step_A_Weekly_Income">'Assessment Form'!$F$82</definedName>
    <definedName name="Step_B_Standard_Rate">'Assessment Form'!$H$92</definedName>
    <definedName name="Step_C_Total_Relevant_Income">'Assessment Form'!$F$111</definedName>
    <definedName name="Step_D_Allowable_Expenses_Approved">'Assessment Form'!$H$174</definedName>
    <definedName name="Step_E_Adjusted_Income">'Assessment Form'!$F$206</definedName>
    <definedName name="Step_F_Payable_RSSMAC">'Assessment Form'!$H$216</definedName>
    <definedName name="Step_G_Waiver_Granted">'Assessment Form'!$H$219</definedName>
    <definedName name="SubTotal_CarePlan_Necessary">'Assessment Form'!$F$156</definedName>
    <definedName name="Summary_Fi">'Assessment Form'!$H$271</definedName>
    <definedName name="Summary_Fii">'Assessment Form'!$H$272</definedName>
    <definedName name="Summary_Step_B">'Assessment Form'!$D$277</definedName>
    <definedName name="Summary_Step_F_Total">'Assessment Form'!$H$273</definedName>
    <definedName name="Summary_Step_G">'Assessment Form'!$F$277</definedName>
    <definedName name="Total_Child_Income">'Assessment Form'!$H$199</definedName>
    <definedName name="Total_Partner_Income">'Assessment Form'!$G$199</definedName>
    <definedName name="Weekly_Income_Band">'Assessment Form'!$Q$92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6" i="3" l="1"/>
  <c r="J25" i="3"/>
  <c r="J24" i="3"/>
  <c r="J23" i="3"/>
  <c r="J22" i="3"/>
  <c r="J21" i="3"/>
  <c r="J20" i="3"/>
  <c r="J19" i="3"/>
  <c r="J18" i="3"/>
  <c r="J17" i="3"/>
  <c r="J16" i="3"/>
  <c r="J15" i="3"/>
  <c r="J14" i="3"/>
  <c r="J13" i="3"/>
  <c r="J12" i="3"/>
  <c r="J11" i="3"/>
  <c r="J10" i="3"/>
  <c r="J9" i="3"/>
  <c r="J8" i="3"/>
  <c r="J7" i="3"/>
  <c r="J6" i="3"/>
  <c r="J5" i="3"/>
  <c r="G32" i="3"/>
  <c r="G31" i="3"/>
  <c r="G30" i="3"/>
  <c r="G29" i="3"/>
  <c r="G28" i="3"/>
  <c r="G27" i="3"/>
  <c r="G26" i="3"/>
  <c r="G25" i="3"/>
  <c r="G24" i="3"/>
  <c r="G23" i="3"/>
  <c r="G22" i="3"/>
  <c r="G21" i="3"/>
  <c r="G20" i="3"/>
  <c r="G19" i="3"/>
  <c r="G18" i="3"/>
  <c r="G17" i="3"/>
  <c r="G16" i="3"/>
  <c r="G15" i="3"/>
  <c r="G14" i="3"/>
  <c r="G13" i="3"/>
  <c r="G12" i="3"/>
  <c r="G11" i="3"/>
  <c r="G10" i="3"/>
  <c r="G9" i="3"/>
  <c r="G8" i="3"/>
  <c r="G7" i="3"/>
  <c r="G6" i="3"/>
  <c r="G5" i="3"/>
  <c r="D40" i="3"/>
  <c r="D39" i="3"/>
  <c r="D38" i="3"/>
  <c r="D37" i="3"/>
  <c r="D36" i="3"/>
  <c r="D35" i="3"/>
  <c r="D34" i="3"/>
  <c r="D33" i="3"/>
  <c r="D32" i="3"/>
  <c r="D31" i="3"/>
  <c r="D30" i="3"/>
  <c r="D29" i="3"/>
  <c r="D28" i="3"/>
  <c r="D27" i="3"/>
  <c r="D26" i="3"/>
  <c r="D25" i="3"/>
  <c r="D24" i="3"/>
  <c r="D23" i="3"/>
  <c r="D22" i="3"/>
  <c r="D21" i="3"/>
  <c r="D20" i="3"/>
  <c r="D19" i="3"/>
  <c r="D18" i="3"/>
  <c r="D17" i="3"/>
  <c r="D16" i="3"/>
  <c r="D15" i="3"/>
  <c r="D14" i="3"/>
  <c r="D13" i="3"/>
  <c r="D12" i="3"/>
  <c r="D11" i="3"/>
  <c r="D10" i="3"/>
  <c r="D9" i="3"/>
  <c r="D8" i="3"/>
  <c r="D7" i="3"/>
  <c r="D6" i="3"/>
  <c r="D5" i="3"/>
  <c r="D41" i="3"/>
  <c r="E11" i="7"/>
  <c r="C12" i="7"/>
  <c r="D11" i="7"/>
  <c r="C11" i="7"/>
  <c r="T5" i="4"/>
  <c r="T5" i="5"/>
  <c r="Q5" i="4"/>
  <c r="C19" i="7"/>
  <c r="C18" i="7"/>
  <c r="E10" i="7"/>
  <c r="D10" i="7"/>
  <c r="C10" i="7"/>
  <c r="R3" i="6"/>
  <c r="R3" i="5"/>
  <c r="R3" i="4"/>
  <c r="C5" i="7"/>
  <c r="D337" i="1" s="1"/>
  <c r="Z337" i="1" s="1"/>
  <c r="X2" i="5"/>
  <c r="X3" i="5"/>
  <c r="AA397" i="1"/>
  <c r="AA396" i="1"/>
  <c r="AA395" i="1"/>
  <c r="AA394" i="1"/>
  <c r="AA393" i="1"/>
  <c r="AA392" i="1"/>
  <c r="AA391" i="1"/>
  <c r="AA390" i="1"/>
  <c r="AA389" i="1"/>
  <c r="AA388" i="1"/>
  <c r="AA387" i="1"/>
  <c r="AA386" i="1"/>
  <c r="AA385" i="1"/>
  <c r="AA384" i="1"/>
  <c r="AA383" i="1"/>
  <c r="AA382" i="1"/>
  <c r="AA381" i="1"/>
  <c r="AA380" i="1"/>
  <c r="AA379" i="1"/>
  <c r="AA378" i="1"/>
  <c r="AA377" i="1"/>
  <c r="AA376" i="1"/>
  <c r="AC375" i="1"/>
  <c r="AB375" i="1"/>
  <c r="AC374" i="1"/>
  <c r="AB374" i="1"/>
  <c r="AA374" i="1"/>
  <c r="Z374" i="1"/>
  <c r="AC373" i="1"/>
  <c r="AB373" i="1"/>
  <c r="AA373" i="1"/>
  <c r="Z373" i="1"/>
  <c r="AC372" i="1"/>
  <c r="AB372" i="1"/>
  <c r="AA372" i="1"/>
  <c r="AC371" i="1"/>
  <c r="AB371" i="1"/>
  <c r="AA371" i="1"/>
  <c r="Z371" i="1"/>
  <c r="AC340" i="1"/>
  <c r="AB340" i="1"/>
  <c r="AB339" i="1"/>
  <c r="Z339" i="1"/>
  <c r="AB338" i="1"/>
  <c r="Z338" i="1"/>
  <c r="AB337" i="1"/>
  <c r="AB336" i="1"/>
  <c r="Z336" i="1"/>
  <c r="AC297" i="1"/>
  <c r="AB297" i="1"/>
  <c r="AB296" i="1"/>
  <c r="Z296" i="1"/>
  <c r="AB295" i="1"/>
  <c r="Z295" i="1"/>
  <c r="AB294" i="1"/>
  <c r="AB293" i="1"/>
  <c r="Z293" i="1"/>
  <c r="AA104" i="1"/>
  <c r="B27" i="7"/>
  <c r="B26" i="7"/>
  <c r="B25" i="7"/>
  <c r="B24" i="7"/>
  <c r="D12" i="7" l="1"/>
  <c r="X3" i="4"/>
  <c r="X3" i="6"/>
  <c r="X2" i="6"/>
  <c r="E12" i="7"/>
  <c r="D372" i="1"/>
  <c r="Z372" i="1" s="1"/>
  <c r="D5" i="1"/>
  <c r="X2" i="4"/>
  <c r="D294" i="1"/>
  <c r="Z294" i="1" s="1"/>
  <c r="K2" i="1"/>
  <c r="R2" i="6"/>
  <c r="S9" i="6" s="1"/>
  <c r="S10" i="6" s="1"/>
  <c r="H10" i="6" s="1"/>
  <c r="R2" i="5"/>
  <c r="S9" i="5" s="1"/>
  <c r="G9" i="5" s="1"/>
  <c r="T2" i="5" s="1"/>
  <c r="R2" i="4"/>
  <c r="D82" i="6"/>
  <c r="C82" i="6"/>
  <c r="D31" i="6"/>
  <c r="C31" i="6"/>
  <c r="W8" i="6"/>
  <c r="V8" i="6"/>
  <c r="U8" i="6"/>
  <c r="T8" i="6"/>
  <c r="Q6" i="6"/>
  <c r="R6" i="6" s="1"/>
  <c r="V6" i="6" s="1"/>
  <c r="S5" i="6"/>
  <c r="W3" i="6"/>
  <c r="W2" i="6"/>
  <c r="D82" i="5"/>
  <c r="C82" i="5"/>
  <c r="D37" i="5"/>
  <c r="C37" i="5"/>
  <c r="W8" i="5"/>
  <c r="V8" i="5"/>
  <c r="U8" i="5"/>
  <c r="T8" i="5"/>
  <c r="U6" i="5"/>
  <c r="R6" i="5"/>
  <c r="V6" i="5" s="1"/>
  <c r="Q6" i="5"/>
  <c r="S5" i="5"/>
  <c r="W3" i="5"/>
  <c r="W2" i="5"/>
  <c r="P5" i="5" s="1"/>
  <c r="D82" i="4"/>
  <c r="C82" i="4"/>
  <c r="D46" i="4"/>
  <c r="C46" i="4"/>
  <c r="W8" i="4"/>
  <c r="V8" i="4"/>
  <c r="U8" i="4"/>
  <c r="T8" i="4"/>
  <c r="Q6" i="4"/>
  <c r="R6" i="4" s="1"/>
  <c r="V6" i="4" s="1"/>
  <c r="P5" i="4"/>
  <c r="AD2" i="4"/>
  <c r="Z2" i="4"/>
  <c r="U6" i="6" l="1"/>
  <c r="C83" i="6"/>
  <c r="D84" i="6" s="1"/>
  <c r="C38" i="5"/>
  <c r="D39" i="5" s="1"/>
  <c r="C47" i="4"/>
  <c r="C83" i="4"/>
  <c r="C84" i="4" s="1"/>
  <c r="F82" i="6"/>
  <c r="B82" i="6" s="1"/>
  <c r="A82" i="6" s="1"/>
  <c r="F82" i="5"/>
  <c r="B82" i="5" s="1"/>
  <c r="A82" i="5" s="1"/>
  <c r="F37" i="5"/>
  <c r="B37" i="5" s="1"/>
  <c r="A37" i="5" s="1"/>
  <c r="F46" i="4"/>
  <c r="B46" i="4" s="1"/>
  <c r="A46" i="4" s="1"/>
  <c r="AD3" i="5"/>
  <c r="AD3" i="4"/>
  <c r="AD4" i="4" s="1"/>
  <c r="S9" i="4"/>
  <c r="X4" i="4"/>
  <c r="U6" i="4"/>
  <c r="D48" i="4"/>
  <c r="F82" i="4"/>
  <c r="B82" i="4" s="1"/>
  <c r="A82" i="4" s="1"/>
  <c r="D83" i="4"/>
  <c r="D47" i="4"/>
  <c r="X4" i="6"/>
  <c r="Z6" i="4"/>
  <c r="C9" i="4"/>
  <c r="Z5" i="4"/>
  <c r="AF6" i="4"/>
  <c r="AH6" i="4" s="1"/>
  <c r="W9" i="5"/>
  <c r="L9" i="5" s="1"/>
  <c r="V9" i="5"/>
  <c r="K9" i="5" s="1"/>
  <c r="U9" i="5"/>
  <c r="J9" i="5" s="1"/>
  <c r="T9" i="5"/>
  <c r="I9" i="5" s="1"/>
  <c r="S10" i="5"/>
  <c r="H9" i="5"/>
  <c r="AC9" i="5"/>
  <c r="AD9" i="5" s="1"/>
  <c r="D38" i="5"/>
  <c r="C83" i="5"/>
  <c r="D83" i="5"/>
  <c r="AC10" i="6"/>
  <c r="S11" i="6"/>
  <c r="G10" i="6"/>
  <c r="AC9" i="6"/>
  <c r="AD3" i="6"/>
  <c r="AD4" i="6" s="1"/>
  <c r="D32" i="6"/>
  <c r="C32" i="6"/>
  <c r="H9" i="6"/>
  <c r="G9" i="6"/>
  <c r="T2" i="6" s="1"/>
  <c r="F31" i="6"/>
  <c r="B31" i="6" s="1"/>
  <c r="A31" i="6" s="1"/>
  <c r="D83" i="6"/>
  <c r="F83" i="6" s="1"/>
  <c r="C84" i="6" l="1"/>
  <c r="D85" i="6" s="1"/>
  <c r="B83" i="6"/>
  <c r="A83" i="6" s="1"/>
  <c r="F38" i="5"/>
  <c r="B38" i="5" s="1"/>
  <c r="A38" i="5" s="1"/>
  <c r="C39" i="5"/>
  <c r="D40" i="5" s="1"/>
  <c r="D84" i="4"/>
  <c r="C48" i="4"/>
  <c r="AD4" i="5"/>
  <c r="AD9" i="6"/>
  <c r="AF6" i="6"/>
  <c r="AH6" i="6" s="1"/>
  <c r="C9" i="6"/>
  <c r="B9" i="6" s="1"/>
  <c r="T5" i="6" s="1"/>
  <c r="AC9" i="4"/>
  <c r="S10" i="4"/>
  <c r="H9" i="4"/>
  <c r="N9" i="4" s="1"/>
  <c r="O9" i="4" s="1"/>
  <c r="G9" i="4"/>
  <c r="T2" i="4" s="1"/>
  <c r="F32" i="6"/>
  <c r="B32" i="6" s="1"/>
  <c r="A32" i="6" s="1"/>
  <c r="D33" i="6"/>
  <c r="C33" i="6"/>
  <c r="H11" i="6"/>
  <c r="G11" i="6"/>
  <c r="AC11" i="6"/>
  <c r="S12" i="6"/>
  <c r="D49" i="4"/>
  <c r="C49" i="4"/>
  <c r="F48" i="4"/>
  <c r="V9" i="6"/>
  <c r="K9" i="6" s="1"/>
  <c r="U9" i="6"/>
  <c r="J9" i="6" s="1"/>
  <c r="T9" i="6"/>
  <c r="I9" i="6" s="1"/>
  <c r="W9" i="6"/>
  <c r="L9" i="6" s="1"/>
  <c r="F39" i="5"/>
  <c r="B39" i="5" s="1"/>
  <c r="A39" i="5" s="1"/>
  <c r="W10" i="6"/>
  <c r="L10" i="6" s="1"/>
  <c r="V10" i="6"/>
  <c r="K10" i="6" s="1"/>
  <c r="U10" i="6"/>
  <c r="J10" i="6" s="1"/>
  <c r="T10" i="6"/>
  <c r="I10" i="6" s="1"/>
  <c r="AD10" i="6"/>
  <c r="H10" i="5"/>
  <c r="G10" i="5"/>
  <c r="AC10" i="5"/>
  <c r="S11" i="5"/>
  <c r="F9" i="4"/>
  <c r="B9" i="4" s="1"/>
  <c r="A9" i="4" s="1"/>
  <c r="C10" i="4"/>
  <c r="D10" i="4"/>
  <c r="C84" i="5"/>
  <c r="F83" i="5"/>
  <c r="B83" i="5" s="1"/>
  <c r="A83" i="5" s="1"/>
  <c r="D84" i="5"/>
  <c r="AD2" i="5"/>
  <c r="Z2" i="5"/>
  <c r="Z5" i="5"/>
  <c r="Z6" i="5"/>
  <c r="X4" i="5"/>
  <c r="C9" i="5"/>
  <c r="F47" i="4"/>
  <c r="B47" i="4" s="1"/>
  <c r="A47" i="4" s="1"/>
  <c r="F84" i="4"/>
  <c r="B84" i="4" s="1"/>
  <c r="A84" i="4" s="1"/>
  <c r="D85" i="4"/>
  <c r="C85" i="4"/>
  <c r="AD2" i="6"/>
  <c r="Z2" i="6"/>
  <c r="Z5" i="6"/>
  <c r="Z6" i="6"/>
  <c r="AF6" i="5"/>
  <c r="AH6" i="5" s="1"/>
  <c r="F83" i="4"/>
  <c r="B83" i="4" s="1"/>
  <c r="A83" i="4" s="1"/>
  <c r="F84" i="6" l="1"/>
  <c r="B84" i="6" s="1"/>
  <c r="A84" i="6" s="1"/>
  <c r="C85" i="6"/>
  <c r="F85" i="6" s="1"/>
  <c r="B85" i="6" s="1"/>
  <c r="A85" i="6" s="1"/>
  <c r="C40" i="5"/>
  <c r="B48" i="4"/>
  <c r="A48" i="4" s="1"/>
  <c r="AD10" i="5"/>
  <c r="AD9" i="4"/>
  <c r="D10" i="6"/>
  <c r="O10" i="6" s="1"/>
  <c r="C10" i="6"/>
  <c r="F9" i="6"/>
  <c r="A9" i="6" s="1"/>
  <c r="N9" i="6"/>
  <c r="O9" i="6" s="1"/>
  <c r="S12" i="5"/>
  <c r="H11" i="5"/>
  <c r="G11" i="5"/>
  <c r="AC11" i="5"/>
  <c r="D10" i="5"/>
  <c r="O10" i="5" s="1"/>
  <c r="C10" i="5"/>
  <c r="F9" i="5"/>
  <c r="B9" i="5" s="1"/>
  <c r="A9" i="5" s="1"/>
  <c r="N9" i="5"/>
  <c r="O9" i="5" s="1"/>
  <c r="D11" i="4"/>
  <c r="F10" i="4"/>
  <c r="B10" i="4" s="1"/>
  <c r="A10" i="4" s="1"/>
  <c r="C11" i="4"/>
  <c r="T10" i="5"/>
  <c r="I10" i="5" s="1"/>
  <c r="V10" i="5"/>
  <c r="K10" i="5" s="1"/>
  <c r="W10" i="5"/>
  <c r="L10" i="5" s="1"/>
  <c r="U10" i="5"/>
  <c r="J10" i="5" s="1"/>
  <c r="AC12" i="6"/>
  <c r="S13" i="6"/>
  <c r="H12" i="6"/>
  <c r="G12" i="6"/>
  <c r="F49" i="4"/>
  <c r="B49" i="4" s="1"/>
  <c r="A49" i="4" s="1"/>
  <c r="D50" i="4"/>
  <c r="C50" i="4"/>
  <c r="D86" i="6"/>
  <c r="C86" i="6"/>
  <c r="AD11" i="6"/>
  <c r="W9" i="4"/>
  <c r="L9" i="4" s="1"/>
  <c r="V9" i="4"/>
  <c r="K9" i="4" s="1"/>
  <c r="T9" i="4"/>
  <c r="I9" i="4" s="1"/>
  <c r="U9" i="4"/>
  <c r="J9" i="4" s="1"/>
  <c r="F85" i="4"/>
  <c r="B85" i="4" s="1"/>
  <c r="A85" i="4" s="1"/>
  <c r="D86" i="4"/>
  <c r="C86" i="4"/>
  <c r="D85" i="5"/>
  <c r="C85" i="5"/>
  <c r="F84" i="5"/>
  <c r="B84" i="5" s="1"/>
  <c r="A84" i="5" s="1"/>
  <c r="V11" i="6"/>
  <c r="K11" i="6" s="1"/>
  <c r="U11" i="6"/>
  <c r="J11" i="6" s="1"/>
  <c r="T11" i="6"/>
  <c r="I11" i="6" s="1"/>
  <c r="W11" i="6"/>
  <c r="L11" i="6" s="1"/>
  <c r="D34" i="6"/>
  <c r="C34" i="6"/>
  <c r="F33" i="6"/>
  <c r="B33" i="6" s="1"/>
  <c r="A33" i="6" s="1"/>
  <c r="D41" i="5"/>
  <c r="C41" i="5"/>
  <c r="F40" i="5"/>
  <c r="B40" i="5" s="1"/>
  <c r="A40" i="5" s="1"/>
  <c r="H10" i="4"/>
  <c r="O10" i="4" s="1"/>
  <c r="AC10" i="4"/>
  <c r="S11" i="4"/>
  <c r="G10" i="4"/>
  <c r="AD11" i="5" l="1"/>
  <c r="W12" i="6"/>
  <c r="L12" i="6" s="1"/>
  <c r="V12" i="6"/>
  <c r="K12" i="6" s="1"/>
  <c r="U12" i="6"/>
  <c r="J12" i="6" s="1"/>
  <c r="T12" i="6"/>
  <c r="I12" i="6" s="1"/>
  <c r="W11" i="5"/>
  <c r="L11" i="5" s="1"/>
  <c r="V11" i="5"/>
  <c r="K11" i="5" s="1"/>
  <c r="U11" i="5"/>
  <c r="J11" i="5" s="1"/>
  <c r="T11" i="5"/>
  <c r="I11" i="5" s="1"/>
  <c r="D87" i="6"/>
  <c r="C87" i="6"/>
  <c r="F86" i="6"/>
  <c r="B86" i="6" s="1"/>
  <c r="A86" i="6" s="1"/>
  <c r="F11" i="4"/>
  <c r="B11" i="4" s="1"/>
  <c r="A11" i="4" s="1"/>
  <c r="D12" i="4"/>
  <c r="C12" i="4"/>
  <c r="V10" i="4"/>
  <c r="K10" i="4" s="1"/>
  <c r="U10" i="4"/>
  <c r="J10" i="4" s="1"/>
  <c r="T10" i="4"/>
  <c r="I10" i="4" s="1"/>
  <c r="W10" i="4"/>
  <c r="L10" i="4" s="1"/>
  <c r="D42" i="5"/>
  <c r="F41" i="5"/>
  <c r="B41" i="5" s="1"/>
  <c r="A41" i="5" s="1"/>
  <c r="C42" i="5"/>
  <c r="C86" i="5"/>
  <c r="F85" i="5"/>
  <c r="B85" i="5" s="1"/>
  <c r="A85" i="5" s="1"/>
  <c r="D86" i="5"/>
  <c r="AD10" i="4"/>
  <c r="H13" i="6"/>
  <c r="G13" i="6"/>
  <c r="AC13" i="6"/>
  <c r="S14" i="6"/>
  <c r="H12" i="5"/>
  <c r="G12" i="5"/>
  <c r="AC12" i="5"/>
  <c r="S13" i="5"/>
  <c r="C11" i="5"/>
  <c r="F10" i="5"/>
  <c r="B10" i="5" s="1"/>
  <c r="A10" i="5" s="1"/>
  <c r="N10" i="5"/>
  <c r="D11" i="5"/>
  <c r="O11" i="5" s="1"/>
  <c r="F10" i="6"/>
  <c r="B10" i="6" s="1"/>
  <c r="A10" i="6" s="1"/>
  <c r="N10" i="6"/>
  <c r="D11" i="6"/>
  <c r="O11" i="6" s="1"/>
  <c r="C11" i="6"/>
  <c r="AC11" i="4"/>
  <c r="S12" i="4"/>
  <c r="H11" i="4"/>
  <c r="O11" i="4" s="1"/>
  <c r="G11" i="4"/>
  <c r="D51" i="4"/>
  <c r="C51" i="4"/>
  <c r="F50" i="4"/>
  <c r="B50" i="4" s="1"/>
  <c r="A50" i="4" s="1"/>
  <c r="AD12" i="6"/>
  <c r="N10" i="4"/>
  <c r="F34" i="6"/>
  <c r="B34" i="6" s="1"/>
  <c r="A34" i="6" s="1"/>
  <c r="D35" i="6"/>
  <c r="C35" i="6"/>
  <c r="F86" i="4"/>
  <c r="B86" i="4" s="1"/>
  <c r="A86" i="4" s="1"/>
  <c r="D87" i="4"/>
  <c r="C87" i="4"/>
  <c r="P5" i="6"/>
  <c r="AF5" i="6"/>
  <c r="AH5" i="6" s="1"/>
  <c r="Q5" i="6"/>
  <c r="R5" i="6"/>
  <c r="B11" i="5" l="1"/>
  <c r="AD13" i="6"/>
  <c r="AD11" i="4"/>
  <c r="T12" i="5"/>
  <c r="I12" i="5" s="1"/>
  <c r="V12" i="5"/>
  <c r="K12" i="5" s="1"/>
  <c r="W12" i="5"/>
  <c r="L12" i="5" s="1"/>
  <c r="U12" i="5"/>
  <c r="J12" i="5" s="1"/>
  <c r="F87" i="4"/>
  <c r="B87" i="4" s="1"/>
  <c r="A87" i="4" s="1"/>
  <c r="D88" i="4"/>
  <c r="C88" i="4"/>
  <c r="H12" i="4"/>
  <c r="N12" i="4" s="1"/>
  <c r="G12" i="4"/>
  <c r="AC12" i="4"/>
  <c r="S13" i="4"/>
  <c r="AC14" i="6"/>
  <c r="S15" i="6"/>
  <c r="G14" i="6"/>
  <c r="H14" i="6"/>
  <c r="N11" i="4"/>
  <c r="D36" i="6"/>
  <c r="C36" i="6"/>
  <c r="F35" i="6"/>
  <c r="B35" i="6" s="1"/>
  <c r="A35" i="6" s="1"/>
  <c r="F51" i="4"/>
  <c r="B51" i="4" s="1"/>
  <c r="A51" i="4" s="1"/>
  <c r="D52" i="4"/>
  <c r="C52" i="4"/>
  <c r="D12" i="5"/>
  <c r="O12" i="5" s="1"/>
  <c r="C12" i="5"/>
  <c r="F11" i="5"/>
  <c r="N11" i="5"/>
  <c r="V13" i="6"/>
  <c r="K13" i="6" s="1"/>
  <c r="U13" i="6"/>
  <c r="J13" i="6" s="1"/>
  <c r="T13" i="6"/>
  <c r="I13" i="6" s="1"/>
  <c r="W13" i="6"/>
  <c r="L13" i="6" s="1"/>
  <c r="D87" i="5"/>
  <c r="C87" i="5"/>
  <c r="F86" i="5"/>
  <c r="B86" i="5" s="1"/>
  <c r="A86" i="5" s="1"/>
  <c r="D12" i="6"/>
  <c r="O12" i="6" s="1"/>
  <c r="C12" i="6"/>
  <c r="F11" i="6"/>
  <c r="B11" i="6" s="1"/>
  <c r="A11" i="6" s="1"/>
  <c r="N11" i="6"/>
  <c r="D43" i="5"/>
  <c r="C43" i="5"/>
  <c r="F42" i="5"/>
  <c r="B42" i="5" s="1"/>
  <c r="A42" i="5" s="1"/>
  <c r="D88" i="6"/>
  <c r="C88" i="6"/>
  <c r="F87" i="6"/>
  <c r="B87" i="6" s="1"/>
  <c r="A87" i="6" s="1"/>
  <c r="U5" i="6"/>
  <c r="V5" i="6" s="1"/>
  <c r="S14" i="5"/>
  <c r="H13" i="5"/>
  <c r="AC13" i="5"/>
  <c r="G13" i="5"/>
  <c r="U11" i="4"/>
  <c r="J11" i="4" s="1"/>
  <c r="T11" i="4"/>
  <c r="I11" i="4" s="1"/>
  <c r="W11" i="4"/>
  <c r="L11" i="4" s="1"/>
  <c r="V11" i="4"/>
  <c r="K11" i="4" s="1"/>
  <c r="AD12" i="5"/>
  <c r="C13" i="4"/>
  <c r="F12" i="4"/>
  <c r="B12" i="4" s="1"/>
  <c r="A12" i="4" s="1"/>
  <c r="D13" i="4"/>
  <c r="A11" i="5" l="1"/>
  <c r="B13" i="4"/>
  <c r="O12" i="4"/>
  <c r="AD12" i="4"/>
  <c r="D53" i="4"/>
  <c r="F52" i="4"/>
  <c r="B52" i="4" s="1"/>
  <c r="A52" i="4" s="1"/>
  <c r="C53" i="4"/>
  <c r="F36" i="6"/>
  <c r="B36" i="6" s="1"/>
  <c r="A36" i="6" s="1"/>
  <c r="D37" i="6"/>
  <c r="C37" i="6"/>
  <c r="H14" i="5"/>
  <c r="G14" i="5"/>
  <c r="AC14" i="5"/>
  <c r="S15" i="5"/>
  <c r="AC13" i="4"/>
  <c r="S14" i="4"/>
  <c r="H13" i="4"/>
  <c r="O13" i="4" s="1"/>
  <c r="G13" i="4"/>
  <c r="F13" i="4"/>
  <c r="D14" i="4"/>
  <c r="C14" i="4"/>
  <c r="C13" i="5"/>
  <c r="F12" i="5"/>
  <c r="B12" i="5" s="1"/>
  <c r="A12" i="5" s="1"/>
  <c r="N12" i="5"/>
  <c r="D13" i="5"/>
  <c r="O13" i="5" s="1"/>
  <c r="W14" i="6"/>
  <c r="L14" i="6" s="1"/>
  <c r="V14" i="6"/>
  <c r="K14" i="6" s="1"/>
  <c r="U14" i="6"/>
  <c r="J14" i="6" s="1"/>
  <c r="T14" i="6"/>
  <c r="I14" i="6" s="1"/>
  <c r="D44" i="5"/>
  <c r="F43" i="5"/>
  <c r="B43" i="5" s="1"/>
  <c r="A43" i="5" s="1"/>
  <c r="C44" i="5"/>
  <c r="V12" i="4"/>
  <c r="K12" i="4" s="1"/>
  <c r="U12" i="4"/>
  <c r="J12" i="4" s="1"/>
  <c r="T12" i="4"/>
  <c r="I12" i="4" s="1"/>
  <c r="W12" i="4"/>
  <c r="L12" i="4" s="1"/>
  <c r="D89" i="6"/>
  <c r="F88" i="6"/>
  <c r="B88" i="6" s="1"/>
  <c r="A88" i="6" s="1"/>
  <c r="C89" i="6"/>
  <c r="H15" i="6"/>
  <c r="G15" i="6"/>
  <c r="AC15" i="6"/>
  <c r="S16" i="6"/>
  <c r="F12" i="6"/>
  <c r="B12" i="6" s="1"/>
  <c r="A12" i="6" s="1"/>
  <c r="N12" i="6"/>
  <c r="C13" i="6"/>
  <c r="D13" i="6"/>
  <c r="O13" i="6" s="1"/>
  <c r="C88" i="5"/>
  <c r="F87" i="5"/>
  <c r="B87" i="5" s="1"/>
  <c r="A87" i="5" s="1"/>
  <c r="D88" i="5"/>
  <c r="W13" i="5"/>
  <c r="L13" i="5" s="1"/>
  <c r="V13" i="5"/>
  <c r="K13" i="5" s="1"/>
  <c r="U13" i="5"/>
  <c r="J13" i="5" s="1"/>
  <c r="T13" i="5"/>
  <c r="I13" i="5" s="1"/>
  <c r="AD13" i="5"/>
  <c r="AD14" i="6"/>
  <c r="F88" i="4"/>
  <c r="B88" i="4" s="1"/>
  <c r="A88" i="4" s="1"/>
  <c r="D89" i="4"/>
  <c r="C89" i="4"/>
  <c r="C38" i="6" l="1"/>
  <c r="C39" i="6" s="1"/>
  <c r="A13" i="4"/>
  <c r="AD14" i="5"/>
  <c r="AD15" i="6"/>
  <c r="D90" i="6"/>
  <c r="C90" i="6"/>
  <c r="F89" i="6"/>
  <c r="B89" i="6" s="1"/>
  <c r="A89" i="6" s="1"/>
  <c r="U13" i="4"/>
  <c r="J13" i="4" s="1"/>
  <c r="T13" i="4"/>
  <c r="I13" i="4" s="1"/>
  <c r="W13" i="4"/>
  <c r="L13" i="4" s="1"/>
  <c r="V13" i="4"/>
  <c r="K13" i="4" s="1"/>
  <c r="T14" i="5"/>
  <c r="I14" i="5" s="1"/>
  <c r="V14" i="5"/>
  <c r="K14" i="5" s="1"/>
  <c r="U14" i="5"/>
  <c r="J14" i="5" s="1"/>
  <c r="W14" i="5"/>
  <c r="L14" i="5" s="1"/>
  <c r="G14" i="4"/>
  <c r="H14" i="4"/>
  <c r="O14" i="4" s="1"/>
  <c r="S15" i="4"/>
  <c r="AC14" i="4"/>
  <c r="F14" i="4"/>
  <c r="B14" i="4" s="1"/>
  <c r="A14" i="4" s="1"/>
  <c r="D15" i="4"/>
  <c r="C15" i="4"/>
  <c r="D14" i="5"/>
  <c r="O14" i="5" s="1"/>
  <c r="C14" i="5"/>
  <c r="F13" i="5"/>
  <c r="B13" i="5" s="1"/>
  <c r="A13" i="5" s="1"/>
  <c r="N13" i="5"/>
  <c r="N13" i="4"/>
  <c r="F53" i="4"/>
  <c r="B53" i="4" s="1"/>
  <c r="A53" i="4" s="1"/>
  <c r="D54" i="4"/>
  <c r="C54" i="4"/>
  <c r="AD13" i="4"/>
  <c r="D38" i="6"/>
  <c r="F37" i="6"/>
  <c r="B37" i="6" s="1"/>
  <c r="A37" i="6" s="1"/>
  <c r="AC16" i="6"/>
  <c r="S17" i="6"/>
  <c r="H16" i="6"/>
  <c r="G16" i="6"/>
  <c r="D45" i="5"/>
  <c r="C45" i="5"/>
  <c r="F44" i="5"/>
  <c r="B44" i="5" s="1"/>
  <c r="A44" i="5" s="1"/>
  <c r="F89" i="4"/>
  <c r="B89" i="4" s="1"/>
  <c r="A89" i="4" s="1"/>
  <c r="D90" i="4"/>
  <c r="C90" i="4"/>
  <c r="D89" i="5"/>
  <c r="C89" i="5"/>
  <c r="F88" i="5"/>
  <c r="B88" i="5" s="1"/>
  <c r="A88" i="5" s="1"/>
  <c r="D14" i="6"/>
  <c r="O14" i="6" s="1"/>
  <c r="C14" i="6"/>
  <c r="F13" i="6"/>
  <c r="B13" i="6" s="1"/>
  <c r="A13" i="6" s="1"/>
  <c r="N13" i="6"/>
  <c r="V15" i="6"/>
  <c r="K15" i="6" s="1"/>
  <c r="U15" i="6"/>
  <c r="J15" i="6" s="1"/>
  <c r="T15" i="6"/>
  <c r="I15" i="6" s="1"/>
  <c r="W15" i="6"/>
  <c r="L15" i="6" s="1"/>
  <c r="S16" i="5"/>
  <c r="H15" i="5"/>
  <c r="AC15" i="5"/>
  <c r="G15" i="5"/>
  <c r="D39" i="6" l="1"/>
  <c r="F39" i="6" s="1"/>
  <c r="B39" i="6" s="1"/>
  <c r="A39" i="6" s="1"/>
  <c r="D40" i="6"/>
  <c r="C40" i="6"/>
  <c r="N14" i="4"/>
  <c r="AD14" i="4"/>
  <c r="F90" i="4"/>
  <c r="B90" i="4" s="1"/>
  <c r="A90" i="4" s="1"/>
  <c r="D91" i="4"/>
  <c r="C91" i="4"/>
  <c r="H16" i="5"/>
  <c r="G16" i="5"/>
  <c r="AC16" i="5"/>
  <c r="S17" i="5"/>
  <c r="D55" i="4"/>
  <c r="C55" i="4"/>
  <c r="F54" i="4"/>
  <c r="B54" i="4" s="1"/>
  <c r="A54" i="4" s="1"/>
  <c r="W15" i="5"/>
  <c r="L15" i="5" s="1"/>
  <c r="V15" i="5"/>
  <c r="K15" i="5" s="1"/>
  <c r="U15" i="5"/>
  <c r="J15" i="5" s="1"/>
  <c r="T15" i="5"/>
  <c r="I15" i="5" s="1"/>
  <c r="AD15" i="5"/>
  <c r="C90" i="5"/>
  <c r="F89" i="5"/>
  <c r="B89" i="5" s="1"/>
  <c r="A89" i="5" s="1"/>
  <c r="D90" i="5"/>
  <c r="S16" i="4"/>
  <c r="AC15" i="4"/>
  <c r="H15" i="4"/>
  <c r="O15" i="4" s="1"/>
  <c r="G15" i="4"/>
  <c r="W16" i="6"/>
  <c r="L16" i="6" s="1"/>
  <c r="V16" i="6"/>
  <c r="K16" i="6" s="1"/>
  <c r="U16" i="6"/>
  <c r="J16" i="6" s="1"/>
  <c r="T16" i="6"/>
  <c r="I16" i="6" s="1"/>
  <c r="H17" i="6"/>
  <c r="G17" i="6"/>
  <c r="AC17" i="6"/>
  <c r="S18" i="6"/>
  <c r="F14" i="6"/>
  <c r="B14" i="6" s="1"/>
  <c r="A14" i="6" s="1"/>
  <c r="N14" i="6"/>
  <c r="D15" i="6"/>
  <c r="O15" i="6" s="1"/>
  <c r="C15" i="6"/>
  <c r="C46" i="5"/>
  <c r="D46" i="5"/>
  <c r="F45" i="5"/>
  <c r="B45" i="5" s="1"/>
  <c r="A45" i="5" s="1"/>
  <c r="AD16" i="6"/>
  <c r="F15" i="4"/>
  <c r="B15" i="4" s="1"/>
  <c r="A15" i="4" s="1"/>
  <c r="C16" i="4"/>
  <c r="D16" i="4"/>
  <c r="V14" i="4"/>
  <c r="K14" i="4" s="1"/>
  <c r="T14" i="4"/>
  <c r="I14" i="4" s="1"/>
  <c r="U14" i="4"/>
  <c r="J14" i="4" s="1"/>
  <c r="W14" i="4"/>
  <c r="L14" i="4" s="1"/>
  <c r="D91" i="6"/>
  <c r="F90" i="6"/>
  <c r="B90" i="6" s="1"/>
  <c r="A90" i="6" s="1"/>
  <c r="C91" i="6"/>
  <c r="C15" i="5"/>
  <c r="F14" i="5"/>
  <c r="B14" i="5" s="1"/>
  <c r="A14" i="5" s="1"/>
  <c r="N14" i="5"/>
  <c r="D15" i="5"/>
  <c r="O15" i="5" s="1"/>
  <c r="F38" i="6"/>
  <c r="B38" i="6" s="1"/>
  <c r="A38" i="6" s="1"/>
  <c r="D41" i="6" l="1"/>
  <c r="C41" i="6"/>
  <c r="F40" i="6"/>
  <c r="B40" i="6" s="1"/>
  <c r="A40" i="6" s="1"/>
  <c r="AD16" i="5"/>
  <c r="AD17" i="6"/>
  <c r="D17" i="4"/>
  <c r="C17" i="4"/>
  <c r="F16" i="4"/>
  <c r="B16" i="4" s="1"/>
  <c r="A16" i="4" s="1"/>
  <c r="C47" i="5"/>
  <c r="D47" i="5"/>
  <c r="F46" i="5"/>
  <c r="B46" i="5" s="1"/>
  <c r="A46" i="5" s="1"/>
  <c r="V17" i="6"/>
  <c r="K17" i="6" s="1"/>
  <c r="U17" i="6"/>
  <c r="J17" i="6" s="1"/>
  <c r="T17" i="6"/>
  <c r="I17" i="6" s="1"/>
  <c r="W17" i="6"/>
  <c r="L17" i="6" s="1"/>
  <c r="N15" i="4"/>
  <c r="D16" i="6"/>
  <c r="O16" i="6" s="1"/>
  <c r="C16" i="6"/>
  <c r="F15" i="6"/>
  <c r="B15" i="6" s="1"/>
  <c r="A15" i="6" s="1"/>
  <c r="N15" i="6"/>
  <c r="AD15" i="4"/>
  <c r="D91" i="5"/>
  <c r="C91" i="5"/>
  <c r="F90" i="5"/>
  <c r="B90" i="5" s="1"/>
  <c r="A90" i="5" s="1"/>
  <c r="T16" i="5"/>
  <c r="I16" i="5" s="1"/>
  <c r="V16" i="5"/>
  <c r="K16" i="5" s="1"/>
  <c r="W16" i="5"/>
  <c r="L16" i="5" s="1"/>
  <c r="U16" i="5"/>
  <c r="J16" i="5" s="1"/>
  <c r="S18" i="5"/>
  <c r="H17" i="5"/>
  <c r="AC17" i="5"/>
  <c r="G17" i="5"/>
  <c r="H16" i="4"/>
  <c r="N16" i="4" s="1"/>
  <c r="AC16" i="4"/>
  <c r="G16" i="4"/>
  <c r="S17" i="4"/>
  <c r="D16" i="5"/>
  <c r="O16" i="5" s="1"/>
  <c r="C16" i="5"/>
  <c r="F15" i="5"/>
  <c r="B15" i="5" s="1"/>
  <c r="A15" i="5" s="1"/>
  <c r="N15" i="5"/>
  <c r="V15" i="4"/>
  <c r="K15" i="4" s="1"/>
  <c r="W15" i="4"/>
  <c r="L15" i="4" s="1"/>
  <c r="U15" i="4"/>
  <c r="J15" i="4" s="1"/>
  <c r="T15" i="4"/>
  <c r="I15" i="4" s="1"/>
  <c r="D92" i="6"/>
  <c r="C92" i="6"/>
  <c r="F91" i="6"/>
  <c r="B91" i="6" s="1"/>
  <c r="A91" i="6" s="1"/>
  <c r="F55" i="4"/>
  <c r="B55" i="4" s="1"/>
  <c r="A55" i="4" s="1"/>
  <c r="D56" i="4"/>
  <c r="C56" i="4"/>
  <c r="F91" i="4"/>
  <c r="B91" i="4" s="1"/>
  <c r="A91" i="4" s="1"/>
  <c r="C92" i="4"/>
  <c r="D92" i="4"/>
  <c r="AC18" i="6"/>
  <c r="S19" i="6"/>
  <c r="H18" i="6"/>
  <c r="G18" i="6"/>
  <c r="C42" i="6" l="1"/>
  <c r="D42" i="6"/>
  <c r="F41" i="6"/>
  <c r="B41" i="6" s="1"/>
  <c r="A41" i="6" s="1"/>
  <c r="AD18" i="6"/>
  <c r="O16" i="4"/>
  <c r="AC17" i="4"/>
  <c r="H17" i="4"/>
  <c r="O17" i="4" s="1"/>
  <c r="G17" i="4"/>
  <c r="S18" i="4"/>
  <c r="W18" i="6"/>
  <c r="L18" i="6" s="1"/>
  <c r="V18" i="6"/>
  <c r="K18" i="6" s="1"/>
  <c r="T18" i="6"/>
  <c r="I18" i="6" s="1"/>
  <c r="U18" i="6"/>
  <c r="J18" i="6" s="1"/>
  <c r="V16" i="4"/>
  <c r="K16" i="4" s="1"/>
  <c r="U16" i="4"/>
  <c r="J16" i="4" s="1"/>
  <c r="W16" i="4"/>
  <c r="L16" i="4" s="1"/>
  <c r="T16" i="4"/>
  <c r="I16" i="4" s="1"/>
  <c r="F92" i="4"/>
  <c r="B92" i="4" s="1"/>
  <c r="A92" i="4" s="1"/>
  <c r="D93" i="4"/>
  <c r="C93" i="4"/>
  <c r="AD16" i="4"/>
  <c r="F47" i="5"/>
  <c r="B47" i="5" s="1"/>
  <c r="A47" i="5" s="1"/>
  <c r="D48" i="5"/>
  <c r="C48" i="5"/>
  <c r="H19" i="6"/>
  <c r="G19" i="6"/>
  <c r="S20" i="6"/>
  <c r="AC19" i="6"/>
  <c r="C17" i="5"/>
  <c r="F16" i="5"/>
  <c r="B16" i="5" s="1"/>
  <c r="A16" i="5" s="1"/>
  <c r="N16" i="5"/>
  <c r="D17" i="5"/>
  <c r="O17" i="5" s="1"/>
  <c r="W17" i="5"/>
  <c r="L17" i="5" s="1"/>
  <c r="V17" i="5"/>
  <c r="K17" i="5" s="1"/>
  <c r="U17" i="5"/>
  <c r="J17" i="5" s="1"/>
  <c r="T17" i="5"/>
  <c r="I17" i="5" s="1"/>
  <c r="D93" i="6"/>
  <c r="C93" i="6"/>
  <c r="F92" i="6"/>
  <c r="B92" i="6" s="1"/>
  <c r="A92" i="6" s="1"/>
  <c r="AD17" i="5"/>
  <c r="D57" i="4"/>
  <c r="C57" i="4"/>
  <c r="F56" i="4"/>
  <c r="B56" i="4" s="1"/>
  <c r="A56" i="4" s="1"/>
  <c r="F16" i="6"/>
  <c r="B16" i="6" s="1"/>
  <c r="A16" i="6" s="1"/>
  <c r="N16" i="6"/>
  <c r="D17" i="6"/>
  <c r="O17" i="6" s="1"/>
  <c r="C17" i="6"/>
  <c r="F17" i="4"/>
  <c r="B17" i="4" s="1"/>
  <c r="A17" i="4" s="1"/>
  <c r="D18" i="4"/>
  <c r="C18" i="4"/>
  <c r="H18" i="5"/>
  <c r="G18" i="5"/>
  <c r="AC18" i="5"/>
  <c r="S19" i="5"/>
  <c r="C92" i="5"/>
  <c r="F91" i="5"/>
  <c r="B91" i="5" s="1"/>
  <c r="A91" i="5" s="1"/>
  <c r="D92" i="5"/>
  <c r="F42" i="6" l="1"/>
  <c r="B42" i="6" s="1"/>
  <c r="A42" i="6" s="1"/>
  <c r="D43" i="6"/>
  <c r="C43" i="6"/>
  <c r="AD19" i="6"/>
  <c r="AD18" i="5"/>
  <c r="N17" i="4"/>
  <c r="D94" i="6"/>
  <c r="C94" i="6"/>
  <c r="F93" i="6"/>
  <c r="B93" i="6" s="1"/>
  <c r="A93" i="6" s="1"/>
  <c r="AC20" i="6"/>
  <c r="S21" i="6"/>
  <c r="H20" i="6"/>
  <c r="G20" i="6"/>
  <c r="V19" i="6"/>
  <c r="K19" i="6" s="1"/>
  <c r="U19" i="6"/>
  <c r="J19" i="6" s="1"/>
  <c r="T19" i="6"/>
  <c r="I19" i="6" s="1"/>
  <c r="W19" i="6"/>
  <c r="L19" i="6" s="1"/>
  <c r="D93" i="5"/>
  <c r="C93" i="5"/>
  <c r="F92" i="5"/>
  <c r="B92" i="5" s="1"/>
  <c r="A92" i="5" s="1"/>
  <c r="D18" i="6"/>
  <c r="O18" i="6" s="1"/>
  <c r="C18" i="6"/>
  <c r="F17" i="6"/>
  <c r="B17" i="6" s="1"/>
  <c r="A17" i="6" s="1"/>
  <c r="N17" i="6"/>
  <c r="G18" i="4"/>
  <c r="H18" i="4"/>
  <c r="O18" i="4" s="1"/>
  <c r="AC18" i="4"/>
  <c r="S19" i="4"/>
  <c r="D19" i="4"/>
  <c r="C19" i="4"/>
  <c r="F18" i="4"/>
  <c r="B18" i="4" s="1"/>
  <c r="A18" i="4" s="1"/>
  <c r="S20" i="5"/>
  <c r="H19" i="5"/>
  <c r="G19" i="5"/>
  <c r="AC19" i="5"/>
  <c r="F57" i="4"/>
  <c r="B57" i="4" s="1"/>
  <c r="A57" i="4" s="1"/>
  <c r="D58" i="4"/>
  <c r="C58" i="4"/>
  <c r="F93" i="4"/>
  <c r="B93" i="4" s="1"/>
  <c r="A93" i="4" s="1"/>
  <c r="D94" i="4"/>
  <c r="C94" i="4"/>
  <c r="W17" i="4"/>
  <c r="L17" i="4" s="1"/>
  <c r="U17" i="4"/>
  <c r="J17" i="4" s="1"/>
  <c r="V17" i="4"/>
  <c r="K17" i="4" s="1"/>
  <c r="T17" i="4"/>
  <c r="I17" i="4" s="1"/>
  <c r="C49" i="5"/>
  <c r="F48" i="5"/>
  <c r="B48" i="5" s="1"/>
  <c r="A48" i="5" s="1"/>
  <c r="D49" i="5"/>
  <c r="T18" i="5"/>
  <c r="I18" i="5" s="1"/>
  <c r="V18" i="5"/>
  <c r="K18" i="5" s="1"/>
  <c r="W18" i="5"/>
  <c r="L18" i="5" s="1"/>
  <c r="U18" i="5"/>
  <c r="J18" i="5" s="1"/>
  <c r="D18" i="5"/>
  <c r="O18" i="5" s="1"/>
  <c r="C18" i="5"/>
  <c r="F17" i="5"/>
  <c r="B17" i="5" s="1"/>
  <c r="A17" i="5" s="1"/>
  <c r="N17" i="5"/>
  <c r="AD17" i="4"/>
  <c r="F43" i="6" l="1"/>
  <c r="B43" i="6" s="1"/>
  <c r="A43" i="6" s="1"/>
  <c r="C44" i="6"/>
  <c r="D44" i="6"/>
  <c r="AD19" i="5"/>
  <c r="N18" i="4"/>
  <c r="AD18" i="4"/>
  <c r="C94" i="5"/>
  <c r="F93" i="5"/>
  <c r="B93" i="5" s="1"/>
  <c r="A93" i="5" s="1"/>
  <c r="D94" i="5"/>
  <c r="H21" i="6"/>
  <c r="G21" i="6"/>
  <c r="S22" i="6"/>
  <c r="AC21" i="6"/>
  <c r="F19" i="4"/>
  <c r="B19" i="4" s="1"/>
  <c r="A19" i="4" s="1"/>
  <c r="D20" i="4"/>
  <c r="C20" i="4"/>
  <c r="AD20" i="6"/>
  <c r="F49" i="5"/>
  <c r="B49" i="5" s="1"/>
  <c r="A49" i="5" s="1"/>
  <c r="D50" i="5"/>
  <c r="C50" i="5"/>
  <c r="F94" i="4"/>
  <c r="B94" i="4" s="1"/>
  <c r="A94" i="4" s="1"/>
  <c r="D95" i="4"/>
  <c r="C95" i="4"/>
  <c r="D59" i="4"/>
  <c r="C59" i="4"/>
  <c r="F58" i="4"/>
  <c r="B58" i="4" s="1"/>
  <c r="A58" i="4" s="1"/>
  <c r="C19" i="5"/>
  <c r="F18" i="5"/>
  <c r="B18" i="5" s="1"/>
  <c r="A18" i="5" s="1"/>
  <c r="N18" i="5"/>
  <c r="D19" i="5"/>
  <c r="O19" i="5" s="1"/>
  <c r="W19" i="5"/>
  <c r="L19" i="5" s="1"/>
  <c r="V19" i="5"/>
  <c r="K19" i="5" s="1"/>
  <c r="U19" i="5"/>
  <c r="J19" i="5" s="1"/>
  <c r="T19" i="5"/>
  <c r="I19" i="5" s="1"/>
  <c r="F18" i="6"/>
  <c r="B18" i="6" s="1"/>
  <c r="A18" i="6" s="1"/>
  <c r="N18" i="6"/>
  <c r="D19" i="6"/>
  <c r="O19" i="6" s="1"/>
  <c r="C19" i="6"/>
  <c r="V18" i="4"/>
  <c r="K18" i="4" s="1"/>
  <c r="U18" i="4"/>
  <c r="J18" i="4" s="1"/>
  <c r="T18" i="4"/>
  <c r="I18" i="4" s="1"/>
  <c r="W18" i="4"/>
  <c r="L18" i="4" s="1"/>
  <c r="AC19" i="4"/>
  <c r="S20" i="4"/>
  <c r="H19" i="4"/>
  <c r="N19" i="4" s="1"/>
  <c r="G19" i="4"/>
  <c r="H20" i="5"/>
  <c r="G20" i="5"/>
  <c r="AC20" i="5"/>
  <c r="S21" i="5"/>
  <c r="D95" i="6"/>
  <c r="C95" i="6"/>
  <c r="F94" i="6"/>
  <c r="B94" i="6" s="1"/>
  <c r="A94" i="6" s="1"/>
  <c r="W20" i="6"/>
  <c r="L20" i="6" s="1"/>
  <c r="V20" i="6"/>
  <c r="K20" i="6" s="1"/>
  <c r="U20" i="6"/>
  <c r="J20" i="6" s="1"/>
  <c r="T20" i="6"/>
  <c r="I20" i="6" s="1"/>
  <c r="C45" i="6" l="1"/>
  <c r="D45" i="6"/>
  <c r="F44" i="6"/>
  <c r="B44" i="6" s="1"/>
  <c r="A44" i="6" s="1"/>
  <c r="AD21" i="6"/>
  <c r="O19" i="4"/>
  <c r="W19" i="4"/>
  <c r="L19" i="4" s="1"/>
  <c r="V19" i="4"/>
  <c r="K19" i="4" s="1"/>
  <c r="T19" i="4"/>
  <c r="I19" i="4" s="1"/>
  <c r="U19" i="4"/>
  <c r="J19" i="4" s="1"/>
  <c r="D20" i="5"/>
  <c r="O20" i="5" s="1"/>
  <c r="C20" i="5"/>
  <c r="F19" i="5"/>
  <c r="B19" i="5" s="1"/>
  <c r="A19" i="5" s="1"/>
  <c r="N19" i="5"/>
  <c r="AC22" i="6"/>
  <c r="S23" i="6"/>
  <c r="H22" i="6"/>
  <c r="G22" i="6"/>
  <c r="D20" i="6"/>
  <c r="O20" i="6" s="1"/>
  <c r="C20" i="6"/>
  <c r="F19" i="6"/>
  <c r="B19" i="6" s="1"/>
  <c r="A19" i="6" s="1"/>
  <c r="N19" i="6"/>
  <c r="F95" i="4"/>
  <c r="B95" i="4" s="1"/>
  <c r="A95" i="4" s="1"/>
  <c r="D96" i="4"/>
  <c r="C96" i="4"/>
  <c r="V21" i="6"/>
  <c r="K21" i="6" s="1"/>
  <c r="U21" i="6"/>
  <c r="J21" i="6" s="1"/>
  <c r="T21" i="6"/>
  <c r="I21" i="6" s="1"/>
  <c r="W21" i="6"/>
  <c r="L21" i="6" s="1"/>
  <c r="H20" i="4"/>
  <c r="O20" i="4" s="1"/>
  <c r="AC20" i="4"/>
  <c r="S21" i="4"/>
  <c r="G20" i="4"/>
  <c r="D21" i="4"/>
  <c r="C21" i="4"/>
  <c r="F20" i="4"/>
  <c r="B20" i="4" s="1"/>
  <c r="A20" i="4" s="1"/>
  <c r="S22" i="5"/>
  <c r="H21" i="5"/>
  <c r="AC21" i="5"/>
  <c r="G21" i="5"/>
  <c r="AD19" i="4"/>
  <c r="F59" i="4"/>
  <c r="B59" i="4" s="1"/>
  <c r="A59" i="4" s="1"/>
  <c r="D60" i="4"/>
  <c r="C60" i="4"/>
  <c r="D96" i="6"/>
  <c r="C96" i="6"/>
  <c r="F95" i="6"/>
  <c r="B95" i="6" s="1"/>
  <c r="A95" i="6" s="1"/>
  <c r="AD20" i="5"/>
  <c r="C51" i="5"/>
  <c r="D51" i="5"/>
  <c r="F50" i="5"/>
  <c r="B50" i="5" s="1"/>
  <c r="A50" i="5" s="1"/>
  <c r="T20" i="5"/>
  <c r="I20" i="5" s="1"/>
  <c r="V20" i="5"/>
  <c r="K20" i="5" s="1"/>
  <c r="W20" i="5"/>
  <c r="L20" i="5" s="1"/>
  <c r="U20" i="5"/>
  <c r="J20" i="5" s="1"/>
  <c r="D95" i="5"/>
  <c r="C95" i="5"/>
  <c r="F94" i="5"/>
  <c r="B94" i="5" s="1"/>
  <c r="A94" i="5" s="1"/>
  <c r="F45" i="6" l="1"/>
  <c r="B45" i="6" s="1"/>
  <c r="A45" i="6" s="1"/>
  <c r="D46" i="6"/>
  <c r="C46" i="6"/>
  <c r="AD21" i="5"/>
  <c r="F96" i="4"/>
  <c r="B96" i="4" s="1"/>
  <c r="A96" i="4" s="1"/>
  <c r="C97" i="4"/>
  <c r="D97" i="4"/>
  <c r="C96" i="5"/>
  <c r="F95" i="5"/>
  <c r="B95" i="5" s="1"/>
  <c r="A95" i="5" s="1"/>
  <c r="D96" i="5"/>
  <c r="F21" i="4"/>
  <c r="B21" i="4" s="1"/>
  <c r="A21" i="4" s="1"/>
  <c r="D22" i="4"/>
  <c r="C22" i="4"/>
  <c r="W21" i="5"/>
  <c r="L21" i="5" s="1"/>
  <c r="V21" i="5"/>
  <c r="K21" i="5" s="1"/>
  <c r="U21" i="5"/>
  <c r="J21" i="5" s="1"/>
  <c r="T21" i="5"/>
  <c r="I21" i="5" s="1"/>
  <c r="N20" i="4"/>
  <c r="H23" i="6"/>
  <c r="G23" i="6"/>
  <c r="S24" i="6"/>
  <c r="AC23" i="6"/>
  <c r="AC21" i="4"/>
  <c r="H21" i="4"/>
  <c r="O21" i="4" s="1"/>
  <c r="G21" i="4"/>
  <c r="S22" i="4"/>
  <c r="W22" i="6"/>
  <c r="L22" i="6" s="1"/>
  <c r="V22" i="6"/>
  <c r="K22" i="6" s="1"/>
  <c r="T22" i="6"/>
  <c r="I22" i="6" s="1"/>
  <c r="U22" i="6"/>
  <c r="J22" i="6" s="1"/>
  <c r="AD22" i="6"/>
  <c r="D97" i="6"/>
  <c r="F96" i="6"/>
  <c r="B96" i="6" s="1"/>
  <c r="A96" i="6" s="1"/>
  <c r="C97" i="6"/>
  <c r="D61" i="4"/>
  <c r="F60" i="4"/>
  <c r="B60" i="4" s="1"/>
  <c r="A60" i="4" s="1"/>
  <c r="C61" i="4"/>
  <c r="V20" i="4"/>
  <c r="K20" i="4" s="1"/>
  <c r="U20" i="4"/>
  <c r="J20" i="4" s="1"/>
  <c r="T20" i="4"/>
  <c r="I20" i="4" s="1"/>
  <c r="W20" i="4"/>
  <c r="L20" i="4" s="1"/>
  <c r="H22" i="5"/>
  <c r="G22" i="5"/>
  <c r="AC22" i="5"/>
  <c r="S23" i="5"/>
  <c r="F51" i="5"/>
  <c r="B51" i="5" s="1"/>
  <c r="A51" i="5" s="1"/>
  <c r="D52" i="5"/>
  <c r="C52" i="5"/>
  <c r="AD20" i="4"/>
  <c r="F20" i="6"/>
  <c r="B20" i="6" s="1"/>
  <c r="A20" i="6" s="1"/>
  <c r="N20" i="6"/>
  <c r="D21" i="6"/>
  <c r="O21" i="6" s="1"/>
  <c r="C21" i="6"/>
  <c r="C21" i="5"/>
  <c r="F20" i="5"/>
  <c r="B20" i="5" s="1"/>
  <c r="A20" i="5" s="1"/>
  <c r="N20" i="5"/>
  <c r="D21" i="5"/>
  <c r="O21" i="5" s="1"/>
  <c r="D47" i="6" l="1"/>
  <c r="F46" i="6"/>
  <c r="B46" i="6" s="1"/>
  <c r="A46" i="6" s="1"/>
  <c r="C47" i="6"/>
  <c r="AD23" i="6"/>
  <c r="AD22" i="5"/>
  <c r="AD21" i="4"/>
  <c r="D22" i="5"/>
  <c r="O22" i="5" s="1"/>
  <c r="C22" i="5"/>
  <c r="F21" i="5"/>
  <c r="B21" i="5" s="1"/>
  <c r="A21" i="5" s="1"/>
  <c r="N21" i="5"/>
  <c r="D98" i="6"/>
  <c r="C98" i="6"/>
  <c r="F97" i="6"/>
  <c r="B97" i="6" s="1"/>
  <c r="A97" i="6" s="1"/>
  <c r="N21" i="4"/>
  <c r="D97" i="5"/>
  <c r="C97" i="5"/>
  <c r="F96" i="5"/>
  <c r="B96" i="5" s="1"/>
  <c r="A96" i="5" s="1"/>
  <c r="D22" i="6"/>
  <c r="O22" i="6" s="1"/>
  <c r="C22" i="6"/>
  <c r="F21" i="6"/>
  <c r="B21" i="6" s="1"/>
  <c r="A21" i="6" s="1"/>
  <c r="N21" i="6"/>
  <c r="AC24" i="6"/>
  <c r="S25" i="6"/>
  <c r="H24" i="6"/>
  <c r="G24" i="6"/>
  <c r="T22" i="5"/>
  <c r="I22" i="5" s="1"/>
  <c r="V22" i="5"/>
  <c r="K22" i="5" s="1"/>
  <c r="U22" i="5"/>
  <c r="J22" i="5" s="1"/>
  <c r="W22" i="5"/>
  <c r="L22" i="5" s="1"/>
  <c r="H22" i="4"/>
  <c r="O22" i="4" s="1"/>
  <c r="G22" i="4"/>
  <c r="S23" i="4"/>
  <c r="AC22" i="4"/>
  <c r="V23" i="6"/>
  <c r="K23" i="6" s="1"/>
  <c r="U23" i="6"/>
  <c r="J23" i="6" s="1"/>
  <c r="T23" i="6"/>
  <c r="I23" i="6" s="1"/>
  <c r="W23" i="6"/>
  <c r="L23" i="6" s="1"/>
  <c r="C53" i="5"/>
  <c r="F52" i="5"/>
  <c r="B52" i="5" s="1"/>
  <c r="A52" i="5" s="1"/>
  <c r="D53" i="5"/>
  <c r="F61" i="4"/>
  <c r="B61" i="4" s="1"/>
  <c r="A61" i="4" s="1"/>
  <c r="D62" i="4"/>
  <c r="C62" i="4"/>
  <c r="U21" i="4"/>
  <c r="J21" i="4" s="1"/>
  <c r="V21" i="4"/>
  <c r="K21" i="4" s="1"/>
  <c r="T21" i="4"/>
  <c r="I21" i="4" s="1"/>
  <c r="W21" i="4"/>
  <c r="L21" i="4" s="1"/>
  <c r="F97" i="4"/>
  <c r="B97" i="4" s="1"/>
  <c r="A97" i="4" s="1"/>
  <c r="C98" i="4"/>
  <c r="D98" i="4"/>
  <c r="S24" i="5"/>
  <c r="H23" i="5"/>
  <c r="AC23" i="5"/>
  <c r="G23" i="5"/>
  <c r="D23" i="4"/>
  <c r="C23" i="4"/>
  <c r="F22" i="4"/>
  <c r="B22" i="4" s="1"/>
  <c r="A22" i="4" s="1"/>
  <c r="D48" i="6" l="1"/>
  <c r="F47" i="6"/>
  <c r="B47" i="6" s="1"/>
  <c r="A47" i="6" s="1"/>
  <c r="C48" i="6"/>
  <c r="AD24" i="6"/>
  <c r="AD22" i="4"/>
  <c r="N22" i="4"/>
  <c r="F23" i="4"/>
  <c r="B23" i="4" s="1"/>
  <c r="A23" i="4" s="1"/>
  <c r="C24" i="4"/>
  <c r="D24" i="4"/>
  <c r="C23" i="5"/>
  <c r="F22" i="5"/>
  <c r="B22" i="5" s="1"/>
  <c r="A22" i="5" s="1"/>
  <c r="N22" i="5"/>
  <c r="D23" i="5"/>
  <c r="O23" i="5" s="1"/>
  <c r="H25" i="6"/>
  <c r="G25" i="6"/>
  <c r="S26" i="6"/>
  <c r="AC25" i="6"/>
  <c r="F98" i="4"/>
  <c r="B98" i="4" s="1"/>
  <c r="A98" i="4" s="1"/>
  <c r="D99" i="4"/>
  <c r="C99" i="4"/>
  <c r="D63" i="4"/>
  <c r="C63" i="4"/>
  <c r="F62" i="4"/>
  <c r="B62" i="4" s="1"/>
  <c r="A62" i="4" s="1"/>
  <c r="F53" i="5"/>
  <c r="B53" i="5" s="1"/>
  <c r="A53" i="5" s="1"/>
  <c r="D54" i="5"/>
  <c r="C54" i="5"/>
  <c r="H24" i="5"/>
  <c r="G24" i="5"/>
  <c r="AC24" i="5"/>
  <c r="S25" i="5"/>
  <c r="W23" i="5"/>
  <c r="L23" i="5" s="1"/>
  <c r="V23" i="5"/>
  <c r="K23" i="5" s="1"/>
  <c r="U23" i="5"/>
  <c r="J23" i="5" s="1"/>
  <c r="T23" i="5"/>
  <c r="I23" i="5" s="1"/>
  <c r="AD23" i="5"/>
  <c r="AC23" i="4"/>
  <c r="S24" i="4"/>
  <c r="H23" i="4"/>
  <c r="N23" i="4" s="1"/>
  <c r="G23" i="4"/>
  <c r="W24" i="6"/>
  <c r="L24" i="6" s="1"/>
  <c r="V24" i="6"/>
  <c r="K24" i="6" s="1"/>
  <c r="U24" i="6"/>
  <c r="J24" i="6" s="1"/>
  <c r="T24" i="6"/>
  <c r="I24" i="6" s="1"/>
  <c r="F22" i="6"/>
  <c r="B22" i="6" s="1"/>
  <c r="A22" i="6" s="1"/>
  <c r="N22" i="6"/>
  <c r="D23" i="6"/>
  <c r="O23" i="6" s="1"/>
  <c r="C23" i="6"/>
  <c r="D99" i="6"/>
  <c r="F98" i="6"/>
  <c r="B98" i="6" s="1"/>
  <c r="A98" i="6" s="1"/>
  <c r="C99" i="6"/>
  <c r="V22" i="4"/>
  <c r="K22" i="4" s="1"/>
  <c r="U22" i="4"/>
  <c r="J22" i="4" s="1"/>
  <c r="T22" i="4"/>
  <c r="I22" i="4" s="1"/>
  <c r="W22" i="4"/>
  <c r="L22" i="4" s="1"/>
  <c r="C98" i="5"/>
  <c r="F97" i="5"/>
  <c r="B97" i="5" s="1"/>
  <c r="A97" i="5" s="1"/>
  <c r="D98" i="5"/>
  <c r="C49" i="6" l="1"/>
  <c r="D49" i="6"/>
  <c r="F48" i="6"/>
  <c r="B48" i="6" s="1"/>
  <c r="A48" i="6" s="1"/>
  <c r="AD25" i="6"/>
  <c r="F99" i="4"/>
  <c r="B99" i="4" s="1"/>
  <c r="A99" i="4" s="1"/>
  <c r="C100" i="4"/>
  <c r="D100" i="4"/>
  <c r="C55" i="5"/>
  <c r="F54" i="5"/>
  <c r="B54" i="5" s="1"/>
  <c r="A54" i="5" s="1"/>
  <c r="D55" i="5"/>
  <c r="F63" i="4"/>
  <c r="B63" i="4" s="1"/>
  <c r="A63" i="4" s="1"/>
  <c r="D64" i="4"/>
  <c r="C64" i="4"/>
  <c r="D24" i="5"/>
  <c r="O24" i="5" s="1"/>
  <c r="C24" i="5"/>
  <c r="F23" i="5"/>
  <c r="B23" i="5" s="1"/>
  <c r="A23" i="5" s="1"/>
  <c r="N23" i="5"/>
  <c r="D24" i="6"/>
  <c r="O24" i="6" s="1"/>
  <c r="C24" i="6"/>
  <c r="F23" i="6"/>
  <c r="B23" i="6" s="1"/>
  <c r="A23" i="6" s="1"/>
  <c r="N23" i="6"/>
  <c r="H24" i="4"/>
  <c r="O24" i="4" s="1"/>
  <c r="S25" i="4"/>
  <c r="G24" i="4"/>
  <c r="AC24" i="4"/>
  <c r="AC26" i="6"/>
  <c r="S27" i="6"/>
  <c r="G26" i="6"/>
  <c r="H26" i="6"/>
  <c r="AD23" i="4"/>
  <c r="O23" i="4"/>
  <c r="V25" i="6"/>
  <c r="K25" i="6" s="1"/>
  <c r="U25" i="6"/>
  <c r="J25" i="6" s="1"/>
  <c r="T25" i="6"/>
  <c r="I25" i="6" s="1"/>
  <c r="W25" i="6"/>
  <c r="L25" i="6" s="1"/>
  <c r="D25" i="4"/>
  <c r="C25" i="4"/>
  <c r="F24" i="4"/>
  <c r="B24" i="4" s="1"/>
  <c r="A24" i="4" s="1"/>
  <c r="T24" i="5"/>
  <c r="I24" i="5" s="1"/>
  <c r="V24" i="5"/>
  <c r="K24" i="5" s="1"/>
  <c r="W24" i="5"/>
  <c r="L24" i="5" s="1"/>
  <c r="U24" i="5"/>
  <c r="J24" i="5" s="1"/>
  <c r="S26" i="5"/>
  <c r="H25" i="5"/>
  <c r="AC25" i="5"/>
  <c r="G25" i="5"/>
  <c r="W23" i="4"/>
  <c r="L23" i="4" s="1"/>
  <c r="V23" i="4"/>
  <c r="K23" i="4" s="1"/>
  <c r="U23" i="4"/>
  <c r="J23" i="4" s="1"/>
  <c r="T23" i="4"/>
  <c r="I23" i="4" s="1"/>
  <c r="D100" i="6"/>
  <c r="C100" i="6"/>
  <c r="F99" i="6"/>
  <c r="B99" i="6" s="1"/>
  <c r="A99" i="6" s="1"/>
  <c r="D99" i="5"/>
  <c r="C99" i="5"/>
  <c r="F98" i="5"/>
  <c r="B98" i="5" s="1"/>
  <c r="A98" i="5" s="1"/>
  <c r="AD24" i="5"/>
  <c r="C50" i="6" l="1"/>
  <c r="D50" i="6"/>
  <c r="F49" i="6"/>
  <c r="B49" i="6" s="1"/>
  <c r="A49" i="6" s="1"/>
  <c r="N24" i="4"/>
  <c r="AD26" i="6"/>
  <c r="AD24" i="4"/>
  <c r="H27" i="6"/>
  <c r="G27" i="6"/>
  <c r="AC27" i="6"/>
  <c r="S28" i="6"/>
  <c r="D65" i="4"/>
  <c r="C65" i="4"/>
  <c r="F64" i="4"/>
  <c r="B64" i="4" s="1"/>
  <c r="A64" i="4" s="1"/>
  <c r="C100" i="5"/>
  <c r="F99" i="5"/>
  <c r="B99" i="5" s="1"/>
  <c r="A99" i="5" s="1"/>
  <c r="D100" i="5"/>
  <c r="H26" i="5"/>
  <c r="G26" i="5"/>
  <c r="AC26" i="5"/>
  <c r="S27" i="5"/>
  <c r="F55" i="5"/>
  <c r="B55" i="5" s="1"/>
  <c r="A55" i="5" s="1"/>
  <c r="D56" i="5"/>
  <c r="C56" i="5"/>
  <c r="F25" i="4"/>
  <c r="B25" i="4" s="1"/>
  <c r="A25" i="4" s="1"/>
  <c r="C26" i="4"/>
  <c r="D26" i="4"/>
  <c r="F24" i="6"/>
  <c r="B24" i="6" s="1"/>
  <c r="A24" i="6" s="1"/>
  <c r="N24" i="6"/>
  <c r="C25" i="6"/>
  <c r="D25" i="6"/>
  <c r="O25" i="6" s="1"/>
  <c r="V24" i="4"/>
  <c r="K24" i="4" s="1"/>
  <c r="U24" i="4"/>
  <c r="J24" i="4" s="1"/>
  <c r="T24" i="4"/>
  <c r="I24" i="4" s="1"/>
  <c r="W24" i="4"/>
  <c r="L24" i="4" s="1"/>
  <c r="C25" i="5"/>
  <c r="F24" i="5"/>
  <c r="B24" i="5" s="1"/>
  <c r="A24" i="5" s="1"/>
  <c r="N24" i="5"/>
  <c r="D25" i="5"/>
  <c r="O25" i="5" s="1"/>
  <c r="AC25" i="4"/>
  <c r="S26" i="4"/>
  <c r="H25" i="4"/>
  <c r="N25" i="4" s="1"/>
  <c r="G25" i="4"/>
  <c r="F100" i="4"/>
  <c r="B100" i="4" s="1"/>
  <c r="A100" i="4" s="1"/>
  <c r="D101" i="4"/>
  <c r="C101" i="4"/>
  <c r="W25" i="5"/>
  <c r="L25" i="5" s="1"/>
  <c r="V25" i="5"/>
  <c r="K25" i="5" s="1"/>
  <c r="U25" i="5"/>
  <c r="J25" i="5" s="1"/>
  <c r="T25" i="5"/>
  <c r="I25" i="5" s="1"/>
  <c r="D101" i="6"/>
  <c r="C101" i="6"/>
  <c r="F100" i="6"/>
  <c r="B100" i="6" s="1"/>
  <c r="A100" i="6" s="1"/>
  <c r="AD25" i="5"/>
  <c r="W26" i="6"/>
  <c r="L26" i="6" s="1"/>
  <c r="V26" i="6"/>
  <c r="K26" i="6" s="1"/>
  <c r="U26" i="6"/>
  <c r="J26" i="6" s="1"/>
  <c r="T26" i="6"/>
  <c r="I26" i="6" s="1"/>
  <c r="C51" i="6" l="1"/>
  <c r="D51" i="6"/>
  <c r="F50" i="6"/>
  <c r="B50" i="6" s="1"/>
  <c r="A50" i="6" s="1"/>
  <c r="AD27" i="6"/>
  <c r="AD25" i="4"/>
  <c r="O25" i="4"/>
  <c r="AC28" i="6"/>
  <c r="S29" i="6"/>
  <c r="H28" i="6"/>
  <c r="G28" i="6"/>
  <c r="D102" i="6"/>
  <c r="C102" i="6"/>
  <c r="F101" i="6"/>
  <c r="B101" i="6" s="1"/>
  <c r="A101" i="6" s="1"/>
  <c r="G26" i="4"/>
  <c r="H26" i="4"/>
  <c r="O26" i="4" s="1"/>
  <c r="AC26" i="4"/>
  <c r="S27" i="4"/>
  <c r="S28" i="5"/>
  <c r="H27" i="5"/>
  <c r="G27" i="5"/>
  <c r="AC27" i="5"/>
  <c r="D101" i="5"/>
  <c r="C101" i="5"/>
  <c r="F100" i="5"/>
  <c r="B100" i="5" s="1"/>
  <c r="A100" i="5" s="1"/>
  <c r="AD26" i="5"/>
  <c r="T26" i="5"/>
  <c r="I26" i="5" s="1"/>
  <c r="V26" i="5"/>
  <c r="K26" i="5" s="1"/>
  <c r="W26" i="5"/>
  <c r="L26" i="5" s="1"/>
  <c r="U26" i="5"/>
  <c r="J26" i="5" s="1"/>
  <c r="V27" i="6"/>
  <c r="K27" i="6" s="1"/>
  <c r="U27" i="6"/>
  <c r="J27" i="6" s="1"/>
  <c r="T27" i="6"/>
  <c r="I27" i="6" s="1"/>
  <c r="W27" i="6"/>
  <c r="L27" i="6" s="1"/>
  <c r="F65" i="4"/>
  <c r="B65" i="4" s="1"/>
  <c r="A65" i="4" s="1"/>
  <c r="D66" i="4"/>
  <c r="C66" i="4"/>
  <c r="V25" i="4"/>
  <c r="K25" i="4" s="1"/>
  <c r="U25" i="4"/>
  <c r="J25" i="4" s="1"/>
  <c r="T25" i="4"/>
  <c r="I25" i="4" s="1"/>
  <c r="W25" i="4"/>
  <c r="L25" i="4" s="1"/>
  <c r="D26" i="5"/>
  <c r="O26" i="5" s="1"/>
  <c r="C26" i="5"/>
  <c r="F25" i="5"/>
  <c r="B25" i="5" s="1"/>
  <c r="A25" i="5" s="1"/>
  <c r="N25" i="5"/>
  <c r="F101" i="4"/>
  <c r="B101" i="4" s="1"/>
  <c r="A101" i="4" s="1"/>
  <c r="D102" i="4"/>
  <c r="C102" i="4"/>
  <c r="C57" i="5"/>
  <c r="F56" i="5"/>
  <c r="B56" i="5" s="1"/>
  <c r="A56" i="5" s="1"/>
  <c r="D57" i="5"/>
  <c r="D26" i="6"/>
  <c r="O26" i="6" s="1"/>
  <c r="C26" i="6"/>
  <c r="F25" i="6"/>
  <c r="B25" i="6" s="1"/>
  <c r="A25" i="6" s="1"/>
  <c r="N25" i="6"/>
  <c r="D27" i="4"/>
  <c r="C27" i="4"/>
  <c r="F26" i="4"/>
  <c r="B26" i="4" s="1"/>
  <c r="A26" i="4" s="1"/>
  <c r="F51" i="6" l="1"/>
  <c r="B51" i="6" s="1"/>
  <c r="A51" i="6" s="1"/>
  <c r="D52" i="6"/>
  <c r="C52" i="6"/>
  <c r="N26" i="4"/>
  <c r="AD27" i="5"/>
  <c r="AD26" i="4"/>
  <c r="F57" i="5"/>
  <c r="B57" i="5" s="1"/>
  <c r="A57" i="5" s="1"/>
  <c r="D58" i="5"/>
  <c r="C58" i="5"/>
  <c r="F26" i="6"/>
  <c r="B26" i="6" s="1"/>
  <c r="A26" i="6" s="1"/>
  <c r="N26" i="6"/>
  <c r="D27" i="6"/>
  <c r="O27" i="6" s="1"/>
  <c r="C27" i="6"/>
  <c r="H28" i="5"/>
  <c r="G28" i="5"/>
  <c r="AC28" i="5"/>
  <c r="S29" i="5"/>
  <c r="W28" i="6"/>
  <c r="L28" i="6" s="1"/>
  <c r="V28" i="6"/>
  <c r="K28" i="6" s="1"/>
  <c r="U28" i="6"/>
  <c r="J28" i="6" s="1"/>
  <c r="T28" i="6"/>
  <c r="I28" i="6" s="1"/>
  <c r="D103" i="6"/>
  <c r="C103" i="6"/>
  <c r="F102" i="6"/>
  <c r="B102" i="6" s="1"/>
  <c r="A102" i="6" s="1"/>
  <c r="F102" i="4"/>
  <c r="B102" i="4" s="1"/>
  <c r="A102" i="4" s="1"/>
  <c r="D103" i="4"/>
  <c r="C103" i="4"/>
  <c r="F27" i="4"/>
  <c r="B27" i="4" s="1"/>
  <c r="A27" i="4" s="1"/>
  <c r="D28" i="4"/>
  <c r="C28" i="4"/>
  <c r="V26" i="4"/>
  <c r="K26" i="4" s="1"/>
  <c r="U26" i="4"/>
  <c r="J26" i="4" s="1"/>
  <c r="T26" i="4"/>
  <c r="I26" i="4" s="1"/>
  <c r="W26" i="4"/>
  <c r="L26" i="4" s="1"/>
  <c r="C27" i="5"/>
  <c r="F26" i="5"/>
  <c r="B26" i="5" s="1"/>
  <c r="A26" i="5" s="1"/>
  <c r="N26" i="5"/>
  <c r="D27" i="5"/>
  <c r="O27" i="5" s="1"/>
  <c r="S30" i="6"/>
  <c r="H29" i="6"/>
  <c r="G29" i="6"/>
  <c r="AC29" i="6"/>
  <c r="S28" i="4"/>
  <c r="AC27" i="4"/>
  <c r="H27" i="4"/>
  <c r="O27" i="4" s="1"/>
  <c r="G27" i="4"/>
  <c r="C102" i="5"/>
  <c r="F101" i="5"/>
  <c r="B101" i="5" s="1"/>
  <c r="A101" i="5" s="1"/>
  <c r="D102" i="5"/>
  <c r="D67" i="4"/>
  <c r="F66" i="4"/>
  <c r="B66" i="4" s="1"/>
  <c r="A66" i="4" s="1"/>
  <c r="C67" i="4"/>
  <c r="W27" i="5"/>
  <c r="L27" i="5" s="1"/>
  <c r="V27" i="5"/>
  <c r="K27" i="5" s="1"/>
  <c r="U27" i="5"/>
  <c r="J27" i="5" s="1"/>
  <c r="T27" i="5"/>
  <c r="I27" i="5" s="1"/>
  <c r="AD28" i="6"/>
  <c r="F52" i="6" l="1"/>
  <c r="B52" i="6" s="1"/>
  <c r="A52" i="6" s="1"/>
  <c r="C53" i="6"/>
  <c r="D53" i="6"/>
  <c r="AD29" i="6"/>
  <c r="AD28" i="5"/>
  <c r="AD27" i="4"/>
  <c r="D103" i="5"/>
  <c r="C103" i="5"/>
  <c r="F102" i="5"/>
  <c r="B102" i="5" s="1"/>
  <c r="A102" i="5" s="1"/>
  <c r="G30" i="6"/>
  <c r="AC30" i="6"/>
  <c r="S31" i="6"/>
  <c r="H30" i="6"/>
  <c r="W27" i="4"/>
  <c r="L27" i="4" s="1"/>
  <c r="V27" i="4"/>
  <c r="K27" i="4" s="1"/>
  <c r="T27" i="4"/>
  <c r="I27" i="4" s="1"/>
  <c r="U27" i="4"/>
  <c r="J27" i="4" s="1"/>
  <c r="N27" i="4"/>
  <c r="D28" i="6"/>
  <c r="O28" i="6" s="1"/>
  <c r="C28" i="6"/>
  <c r="F27" i="6"/>
  <c r="B27" i="6" s="1"/>
  <c r="A27" i="6" s="1"/>
  <c r="N27" i="6"/>
  <c r="H28" i="4"/>
  <c r="O28" i="4" s="1"/>
  <c r="AC28" i="4"/>
  <c r="S29" i="4"/>
  <c r="G28" i="4"/>
  <c r="S30" i="5"/>
  <c r="H29" i="5"/>
  <c r="AC29" i="5"/>
  <c r="G29" i="5"/>
  <c r="V29" i="6"/>
  <c r="K29" i="6" s="1"/>
  <c r="U29" i="6"/>
  <c r="J29" i="6" s="1"/>
  <c r="T29" i="6"/>
  <c r="I29" i="6" s="1"/>
  <c r="W29" i="6"/>
  <c r="L29" i="6" s="1"/>
  <c r="D28" i="5"/>
  <c r="O28" i="5" s="1"/>
  <c r="C28" i="5"/>
  <c r="F27" i="5"/>
  <c r="B27" i="5" s="1"/>
  <c r="A27" i="5" s="1"/>
  <c r="N27" i="5"/>
  <c r="D29" i="4"/>
  <c r="C29" i="4"/>
  <c r="F28" i="4"/>
  <c r="B28" i="4" s="1"/>
  <c r="A28" i="4" s="1"/>
  <c r="F103" i="4"/>
  <c r="B103" i="4" s="1"/>
  <c r="A103" i="4" s="1"/>
  <c r="D104" i="4"/>
  <c r="C104" i="4"/>
  <c r="C59" i="5"/>
  <c r="D59" i="5"/>
  <c r="F58" i="5"/>
  <c r="B58" i="5" s="1"/>
  <c r="A58" i="5" s="1"/>
  <c r="D104" i="6"/>
  <c r="C104" i="6"/>
  <c r="F103" i="6"/>
  <c r="B103" i="6" s="1"/>
  <c r="A103" i="6" s="1"/>
  <c r="F67" i="4"/>
  <c r="B67" i="4" s="1"/>
  <c r="A67" i="4" s="1"/>
  <c r="D68" i="4"/>
  <c r="C68" i="4"/>
  <c r="T28" i="5"/>
  <c r="I28" i="5" s="1"/>
  <c r="V28" i="5"/>
  <c r="K28" i="5" s="1"/>
  <c r="W28" i="5"/>
  <c r="L28" i="5" s="1"/>
  <c r="U28" i="5"/>
  <c r="J28" i="5" s="1"/>
  <c r="F53" i="6" l="1"/>
  <c r="B53" i="6" s="1"/>
  <c r="A53" i="6" s="1"/>
  <c r="D54" i="6"/>
  <c r="C54" i="6"/>
  <c r="AD30" i="6"/>
  <c r="N28" i="4"/>
  <c r="W29" i="5"/>
  <c r="L29" i="5" s="1"/>
  <c r="V29" i="5"/>
  <c r="K29" i="5" s="1"/>
  <c r="U29" i="5"/>
  <c r="J29" i="5" s="1"/>
  <c r="T29" i="5"/>
  <c r="I29" i="5" s="1"/>
  <c r="F104" i="4"/>
  <c r="B104" i="4" s="1"/>
  <c r="A104" i="4" s="1"/>
  <c r="D105" i="4"/>
  <c r="C105" i="4"/>
  <c r="V28" i="4"/>
  <c r="K28" i="4" s="1"/>
  <c r="U28" i="4"/>
  <c r="J28" i="4" s="1"/>
  <c r="T28" i="4"/>
  <c r="I28" i="4" s="1"/>
  <c r="W28" i="4"/>
  <c r="L28" i="4" s="1"/>
  <c r="AD29" i="5"/>
  <c r="S32" i="6"/>
  <c r="H31" i="6"/>
  <c r="G31" i="6"/>
  <c r="AC31" i="6"/>
  <c r="AD28" i="4"/>
  <c r="W30" i="6"/>
  <c r="L30" i="6" s="1"/>
  <c r="V30" i="6"/>
  <c r="K30" i="6" s="1"/>
  <c r="U30" i="6"/>
  <c r="J30" i="6" s="1"/>
  <c r="T30" i="6"/>
  <c r="I30" i="6" s="1"/>
  <c r="F28" i="6"/>
  <c r="B28" i="6" s="1"/>
  <c r="A28" i="6" s="1"/>
  <c r="N28" i="6"/>
  <c r="C29" i="6"/>
  <c r="D29" i="6"/>
  <c r="O29" i="6" s="1"/>
  <c r="C104" i="5"/>
  <c r="F103" i="5"/>
  <c r="B103" i="5" s="1"/>
  <c r="A103" i="5" s="1"/>
  <c r="D104" i="5"/>
  <c r="F29" i="4"/>
  <c r="B29" i="4" s="1"/>
  <c r="A29" i="4" s="1"/>
  <c r="D30" i="4"/>
  <c r="C30" i="4"/>
  <c r="H30" i="5"/>
  <c r="G30" i="5"/>
  <c r="AC30" i="5"/>
  <c r="S31" i="5"/>
  <c r="AC29" i="4"/>
  <c r="S30" i="4"/>
  <c r="H29" i="4"/>
  <c r="O29" i="4" s="1"/>
  <c r="G29" i="4"/>
  <c r="C29" i="5"/>
  <c r="F28" i="5"/>
  <c r="B28" i="5" s="1"/>
  <c r="A28" i="5" s="1"/>
  <c r="N28" i="5"/>
  <c r="D29" i="5"/>
  <c r="O29" i="5" s="1"/>
  <c r="F59" i="5"/>
  <c r="B59" i="5" s="1"/>
  <c r="A59" i="5" s="1"/>
  <c r="C60" i="5"/>
  <c r="D60" i="5"/>
  <c r="D69" i="4"/>
  <c r="C69" i="4"/>
  <c r="F68" i="4"/>
  <c r="B68" i="4" s="1"/>
  <c r="A68" i="4" s="1"/>
  <c r="D105" i="6"/>
  <c r="F104" i="6"/>
  <c r="B104" i="6" s="1"/>
  <c r="A104" i="6" s="1"/>
  <c r="C105" i="6"/>
  <c r="D55" i="6" l="1"/>
  <c r="F54" i="6"/>
  <c r="B54" i="6" s="1"/>
  <c r="A54" i="6" s="1"/>
  <c r="C55" i="6"/>
  <c r="AD30" i="5"/>
  <c r="AD31" i="6"/>
  <c r="T30" i="5"/>
  <c r="I30" i="5" s="1"/>
  <c r="V30" i="5"/>
  <c r="K30" i="5" s="1"/>
  <c r="U30" i="5"/>
  <c r="J30" i="5" s="1"/>
  <c r="W30" i="5"/>
  <c r="L30" i="5" s="1"/>
  <c r="D106" i="6"/>
  <c r="C106" i="6"/>
  <c r="F105" i="6"/>
  <c r="B105" i="6" s="1"/>
  <c r="A105" i="6" s="1"/>
  <c r="N29" i="4"/>
  <c r="D105" i="5"/>
  <c r="C105" i="5"/>
  <c r="F104" i="5"/>
  <c r="B104" i="5" s="1"/>
  <c r="A104" i="5" s="1"/>
  <c r="D30" i="6"/>
  <c r="F29" i="6"/>
  <c r="B29" i="6" s="1"/>
  <c r="A29" i="6" s="1"/>
  <c r="N29" i="6"/>
  <c r="D31" i="4"/>
  <c r="C31" i="4"/>
  <c r="F30" i="4"/>
  <c r="B30" i="4" s="1"/>
  <c r="A30" i="4" s="1"/>
  <c r="S32" i="5"/>
  <c r="H31" i="5"/>
  <c r="AC31" i="5"/>
  <c r="G31" i="5"/>
  <c r="D30" i="5"/>
  <c r="O30" i="5" s="1"/>
  <c r="C30" i="5"/>
  <c r="F29" i="5"/>
  <c r="B29" i="5" s="1"/>
  <c r="A29" i="5" s="1"/>
  <c r="N29" i="5"/>
  <c r="C61" i="5"/>
  <c r="D61" i="5"/>
  <c r="F60" i="5"/>
  <c r="B60" i="5" s="1"/>
  <c r="A60" i="5" s="1"/>
  <c r="W29" i="4"/>
  <c r="L29" i="4" s="1"/>
  <c r="U29" i="4"/>
  <c r="J29" i="4" s="1"/>
  <c r="V29" i="4"/>
  <c r="K29" i="4" s="1"/>
  <c r="T29" i="4"/>
  <c r="I29" i="4" s="1"/>
  <c r="W31" i="6"/>
  <c r="L31" i="6" s="1"/>
  <c r="V31" i="6"/>
  <c r="K31" i="6" s="1"/>
  <c r="U31" i="6"/>
  <c r="J31" i="6" s="1"/>
  <c r="T31" i="6"/>
  <c r="I31" i="6" s="1"/>
  <c r="O31" i="6"/>
  <c r="N31" i="6"/>
  <c r="G32" i="6"/>
  <c r="AC32" i="6"/>
  <c r="S33" i="6"/>
  <c r="H32" i="6"/>
  <c r="F105" i="4"/>
  <c r="B105" i="4" s="1"/>
  <c r="A105" i="4" s="1"/>
  <c r="C106" i="4"/>
  <c r="D106" i="4"/>
  <c r="H30" i="4"/>
  <c r="N30" i="4" s="1"/>
  <c r="S31" i="4"/>
  <c r="G30" i="4"/>
  <c r="AC30" i="4"/>
  <c r="D70" i="4"/>
  <c r="C70" i="4"/>
  <c r="F69" i="4"/>
  <c r="B69" i="4" s="1"/>
  <c r="A69" i="4" s="1"/>
  <c r="AD29" i="4"/>
  <c r="C56" i="6" l="1"/>
  <c r="D56" i="6"/>
  <c r="F55" i="6"/>
  <c r="B55" i="6" s="1"/>
  <c r="A55" i="6" s="1"/>
  <c r="O30" i="4"/>
  <c r="AD30" i="4"/>
  <c r="W31" i="5"/>
  <c r="L31" i="5" s="1"/>
  <c r="V31" i="5"/>
  <c r="K31" i="5" s="1"/>
  <c r="U31" i="5"/>
  <c r="J31" i="5" s="1"/>
  <c r="T31" i="5"/>
  <c r="I31" i="5" s="1"/>
  <c r="C106" i="5"/>
  <c r="F105" i="5"/>
  <c r="B105" i="5" s="1"/>
  <c r="A105" i="5" s="1"/>
  <c r="D106" i="5"/>
  <c r="D107" i="6"/>
  <c r="F106" i="6"/>
  <c r="B106" i="6" s="1"/>
  <c r="A106" i="6" s="1"/>
  <c r="C107" i="6"/>
  <c r="AD31" i="5"/>
  <c r="F61" i="5"/>
  <c r="B61" i="5" s="1"/>
  <c r="A61" i="5" s="1"/>
  <c r="D62" i="5"/>
  <c r="C62" i="5"/>
  <c r="V30" i="4"/>
  <c r="K30" i="4" s="1"/>
  <c r="U30" i="4"/>
  <c r="J30" i="4" s="1"/>
  <c r="T30" i="4"/>
  <c r="I30" i="4" s="1"/>
  <c r="W30" i="4"/>
  <c r="L30" i="4" s="1"/>
  <c r="AC31" i="4"/>
  <c r="H31" i="4"/>
  <c r="O31" i="4" s="1"/>
  <c r="G31" i="4"/>
  <c r="S32" i="4"/>
  <c r="O32" i="6"/>
  <c r="N32" i="6"/>
  <c r="O30" i="6"/>
  <c r="F30" i="6"/>
  <c r="B30" i="6" s="1"/>
  <c r="A30" i="6" s="1"/>
  <c r="N30" i="6"/>
  <c r="F106" i="4"/>
  <c r="B106" i="4" s="1"/>
  <c r="A106" i="4" s="1"/>
  <c r="D107" i="4"/>
  <c r="C107" i="4"/>
  <c r="H32" i="5"/>
  <c r="G32" i="5"/>
  <c r="AC32" i="5"/>
  <c r="S33" i="5"/>
  <c r="S34" i="6"/>
  <c r="H33" i="6"/>
  <c r="G33" i="6"/>
  <c r="AC33" i="6"/>
  <c r="C31" i="5"/>
  <c r="F30" i="5"/>
  <c r="B30" i="5" s="1"/>
  <c r="A30" i="5" s="1"/>
  <c r="N30" i="5"/>
  <c r="D31" i="5"/>
  <c r="O31" i="5" s="1"/>
  <c r="AD32" i="6"/>
  <c r="D71" i="4"/>
  <c r="F70" i="4"/>
  <c r="B70" i="4" s="1"/>
  <c r="A70" i="4" s="1"/>
  <c r="C71" i="4"/>
  <c r="W32" i="6"/>
  <c r="L32" i="6" s="1"/>
  <c r="V32" i="6"/>
  <c r="K32" i="6" s="1"/>
  <c r="T32" i="6"/>
  <c r="I32" i="6" s="1"/>
  <c r="U32" i="6"/>
  <c r="J32" i="6" s="1"/>
  <c r="F31" i="4"/>
  <c r="B31" i="4" s="1"/>
  <c r="A31" i="4" s="1"/>
  <c r="D32" i="4"/>
  <c r="C32" i="4"/>
  <c r="D57" i="6" l="1"/>
  <c r="F56" i="6"/>
  <c r="B56" i="6" s="1"/>
  <c r="A56" i="6" s="1"/>
  <c r="C57" i="6"/>
  <c r="AD33" i="6"/>
  <c r="AD31" i="4"/>
  <c r="D108" i="6"/>
  <c r="C108" i="6"/>
  <c r="F107" i="6"/>
  <c r="B107" i="6" s="1"/>
  <c r="A107" i="6" s="1"/>
  <c r="N31" i="4"/>
  <c r="D32" i="5"/>
  <c r="O32" i="5" s="1"/>
  <c r="C32" i="5"/>
  <c r="F31" i="5"/>
  <c r="B31" i="5" s="1"/>
  <c r="A31" i="5" s="1"/>
  <c r="N31" i="5"/>
  <c r="D107" i="5"/>
  <c r="C107" i="5"/>
  <c r="F106" i="5"/>
  <c r="B106" i="5" s="1"/>
  <c r="A106" i="5" s="1"/>
  <c r="W33" i="6"/>
  <c r="L33" i="6" s="1"/>
  <c r="V33" i="6"/>
  <c r="K33" i="6" s="1"/>
  <c r="U33" i="6"/>
  <c r="J33" i="6" s="1"/>
  <c r="T33" i="6"/>
  <c r="I33" i="6" s="1"/>
  <c r="O33" i="6"/>
  <c r="N33" i="6"/>
  <c r="D72" i="4"/>
  <c r="F71" i="4"/>
  <c r="B71" i="4" s="1"/>
  <c r="A71" i="4" s="1"/>
  <c r="C72" i="4"/>
  <c r="G34" i="6"/>
  <c r="AC34" i="6"/>
  <c r="S35" i="6"/>
  <c r="H34" i="6"/>
  <c r="F107" i="4"/>
  <c r="B107" i="4" s="1"/>
  <c r="A107" i="4" s="1"/>
  <c r="C108" i="4"/>
  <c r="D108" i="4"/>
  <c r="H32" i="4"/>
  <c r="N32" i="4" s="1"/>
  <c r="AC32" i="4"/>
  <c r="G32" i="4"/>
  <c r="S33" i="4"/>
  <c r="T32" i="5"/>
  <c r="I32" i="5" s="1"/>
  <c r="V32" i="5"/>
  <c r="K32" i="5" s="1"/>
  <c r="W32" i="5"/>
  <c r="L32" i="5" s="1"/>
  <c r="U32" i="5"/>
  <c r="J32" i="5" s="1"/>
  <c r="S34" i="5"/>
  <c r="H33" i="5"/>
  <c r="AC33" i="5"/>
  <c r="G33" i="5"/>
  <c r="D33" i="4"/>
  <c r="C33" i="4"/>
  <c r="F32" i="4"/>
  <c r="B32" i="4" s="1"/>
  <c r="A32" i="4" s="1"/>
  <c r="AD32" i="5"/>
  <c r="W31" i="4"/>
  <c r="L31" i="4" s="1"/>
  <c r="U31" i="4"/>
  <c r="J31" i="4" s="1"/>
  <c r="V31" i="4"/>
  <c r="K31" i="4" s="1"/>
  <c r="T31" i="4"/>
  <c r="I31" i="4" s="1"/>
  <c r="C63" i="5"/>
  <c r="D63" i="5"/>
  <c r="F62" i="5"/>
  <c r="B62" i="5" s="1"/>
  <c r="A62" i="5" s="1"/>
  <c r="F57" i="6" l="1"/>
  <c r="B57" i="6" s="1"/>
  <c r="A57" i="6" s="1"/>
  <c r="D58" i="6"/>
  <c r="C58" i="6"/>
  <c r="AD32" i="4"/>
  <c r="F33" i="4"/>
  <c r="B33" i="4" s="1"/>
  <c r="A33" i="4" s="1"/>
  <c r="C34" i="4"/>
  <c r="D34" i="4"/>
  <c r="S36" i="6"/>
  <c r="H35" i="6"/>
  <c r="G35" i="6"/>
  <c r="AC35" i="6"/>
  <c r="O32" i="4"/>
  <c r="AD34" i="6"/>
  <c r="C108" i="5"/>
  <c r="F107" i="5"/>
  <c r="B107" i="5" s="1"/>
  <c r="A107" i="5" s="1"/>
  <c r="D108" i="5"/>
  <c r="W34" i="6"/>
  <c r="L34" i="6" s="1"/>
  <c r="U34" i="6"/>
  <c r="J34" i="6" s="1"/>
  <c r="T34" i="6"/>
  <c r="I34" i="6" s="1"/>
  <c r="V34" i="6"/>
  <c r="K34" i="6" s="1"/>
  <c r="AD33" i="5"/>
  <c r="S34" i="4"/>
  <c r="AC33" i="4"/>
  <c r="H33" i="4"/>
  <c r="N33" i="4" s="1"/>
  <c r="G33" i="4"/>
  <c r="D73" i="4"/>
  <c r="F72" i="4"/>
  <c r="B72" i="4" s="1"/>
  <c r="A72" i="4" s="1"/>
  <c r="C73" i="4"/>
  <c r="H34" i="5"/>
  <c r="G34" i="5"/>
  <c r="AC34" i="5"/>
  <c r="S35" i="5"/>
  <c r="V32" i="4"/>
  <c r="K32" i="4" s="1"/>
  <c r="U32" i="4"/>
  <c r="J32" i="4" s="1"/>
  <c r="T32" i="4"/>
  <c r="I32" i="4" s="1"/>
  <c r="W32" i="4"/>
  <c r="L32" i="4" s="1"/>
  <c r="F108" i="4"/>
  <c r="B108" i="4" s="1"/>
  <c r="A108" i="4" s="1"/>
  <c r="D109" i="4"/>
  <c r="C109" i="4"/>
  <c r="W33" i="5"/>
  <c r="L33" i="5" s="1"/>
  <c r="V33" i="5"/>
  <c r="K33" i="5" s="1"/>
  <c r="U33" i="5"/>
  <c r="J33" i="5" s="1"/>
  <c r="T33" i="5"/>
  <c r="I33" i="5" s="1"/>
  <c r="F63" i="5"/>
  <c r="B63" i="5" s="1"/>
  <c r="A63" i="5" s="1"/>
  <c r="C64" i="5"/>
  <c r="D64" i="5"/>
  <c r="D109" i="6"/>
  <c r="C109" i="6"/>
  <c r="F108" i="6"/>
  <c r="B108" i="6" s="1"/>
  <c r="A108" i="6" s="1"/>
  <c r="N34" i="6"/>
  <c r="O34" i="6"/>
  <c r="C33" i="5"/>
  <c r="F32" i="5"/>
  <c r="B32" i="5" s="1"/>
  <c r="A32" i="5" s="1"/>
  <c r="N32" i="5"/>
  <c r="D33" i="5"/>
  <c r="O33" i="5" s="1"/>
  <c r="C59" i="6" l="1"/>
  <c r="D59" i="6"/>
  <c r="F58" i="6"/>
  <c r="B58" i="6" s="1"/>
  <c r="A58" i="6" s="1"/>
  <c r="AD35" i="6"/>
  <c r="AD34" i="5"/>
  <c r="AD33" i="4"/>
  <c r="C65" i="5"/>
  <c r="D65" i="5"/>
  <c r="F64" i="5"/>
  <c r="B64" i="5" s="1"/>
  <c r="A64" i="5" s="1"/>
  <c r="D74" i="4"/>
  <c r="F73" i="4"/>
  <c r="B73" i="4" s="1"/>
  <c r="A73" i="4" s="1"/>
  <c r="C74" i="4"/>
  <c r="W35" i="6"/>
  <c r="L35" i="6" s="1"/>
  <c r="V35" i="6"/>
  <c r="K35" i="6" s="1"/>
  <c r="U35" i="6"/>
  <c r="J35" i="6" s="1"/>
  <c r="T35" i="6"/>
  <c r="I35" i="6" s="1"/>
  <c r="G36" i="6"/>
  <c r="AC36" i="6"/>
  <c r="S37" i="6"/>
  <c r="H36" i="6"/>
  <c r="N35" i="6"/>
  <c r="O35" i="6"/>
  <c r="D109" i="5"/>
  <c r="C109" i="5"/>
  <c r="F108" i="5"/>
  <c r="B108" i="5" s="1"/>
  <c r="A108" i="5" s="1"/>
  <c r="F109" i="4"/>
  <c r="B109" i="4" s="1"/>
  <c r="A109" i="4" s="1"/>
  <c r="D110" i="4"/>
  <c r="C110" i="4"/>
  <c r="S36" i="5"/>
  <c r="H35" i="5"/>
  <c r="G35" i="5"/>
  <c r="AC35" i="5"/>
  <c r="U33" i="4"/>
  <c r="J33" i="4" s="1"/>
  <c r="W33" i="4"/>
  <c r="L33" i="4" s="1"/>
  <c r="V33" i="4"/>
  <c r="K33" i="4" s="1"/>
  <c r="T33" i="4"/>
  <c r="I33" i="4" s="1"/>
  <c r="D35" i="4"/>
  <c r="C35" i="4"/>
  <c r="F34" i="4"/>
  <c r="B34" i="4" s="1"/>
  <c r="A34" i="4" s="1"/>
  <c r="O33" i="4"/>
  <c r="D110" i="6"/>
  <c r="C110" i="6"/>
  <c r="F109" i="6"/>
  <c r="B109" i="6" s="1"/>
  <c r="A109" i="6" s="1"/>
  <c r="D34" i="5"/>
  <c r="O34" i="5" s="1"/>
  <c r="C34" i="5"/>
  <c r="F33" i="5"/>
  <c r="B33" i="5" s="1"/>
  <c r="A33" i="5" s="1"/>
  <c r="N33" i="5"/>
  <c r="T34" i="5"/>
  <c r="I34" i="5" s="1"/>
  <c r="V34" i="5"/>
  <c r="K34" i="5" s="1"/>
  <c r="W34" i="5"/>
  <c r="L34" i="5" s="1"/>
  <c r="U34" i="5"/>
  <c r="J34" i="5" s="1"/>
  <c r="H34" i="4"/>
  <c r="O34" i="4" s="1"/>
  <c r="AC34" i="4"/>
  <c r="S35" i="4"/>
  <c r="G34" i="4"/>
  <c r="C60" i="6" l="1"/>
  <c r="F59" i="6"/>
  <c r="B59" i="6" s="1"/>
  <c r="A59" i="6" s="1"/>
  <c r="D60" i="6"/>
  <c r="AD35" i="5"/>
  <c r="N34" i="4"/>
  <c r="F110" i="4"/>
  <c r="B110" i="4" s="1"/>
  <c r="A110" i="4" s="1"/>
  <c r="D111" i="4"/>
  <c r="C111" i="4"/>
  <c r="AC35" i="4"/>
  <c r="H35" i="4"/>
  <c r="O35" i="4" s="1"/>
  <c r="G35" i="4"/>
  <c r="S36" i="4"/>
  <c r="F35" i="4"/>
  <c r="B35" i="4" s="1"/>
  <c r="A35" i="4" s="1"/>
  <c r="D36" i="4"/>
  <c r="C36" i="4"/>
  <c r="W35" i="5"/>
  <c r="L35" i="5" s="1"/>
  <c r="V35" i="5"/>
  <c r="K35" i="5" s="1"/>
  <c r="U35" i="5"/>
  <c r="J35" i="5" s="1"/>
  <c r="T35" i="5"/>
  <c r="I35" i="5" s="1"/>
  <c r="N36" i="6"/>
  <c r="O36" i="6"/>
  <c r="C110" i="5"/>
  <c r="F109" i="5"/>
  <c r="B109" i="5" s="1"/>
  <c r="A109" i="5" s="1"/>
  <c r="D110" i="5"/>
  <c r="AD34" i="4"/>
  <c r="D111" i="6"/>
  <c r="C111" i="6"/>
  <c r="F110" i="6"/>
  <c r="B110" i="6" s="1"/>
  <c r="A110" i="6" s="1"/>
  <c r="S38" i="6"/>
  <c r="H37" i="6"/>
  <c r="G37" i="6"/>
  <c r="AC37" i="6"/>
  <c r="V34" i="4"/>
  <c r="K34" i="4" s="1"/>
  <c r="U34" i="4"/>
  <c r="J34" i="4" s="1"/>
  <c r="T34" i="4"/>
  <c r="I34" i="4" s="1"/>
  <c r="W34" i="4"/>
  <c r="L34" i="4" s="1"/>
  <c r="H36" i="5"/>
  <c r="G36" i="5"/>
  <c r="AC36" i="5"/>
  <c r="S37" i="5"/>
  <c r="AD36" i="6"/>
  <c r="D75" i="4"/>
  <c r="F74" i="4"/>
  <c r="B74" i="4" s="1"/>
  <c r="A74" i="4" s="1"/>
  <c r="C75" i="4"/>
  <c r="C35" i="5"/>
  <c r="F34" i="5"/>
  <c r="B34" i="5" s="1"/>
  <c r="A34" i="5" s="1"/>
  <c r="N34" i="5"/>
  <c r="D35" i="5"/>
  <c r="O35" i="5" s="1"/>
  <c r="W36" i="6"/>
  <c r="L36" i="6" s="1"/>
  <c r="T36" i="6"/>
  <c r="I36" i="6" s="1"/>
  <c r="V36" i="6"/>
  <c r="K36" i="6" s="1"/>
  <c r="U36" i="6"/>
  <c r="J36" i="6" s="1"/>
  <c r="F65" i="5"/>
  <c r="B65" i="5" s="1"/>
  <c r="A65" i="5" s="1"/>
  <c r="C66" i="5"/>
  <c r="D66" i="5"/>
  <c r="C61" i="6" l="1"/>
  <c r="D61" i="6"/>
  <c r="F60" i="6"/>
  <c r="B60" i="6" s="1"/>
  <c r="A60" i="6" s="1"/>
  <c r="AD36" i="5"/>
  <c r="AD37" i="6"/>
  <c r="AD35" i="4"/>
  <c r="V35" i="4"/>
  <c r="K35" i="4" s="1"/>
  <c r="T35" i="4"/>
  <c r="I35" i="4" s="1"/>
  <c r="W35" i="4"/>
  <c r="L35" i="4" s="1"/>
  <c r="U35" i="4"/>
  <c r="J35" i="4" s="1"/>
  <c r="D36" i="5"/>
  <c r="F35" i="5"/>
  <c r="B35" i="5" s="1"/>
  <c r="A35" i="5" s="1"/>
  <c r="N35" i="5"/>
  <c r="U36" i="5"/>
  <c r="J36" i="5" s="1"/>
  <c r="T36" i="5"/>
  <c r="I36" i="5" s="1"/>
  <c r="W36" i="5"/>
  <c r="L36" i="5" s="1"/>
  <c r="V36" i="5"/>
  <c r="K36" i="5" s="1"/>
  <c r="D111" i="5"/>
  <c r="C111" i="5"/>
  <c r="F110" i="5"/>
  <c r="B110" i="5" s="1"/>
  <c r="A110" i="5" s="1"/>
  <c r="D37" i="4"/>
  <c r="C37" i="4"/>
  <c r="F36" i="4"/>
  <c r="B36" i="4" s="1"/>
  <c r="A36" i="4" s="1"/>
  <c r="D76" i="4"/>
  <c r="F75" i="4"/>
  <c r="B75" i="4" s="1"/>
  <c r="A75" i="4" s="1"/>
  <c r="C76" i="4"/>
  <c r="C67" i="5"/>
  <c r="F66" i="5"/>
  <c r="B66" i="5" s="1"/>
  <c r="A66" i="5" s="1"/>
  <c r="D67" i="5"/>
  <c r="W37" i="6"/>
  <c r="L37" i="6" s="1"/>
  <c r="V37" i="6"/>
  <c r="K37" i="6" s="1"/>
  <c r="U37" i="6"/>
  <c r="J37" i="6" s="1"/>
  <c r="T37" i="6"/>
  <c r="I37" i="6" s="1"/>
  <c r="AC37" i="5"/>
  <c r="S38" i="5"/>
  <c r="G37" i="5"/>
  <c r="H37" i="5"/>
  <c r="D112" i="6"/>
  <c r="C112" i="6"/>
  <c r="F111" i="6"/>
  <c r="B111" i="6" s="1"/>
  <c r="A111" i="6" s="1"/>
  <c r="N37" i="6"/>
  <c r="O37" i="6"/>
  <c r="N35" i="4"/>
  <c r="F111" i="4"/>
  <c r="B111" i="4" s="1"/>
  <c r="A111" i="4" s="1"/>
  <c r="D112" i="4"/>
  <c r="C112" i="4"/>
  <c r="H38" i="6"/>
  <c r="G38" i="6"/>
  <c r="AC38" i="6"/>
  <c r="S39" i="6"/>
  <c r="H36" i="4"/>
  <c r="N36" i="4" s="1"/>
  <c r="AC36" i="4"/>
  <c r="G36" i="4"/>
  <c r="S37" i="4"/>
  <c r="F61" i="6" l="1"/>
  <c r="B61" i="6" s="1"/>
  <c r="A61" i="6" s="1"/>
  <c r="C62" i="6"/>
  <c r="D62" i="6"/>
  <c r="O38" i="6"/>
  <c r="N38" i="6"/>
  <c r="AD38" i="6"/>
  <c r="AD37" i="5"/>
  <c r="S40" i="6"/>
  <c r="H39" i="6"/>
  <c r="G39" i="6"/>
  <c r="AC39" i="6"/>
  <c r="O36" i="4"/>
  <c r="O36" i="5"/>
  <c r="F36" i="5"/>
  <c r="B36" i="5" s="1"/>
  <c r="A36" i="5" s="1"/>
  <c r="N36" i="5"/>
  <c r="F112" i="4"/>
  <c r="B112" i="4" s="1"/>
  <c r="A112" i="4" s="1"/>
  <c r="C113" i="4"/>
  <c r="D113" i="4"/>
  <c r="D113" i="6"/>
  <c r="F112" i="6"/>
  <c r="B112" i="6" s="1"/>
  <c r="A112" i="6" s="1"/>
  <c r="C113" i="6"/>
  <c r="D77" i="4"/>
  <c r="C77" i="4"/>
  <c r="F76" i="4"/>
  <c r="B76" i="4" s="1"/>
  <c r="A76" i="4" s="1"/>
  <c r="F37" i="4"/>
  <c r="B37" i="4" s="1"/>
  <c r="A37" i="4" s="1"/>
  <c r="D38" i="4"/>
  <c r="C38" i="4"/>
  <c r="V36" i="4"/>
  <c r="K36" i="4" s="1"/>
  <c r="U36" i="4"/>
  <c r="J36" i="4" s="1"/>
  <c r="T36" i="4"/>
  <c r="I36" i="4" s="1"/>
  <c r="W36" i="4"/>
  <c r="L36" i="4" s="1"/>
  <c r="O37" i="5"/>
  <c r="N37" i="5"/>
  <c r="AC37" i="4"/>
  <c r="S38" i="4"/>
  <c r="H37" i="4"/>
  <c r="N37" i="4" s="1"/>
  <c r="G37" i="4"/>
  <c r="W37" i="5"/>
  <c r="L37" i="5" s="1"/>
  <c r="V37" i="5"/>
  <c r="K37" i="5" s="1"/>
  <c r="U37" i="5"/>
  <c r="J37" i="5" s="1"/>
  <c r="T37" i="5"/>
  <c r="I37" i="5" s="1"/>
  <c r="F67" i="5"/>
  <c r="B67" i="5" s="1"/>
  <c r="A67" i="5" s="1"/>
  <c r="D68" i="5"/>
  <c r="C68" i="5"/>
  <c r="T38" i="6"/>
  <c r="I38" i="6" s="1"/>
  <c r="V38" i="6"/>
  <c r="K38" i="6" s="1"/>
  <c r="U38" i="6"/>
  <c r="J38" i="6" s="1"/>
  <c r="W38" i="6"/>
  <c r="L38" i="6" s="1"/>
  <c r="AD36" i="4"/>
  <c r="H38" i="5"/>
  <c r="G38" i="5"/>
  <c r="AC38" i="5"/>
  <c r="S39" i="5"/>
  <c r="C112" i="5"/>
  <c r="F111" i="5"/>
  <c r="B111" i="5" s="1"/>
  <c r="A111" i="5" s="1"/>
  <c r="D112" i="5"/>
  <c r="C63" i="6" l="1"/>
  <c r="F62" i="6"/>
  <c r="B62" i="6" s="1"/>
  <c r="A62" i="6" s="1"/>
  <c r="D63" i="6"/>
  <c r="AD39" i="6"/>
  <c r="AD37" i="4"/>
  <c r="AC39" i="5"/>
  <c r="S40" i="5"/>
  <c r="G39" i="5"/>
  <c r="H39" i="5"/>
  <c r="AD38" i="5"/>
  <c r="O37" i="4"/>
  <c r="D39" i="4"/>
  <c r="C39" i="4"/>
  <c r="F38" i="4"/>
  <c r="B38" i="4" s="1"/>
  <c r="A38" i="4" s="1"/>
  <c r="U38" i="5"/>
  <c r="J38" i="5" s="1"/>
  <c r="T38" i="5"/>
  <c r="I38" i="5" s="1"/>
  <c r="W38" i="5"/>
  <c r="L38" i="5" s="1"/>
  <c r="V38" i="5"/>
  <c r="K38" i="5" s="1"/>
  <c r="D78" i="4"/>
  <c r="C78" i="4"/>
  <c r="F77" i="4"/>
  <c r="B77" i="4" s="1"/>
  <c r="A77" i="4" s="1"/>
  <c r="W37" i="4"/>
  <c r="L37" i="4" s="1"/>
  <c r="V37" i="4"/>
  <c r="K37" i="4" s="1"/>
  <c r="U37" i="4"/>
  <c r="J37" i="4" s="1"/>
  <c r="T37" i="4"/>
  <c r="I37" i="4" s="1"/>
  <c r="W39" i="6"/>
  <c r="L39" i="6" s="1"/>
  <c r="V39" i="6"/>
  <c r="K39" i="6" s="1"/>
  <c r="U39" i="6"/>
  <c r="J39" i="6" s="1"/>
  <c r="T39" i="6"/>
  <c r="I39" i="6" s="1"/>
  <c r="N38" i="5"/>
  <c r="O38" i="5"/>
  <c r="C69" i="5"/>
  <c r="D69" i="5"/>
  <c r="F68" i="5"/>
  <c r="B68" i="5" s="1"/>
  <c r="A68" i="5" s="1"/>
  <c r="N39" i="6"/>
  <c r="O39" i="6"/>
  <c r="D113" i="5"/>
  <c r="C113" i="5"/>
  <c r="F112" i="5"/>
  <c r="B112" i="5" s="1"/>
  <c r="A112" i="5" s="1"/>
  <c r="G38" i="4"/>
  <c r="H38" i="4"/>
  <c r="N38" i="4" s="1"/>
  <c r="S39" i="4"/>
  <c r="AC38" i="4"/>
  <c r="D114" i="6"/>
  <c r="C114" i="6"/>
  <c r="F113" i="6"/>
  <c r="B113" i="6" s="1"/>
  <c r="A113" i="6" s="1"/>
  <c r="F113" i="4"/>
  <c r="B113" i="4" s="1"/>
  <c r="A113" i="4" s="1"/>
  <c r="C114" i="4"/>
  <c r="D114" i="4"/>
  <c r="H40" i="6"/>
  <c r="G40" i="6"/>
  <c r="S41" i="6"/>
  <c r="AC40" i="6"/>
  <c r="D64" i="6" l="1"/>
  <c r="C64" i="6"/>
  <c r="F63" i="6"/>
  <c r="B63" i="6" s="1"/>
  <c r="A63" i="6" s="1"/>
  <c r="AD38" i="4"/>
  <c r="AD40" i="6"/>
  <c r="O38" i="4"/>
  <c r="D115" i="6"/>
  <c r="F114" i="6"/>
  <c r="B114" i="6" s="1"/>
  <c r="A114" i="6" s="1"/>
  <c r="C115" i="6"/>
  <c r="N40" i="6"/>
  <c r="O40" i="6"/>
  <c r="F69" i="5"/>
  <c r="B69" i="5" s="1"/>
  <c r="A69" i="5" s="1"/>
  <c r="C70" i="5"/>
  <c r="D70" i="5"/>
  <c r="D79" i="4"/>
  <c r="F78" i="4"/>
  <c r="B78" i="4" s="1"/>
  <c r="A78" i="4" s="1"/>
  <c r="C79" i="4"/>
  <c r="O39" i="5"/>
  <c r="N39" i="5"/>
  <c r="F114" i="4"/>
  <c r="B114" i="4" s="1"/>
  <c r="A114" i="4" s="1"/>
  <c r="D115" i="4"/>
  <c r="C115" i="4"/>
  <c r="AC39" i="4"/>
  <c r="S40" i="4"/>
  <c r="H39" i="4"/>
  <c r="O39" i="4" s="1"/>
  <c r="G39" i="4"/>
  <c r="W39" i="5"/>
  <c r="L39" i="5" s="1"/>
  <c r="V39" i="5"/>
  <c r="K39" i="5" s="1"/>
  <c r="U39" i="5"/>
  <c r="J39" i="5" s="1"/>
  <c r="T39" i="5"/>
  <c r="I39" i="5" s="1"/>
  <c r="F39" i="4"/>
  <c r="B39" i="4" s="1"/>
  <c r="A39" i="4" s="1"/>
  <c r="D40" i="4"/>
  <c r="C40" i="4"/>
  <c r="H40" i="5"/>
  <c r="G40" i="5"/>
  <c r="AC40" i="5"/>
  <c r="S41" i="5"/>
  <c r="C114" i="5"/>
  <c r="F113" i="5"/>
  <c r="B113" i="5" s="1"/>
  <c r="A113" i="5" s="1"/>
  <c r="D114" i="5"/>
  <c r="AC41" i="6"/>
  <c r="H41" i="6"/>
  <c r="G41" i="6"/>
  <c r="S42" i="6"/>
  <c r="U40" i="6"/>
  <c r="J40" i="6" s="1"/>
  <c r="W40" i="6"/>
  <c r="L40" i="6" s="1"/>
  <c r="V40" i="6"/>
  <c r="K40" i="6" s="1"/>
  <c r="T40" i="6"/>
  <c r="I40" i="6" s="1"/>
  <c r="V38" i="4"/>
  <c r="K38" i="4" s="1"/>
  <c r="U38" i="4"/>
  <c r="J38" i="4" s="1"/>
  <c r="T38" i="4"/>
  <c r="I38" i="4" s="1"/>
  <c r="W38" i="4"/>
  <c r="L38" i="4" s="1"/>
  <c r="AD39" i="5"/>
  <c r="D65" i="6" l="1"/>
  <c r="F64" i="6"/>
  <c r="B64" i="6" s="1"/>
  <c r="A64" i="6" s="1"/>
  <c r="C65" i="6"/>
  <c r="AD40" i="5"/>
  <c r="C71" i="5"/>
  <c r="F70" i="5"/>
  <c r="B70" i="5" s="1"/>
  <c r="A70" i="5" s="1"/>
  <c r="D71" i="5"/>
  <c r="W39" i="4"/>
  <c r="L39" i="4" s="1"/>
  <c r="U39" i="4"/>
  <c r="J39" i="4" s="1"/>
  <c r="V39" i="4"/>
  <c r="K39" i="4" s="1"/>
  <c r="T39" i="4"/>
  <c r="I39" i="4" s="1"/>
  <c r="S43" i="6"/>
  <c r="AC42" i="6"/>
  <c r="H42" i="6"/>
  <c r="G42" i="6"/>
  <c r="D115" i="5"/>
  <c r="C115" i="5"/>
  <c r="F114" i="5"/>
  <c r="B114" i="5" s="1"/>
  <c r="A114" i="5" s="1"/>
  <c r="N39" i="4"/>
  <c r="O41" i="6"/>
  <c r="N41" i="6"/>
  <c r="AD39" i="4"/>
  <c r="AC41" i="5"/>
  <c r="S42" i="5"/>
  <c r="G41" i="5"/>
  <c r="H41" i="5"/>
  <c r="H40" i="4"/>
  <c r="N40" i="4" s="1"/>
  <c r="G40" i="4"/>
  <c r="AC40" i="4"/>
  <c r="S41" i="4"/>
  <c r="D116" i="6"/>
  <c r="C116" i="6"/>
  <c r="F115" i="6"/>
  <c r="B115" i="6" s="1"/>
  <c r="A115" i="6" s="1"/>
  <c r="AD41" i="6"/>
  <c r="U40" i="5"/>
  <c r="J40" i="5" s="1"/>
  <c r="T40" i="5"/>
  <c r="I40" i="5" s="1"/>
  <c r="W40" i="5"/>
  <c r="L40" i="5" s="1"/>
  <c r="V40" i="5"/>
  <c r="K40" i="5" s="1"/>
  <c r="V41" i="6"/>
  <c r="K41" i="6" s="1"/>
  <c r="W41" i="6"/>
  <c r="L41" i="6" s="1"/>
  <c r="U41" i="6"/>
  <c r="J41" i="6" s="1"/>
  <c r="T41" i="6"/>
  <c r="I41" i="6" s="1"/>
  <c r="N40" i="5"/>
  <c r="O40" i="5"/>
  <c r="D41" i="4"/>
  <c r="C41" i="4"/>
  <c r="F40" i="4"/>
  <c r="B40" i="4" s="1"/>
  <c r="A40" i="4" s="1"/>
  <c r="F115" i="4"/>
  <c r="B115" i="4" s="1"/>
  <c r="A115" i="4" s="1"/>
  <c r="C116" i="4"/>
  <c r="D116" i="4"/>
  <c r="D80" i="4"/>
  <c r="F79" i="4"/>
  <c r="B79" i="4" s="1"/>
  <c r="A79" i="4" s="1"/>
  <c r="C80" i="4"/>
  <c r="D66" i="6" l="1"/>
  <c r="F65" i="6"/>
  <c r="B65" i="6" s="1"/>
  <c r="A65" i="6" s="1"/>
  <c r="C66" i="6"/>
  <c r="O41" i="5"/>
  <c r="N41" i="5"/>
  <c r="AD42" i="6"/>
  <c r="O40" i="4"/>
  <c r="O42" i="6"/>
  <c r="N42" i="6"/>
  <c r="AC43" i="6"/>
  <c r="S44" i="6"/>
  <c r="H43" i="6"/>
  <c r="G43" i="6"/>
  <c r="H42" i="5"/>
  <c r="G42" i="5"/>
  <c r="AC42" i="5"/>
  <c r="S43" i="5"/>
  <c r="AD41" i="5"/>
  <c r="C116" i="5"/>
  <c r="F115" i="5"/>
  <c r="B115" i="5" s="1"/>
  <c r="A115" i="5" s="1"/>
  <c r="D116" i="5"/>
  <c r="F41" i="4"/>
  <c r="B41" i="4" s="1"/>
  <c r="A41" i="4" s="1"/>
  <c r="D42" i="4"/>
  <c r="C42" i="4"/>
  <c r="W41" i="5"/>
  <c r="L41" i="5" s="1"/>
  <c r="V41" i="5"/>
  <c r="K41" i="5" s="1"/>
  <c r="U41" i="5"/>
  <c r="J41" i="5" s="1"/>
  <c r="T41" i="5"/>
  <c r="I41" i="5" s="1"/>
  <c r="F116" i="4"/>
  <c r="B116" i="4" s="1"/>
  <c r="A116" i="4" s="1"/>
  <c r="D117" i="4"/>
  <c r="C117" i="4"/>
  <c r="AC41" i="4"/>
  <c r="S42" i="4"/>
  <c r="H41" i="4"/>
  <c r="N41" i="4" s="1"/>
  <c r="G41" i="4"/>
  <c r="F71" i="5"/>
  <c r="B71" i="5" s="1"/>
  <c r="A71" i="5" s="1"/>
  <c r="C72" i="5"/>
  <c r="D72" i="5"/>
  <c r="F80" i="4"/>
  <c r="B80" i="4" s="1"/>
  <c r="A80" i="4" s="1"/>
  <c r="D81" i="4"/>
  <c r="D117" i="6"/>
  <c r="C117" i="6"/>
  <c r="F116" i="6"/>
  <c r="B116" i="6" s="1"/>
  <c r="A116" i="6" s="1"/>
  <c r="AD40" i="4"/>
  <c r="V40" i="4"/>
  <c r="K40" i="4" s="1"/>
  <c r="U40" i="4"/>
  <c r="J40" i="4" s="1"/>
  <c r="T40" i="4"/>
  <c r="I40" i="4" s="1"/>
  <c r="W40" i="4"/>
  <c r="L40" i="4" s="1"/>
  <c r="V42" i="6"/>
  <c r="K42" i="6" s="1"/>
  <c r="U42" i="6"/>
  <c r="J42" i="6" s="1"/>
  <c r="W42" i="6"/>
  <c r="L42" i="6" s="1"/>
  <c r="T42" i="6"/>
  <c r="I42" i="6" s="1"/>
  <c r="F66" i="6" l="1"/>
  <c r="B66" i="6" s="1"/>
  <c r="A66" i="6" s="1"/>
  <c r="C67" i="6"/>
  <c r="D67" i="6"/>
  <c r="AD41" i="4"/>
  <c r="D118" i="6"/>
  <c r="C118" i="6"/>
  <c r="F117" i="6"/>
  <c r="B117" i="6" s="1"/>
  <c r="A117" i="6" s="1"/>
  <c r="H42" i="4"/>
  <c r="O42" i="4" s="1"/>
  <c r="G42" i="4"/>
  <c r="AC42" i="4"/>
  <c r="S43" i="4"/>
  <c r="V43" i="6"/>
  <c r="K43" i="6" s="1"/>
  <c r="T43" i="6"/>
  <c r="I43" i="6" s="1"/>
  <c r="U43" i="6"/>
  <c r="J43" i="6" s="1"/>
  <c r="W43" i="6"/>
  <c r="L43" i="6" s="1"/>
  <c r="S45" i="6"/>
  <c r="AC44" i="6"/>
  <c r="H44" i="6"/>
  <c r="G44" i="6"/>
  <c r="N43" i="6"/>
  <c r="O43" i="6"/>
  <c r="AC43" i="5"/>
  <c r="S44" i="5"/>
  <c r="G43" i="5"/>
  <c r="H43" i="5"/>
  <c r="AD43" i="6"/>
  <c r="O41" i="4"/>
  <c r="D73" i="5"/>
  <c r="C73" i="5"/>
  <c r="F72" i="5"/>
  <c r="B72" i="5" s="1"/>
  <c r="A72" i="5" s="1"/>
  <c r="F117" i="4"/>
  <c r="B117" i="4" s="1"/>
  <c r="A117" i="4" s="1"/>
  <c r="D118" i="4"/>
  <c r="C118" i="4"/>
  <c r="D43" i="4"/>
  <c r="C43" i="4"/>
  <c r="F42" i="4"/>
  <c r="B42" i="4" s="1"/>
  <c r="A42" i="4" s="1"/>
  <c r="AD42" i="5"/>
  <c r="U42" i="5"/>
  <c r="J42" i="5" s="1"/>
  <c r="T42" i="5"/>
  <c r="I42" i="5" s="1"/>
  <c r="W42" i="5"/>
  <c r="L42" i="5" s="1"/>
  <c r="V42" i="5"/>
  <c r="K42" i="5" s="1"/>
  <c r="F81" i="4"/>
  <c r="B81" i="4" s="1"/>
  <c r="A81" i="4" s="1"/>
  <c r="N81" i="4"/>
  <c r="W41" i="4"/>
  <c r="L41" i="4" s="1"/>
  <c r="V41" i="4"/>
  <c r="K41" i="4" s="1"/>
  <c r="U41" i="4"/>
  <c r="J41" i="4" s="1"/>
  <c r="T41" i="4"/>
  <c r="I41" i="4" s="1"/>
  <c r="D117" i="5"/>
  <c r="C117" i="5"/>
  <c r="F116" i="5"/>
  <c r="B116" i="5" s="1"/>
  <c r="A116" i="5" s="1"/>
  <c r="O42" i="5"/>
  <c r="N42" i="5"/>
  <c r="F67" i="6" l="1"/>
  <c r="B67" i="6" s="1"/>
  <c r="A67" i="6" s="1"/>
  <c r="C68" i="6"/>
  <c r="D68" i="6"/>
  <c r="AD44" i="6"/>
  <c r="AD43" i="5"/>
  <c r="N42" i="4"/>
  <c r="C118" i="5"/>
  <c r="F117" i="5"/>
  <c r="B117" i="5" s="1"/>
  <c r="A117" i="5" s="1"/>
  <c r="D118" i="5"/>
  <c r="F118" i="4"/>
  <c r="B118" i="4" s="1"/>
  <c r="A118" i="4" s="1"/>
  <c r="D119" i="4"/>
  <c r="C119" i="4"/>
  <c r="AC43" i="4"/>
  <c r="S44" i="4"/>
  <c r="H43" i="4"/>
  <c r="O43" i="4" s="1"/>
  <c r="G43" i="4"/>
  <c r="F73" i="5"/>
  <c r="B73" i="5" s="1"/>
  <c r="A73" i="5" s="1"/>
  <c r="D74" i="5"/>
  <c r="C74" i="5"/>
  <c r="H44" i="5"/>
  <c r="G44" i="5"/>
  <c r="AC44" i="5"/>
  <c r="S45" i="5"/>
  <c r="V42" i="4"/>
  <c r="K42" i="4" s="1"/>
  <c r="U42" i="4"/>
  <c r="J42" i="4" s="1"/>
  <c r="T42" i="4"/>
  <c r="I42" i="4" s="1"/>
  <c r="W42" i="4"/>
  <c r="L42" i="4" s="1"/>
  <c r="N43" i="5"/>
  <c r="O43" i="5"/>
  <c r="V44" i="6"/>
  <c r="K44" i="6" s="1"/>
  <c r="U44" i="6"/>
  <c r="J44" i="6" s="1"/>
  <c r="W44" i="6"/>
  <c r="L44" i="6" s="1"/>
  <c r="T44" i="6"/>
  <c r="I44" i="6" s="1"/>
  <c r="O44" i="6"/>
  <c r="N44" i="6"/>
  <c r="D119" i="6"/>
  <c r="C119" i="6"/>
  <c r="F118" i="6"/>
  <c r="B118" i="6" s="1"/>
  <c r="A118" i="6" s="1"/>
  <c r="F43" i="4"/>
  <c r="B43" i="4" s="1"/>
  <c r="A43" i="4" s="1"/>
  <c r="D44" i="4"/>
  <c r="C44" i="4"/>
  <c r="W43" i="5"/>
  <c r="L43" i="5" s="1"/>
  <c r="V43" i="5"/>
  <c r="K43" i="5" s="1"/>
  <c r="U43" i="5"/>
  <c r="J43" i="5" s="1"/>
  <c r="T43" i="5"/>
  <c r="I43" i="5" s="1"/>
  <c r="AC45" i="6"/>
  <c r="S46" i="6"/>
  <c r="H45" i="6"/>
  <c r="G45" i="6"/>
  <c r="AD42" i="4"/>
  <c r="D69" i="6" l="1"/>
  <c r="F68" i="6"/>
  <c r="B68" i="6" s="1"/>
  <c r="A68" i="6" s="1"/>
  <c r="C69" i="6"/>
  <c r="N43" i="4"/>
  <c r="U44" i="5"/>
  <c r="J44" i="5" s="1"/>
  <c r="T44" i="5"/>
  <c r="I44" i="5" s="1"/>
  <c r="W44" i="5"/>
  <c r="L44" i="5" s="1"/>
  <c r="V44" i="5"/>
  <c r="K44" i="5" s="1"/>
  <c r="G46" i="6"/>
  <c r="AC46" i="6"/>
  <c r="H46" i="6"/>
  <c r="S47" i="6"/>
  <c r="AC45" i="5"/>
  <c r="G45" i="5"/>
  <c r="S46" i="5"/>
  <c r="H45" i="5"/>
  <c r="F119" i="4"/>
  <c r="B119" i="4" s="1"/>
  <c r="A119" i="4" s="1"/>
  <c r="D120" i="4"/>
  <c r="C120" i="4"/>
  <c r="AD45" i="6"/>
  <c r="AD44" i="5"/>
  <c r="N44" i="5"/>
  <c r="O44" i="5"/>
  <c r="D75" i="5"/>
  <c r="C75" i="5"/>
  <c r="F74" i="5"/>
  <c r="B74" i="5" s="1"/>
  <c r="A74" i="5" s="1"/>
  <c r="S45" i="4"/>
  <c r="G44" i="4"/>
  <c r="H44" i="4"/>
  <c r="O44" i="4" s="1"/>
  <c r="AC44" i="4"/>
  <c r="W43" i="4"/>
  <c r="L43" i="4" s="1"/>
  <c r="V43" i="4"/>
  <c r="K43" i="4" s="1"/>
  <c r="T43" i="4"/>
  <c r="I43" i="4" s="1"/>
  <c r="U43" i="4"/>
  <c r="J43" i="4" s="1"/>
  <c r="D120" i="6"/>
  <c r="C120" i="6"/>
  <c r="F119" i="6"/>
  <c r="B119" i="6" s="1"/>
  <c r="A119" i="6" s="1"/>
  <c r="AD43" i="4"/>
  <c r="V45" i="6"/>
  <c r="K45" i="6" s="1"/>
  <c r="U45" i="6"/>
  <c r="J45" i="6" s="1"/>
  <c r="T45" i="6"/>
  <c r="I45" i="6" s="1"/>
  <c r="W45" i="6"/>
  <c r="L45" i="6" s="1"/>
  <c r="O45" i="6"/>
  <c r="N45" i="6"/>
  <c r="D45" i="4"/>
  <c r="F44" i="4"/>
  <c r="B44" i="4" s="1"/>
  <c r="A44" i="4" s="1"/>
  <c r="D119" i="5"/>
  <c r="C119" i="5"/>
  <c r="F118" i="5"/>
  <c r="B118" i="5" s="1"/>
  <c r="A118" i="5" s="1"/>
  <c r="F69" i="6" l="1"/>
  <c r="B69" i="6" s="1"/>
  <c r="A69" i="6" s="1"/>
  <c r="D70" i="6"/>
  <c r="C70" i="6"/>
  <c r="AD45" i="5"/>
  <c r="N44" i="4"/>
  <c r="O45" i="5"/>
  <c r="N45" i="5"/>
  <c r="V44" i="4"/>
  <c r="K44" i="4" s="1"/>
  <c r="U44" i="4"/>
  <c r="J44" i="4" s="1"/>
  <c r="T44" i="4"/>
  <c r="I44" i="4" s="1"/>
  <c r="W44" i="4"/>
  <c r="L44" i="4" s="1"/>
  <c r="O46" i="6"/>
  <c r="N46" i="6"/>
  <c r="G45" i="4"/>
  <c r="AC45" i="4"/>
  <c r="S46" i="4"/>
  <c r="H45" i="4"/>
  <c r="O45" i="4" s="1"/>
  <c r="AD46" i="6"/>
  <c r="V46" i="6"/>
  <c r="K46" i="6" s="1"/>
  <c r="U46" i="6"/>
  <c r="J46" i="6" s="1"/>
  <c r="W46" i="6"/>
  <c r="L46" i="6" s="1"/>
  <c r="T46" i="6"/>
  <c r="I46" i="6" s="1"/>
  <c r="F45" i="4"/>
  <c r="B45" i="4" s="1"/>
  <c r="A45" i="4" s="1"/>
  <c r="N45" i="4"/>
  <c r="F75" i="5"/>
  <c r="B75" i="5" s="1"/>
  <c r="A75" i="5" s="1"/>
  <c r="C76" i="5"/>
  <c r="D76" i="5"/>
  <c r="W45" i="5"/>
  <c r="L45" i="5" s="1"/>
  <c r="V45" i="5"/>
  <c r="K45" i="5" s="1"/>
  <c r="T45" i="5"/>
  <c r="I45" i="5" s="1"/>
  <c r="U45" i="5"/>
  <c r="J45" i="5" s="1"/>
  <c r="H46" i="5"/>
  <c r="S47" i="5"/>
  <c r="AC46" i="5"/>
  <c r="G46" i="5"/>
  <c r="C120" i="5"/>
  <c r="F119" i="5"/>
  <c r="B119" i="5" s="1"/>
  <c r="A119" i="5" s="1"/>
  <c r="D120" i="5"/>
  <c r="AD44" i="4"/>
  <c r="D121" i="6"/>
  <c r="F120" i="6"/>
  <c r="B120" i="6" s="1"/>
  <c r="A120" i="6" s="1"/>
  <c r="C121" i="6"/>
  <c r="F120" i="4"/>
  <c r="B120" i="4" s="1"/>
  <c r="A120" i="4" s="1"/>
  <c r="C121" i="4"/>
  <c r="D121" i="4"/>
  <c r="AC47" i="6"/>
  <c r="S48" i="6"/>
  <c r="H47" i="6"/>
  <c r="G47" i="6"/>
  <c r="D71" i="6" l="1"/>
  <c r="F70" i="6"/>
  <c r="B70" i="6" s="1"/>
  <c r="A70" i="6" s="1"/>
  <c r="C71" i="6"/>
  <c r="AD45" i="4"/>
  <c r="AD47" i="6"/>
  <c r="D121" i="5"/>
  <c r="C121" i="5"/>
  <c r="F120" i="5"/>
  <c r="B120" i="5" s="1"/>
  <c r="A120" i="5" s="1"/>
  <c r="V46" i="5"/>
  <c r="K46" i="5" s="1"/>
  <c r="T46" i="5"/>
  <c r="I46" i="5" s="1"/>
  <c r="U46" i="5"/>
  <c r="J46" i="5" s="1"/>
  <c r="W46" i="5"/>
  <c r="L46" i="5" s="1"/>
  <c r="AD46" i="5"/>
  <c r="F121" i="4"/>
  <c r="B121" i="4" s="1"/>
  <c r="A121" i="4" s="1"/>
  <c r="D122" i="4"/>
  <c r="C122" i="4"/>
  <c r="S48" i="5"/>
  <c r="AC47" i="5"/>
  <c r="H47" i="5"/>
  <c r="G47" i="5"/>
  <c r="S47" i="4"/>
  <c r="G46" i="4"/>
  <c r="AC46" i="4"/>
  <c r="H46" i="4"/>
  <c r="V47" i="6"/>
  <c r="K47" i="6" s="1"/>
  <c r="W47" i="6"/>
  <c r="L47" i="6" s="1"/>
  <c r="U47" i="6"/>
  <c r="J47" i="6" s="1"/>
  <c r="T47" i="6"/>
  <c r="I47" i="6" s="1"/>
  <c r="N46" i="5"/>
  <c r="O46" i="5"/>
  <c r="D77" i="5"/>
  <c r="C77" i="5"/>
  <c r="F76" i="5"/>
  <c r="B76" i="5" s="1"/>
  <c r="A76" i="5" s="1"/>
  <c r="O47" i="6"/>
  <c r="N47" i="6"/>
  <c r="D122" i="6"/>
  <c r="C122" i="6"/>
  <c r="F121" i="6"/>
  <c r="B121" i="6" s="1"/>
  <c r="A121" i="6" s="1"/>
  <c r="V45" i="4"/>
  <c r="K45" i="4" s="1"/>
  <c r="W45" i="4"/>
  <c r="L45" i="4" s="1"/>
  <c r="U45" i="4"/>
  <c r="J45" i="4" s="1"/>
  <c r="T45" i="4"/>
  <c r="I45" i="4" s="1"/>
  <c r="H48" i="6"/>
  <c r="G48" i="6"/>
  <c r="S49" i="6"/>
  <c r="AC48" i="6"/>
  <c r="D72" i="6" l="1"/>
  <c r="F71" i="6"/>
  <c r="B71" i="6" s="1"/>
  <c r="A71" i="6" s="1"/>
  <c r="C72" i="6"/>
  <c r="AD48" i="6"/>
  <c r="AD47" i="5"/>
  <c r="AD46" i="4"/>
  <c r="D123" i="6"/>
  <c r="F122" i="6"/>
  <c r="B122" i="6" s="1"/>
  <c r="A122" i="6" s="1"/>
  <c r="C123" i="6"/>
  <c r="O46" i="4"/>
  <c r="N46" i="4"/>
  <c r="H48" i="5"/>
  <c r="S49" i="5"/>
  <c r="G48" i="5"/>
  <c r="AC48" i="5"/>
  <c r="W46" i="4"/>
  <c r="L46" i="4" s="1"/>
  <c r="V46" i="4"/>
  <c r="K46" i="4" s="1"/>
  <c r="U46" i="4"/>
  <c r="J46" i="4" s="1"/>
  <c r="T46" i="4"/>
  <c r="I46" i="4" s="1"/>
  <c r="V48" i="6"/>
  <c r="K48" i="6" s="1"/>
  <c r="U48" i="6"/>
  <c r="J48" i="6" s="1"/>
  <c r="W48" i="6"/>
  <c r="L48" i="6" s="1"/>
  <c r="T48" i="6"/>
  <c r="I48" i="6" s="1"/>
  <c r="G47" i="4"/>
  <c r="AC47" i="4"/>
  <c r="S48" i="4"/>
  <c r="H47" i="4"/>
  <c r="F122" i="4"/>
  <c r="B122" i="4" s="1"/>
  <c r="A122" i="4" s="1"/>
  <c r="D123" i="4"/>
  <c r="C123" i="4"/>
  <c r="O48" i="6"/>
  <c r="N48" i="6"/>
  <c r="C122" i="5"/>
  <c r="F121" i="5"/>
  <c r="B121" i="5" s="1"/>
  <c r="A121" i="5" s="1"/>
  <c r="D122" i="5"/>
  <c r="F77" i="5"/>
  <c r="B77" i="5" s="1"/>
  <c r="A77" i="5" s="1"/>
  <c r="D78" i="5"/>
  <c r="C78" i="5"/>
  <c r="T47" i="5"/>
  <c r="I47" i="5" s="1"/>
  <c r="V47" i="5"/>
  <c r="K47" i="5" s="1"/>
  <c r="W47" i="5"/>
  <c r="L47" i="5" s="1"/>
  <c r="U47" i="5"/>
  <c r="J47" i="5" s="1"/>
  <c r="AC49" i="6"/>
  <c r="S50" i="6"/>
  <c r="H49" i="6"/>
  <c r="G49" i="6"/>
  <c r="O47" i="5"/>
  <c r="N47" i="5"/>
  <c r="C73" i="6" l="1"/>
  <c r="D73" i="6"/>
  <c r="F72" i="6"/>
  <c r="B72" i="6" s="1"/>
  <c r="A72" i="6" s="1"/>
  <c r="AD49" i="6"/>
  <c r="W47" i="4"/>
  <c r="L47" i="4" s="1"/>
  <c r="V47" i="4"/>
  <c r="K47" i="4" s="1"/>
  <c r="U47" i="4"/>
  <c r="J47" i="4" s="1"/>
  <c r="T47" i="4"/>
  <c r="I47" i="4" s="1"/>
  <c r="D124" i="6"/>
  <c r="C124" i="6"/>
  <c r="F123" i="6"/>
  <c r="B123" i="6" s="1"/>
  <c r="A123" i="6" s="1"/>
  <c r="V49" i="6"/>
  <c r="K49" i="6" s="1"/>
  <c r="W49" i="6"/>
  <c r="L49" i="6" s="1"/>
  <c r="U49" i="6"/>
  <c r="J49" i="6" s="1"/>
  <c r="T49" i="6"/>
  <c r="I49" i="6" s="1"/>
  <c r="D123" i="5"/>
  <c r="C123" i="5"/>
  <c r="F122" i="5"/>
  <c r="B122" i="5" s="1"/>
  <c r="A122" i="5" s="1"/>
  <c r="AD48" i="5"/>
  <c r="F123" i="4"/>
  <c r="B123" i="4" s="1"/>
  <c r="A123" i="4" s="1"/>
  <c r="C124" i="4"/>
  <c r="D124" i="4"/>
  <c r="D79" i="5"/>
  <c r="C79" i="5"/>
  <c r="F78" i="5"/>
  <c r="B78" i="5" s="1"/>
  <c r="A78" i="5" s="1"/>
  <c r="N47" i="4"/>
  <c r="O47" i="4"/>
  <c r="V48" i="5"/>
  <c r="K48" i="5" s="1"/>
  <c r="T48" i="5"/>
  <c r="I48" i="5" s="1"/>
  <c r="U48" i="5"/>
  <c r="J48" i="5" s="1"/>
  <c r="W48" i="5"/>
  <c r="L48" i="5" s="1"/>
  <c r="H50" i="6"/>
  <c r="G50" i="6"/>
  <c r="S51" i="6"/>
  <c r="AC50" i="6"/>
  <c r="S49" i="4"/>
  <c r="H48" i="4"/>
  <c r="G48" i="4"/>
  <c r="AC48" i="4"/>
  <c r="S50" i="5"/>
  <c r="H49" i="5"/>
  <c r="G49" i="5"/>
  <c r="AC49" i="5"/>
  <c r="N49" i="6"/>
  <c r="O49" i="6"/>
  <c r="AD47" i="4"/>
  <c r="N48" i="5"/>
  <c r="O48" i="5"/>
  <c r="F73" i="6" l="1"/>
  <c r="B73" i="6" s="1"/>
  <c r="A73" i="6" s="1"/>
  <c r="D74" i="6"/>
  <c r="C74" i="6"/>
  <c r="AD48" i="4"/>
  <c r="AD49" i="5"/>
  <c r="AD50" i="6"/>
  <c r="N49" i="5"/>
  <c r="O49" i="5"/>
  <c r="V50" i="6"/>
  <c r="K50" i="6" s="1"/>
  <c r="U50" i="6"/>
  <c r="J50" i="6" s="1"/>
  <c r="T50" i="6"/>
  <c r="I50" i="6" s="1"/>
  <c r="W50" i="6"/>
  <c r="L50" i="6" s="1"/>
  <c r="C124" i="5"/>
  <c r="F123" i="5"/>
  <c r="B123" i="5" s="1"/>
  <c r="A123" i="5" s="1"/>
  <c r="D124" i="5"/>
  <c r="W48" i="4"/>
  <c r="L48" i="4" s="1"/>
  <c r="V48" i="4"/>
  <c r="K48" i="4" s="1"/>
  <c r="U48" i="4"/>
  <c r="J48" i="4" s="1"/>
  <c r="T48" i="4"/>
  <c r="I48" i="4" s="1"/>
  <c r="H50" i="5"/>
  <c r="G50" i="5"/>
  <c r="S51" i="5"/>
  <c r="AC50" i="5"/>
  <c r="O50" i="6"/>
  <c r="N50" i="6"/>
  <c r="N48" i="4"/>
  <c r="O48" i="4"/>
  <c r="F79" i="5"/>
  <c r="B79" i="5" s="1"/>
  <c r="A79" i="5" s="1"/>
  <c r="D80" i="5"/>
  <c r="C80" i="5"/>
  <c r="F124" i="4"/>
  <c r="B124" i="4" s="1"/>
  <c r="A124" i="4" s="1"/>
  <c r="D125" i="4"/>
  <c r="C125" i="4"/>
  <c r="G49" i="4"/>
  <c r="AC49" i="4"/>
  <c r="S50" i="4"/>
  <c r="H49" i="4"/>
  <c r="D125" i="6"/>
  <c r="C125" i="6"/>
  <c r="F124" i="6"/>
  <c r="B124" i="6" s="1"/>
  <c r="A124" i="6" s="1"/>
  <c r="W49" i="5"/>
  <c r="L49" i="5" s="1"/>
  <c r="V49" i="5"/>
  <c r="K49" i="5" s="1"/>
  <c r="U49" i="5"/>
  <c r="J49" i="5" s="1"/>
  <c r="T49" i="5"/>
  <c r="I49" i="5" s="1"/>
  <c r="AC51" i="6"/>
  <c r="S52" i="6"/>
  <c r="H51" i="6"/>
  <c r="G51" i="6"/>
  <c r="C75" i="6" l="1"/>
  <c r="D75" i="6"/>
  <c r="F74" i="6"/>
  <c r="B74" i="6" s="1"/>
  <c r="A74" i="6" s="1"/>
  <c r="AD51" i="6"/>
  <c r="AD50" i="5"/>
  <c r="AD49" i="4"/>
  <c r="W49" i="4"/>
  <c r="L49" i="4" s="1"/>
  <c r="V49" i="4"/>
  <c r="K49" i="4" s="1"/>
  <c r="U49" i="4"/>
  <c r="J49" i="4" s="1"/>
  <c r="T49" i="4"/>
  <c r="I49" i="4" s="1"/>
  <c r="V51" i="6"/>
  <c r="K51" i="6" s="1"/>
  <c r="W51" i="6"/>
  <c r="L51" i="6" s="1"/>
  <c r="U51" i="6"/>
  <c r="J51" i="6" s="1"/>
  <c r="T51" i="6"/>
  <c r="I51" i="6" s="1"/>
  <c r="O49" i="4"/>
  <c r="N49" i="4"/>
  <c r="D125" i="5"/>
  <c r="C125" i="5"/>
  <c r="F124" i="5"/>
  <c r="B124" i="5" s="1"/>
  <c r="A124" i="5" s="1"/>
  <c r="O51" i="6"/>
  <c r="N51" i="6"/>
  <c r="S51" i="4"/>
  <c r="H50" i="4"/>
  <c r="G50" i="4"/>
  <c r="AC50" i="4"/>
  <c r="D81" i="5"/>
  <c r="F80" i="5"/>
  <c r="B80" i="5" s="1"/>
  <c r="A80" i="5" s="1"/>
  <c r="S53" i="6"/>
  <c r="AC52" i="6"/>
  <c r="H52" i="6"/>
  <c r="G52" i="6"/>
  <c r="S52" i="5"/>
  <c r="AC51" i="5"/>
  <c r="H51" i="5"/>
  <c r="G51" i="5"/>
  <c r="V50" i="5"/>
  <c r="K50" i="5" s="1"/>
  <c r="T50" i="5"/>
  <c r="I50" i="5" s="1"/>
  <c r="W50" i="5"/>
  <c r="L50" i="5" s="1"/>
  <c r="U50" i="5"/>
  <c r="J50" i="5" s="1"/>
  <c r="D126" i="6"/>
  <c r="C126" i="6"/>
  <c r="F125" i="6"/>
  <c r="B125" i="6" s="1"/>
  <c r="A125" i="6" s="1"/>
  <c r="F125" i="4"/>
  <c r="B125" i="4" s="1"/>
  <c r="A125" i="4" s="1"/>
  <c r="D126" i="4"/>
  <c r="C126" i="4"/>
  <c r="O50" i="5"/>
  <c r="N50" i="5"/>
  <c r="C76" i="6" l="1"/>
  <c r="F75" i="6"/>
  <c r="B75" i="6" s="1"/>
  <c r="A75" i="6" s="1"/>
  <c r="D76" i="6"/>
  <c r="AD52" i="6"/>
  <c r="AD51" i="5"/>
  <c r="N50" i="4"/>
  <c r="O50" i="4"/>
  <c r="V52" i="6"/>
  <c r="K52" i="6" s="1"/>
  <c r="U52" i="6"/>
  <c r="J52" i="6" s="1"/>
  <c r="T52" i="6"/>
  <c r="I52" i="6" s="1"/>
  <c r="W52" i="6"/>
  <c r="L52" i="6" s="1"/>
  <c r="AD50" i="4"/>
  <c r="C126" i="5"/>
  <c r="F125" i="5"/>
  <c r="B125" i="5" s="1"/>
  <c r="A125" i="5" s="1"/>
  <c r="D126" i="5"/>
  <c r="W50" i="4"/>
  <c r="L50" i="4" s="1"/>
  <c r="V50" i="4"/>
  <c r="K50" i="4" s="1"/>
  <c r="U50" i="4"/>
  <c r="J50" i="4" s="1"/>
  <c r="T50" i="4"/>
  <c r="I50" i="4" s="1"/>
  <c r="D127" i="6"/>
  <c r="C127" i="6"/>
  <c r="F126" i="6"/>
  <c r="B126" i="6" s="1"/>
  <c r="A126" i="6" s="1"/>
  <c r="W51" i="5"/>
  <c r="L51" i="5" s="1"/>
  <c r="U51" i="5"/>
  <c r="J51" i="5" s="1"/>
  <c r="T51" i="5"/>
  <c r="I51" i="5" s="1"/>
  <c r="V51" i="5"/>
  <c r="K51" i="5" s="1"/>
  <c r="AC53" i="6"/>
  <c r="H53" i="6"/>
  <c r="G53" i="6"/>
  <c r="S54" i="6"/>
  <c r="G51" i="4"/>
  <c r="AC51" i="4"/>
  <c r="S52" i="4"/>
  <c r="H51" i="4"/>
  <c r="F126" i="4"/>
  <c r="B126" i="4" s="1"/>
  <c r="A126" i="4" s="1"/>
  <c r="D127" i="4"/>
  <c r="C127" i="4"/>
  <c r="N51" i="5"/>
  <c r="O51" i="5"/>
  <c r="N52" i="6"/>
  <c r="O52" i="6"/>
  <c r="H52" i="5"/>
  <c r="G52" i="5"/>
  <c r="S53" i="5"/>
  <c r="AC52" i="5"/>
  <c r="F81" i="5"/>
  <c r="B81" i="5" s="1"/>
  <c r="A81" i="5" s="1"/>
  <c r="N81" i="5"/>
  <c r="F76" i="6" l="1"/>
  <c r="B76" i="6" s="1"/>
  <c r="A76" i="6" s="1"/>
  <c r="C77" i="6"/>
  <c r="D77" i="6"/>
  <c r="AD52" i="5"/>
  <c r="AD53" i="6"/>
  <c r="O53" i="6"/>
  <c r="N53" i="6"/>
  <c r="D128" i="6"/>
  <c r="C128" i="6"/>
  <c r="F127" i="6"/>
  <c r="B127" i="6" s="1"/>
  <c r="A127" i="6" s="1"/>
  <c r="N51" i="4"/>
  <c r="O51" i="4"/>
  <c r="AD51" i="4"/>
  <c r="S54" i="5"/>
  <c r="G53" i="5"/>
  <c r="H53" i="5"/>
  <c r="AC53" i="5"/>
  <c r="W51" i="4"/>
  <c r="L51" i="4" s="1"/>
  <c r="U51" i="4"/>
  <c r="J51" i="4" s="1"/>
  <c r="V51" i="4"/>
  <c r="K51" i="4" s="1"/>
  <c r="T51" i="4"/>
  <c r="I51" i="4" s="1"/>
  <c r="S53" i="4"/>
  <c r="H52" i="4"/>
  <c r="G52" i="4"/>
  <c r="AC52" i="4"/>
  <c r="V52" i="5"/>
  <c r="K52" i="5" s="1"/>
  <c r="T52" i="5"/>
  <c r="I52" i="5" s="1"/>
  <c r="W52" i="5"/>
  <c r="L52" i="5" s="1"/>
  <c r="U52" i="5"/>
  <c r="J52" i="5" s="1"/>
  <c r="F127" i="4"/>
  <c r="B127" i="4" s="1"/>
  <c r="A127" i="4" s="1"/>
  <c r="D128" i="4"/>
  <c r="C128" i="4"/>
  <c r="S55" i="6"/>
  <c r="AC54" i="6"/>
  <c r="H54" i="6"/>
  <c r="G54" i="6"/>
  <c r="D127" i="5"/>
  <c r="C127" i="5"/>
  <c r="F126" i="5"/>
  <c r="B126" i="5" s="1"/>
  <c r="A126" i="5" s="1"/>
  <c r="O52" i="5"/>
  <c r="N52" i="5"/>
  <c r="V53" i="6"/>
  <c r="K53" i="6" s="1"/>
  <c r="W53" i="6"/>
  <c r="L53" i="6" s="1"/>
  <c r="U53" i="6"/>
  <c r="J53" i="6" s="1"/>
  <c r="T53" i="6"/>
  <c r="I53" i="6" s="1"/>
  <c r="D78" i="6" l="1"/>
  <c r="C78" i="6"/>
  <c r="F77" i="6"/>
  <c r="B77" i="6" s="1"/>
  <c r="A77" i="6" s="1"/>
  <c r="AD54" i="6"/>
  <c r="G53" i="4"/>
  <c r="AC53" i="4"/>
  <c r="S54" i="4"/>
  <c r="H53" i="4"/>
  <c r="W52" i="4"/>
  <c r="L52" i="4" s="1"/>
  <c r="V52" i="4"/>
  <c r="K52" i="4" s="1"/>
  <c r="U52" i="4"/>
  <c r="J52" i="4" s="1"/>
  <c r="T52" i="4"/>
  <c r="I52" i="4" s="1"/>
  <c r="V54" i="6"/>
  <c r="K54" i="6" s="1"/>
  <c r="U54" i="6"/>
  <c r="J54" i="6" s="1"/>
  <c r="W54" i="6"/>
  <c r="L54" i="6" s="1"/>
  <c r="T54" i="6"/>
  <c r="I54" i="6" s="1"/>
  <c r="O52" i="4"/>
  <c r="N52" i="4"/>
  <c r="AD53" i="5"/>
  <c r="AC55" i="6"/>
  <c r="G55" i="6"/>
  <c r="H55" i="6"/>
  <c r="S56" i="6"/>
  <c r="H54" i="5"/>
  <c r="G54" i="5"/>
  <c r="S55" i="5"/>
  <c r="AC54" i="5"/>
  <c r="D129" i="6"/>
  <c r="F128" i="6"/>
  <c r="B128" i="6" s="1"/>
  <c r="A128" i="6" s="1"/>
  <c r="C129" i="6"/>
  <c r="O53" i="5"/>
  <c r="N53" i="5"/>
  <c r="W53" i="5"/>
  <c r="L53" i="5" s="1"/>
  <c r="T53" i="5"/>
  <c r="I53" i="5" s="1"/>
  <c r="V53" i="5"/>
  <c r="K53" i="5" s="1"/>
  <c r="U53" i="5"/>
  <c r="J53" i="5" s="1"/>
  <c r="C128" i="5"/>
  <c r="F127" i="5"/>
  <c r="B127" i="5" s="1"/>
  <c r="A127" i="5" s="1"/>
  <c r="D128" i="5"/>
  <c r="O54" i="6"/>
  <c r="N54" i="6"/>
  <c r="F128" i="4"/>
  <c r="B128" i="4" s="1"/>
  <c r="A128" i="4" s="1"/>
  <c r="D129" i="4"/>
  <c r="C129" i="4"/>
  <c r="AD52" i="4"/>
  <c r="D79" i="6" l="1"/>
  <c r="F78" i="6"/>
  <c r="B78" i="6" s="1"/>
  <c r="A78" i="6" s="1"/>
  <c r="C79" i="6"/>
  <c r="AD55" i="6"/>
  <c r="D130" i="6"/>
  <c r="C130" i="6"/>
  <c r="F129" i="6"/>
  <c r="B129" i="6" s="1"/>
  <c r="A129" i="6" s="1"/>
  <c r="N54" i="5"/>
  <c r="O54" i="5"/>
  <c r="N55" i="6"/>
  <c r="O55" i="6"/>
  <c r="F129" i="4"/>
  <c r="B129" i="4" s="1"/>
  <c r="A129" i="4" s="1"/>
  <c r="D130" i="4"/>
  <c r="C130" i="4"/>
  <c r="V55" i="6"/>
  <c r="K55" i="6" s="1"/>
  <c r="W55" i="6"/>
  <c r="L55" i="6" s="1"/>
  <c r="U55" i="6"/>
  <c r="J55" i="6" s="1"/>
  <c r="T55" i="6"/>
  <c r="I55" i="6" s="1"/>
  <c r="N53" i="4"/>
  <c r="O53" i="4"/>
  <c r="D129" i="5"/>
  <c r="C129" i="5"/>
  <c r="F128" i="5"/>
  <c r="B128" i="5" s="1"/>
  <c r="A128" i="5" s="1"/>
  <c r="S57" i="6"/>
  <c r="AC56" i="6"/>
  <c r="H56" i="6"/>
  <c r="G56" i="6"/>
  <c r="S55" i="4"/>
  <c r="H54" i="4"/>
  <c r="G54" i="4"/>
  <c r="AC54" i="4"/>
  <c r="AD54" i="5"/>
  <c r="AD53" i="4"/>
  <c r="V54" i="5"/>
  <c r="K54" i="5" s="1"/>
  <c r="T54" i="5"/>
  <c r="I54" i="5" s="1"/>
  <c r="W54" i="5"/>
  <c r="L54" i="5" s="1"/>
  <c r="U54" i="5"/>
  <c r="J54" i="5" s="1"/>
  <c r="S56" i="5"/>
  <c r="AC55" i="5"/>
  <c r="H55" i="5"/>
  <c r="G55" i="5"/>
  <c r="V53" i="4"/>
  <c r="K53" i="4" s="1"/>
  <c r="W53" i="4"/>
  <c r="L53" i="4" s="1"/>
  <c r="U53" i="4"/>
  <c r="J53" i="4" s="1"/>
  <c r="T53" i="4"/>
  <c r="I53" i="4" s="1"/>
  <c r="C80" i="6" l="1"/>
  <c r="F79" i="6"/>
  <c r="B79" i="6" s="1"/>
  <c r="A79" i="6" s="1"/>
  <c r="D80" i="6"/>
  <c r="AD54" i="4"/>
  <c r="AD56" i="6"/>
  <c r="AD55" i="5"/>
  <c r="W55" i="5"/>
  <c r="L55" i="5" s="1"/>
  <c r="U55" i="5"/>
  <c r="J55" i="5" s="1"/>
  <c r="V55" i="5"/>
  <c r="K55" i="5" s="1"/>
  <c r="T55" i="5"/>
  <c r="I55" i="5" s="1"/>
  <c r="V56" i="6"/>
  <c r="K56" i="6" s="1"/>
  <c r="U56" i="6"/>
  <c r="J56" i="6" s="1"/>
  <c r="W56" i="6"/>
  <c r="L56" i="6" s="1"/>
  <c r="T56" i="6"/>
  <c r="I56" i="6" s="1"/>
  <c r="H56" i="5"/>
  <c r="G56" i="5"/>
  <c r="S57" i="5"/>
  <c r="AC56" i="5"/>
  <c r="F130" i="4"/>
  <c r="B130" i="4" s="1"/>
  <c r="A130" i="4" s="1"/>
  <c r="D131" i="4"/>
  <c r="C131" i="4"/>
  <c r="N55" i="5"/>
  <c r="O55" i="5"/>
  <c r="N56" i="6"/>
  <c r="O56" i="6"/>
  <c r="AC57" i="6"/>
  <c r="H57" i="6"/>
  <c r="S58" i="6"/>
  <c r="G57" i="6"/>
  <c r="W54" i="4"/>
  <c r="L54" i="4" s="1"/>
  <c r="V54" i="4"/>
  <c r="K54" i="4" s="1"/>
  <c r="U54" i="4"/>
  <c r="J54" i="4" s="1"/>
  <c r="T54" i="4"/>
  <c r="I54" i="4" s="1"/>
  <c r="N54" i="4"/>
  <c r="O54" i="4"/>
  <c r="C130" i="5"/>
  <c r="F129" i="5"/>
  <c r="B129" i="5" s="1"/>
  <c r="A129" i="5" s="1"/>
  <c r="D130" i="5"/>
  <c r="D131" i="6"/>
  <c r="F130" i="6"/>
  <c r="B130" i="6" s="1"/>
  <c r="A130" i="6" s="1"/>
  <c r="C131" i="6"/>
  <c r="G55" i="4"/>
  <c r="AC55" i="4"/>
  <c r="S56" i="4"/>
  <c r="H55" i="4"/>
  <c r="F80" i="6" l="1"/>
  <c r="B80" i="6" s="1"/>
  <c r="A80" i="6" s="1"/>
  <c r="D81" i="6"/>
  <c r="AD56" i="5"/>
  <c r="AD55" i="4"/>
  <c r="S58" i="5"/>
  <c r="AC57" i="5"/>
  <c r="H57" i="5"/>
  <c r="G57" i="5"/>
  <c r="V55" i="4"/>
  <c r="K55" i="4" s="1"/>
  <c r="W55" i="4"/>
  <c r="L55" i="4" s="1"/>
  <c r="U55" i="4"/>
  <c r="J55" i="4" s="1"/>
  <c r="T55" i="4"/>
  <c r="I55" i="4" s="1"/>
  <c r="D131" i="5"/>
  <c r="C131" i="5"/>
  <c r="F130" i="5"/>
  <c r="B130" i="5" s="1"/>
  <c r="A130" i="5" s="1"/>
  <c r="V57" i="6"/>
  <c r="K57" i="6" s="1"/>
  <c r="U57" i="6"/>
  <c r="J57" i="6" s="1"/>
  <c r="T57" i="6"/>
  <c r="I57" i="6" s="1"/>
  <c r="W57" i="6"/>
  <c r="L57" i="6" s="1"/>
  <c r="V56" i="5"/>
  <c r="K56" i="5" s="1"/>
  <c r="T56" i="5"/>
  <c r="I56" i="5" s="1"/>
  <c r="W56" i="5"/>
  <c r="L56" i="5" s="1"/>
  <c r="U56" i="5"/>
  <c r="J56" i="5" s="1"/>
  <c r="S59" i="6"/>
  <c r="AC58" i="6"/>
  <c r="H58" i="6"/>
  <c r="G58" i="6"/>
  <c r="O56" i="5"/>
  <c r="N56" i="5"/>
  <c r="O57" i="6"/>
  <c r="N57" i="6"/>
  <c r="S57" i="4"/>
  <c r="H56" i="4"/>
  <c r="G56" i="4"/>
  <c r="AC56" i="4"/>
  <c r="D132" i="6"/>
  <c r="C132" i="6"/>
  <c r="F131" i="6"/>
  <c r="B131" i="6" s="1"/>
  <c r="A131" i="6" s="1"/>
  <c r="O55" i="4"/>
  <c r="N55" i="4"/>
  <c r="AD57" i="6"/>
  <c r="F131" i="4"/>
  <c r="B131" i="4" s="1"/>
  <c r="A131" i="4" s="1"/>
  <c r="C132" i="4"/>
  <c r="D132" i="4"/>
  <c r="F81" i="6" l="1"/>
  <c r="B81" i="6" s="1"/>
  <c r="A81" i="6" s="1"/>
  <c r="N81" i="6"/>
  <c r="AD56" i="4"/>
  <c r="W56" i="4"/>
  <c r="L56" i="4" s="1"/>
  <c r="V56" i="4"/>
  <c r="K56" i="4" s="1"/>
  <c r="U56" i="4"/>
  <c r="J56" i="4" s="1"/>
  <c r="T56" i="4"/>
  <c r="I56" i="4" s="1"/>
  <c r="N58" i="6"/>
  <c r="O58" i="6"/>
  <c r="V58" i="6"/>
  <c r="K58" i="6" s="1"/>
  <c r="U58" i="6"/>
  <c r="J58" i="6" s="1"/>
  <c r="W58" i="6"/>
  <c r="L58" i="6" s="1"/>
  <c r="T58" i="6"/>
  <c r="I58" i="6" s="1"/>
  <c r="N57" i="5"/>
  <c r="O57" i="5"/>
  <c r="N56" i="4"/>
  <c r="O56" i="4"/>
  <c r="AC59" i="6"/>
  <c r="S60" i="6"/>
  <c r="H59" i="6"/>
  <c r="G59" i="6"/>
  <c r="AD57" i="5"/>
  <c r="G57" i="4"/>
  <c r="AC57" i="4"/>
  <c r="S58" i="4"/>
  <c r="H57" i="4"/>
  <c r="H58" i="5"/>
  <c r="G58" i="5"/>
  <c r="S59" i="5"/>
  <c r="AC58" i="5"/>
  <c r="W57" i="5"/>
  <c r="L57" i="5" s="1"/>
  <c r="V57" i="5"/>
  <c r="K57" i="5" s="1"/>
  <c r="T57" i="5"/>
  <c r="I57" i="5" s="1"/>
  <c r="U57" i="5"/>
  <c r="J57" i="5" s="1"/>
  <c r="F132" i="4"/>
  <c r="B132" i="4" s="1"/>
  <c r="A132" i="4" s="1"/>
  <c r="D133" i="4"/>
  <c r="C133" i="4"/>
  <c r="D133" i="6"/>
  <c r="C133" i="6"/>
  <c r="F132" i="6"/>
  <c r="B132" i="6" s="1"/>
  <c r="A132" i="6" s="1"/>
  <c r="AD58" i="6"/>
  <c r="C132" i="5"/>
  <c r="F131" i="5"/>
  <c r="B131" i="5" s="1"/>
  <c r="A131" i="5" s="1"/>
  <c r="D132" i="5"/>
  <c r="AD57" i="4" l="1"/>
  <c r="V57" i="4"/>
  <c r="K57" i="4" s="1"/>
  <c r="W57" i="4"/>
  <c r="L57" i="4" s="1"/>
  <c r="U57" i="4"/>
  <c r="J57" i="4" s="1"/>
  <c r="T57" i="4"/>
  <c r="I57" i="4" s="1"/>
  <c r="S60" i="5"/>
  <c r="AC59" i="5"/>
  <c r="H59" i="5"/>
  <c r="G59" i="5"/>
  <c r="D133" i="5"/>
  <c r="C133" i="5"/>
  <c r="F132" i="5"/>
  <c r="B132" i="5" s="1"/>
  <c r="A132" i="5" s="1"/>
  <c r="F133" i="4"/>
  <c r="B133" i="4" s="1"/>
  <c r="A133" i="4" s="1"/>
  <c r="D134" i="4"/>
  <c r="C134" i="4"/>
  <c r="AD58" i="5"/>
  <c r="N59" i="6"/>
  <c r="O59" i="6"/>
  <c r="O58" i="5"/>
  <c r="N58" i="5"/>
  <c r="S61" i="6"/>
  <c r="AC60" i="6"/>
  <c r="H60" i="6"/>
  <c r="G60" i="6"/>
  <c r="V58" i="5"/>
  <c r="K58" i="5" s="1"/>
  <c r="T58" i="5"/>
  <c r="I58" i="5" s="1"/>
  <c r="W58" i="5"/>
  <c r="L58" i="5" s="1"/>
  <c r="U58" i="5"/>
  <c r="J58" i="5" s="1"/>
  <c r="N57" i="4"/>
  <c r="O57" i="4"/>
  <c r="AD59" i="6"/>
  <c r="D134" i="6"/>
  <c r="F133" i="6"/>
  <c r="B133" i="6" s="1"/>
  <c r="A133" i="6" s="1"/>
  <c r="C134" i="6"/>
  <c r="S59" i="4"/>
  <c r="H58" i="4"/>
  <c r="G58" i="4"/>
  <c r="AC58" i="4"/>
  <c r="V59" i="6"/>
  <c r="K59" i="6" s="1"/>
  <c r="T59" i="6"/>
  <c r="I59" i="6" s="1"/>
  <c r="W59" i="6"/>
  <c r="L59" i="6" s="1"/>
  <c r="U59" i="6"/>
  <c r="J59" i="6" s="1"/>
  <c r="AD59" i="5" l="1"/>
  <c r="AD58" i="4"/>
  <c r="W58" i="4"/>
  <c r="L58" i="4" s="1"/>
  <c r="V58" i="4"/>
  <c r="K58" i="4" s="1"/>
  <c r="U58" i="4"/>
  <c r="J58" i="4" s="1"/>
  <c r="T58" i="4"/>
  <c r="I58" i="4" s="1"/>
  <c r="H60" i="5"/>
  <c r="G60" i="5"/>
  <c r="AC60" i="5"/>
  <c r="S61" i="5"/>
  <c r="O60" i="6"/>
  <c r="N60" i="6"/>
  <c r="C134" i="5"/>
  <c r="F133" i="5"/>
  <c r="B133" i="5" s="1"/>
  <c r="A133" i="5" s="1"/>
  <c r="D134" i="5"/>
  <c r="O58" i="4"/>
  <c r="N58" i="4"/>
  <c r="AD60" i="6"/>
  <c r="AC61" i="6"/>
  <c r="S62" i="6"/>
  <c r="H61" i="6"/>
  <c r="G61" i="6"/>
  <c r="G59" i="4"/>
  <c r="AC59" i="4"/>
  <c r="S60" i="4"/>
  <c r="H59" i="4"/>
  <c r="D135" i="6"/>
  <c r="C135" i="6"/>
  <c r="F134" i="6"/>
  <c r="B134" i="6" s="1"/>
  <c r="A134" i="6" s="1"/>
  <c r="F134" i="4"/>
  <c r="B134" i="4" s="1"/>
  <c r="A134" i="4" s="1"/>
  <c r="D135" i="4"/>
  <c r="C135" i="4"/>
  <c r="W59" i="5"/>
  <c r="L59" i="5" s="1"/>
  <c r="V59" i="5"/>
  <c r="K59" i="5" s="1"/>
  <c r="U59" i="5"/>
  <c r="J59" i="5" s="1"/>
  <c r="T59" i="5"/>
  <c r="I59" i="5" s="1"/>
  <c r="V60" i="6"/>
  <c r="K60" i="6" s="1"/>
  <c r="U60" i="6"/>
  <c r="J60" i="6" s="1"/>
  <c r="W60" i="6"/>
  <c r="L60" i="6" s="1"/>
  <c r="T60" i="6"/>
  <c r="I60" i="6" s="1"/>
  <c r="N59" i="5"/>
  <c r="O59" i="5"/>
  <c r="AD59" i="4" l="1"/>
  <c r="AD60" i="5"/>
  <c r="O61" i="6"/>
  <c r="N61" i="6"/>
  <c r="V60" i="5"/>
  <c r="K60" i="5" s="1"/>
  <c r="T60" i="5"/>
  <c r="I60" i="5" s="1"/>
  <c r="U60" i="5"/>
  <c r="J60" i="5" s="1"/>
  <c r="W60" i="5"/>
  <c r="L60" i="5" s="1"/>
  <c r="G62" i="6"/>
  <c r="H62" i="6"/>
  <c r="S63" i="6"/>
  <c r="AC62" i="6"/>
  <c r="AD61" i="6"/>
  <c r="D136" i="6"/>
  <c r="F135" i="6"/>
  <c r="B135" i="6" s="1"/>
  <c r="A135" i="6" s="1"/>
  <c r="C136" i="6"/>
  <c r="F135" i="4"/>
  <c r="B135" i="4" s="1"/>
  <c r="A135" i="4" s="1"/>
  <c r="D136" i="4"/>
  <c r="C136" i="4"/>
  <c r="N59" i="4"/>
  <c r="O59" i="4"/>
  <c r="C135" i="5"/>
  <c r="D135" i="5"/>
  <c r="F134" i="5"/>
  <c r="B134" i="5" s="1"/>
  <c r="A134" i="5" s="1"/>
  <c r="O60" i="5"/>
  <c r="N60" i="5"/>
  <c r="S61" i="4"/>
  <c r="H60" i="4"/>
  <c r="G60" i="4"/>
  <c r="AC60" i="4"/>
  <c r="V61" i="6"/>
  <c r="K61" i="6" s="1"/>
  <c r="W61" i="6"/>
  <c r="L61" i="6" s="1"/>
  <c r="U61" i="6"/>
  <c r="J61" i="6" s="1"/>
  <c r="T61" i="6"/>
  <c r="I61" i="6" s="1"/>
  <c r="W59" i="4"/>
  <c r="L59" i="4" s="1"/>
  <c r="U59" i="4"/>
  <c r="J59" i="4" s="1"/>
  <c r="V59" i="4"/>
  <c r="K59" i="4" s="1"/>
  <c r="T59" i="4"/>
  <c r="I59" i="4" s="1"/>
  <c r="S62" i="5"/>
  <c r="AC61" i="5"/>
  <c r="H61" i="5"/>
  <c r="G61" i="5"/>
  <c r="AD62" i="6" l="1"/>
  <c r="AD60" i="4"/>
  <c r="F136" i="4"/>
  <c r="B136" i="4" s="1"/>
  <c r="A136" i="4" s="1"/>
  <c r="C137" i="4"/>
  <c r="D137" i="4"/>
  <c r="W61" i="5"/>
  <c r="L61" i="5" s="1"/>
  <c r="V61" i="5"/>
  <c r="K61" i="5" s="1"/>
  <c r="U61" i="5"/>
  <c r="J61" i="5" s="1"/>
  <c r="T61" i="5"/>
  <c r="I61" i="5" s="1"/>
  <c r="O60" i="4"/>
  <c r="N60" i="4"/>
  <c r="AC63" i="6"/>
  <c r="S64" i="6"/>
  <c r="H63" i="6"/>
  <c r="G63" i="6"/>
  <c r="W60" i="4"/>
  <c r="L60" i="4" s="1"/>
  <c r="V60" i="4"/>
  <c r="K60" i="4" s="1"/>
  <c r="U60" i="4"/>
  <c r="J60" i="4" s="1"/>
  <c r="T60" i="4"/>
  <c r="I60" i="4" s="1"/>
  <c r="G61" i="4"/>
  <c r="AC61" i="4"/>
  <c r="S62" i="4"/>
  <c r="H61" i="4"/>
  <c r="F135" i="5"/>
  <c r="B135" i="5" s="1"/>
  <c r="A135" i="5" s="1"/>
  <c r="C136" i="5"/>
  <c r="D136" i="5"/>
  <c r="D137" i="6"/>
  <c r="C137" i="6"/>
  <c r="F136" i="6"/>
  <c r="B136" i="6" s="1"/>
  <c r="A136" i="6" s="1"/>
  <c r="O62" i="6"/>
  <c r="N62" i="6"/>
  <c r="O61" i="5"/>
  <c r="N61" i="5"/>
  <c r="AD61" i="5"/>
  <c r="V62" i="6"/>
  <c r="K62" i="6" s="1"/>
  <c r="U62" i="6"/>
  <c r="J62" i="6" s="1"/>
  <c r="W62" i="6"/>
  <c r="L62" i="6" s="1"/>
  <c r="T62" i="6"/>
  <c r="I62" i="6" s="1"/>
  <c r="H62" i="5"/>
  <c r="G62" i="5"/>
  <c r="S63" i="5"/>
  <c r="AC62" i="5"/>
  <c r="AD63" i="6" l="1"/>
  <c r="AD62" i="5"/>
  <c r="AD61" i="4"/>
  <c r="N63" i="6"/>
  <c r="O63" i="6"/>
  <c r="W61" i="4"/>
  <c r="L61" i="4" s="1"/>
  <c r="V61" i="4"/>
  <c r="K61" i="4" s="1"/>
  <c r="U61" i="4"/>
  <c r="J61" i="4" s="1"/>
  <c r="T61" i="4"/>
  <c r="I61" i="4" s="1"/>
  <c r="G64" i="6"/>
  <c r="S65" i="6"/>
  <c r="AC64" i="6"/>
  <c r="H64" i="6"/>
  <c r="D137" i="5"/>
  <c r="C137" i="5"/>
  <c r="F136" i="5"/>
  <c r="B136" i="5" s="1"/>
  <c r="A136" i="5" s="1"/>
  <c r="S64" i="5"/>
  <c r="AC63" i="5"/>
  <c r="H63" i="5"/>
  <c r="G63" i="5"/>
  <c r="D138" i="6"/>
  <c r="C138" i="6"/>
  <c r="F137" i="6"/>
  <c r="B137" i="6" s="1"/>
  <c r="A137" i="6" s="1"/>
  <c r="O61" i="4"/>
  <c r="N61" i="4"/>
  <c r="F137" i="4"/>
  <c r="B137" i="4" s="1"/>
  <c r="A137" i="4" s="1"/>
  <c r="C138" i="4"/>
  <c r="D138" i="4"/>
  <c r="V62" i="5"/>
  <c r="K62" i="5" s="1"/>
  <c r="T62" i="5"/>
  <c r="I62" i="5" s="1"/>
  <c r="W62" i="5"/>
  <c r="L62" i="5" s="1"/>
  <c r="U62" i="5"/>
  <c r="J62" i="5" s="1"/>
  <c r="O62" i="5"/>
  <c r="N62" i="5"/>
  <c r="S63" i="4"/>
  <c r="H62" i="4"/>
  <c r="G62" i="4"/>
  <c r="AC62" i="4"/>
  <c r="V63" i="6"/>
  <c r="K63" i="6" s="1"/>
  <c r="W63" i="6"/>
  <c r="L63" i="6" s="1"/>
  <c r="U63" i="6"/>
  <c r="J63" i="6" s="1"/>
  <c r="T63" i="6"/>
  <c r="I63" i="6" s="1"/>
  <c r="AD62" i="4" l="1"/>
  <c r="C139" i="6"/>
  <c r="F138" i="6"/>
  <c r="B138" i="6" s="1"/>
  <c r="A138" i="6" s="1"/>
  <c r="D139" i="6"/>
  <c r="V64" i="6"/>
  <c r="K64" i="6" s="1"/>
  <c r="U64" i="6"/>
  <c r="J64" i="6" s="1"/>
  <c r="W64" i="6"/>
  <c r="L64" i="6" s="1"/>
  <c r="T64" i="6"/>
  <c r="I64" i="6" s="1"/>
  <c r="F137" i="5"/>
  <c r="B137" i="5" s="1"/>
  <c r="A137" i="5" s="1"/>
  <c r="C138" i="5"/>
  <c r="D138" i="5"/>
  <c r="O62" i="4"/>
  <c r="N62" i="4"/>
  <c r="W63" i="5"/>
  <c r="L63" i="5" s="1"/>
  <c r="V63" i="5"/>
  <c r="K63" i="5" s="1"/>
  <c r="U63" i="5"/>
  <c r="J63" i="5" s="1"/>
  <c r="T63" i="5"/>
  <c r="I63" i="5" s="1"/>
  <c r="G63" i="4"/>
  <c r="AC63" i="4"/>
  <c r="S64" i="4"/>
  <c r="H63" i="4"/>
  <c r="N63" i="5"/>
  <c r="O63" i="5"/>
  <c r="O64" i="6"/>
  <c r="N64" i="6"/>
  <c r="F138" i="4"/>
  <c r="B138" i="4" s="1"/>
  <c r="A138" i="4" s="1"/>
  <c r="D139" i="4"/>
  <c r="C139" i="4"/>
  <c r="AD63" i="5"/>
  <c r="AD64" i="6"/>
  <c r="W62" i="4"/>
  <c r="L62" i="4" s="1"/>
  <c r="V62" i="4"/>
  <c r="K62" i="4" s="1"/>
  <c r="U62" i="4"/>
  <c r="J62" i="4" s="1"/>
  <c r="T62" i="4"/>
  <c r="I62" i="4" s="1"/>
  <c r="S65" i="5"/>
  <c r="H64" i="5"/>
  <c r="G64" i="5"/>
  <c r="AC64" i="5"/>
  <c r="AC65" i="6"/>
  <c r="S66" i="6"/>
  <c r="H65" i="6"/>
  <c r="G65" i="6"/>
  <c r="N64" i="5" l="1"/>
  <c r="O64" i="5"/>
  <c r="G65" i="5"/>
  <c r="S66" i="5"/>
  <c r="H65" i="5"/>
  <c r="AC65" i="5"/>
  <c r="D139" i="5"/>
  <c r="C139" i="5"/>
  <c r="F138" i="5"/>
  <c r="B138" i="5" s="1"/>
  <c r="A138" i="5" s="1"/>
  <c r="V64" i="5"/>
  <c r="K64" i="5" s="1"/>
  <c r="T64" i="5"/>
  <c r="I64" i="5" s="1"/>
  <c r="U64" i="5"/>
  <c r="J64" i="5" s="1"/>
  <c r="W64" i="5"/>
  <c r="L64" i="5" s="1"/>
  <c r="O65" i="6"/>
  <c r="N65" i="6"/>
  <c r="F139" i="4"/>
  <c r="B139" i="4" s="1"/>
  <c r="A139" i="4" s="1"/>
  <c r="C140" i="4"/>
  <c r="D140" i="4"/>
  <c r="N63" i="4"/>
  <c r="O63" i="4"/>
  <c r="D140" i="6"/>
  <c r="C140" i="6"/>
  <c r="F139" i="6"/>
  <c r="B139" i="6" s="1"/>
  <c r="A139" i="6" s="1"/>
  <c r="AC66" i="6"/>
  <c r="G66" i="6"/>
  <c r="S67" i="6"/>
  <c r="H66" i="6"/>
  <c r="AD65" i="6"/>
  <c r="S65" i="4"/>
  <c r="H64" i="4"/>
  <c r="G64" i="4"/>
  <c r="AC64" i="4"/>
  <c r="V63" i="4"/>
  <c r="K63" i="4" s="1"/>
  <c r="W63" i="4"/>
  <c r="L63" i="4" s="1"/>
  <c r="U63" i="4"/>
  <c r="J63" i="4" s="1"/>
  <c r="T63" i="4"/>
  <c r="I63" i="4" s="1"/>
  <c r="V65" i="6"/>
  <c r="K65" i="6" s="1"/>
  <c r="W65" i="6"/>
  <c r="L65" i="6" s="1"/>
  <c r="U65" i="6"/>
  <c r="J65" i="6" s="1"/>
  <c r="T65" i="6"/>
  <c r="I65" i="6" s="1"/>
  <c r="AD64" i="5"/>
  <c r="AD63" i="4"/>
  <c r="AD64" i="4" l="1"/>
  <c r="AD65" i="5"/>
  <c r="O64" i="4"/>
  <c r="N64" i="4"/>
  <c r="F139" i="5"/>
  <c r="B139" i="5" s="1"/>
  <c r="A139" i="5" s="1"/>
  <c r="C140" i="5"/>
  <c r="D140" i="5"/>
  <c r="G65" i="4"/>
  <c r="AC65" i="4"/>
  <c r="S66" i="4"/>
  <c r="H65" i="4"/>
  <c r="F140" i="4"/>
  <c r="B140" i="4" s="1"/>
  <c r="A140" i="4" s="1"/>
  <c r="D141" i="4"/>
  <c r="C141" i="4"/>
  <c r="N65" i="5"/>
  <c r="O65" i="5"/>
  <c r="F140" i="6"/>
  <c r="B140" i="6" s="1"/>
  <c r="A140" i="6" s="1"/>
  <c r="D141" i="6"/>
  <c r="C141" i="6"/>
  <c r="O66" i="6"/>
  <c r="N66" i="6"/>
  <c r="S67" i="5"/>
  <c r="H66" i="5"/>
  <c r="G66" i="5"/>
  <c r="AC66" i="5"/>
  <c r="AC67" i="6"/>
  <c r="S68" i="6"/>
  <c r="H67" i="6"/>
  <c r="G67" i="6"/>
  <c r="W65" i="5"/>
  <c r="L65" i="5" s="1"/>
  <c r="V65" i="5"/>
  <c r="K65" i="5" s="1"/>
  <c r="U65" i="5"/>
  <c r="J65" i="5" s="1"/>
  <c r="T65" i="5"/>
  <c r="I65" i="5" s="1"/>
  <c r="V66" i="6"/>
  <c r="K66" i="6" s="1"/>
  <c r="U66" i="6"/>
  <c r="J66" i="6" s="1"/>
  <c r="T66" i="6"/>
  <c r="I66" i="6" s="1"/>
  <c r="W66" i="6"/>
  <c r="L66" i="6" s="1"/>
  <c r="W64" i="4"/>
  <c r="L64" i="4" s="1"/>
  <c r="V64" i="4"/>
  <c r="K64" i="4" s="1"/>
  <c r="U64" i="4"/>
  <c r="J64" i="4" s="1"/>
  <c r="T64" i="4"/>
  <c r="I64" i="4" s="1"/>
  <c r="AD66" i="6"/>
  <c r="AD67" i="6" l="1"/>
  <c r="D142" i="6"/>
  <c r="C142" i="6"/>
  <c r="F141" i="6"/>
  <c r="B141" i="6" s="1"/>
  <c r="A141" i="6" s="1"/>
  <c r="W65" i="4"/>
  <c r="L65" i="4" s="1"/>
  <c r="U65" i="4"/>
  <c r="J65" i="4" s="1"/>
  <c r="V65" i="4"/>
  <c r="K65" i="4" s="1"/>
  <c r="T65" i="4"/>
  <c r="I65" i="4" s="1"/>
  <c r="AD66" i="5"/>
  <c r="F141" i="4"/>
  <c r="B141" i="4" s="1"/>
  <c r="A141" i="4" s="1"/>
  <c r="D142" i="4"/>
  <c r="C142" i="4"/>
  <c r="D141" i="5"/>
  <c r="C141" i="5"/>
  <c r="F140" i="5"/>
  <c r="B140" i="5" s="1"/>
  <c r="A140" i="5" s="1"/>
  <c r="G67" i="5"/>
  <c r="S68" i="5"/>
  <c r="H67" i="5"/>
  <c r="AC67" i="5"/>
  <c r="V67" i="6"/>
  <c r="K67" i="6" s="1"/>
  <c r="W67" i="6"/>
  <c r="L67" i="6" s="1"/>
  <c r="U67" i="6"/>
  <c r="J67" i="6" s="1"/>
  <c r="T67" i="6"/>
  <c r="I67" i="6" s="1"/>
  <c r="O65" i="4"/>
  <c r="N65" i="4"/>
  <c r="O66" i="5"/>
  <c r="N66" i="5"/>
  <c r="N67" i="6"/>
  <c r="O67" i="6"/>
  <c r="S67" i="4"/>
  <c r="H66" i="4"/>
  <c r="G66" i="4"/>
  <c r="AC66" i="4"/>
  <c r="W66" i="5"/>
  <c r="L66" i="5" s="1"/>
  <c r="V66" i="5"/>
  <c r="K66" i="5" s="1"/>
  <c r="T66" i="5"/>
  <c r="I66" i="5" s="1"/>
  <c r="U66" i="5"/>
  <c r="J66" i="5" s="1"/>
  <c r="S69" i="6"/>
  <c r="AC68" i="6"/>
  <c r="H68" i="6"/>
  <c r="G68" i="6"/>
  <c r="AD65" i="4"/>
  <c r="AD68" i="6" l="1"/>
  <c r="G67" i="4"/>
  <c r="AC67" i="4"/>
  <c r="S68" i="4"/>
  <c r="H67" i="4"/>
  <c r="W67" i="5"/>
  <c r="L67" i="5" s="1"/>
  <c r="T67" i="5"/>
  <c r="I67" i="5" s="1"/>
  <c r="V67" i="5"/>
  <c r="K67" i="5" s="1"/>
  <c r="U67" i="5"/>
  <c r="J67" i="5" s="1"/>
  <c r="F142" i="4"/>
  <c r="B142" i="4" s="1"/>
  <c r="A142" i="4" s="1"/>
  <c r="D143" i="4"/>
  <c r="C143" i="4"/>
  <c r="V68" i="6"/>
  <c r="K68" i="6" s="1"/>
  <c r="U68" i="6"/>
  <c r="J68" i="6" s="1"/>
  <c r="W68" i="6"/>
  <c r="L68" i="6" s="1"/>
  <c r="T68" i="6"/>
  <c r="I68" i="6" s="1"/>
  <c r="F141" i="5"/>
  <c r="B141" i="5" s="1"/>
  <c r="A141" i="5" s="1"/>
  <c r="C142" i="5"/>
  <c r="D142" i="5"/>
  <c r="N68" i="6"/>
  <c r="O68" i="6"/>
  <c r="AD66" i="4"/>
  <c r="AD67" i="5"/>
  <c r="D143" i="6"/>
  <c r="C143" i="6"/>
  <c r="F142" i="6"/>
  <c r="B142" i="6" s="1"/>
  <c r="A142" i="6" s="1"/>
  <c r="O67" i="5"/>
  <c r="N67" i="5"/>
  <c r="W66" i="4"/>
  <c r="L66" i="4" s="1"/>
  <c r="V66" i="4"/>
  <c r="K66" i="4" s="1"/>
  <c r="U66" i="4"/>
  <c r="J66" i="4" s="1"/>
  <c r="T66" i="4"/>
  <c r="I66" i="4" s="1"/>
  <c r="AC69" i="6"/>
  <c r="H69" i="6"/>
  <c r="G69" i="6"/>
  <c r="S70" i="6"/>
  <c r="N66" i="4"/>
  <c r="O66" i="4"/>
  <c r="S69" i="5"/>
  <c r="H68" i="5"/>
  <c r="G68" i="5"/>
  <c r="AC68" i="5"/>
  <c r="AD67" i="4" l="1"/>
  <c r="AD68" i="5"/>
  <c r="S71" i="6"/>
  <c r="AC70" i="6"/>
  <c r="H70" i="6"/>
  <c r="G70" i="6"/>
  <c r="D143" i="5"/>
  <c r="C143" i="5"/>
  <c r="F142" i="5"/>
  <c r="B142" i="5" s="1"/>
  <c r="A142" i="5" s="1"/>
  <c r="V69" i="6"/>
  <c r="K69" i="6" s="1"/>
  <c r="W69" i="6"/>
  <c r="L69" i="6" s="1"/>
  <c r="U69" i="6"/>
  <c r="J69" i="6" s="1"/>
  <c r="T69" i="6"/>
  <c r="I69" i="6" s="1"/>
  <c r="W68" i="5"/>
  <c r="L68" i="5" s="1"/>
  <c r="V68" i="5"/>
  <c r="K68" i="5" s="1"/>
  <c r="T68" i="5"/>
  <c r="I68" i="5" s="1"/>
  <c r="U68" i="5"/>
  <c r="J68" i="5" s="1"/>
  <c r="AD69" i="6"/>
  <c r="F143" i="4"/>
  <c r="B143" i="4" s="1"/>
  <c r="A143" i="4" s="1"/>
  <c r="D144" i="4"/>
  <c r="C144" i="4"/>
  <c r="N67" i="4"/>
  <c r="O67" i="4"/>
  <c r="N68" i="5"/>
  <c r="O68" i="5"/>
  <c r="S69" i="4"/>
  <c r="H68" i="4"/>
  <c r="G68" i="4"/>
  <c r="AC68" i="4"/>
  <c r="N69" i="6"/>
  <c r="O69" i="6"/>
  <c r="G69" i="5"/>
  <c r="S70" i="5"/>
  <c r="H69" i="5"/>
  <c r="AC69" i="5"/>
  <c r="D144" i="6"/>
  <c r="C144" i="6"/>
  <c r="F143" i="6"/>
  <c r="B143" i="6" s="1"/>
  <c r="A143" i="6" s="1"/>
  <c r="W67" i="4"/>
  <c r="L67" i="4" s="1"/>
  <c r="U67" i="4"/>
  <c r="J67" i="4" s="1"/>
  <c r="V67" i="4"/>
  <c r="K67" i="4" s="1"/>
  <c r="T67" i="4"/>
  <c r="I67" i="4" s="1"/>
  <c r="S71" i="5" l="1"/>
  <c r="H70" i="5"/>
  <c r="G70" i="5"/>
  <c r="AC70" i="5"/>
  <c r="F143" i="5"/>
  <c r="B143" i="5" s="1"/>
  <c r="A143" i="5" s="1"/>
  <c r="C144" i="5"/>
  <c r="D144" i="5"/>
  <c r="V70" i="6"/>
  <c r="K70" i="6" s="1"/>
  <c r="U70" i="6"/>
  <c r="J70" i="6" s="1"/>
  <c r="W70" i="6"/>
  <c r="L70" i="6" s="1"/>
  <c r="T70" i="6"/>
  <c r="I70" i="6" s="1"/>
  <c r="F144" i="6"/>
  <c r="B144" i="6" s="1"/>
  <c r="A144" i="6" s="1"/>
  <c r="D145" i="6"/>
  <c r="C145" i="6"/>
  <c r="O70" i="6"/>
  <c r="N70" i="6"/>
  <c r="F144" i="4"/>
  <c r="B144" i="4" s="1"/>
  <c r="A144" i="4" s="1"/>
  <c r="D145" i="4"/>
  <c r="C145" i="4"/>
  <c r="AD68" i="4"/>
  <c r="AD70" i="6"/>
  <c r="N69" i="5"/>
  <c r="O69" i="5"/>
  <c r="W68" i="4"/>
  <c r="L68" i="4" s="1"/>
  <c r="V68" i="4"/>
  <c r="K68" i="4" s="1"/>
  <c r="U68" i="4"/>
  <c r="J68" i="4" s="1"/>
  <c r="T68" i="4"/>
  <c r="I68" i="4" s="1"/>
  <c r="AC71" i="6"/>
  <c r="G71" i="6"/>
  <c r="S72" i="6"/>
  <c r="H71" i="6"/>
  <c r="AC69" i="4"/>
  <c r="G69" i="4"/>
  <c r="S70" i="4"/>
  <c r="H69" i="4"/>
  <c r="W69" i="5"/>
  <c r="L69" i="5" s="1"/>
  <c r="V69" i="5"/>
  <c r="K69" i="5" s="1"/>
  <c r="U69" i="5"/>
  <c r="J69" i="5" s="1"/>
  <c r="T69" i="5"/>
  <c r="I69" i="5" s="1"/>
  <c r="AD69" i="5"/>
  <c r="N68" i="4"/>
  <c r="O68" i="4"/>
  <c r="AD70" i="5" l="1"/>
  <c r="D145" i="5"/>
  <c r="C145" i="5"/>
  <c r="F144" i="5"/>
  <c r="B144" i="5" s="1"/>
  <c r="A144" i="5" s="1"/>
  <c r="AD71" i="6"/>
  <c r="V71" i="6"/>
  <c r="K71" i="6" s="1"/>
  <c r="W71" i="6"/>
  <c r="L71" i="6" s="1"/>
  <c r="U71" i="6"/>
  <c r="J71" i="6" s="1"/>
  <c r="T71" i="6"/>
  <c r="I71" i="6" s="1"/>
  <c r="AC70" i="4"/>
  <c r="S71" i="4"/>
  <c r="H70" i="4"/>
  <c r="G70" i="4"/>
  <c r="D146" i="6"/>
  <c r="C146" i="6"/>
  <c r="F145" i="6"/>
  <c r="B145" i="6" s="1"/>
  <c r="A145" i="6" s="1"/>
  <c r="N69" i="4"/>
  <c r="O69" i="4"/>
  <c r="U69" i="4"/>
  <c r="J69" i="4" s="1"/>
  <c r="W69" i="4"/>
  <c r="L69" i="4" s="1"/>
  <c r="V69" i="4"/>
  <c r="K69" i="4" s="1"/>
  <c r="T69" i="4"/>
  <c r="I69" i="4" s="1"/>
  <c r="F145" i="4"/>
  <c r="B145" i="4" s="1"/>
  <c r="A145" i="4" s="1"/>
  <c r="D146" i="4"/>
  <c r="C146" i="4"/>
  <c r="AD69" i="4"/>
  <c r="W70" i="5"/>
  <c r="L70" i="5" s="1"/>
  <c r="V70" i="5"/>
  <c r="K70" i="5" s="1"/>
  <c r="T70" i="5"/>
  <c r="I70" i="5" s="1"/>
  <c r="U70" i="5"/>
  <c r="J70" i="5" s="1"/>
  <c r="N71" i="6"/>
  <c r="O71" i="6"/>
  <c r="N70" i="5"/>
  <c r="O70" i="5"/>
  <c r="S73" i="6"/>
  <c r="AC72" i="6"/>
  <c r="H72" i="6"/>
  <c r="G72" i="6"/>
  <c r="G71" i="5"/>
  <c r="AC71" i="5"/>
  <c r="S72" i="5"/>
  <c r="H71" i="5"/>
  <c r="V72" i="6" l="1"/>
  <c r="K72" i="6" s="1"/>
  <c r="U72" i="6"/>
  <c r="J72" i="6" s="1"/>
  <c r="W72" i="6"/>
  <c r="L72" i="6" s="1"/>
  <c r="T72" i="6"/>
  <c r="I72" i="6" s="1"/>
  <c r="O72" i="6"/>
  <c r="N72" i="6"/>
  <c r="U70" i="4"/>
  <c r="J70" i="4" s="1"/>
  <c r="T70" i="4"/>
  <c r="I70" i="4" s="1"/>
  <c r="W70" i="4"/>
  <c r="L70" i="4" s="1"/>
  <c r="V70" i="4"/>
  <c r="K70" i="4" s="1"/>
  <c r="AC71" i="4"/>
  <c r="G71" i="4"/>
  <c r="S72" i="4"/>
  <c r="H71" i="4"/>
  <c r="AC73" i="6"/>
  <c r="S74" i="6"/>
  <c r="G73" i="6"/>
  <c r="H73" i="6"/>
  <c r="S73" i="5"/>
  <c r="H72" i="5"/>
  <c r="G72" i="5"/>
  <c r="AC72" i="5"/>
  <c r="AD70" i="4"/>
  <c r="AD72" i="6"/>
  <c r="O70" i="4"/>
  <c r="N70" i="4"/>
  <c r="N71" i="5"/>
  <c r="O71" i="5"/>
  <c r="AD71" i="5"/>
  <c r="D147" i="6"/>
  <c r="C147" i="6"/>
  <c r="F146" i="6"/>
  <c r="B146" i="6" s="1"/>
  <c r="A146" i="6" s="1"/>
  <c r="F145" i="5"/>
  <c r="B145" i="5" s="1"/>
  <c r="A145" i="5" s="1"/>
  <c r="C146" i="5"/>
  <c r="D146" i="5"/>
  <c r="F146" i="4"/>
  <c r="B146" i="4" s="1"/>
  <c r="A146" i="4" s="1"/>
  <c r="D147" i="4"/>
  <c r="C147" i="4"/>
  <c r="W71" i="5"/>
  <c r="L71" i="5" s="1"/>
  <c r="U71" i="5"/>
  <c r="J71" i="5" s="1"/>
  <c r="T71" i="5"/>
  <c r="I71" i="5" s="1"/>
  <c r="V71" i="5"/>
  <c r="K71" i="5" s="1"/>
  <c r="AD72" i="5" l="1"/>
  <c r="AD71" i="4"/>
  <c r="D147" i="5"/>
  <c r="C147" i="5"/>
  <c r="F146" i="5"/>
  <c r="B146" i="5" s="1"/>
  <c r="A146" i="5" s="1"/>
  <c r="W72" i="5"/>
  <c r="L72" i="5" s="1"/>
  <c r="V72" i="5"/>
  <c r="K72" i="5" s="1"/>
  <c r="U72" i="5"/>
  <c r="J72" i="5" s="1"/>
  <c r="T72" i="5"/>
  <c r="I72" i="5" s="1"/>
  <c r="AC72" i="4"/>
  <c r="H72" i="4"/>
  <c r="G72" i="4"/>
  <c r="S73" i="4"/>
  <c r="N72" i="5"/>
  <c r="O72" i="5"/>
  <c r="U71" i="4"/>
  <c r="J71" i="4" s="1"/>
  <c r="V71" i="4"/>
  <c r="K71" i="4" s="1"/>
  <c r="T71" i="4"/>
  <c r="I71" i="4" s="1"/>
  <c r="W71" i="4"/>
  <c r="L71" i="4" s="1"/>
  <c r="F147" i="4"/>
  <c r="B147" i="4" s="1"/>
  <c r="A147" i="4" s="1"/>
  <c r="C148" i="4"/>
  <c r="D148" i="4"/>
  <c r="D148" i="6"/>
  <c r="C148" i="6"/>
  <c r="F147" i="6"/>
  <c r="B147" i="6" s="1"/>
  <c r="A147" i="6" s="1"/>
  <c r="V73" i="6"/>
  <c r="K73" i="6" s="1"/>
  <c r="U73" i="6"/>
  <c r="J73" i="6" s="1"/>
  <c r="T73" i="6"/>
  <c r="I73" i="6" s="1"/>
  <c r="W73" i="6"/>
  <c r="L73" i="6" s="1"/>
  <c r="S75" i="6"/>
  <c r="AC74" i="6"/>
  <c r="H74" i="6"/>
  <c r="G74" i="6"/>
  <c r="G73" i="5"/>
  <c r="AC73" i="5"/>
  <c r="S74" i="5"/>
  <c r="H73" i="5"/>
  <c r="AD73" i="6"/>
  <c r="N73" i="6"/>
  <c r="O73" i="6"/>
  <c r="N71" i="4"/>
  <c r="O71" i="4"/>
  <c r="AD74" i="6" l="1"/>
  <c r="AC75" i="6"/>
  <c r="S76" i="6"/>
  <c r="H75" i="6"/>
  <c r="G75" i="6"/>
  <c r="F148" i="4"/>
  <c r="B148" i="4" s="1"/>
  <c r="A148" i="4" s="1"/>
  <c r="D149" i="4"/>
  <c r="C149" i="4"/>
  <c r="U72" i="4"/>
  <c r="J72" i="4" s="1"/>
  <c r="W72" i="4"/>
  <c r="L72" i="4" s="1"/>
  <c r="V72" i="4"/>
  <c r="K72" i="4" s="1"/>
  <c r="T72" i="4"/>
  <c r="I72" i="4" s="1"/>
  <c r="AD73" i="5"/>
  <c r="O72" i="4"/>
  <c r="N72" i="4"/>
  <c r="N73" i="5"/>
  <c r="O73" i="5"/>
  <c r="AC73" i="4"/>
  <c r="H73" i="4"/>
  <c r="G73" i="4"/>
  <c r="S74" i="4"/>
  <c r="S75" i="5"/>
  <c r="H74" i="5"/>
  <c r="G74" i="5"/>
  <c r="AC74" i="5"/>
  <c r="W73" i="5"/>
  <c r="L73" i="5" s="1"/>
  <c r="V73" i="5"/>
  <c r="K73" i="5" s="1"/>
  <c r="U73" i="5"/>
  <c r="J73" i="5" s="1"/>
  <c r="T73" i="5"/>
  <c r="I73" i="5" s="1"/>
  <c r="AD72" i="4"/>
  <c r="F148" i="6"/>
  <c r="B148" i="6" s="1"/>
  <c r="A148" i="6" s="1"/>
  <c r="D149" i="6"/>
  <c r="C149" i="6"/>
  <c r="V74" i="6"/>
  <c r="K74" i="6" s="1"/>
  <c r="U74" i="6"/>
  <c r="J74" i="6" s="1"/>
  <c r="W74" i="6"/>
  <c r="L74" i="6" s="1"/>
  <c r="T74" i="6"/>
  <c r="I74" i="6" s="1"/>
  <c r="F147" i="5"/>
  <c r="B147" i="5" s="1"/>
  <c r="A147" i="5" s="1"/>
  <c r="C148" i="5"/>
  <c r="D148" i="5"/>
  <c r="N74" i="6"/>
  <c r="O74" i="6"/>
  <c r="AD74" i="5" l="1"/>
  <c r="AD73" i="4"/>
  <c r="AC74" i="4"/>
  <c r="H74" i="4"/>
  <c r="G74" i="4"/>
  <c r="S75" i="4"/>
  <c r="D149" i="5"/>
  <c r="C149" i="5"/>
  <c r="F148" i="5"/>
  <c r="B148" i="5" s="1"/>
  <c r="A148" i="5" s="1"/>
  <c r="D150" i="6"/>
  <c r="C150" i="6"/>
  <c r="F149" i="6"/>
  <c r="B149" i="6" s="1"/>
  <c r="A149" i="6" s="1"/>
  <c r="U73" i="4"/>
  <c r="J73" i="4" s="1"/>
  <c r="W73" i="4"/>
  <c r="L73" i="4" s="1"/>
  <c r="V73" i="4"/>
  <c r="K73" i="4" s="1"/>
  <c r="T73" i="4"/>
  <c r="I73" i="4" s="1"/>
  <c r="F149" i="4"/>
  <c r="B149" i="4" s="1"/>
  <c r="A149" i="4" s="1"/>
  <c r="D150" i="4"/>
  <c r="C150" i="4"/>
  <c r="V75" i="6"/>
  <c r="K75" i="6" s="1"/>
  <c r="T75" i="6"/>
  <c r="I75" i="6" s="1"/>
  <c r="W75" i="6"/>
  <c r="L75" i="6" s="1"/>
  <c r="U75" i="6"/>
  <c r="J75" i="6" s="1"/>
  <c r="W74" i="5"/>
  <c r="L74" i="5" s="1"/>
  <c r="V74" i="5"/>
  <c r="K74" i="5" s="1"/>
  <c r="U74" i="5"/>
  <c r="J74" i="5" s="1"/>
  <c r="T74" i="5"/>
  <c r="I74" i="5" s="1"/>
  <c r="O75" i="6"/>
  <c r="N75" i="6"/>
  <c r="O73" i="4"/>
  <c r="N73" i="4"/>
  <c r="O74" i="5"/>
  <c r="N74" i="5"/>
  <c r="S77" i="6"/>
  <c r="AC76" i="6"/>
  <c r="H76" i="6"/>
  <c r="G76" i="6"/>
  <c r="G75" i="5"/>
  <c r="AC75" i="5"/>
  <c r="S76" i="5"/>
  <c r="H75" i="5"/>
  <c r="AD75" i="6"/>
  <c r="AD76" i="6" l="1"/>
  <c r="F150" i="4"/>
  <c r="B150" i="4" s="1"/>
  <c r="A150" i="4" s="1"/>
  <c r="D151" i="4"/>
  <c r="C151" i="4"/>
  <c r="V76" i="6"/>
  <c r="K76" i="6" s="1"/>
  <c r="U76" i="6"/>
  <c r="J76" i="6" s="1"/>
  <c r="W76" i="6"/>
  <c r="L76" i="6" s="1"/>
  <c r="T76" i="6"/>
  <c r="I76" i="6" s="1"/>
  <c r="W75" i="5"/>
  <c r="L75" i="5" s="1"/>
  <c r="V75" i="5"/>
  <c r="K75" i="5" s="1"/>
  <c r="U75" i="5"/>
  <c r="J75" i="5" s="1"/>
  <c r="T75" i="5"/>
  <c r="I75" i="5" s="1"/>
  <c r="F149" i="5"/>
  <c r="B149" i="5" s="1"/>
  <c r="A149" i="5" s="1"/>
  <c r="C150" i="5"/>
  <c r="D150" i="5"/>
  <c r="N76" i="6"/>
  <c r="O76" i="6"/>
  <c r="D151" i="6"/>
  <c r="C151" i="6"/>
  <c r="F150" i="6"/>
  <c r="B150" i="6" s="1"/>
  <c r="A150" i="6" s="1"/>
  <c r="AC75" i="4"/>
  <c r="H75" i="4"/>
  <c r="G75" i="4"/>
  <c r="S76" i="4"/>
  <c r="U74" i="4"/>
  <c r="J74" i="4" s="1"/>
  <c r="W74" i="4"/>
  <c r="L74" i="4" s="1"/>
  <c r="V74" i="4"/>
  <c r="K74" i="4" s="1"/>
  <c r="T74" i="4"/>
  <c r="I74" i="4" s="1"/>
  <c r="N75" i="5"/>
  <c r="O75" i="5"/>
  <c r="S77" i="5"/>
  <c r="H76" i="5"/>
  <c r="G76" i="5"/>
  <c r="AC76" i="5"/>
  <c r="AC77" i="6"/>
  <c r="S78" i="6"/>
  <c r="H77" i="6"/>
  <c r="G77" i="6"/>
  <c r="N74" i="4"/>
  <c r="O74" i="4"/>
  <c r="AD75" i="5"/>
  <c r="AD74" i="4"/>
  <c r="AD77" i="6" l="1"/>
  <c r="AD76" i="5"/>
  <c r="G78" i="6"/>
  <c r="S79" i="6"/>
  <c r="AC78" i="6"/>
  <c r="H78" i="6"/>
  <c r="O75" i="4"/>
  <c r="N75" i="4"/>
  <c r="AD75" i="4"/>
  <c r="W76" i="5"/>
  <c r="L76" i="5" s="1"/>
  <c r="V76" i="5"/>
  <c r="K76" i="5" s="1"/>
  <c r="U76" i="5"/>
  <c r="J76" i="5" s="1"/>
  <c r="T76" i="5"/>
  <c r="I76" i="5" s="1"/>
  <c r="D152" i="6"/>
  <c r="C152" i="6"/>
  <c r="F151" i="6"/>
  <c r="B151" i="6" s="1"/>
  <c r="A151" i="6" s="1"/>
  <c r="D151" i="5"/>
  <c r="C151" i="5"/>
  <c r="F150" i="5"/>
  <c r="B150" i="5" s="1"/>
  <c r="A150" i="5" s="1"/>
  <c r="O76" i="5"/>
  <c r="N76" i="5"/>
  <c r="F151" i="4"/>
  <c r="B151" i="4" s="1"/>
  <c r="A151" i="4" s="1"/>
  <c r="D152" i="4"/>
  <c r="C152" i="4"/>
  <c r="U75" i="4"/>
  <c r="J75" i="4" s="1"/>
  <c r="W75" i="4"/>
  <c r="L75" i="4" s="1"/>
  <c r="V75" i="4"/>
  <c r="K75" i="4" s="1"/>
  <c r="T75" i="4"/>
  <c r="I75" i="4" s="1"/>
  <c r="G77" i="5"/>
  <c r="AC77" i="5"/>
  <c r="S78" i="5"/>
  <c r="H77" i="5"/>
  <c r="O77" i="6"/>
  <c r="N77" i="6"/>
  <c r="V77" i="6"/>
  <c r="K77" i="6" s="1"/>
  <c r="U77" i="6"/>
  <c r="J77" i="6" s="1"/>
  <c r="T77" i="6"/>
  <c r="I77" i="6" s="1"/>
  <c r="W77" i="6"/>
  <c r="L77" i="6" s="1"/>
  <c r="AC76" i="4"/>
  <c r="S77" i="4"/>
  <c r="G76" i="4"/>
  <c r="H76" i="4"/>
  <c r="AD78" i="6" l="1"/>
  <c r="F152" i="6"/>
  <c r="B152" i="6" s="1"/>
  <c r="A152" i="6" s="1"/>
  <c r="D153" i="6"/>
  <c r="C153" i="6"/>
  <c r="AD77" i="5"/>
  <c r="N77" i="5"/>
  <c r="O77" i="5"/>
  <c r="W77" i="5"/>
  <c r="L77" i="5" s="1"/>
  <c r="V77" i="5"/>
  <c r="K77" i="5" s="1"/>
  <c r="U77" i="5"/>
  <c r="J77" i="5" s="1"/>
  <c r="T77" i="5"/>
  <c r="I77" i="5" s="1"/>
  <c r="F152" i="4"/>
  <c r="B152" i="4" s="1"/>
  <c r="A152" i="4" s="1"/>
  <c r="C153" i="4"/>
  <c r="D153" i="4"/>
  <c r="F151" i="5"/>
  <c r="B151" i="5" s="1"/>
  <c r="A151" i="5" s="1"/>
  <c r="C152" i="5"/>
  <c r="D152" i="5"/>
  <c r="N78" i="6"/>
  <c r="O78" i="6"/>
  <c r="U76" i="4"/>
  <c r="J76" i="4" s="1"/>
  <c r="V76" i="4"/>
  <c r="K76" i="4" s="1"/>
  <c r="W76" i="4"/>
  <c r="L76" i="4" s="1"/>
  <c r="T76" i="4"/>
  <c r="I76" i="4" s="1"/>
  <c r="AC77" i="4"/>
  <c r="S78" i="4"/>
  <c r="G77" i="4"/>
  <c r="H77" i="4"/>
  <c r="AC79" i="6"/>
  <c r="S80" i="6"/>
  <c r="H79" i="6"/>
  <c r="G79" i="6"/>
  <c r="S79" i="5"/>
  <c r="H78" i="5"/>
  <c r="G78" i="5"/>
  <c r="AC78" i="5"/>
  <c r="O76" i="4"/>
  <c r="N76" i="4"/>
  <c r="AD76" i="4"/>
  <c r="V78" i="6"/>
  <c r="K78" i="6" s="1"/>
  <c r="U78" i="6"/>
  <c r="J78" i="6" s="1"/>
  <c r="W78" i="6"/>
  <c r="L78" i="6" s="1"/>
  <c r="T78" i="6"/>
  <c r="I78" i="6" s="1"/>
  <c r="AD78" i="5" l="1"/>
  <c r="AD79" i="6"/>
  <c r="D153" i="5"/>
  <c r="C153" i="5"/>
  <c r="F152" i="5"/>
  <c r="B152" i="5" s="1"/>
  <c r="A152" i="5" s="1"/>
  <c r="O77" i="4"/>
  <c r="N77" i="4"/>
  <c r="D154" i="6"/>
  <c r="C154" i="6"/>
  <c r="F153" i="6"/>
  <c r="B153" i="6" s="1"/>
  <c r="A153" i="6" s="1"/>
  <c r="F153" i="4"/>
  <c r="B153" i="4" s="1"/>
  <c r="A153" i="4" s="1"/>
  <c r="D154" i="4"/>
  <c r="C154" i="4"/>
  <c r="O79" i="6"/>
  <c r="N79" i="6"/>
  <c r="U77" i="4"/>
  <c r="J77" i="4" s="1"/>
  <c r="W77" i="4"/>
  <c r="L77" i="4" s="1"/>
  <c r="V77" i="4"/>
  <c r="K77" i="4" s="1"/>
  <c r="T77" i="4"/>
  <c r="I77" i="4" s="1"/>
  <c r="O78" i="5"/>
  <c r="N78" i="5"/>
  <c r="AC78" i="4"/>
  <c r="S79" i="4"/>
  <c r="H78" i="4"/>
  <c r="G78" i="4"/>
  <c r="S81" i="6"/>
  <c r="AC80" i="6"/>
  <c r="H80" i="6"/>
  <c r="G80" i="6"/>
  <c r="W78" i="5"/>
  <c r="L78" i="5" s="1"/>
  <c r="V78" i="5"/>
  <c r="K78" i="5" s="1"/>
  <c r="U78" i="5"/>
  <c r="J78" i="5" s="1"/>
  <c r="T78" i="5"/>
  <c r="I78" i="5" s="1"/>
  <c r="G79" i="5"/>
  <c r="AC79" i="5"/>
  <c r="S80" i="5"/>
  <c r="H79" i="5"/>
  <c r="AD77" i="4"/>
  <c r="V79" i="6"/>
  <c r="K79" i="6" s="1"/>
  <c r="W79" i="6"/>
  <c r="L79" i="6" s="1"/>
  <c r="U79" i="6"/>
  <c r="J79" i="6" s="1"/>
  <c r="T79" i="6"/>
  <c r="I79" i="6" s="1"/>
  <c r="AD79" i="5" l="1"/>
  <c r="U78" i="4"/>
  <c r="J78" i="4" s="1"/>
  <c r="T78" i="4"/>
  <c r="I78" i="4" s="1"/>
  <c r="W78" i="4"/>
  <c r="L78" i="4" s="1"/>
  <c r="V78" i="4"/>
  <c r="K78" i="4" s="1"/>
  <c r="N78" i="4"/>
  <c r="O78" i="4"/>
  <c r="S81" i="5"/>
  <c r="H80" i="5"/>
  <c r="G80" i="5"/>
  <c r="AC80" i="5"/>
  <c r="V80" i="6"/>
  <c r="K80" i="6" s="1"/>
  <c r="U80" i="6"/>
  <c r="J80" i="6" s="1"/>
  <c r="W80" i="6"/>
  <c r="L80" i="6" s="1"/>
  <c r="T80" i="6"/>
  <c r="I80" i="6" s="1"/>
  <c r="AD78" i="4"/>
  <c r="AC79" i="4"/>
  <c r="G79" i="4"/>
  <c r="S80" i="4"/>
  <c r="H79" i="4"/>
  <c r="O80" i="6"/>
  <c r="N80" i="6"/>
  <c r="W79" i="5"/>
  <c r="L79" i="5" s="1"/>
  <c r="V79" i="5"/>
  <c r="K79" i="5" s="1"/>
  <c r="U79" i="5"/>
  <c r="J79" i="5" s="1"/>
  <c r="T79" i="5"/>
  <c r="I79" i="5" s="1"/>
  <c r="AD80" i="6"/>
  <c r="D155" i="6"/>
  <c r="C155" i="6"/>
  <c r="F154" i="6"/>
  <c r="B154" i="6" s="1"/>
  <c r="A154" i="6" s="1"/>
  <c r="O79" i="5"/>
  <c r="N79" i="5"/>
  <c r="G81" i="6"/>
  <c r="AC81" i="6"/>
  <c r="S82" i="6"/>
  <c r="H81" i="6"/>
  <c r="O81" i="6" s="1"/>
  <c r="F153" i="5"/>
  <c r="B153" i="5" s="1"/>
  <c r="A153" i="5" s="1"/>
  <c r="C154" i="5"/>
  <c r="D154" i="5"/>
  <c r="F154" i="4"/>
  <c r="B154" i="4" s="1"/>
  <c r="A154" i="4" s="1"/>
  <c r="D155" i="4"/>
  <c r="C155" i="4"/>
  <c r="AD80" i="5" l="1"/>
  <c r="D155" i="5"/>
  <c r="C155" i="5"/>
  <c r="F154" i="5"/>
  <c r="B154" i="5" s="1"/>
  <c r="A154" i="5" s="1"/>
  <c r="AC82" i="6"/>
  <c r="S83" i="6"/>
  <c r="G82" i="6"/>
  <c r="H82" i="6"/>
  <c r="AC80" i="4"/>
  <c r="H80" i="4"/>
  <c r="G80" i="4"/>
  <c r="S81" i="4"/>
  <c r="AD81" i="6"/>
  <c r="W81" i="6"/>
  <c r="L81" i="6" s="1"/>
  <c r="U81" i="6"/>
  <c r="J81" i="6" s="1"/>
  <c r="T81" i="6"/>
  <c r="I81" i="6" s="1"/>
  <c r="V81" i="6"/>
  <c r="K81" i="6" s="1"/>
  <c r="U79" i="4"/>
  <c r="J79" i="4" s="1"/>
  <c r="V79" i="4"/>
  <c r="K79" i="4" s="1"/>
  <c r="T79" i="4"/>
  <c r="I79" i="4" s="1"/>
  <c r="W79" i="4"/>
  <c r="L79" i="4" s="1"/>
  <c r="AD79" i="4"/>
  <c r="W80" i="5"/>
  <c r="L80" i="5" s="1"/>
  <c r="V80" i="5"/>
  <c r="K80" i="5" s="1"/>
  <c r="U80" i="5"/>
  <c r="J80" i="5" s="1"/>
  <c r="T80" i="5"/>
  <c r="I80" i="5" s="1"/>
  <c r="F155" i="4"/>
  <c r="B155" i="4" s="1"/>
  <c r="A155" i="4" s="1"/>
  <c r="C156" i="4"/>
  <c r="D156" i="4"/>
  <c r="D156" i="6"/>
  <c r="C156" i="6"/>
  <c r="F155" i="6"/>
  <c r="B155" i="6" s="1"/>
  <c r="A155" i="6" s="1"/>
  <c r="N80" i="5"/>
  <c r="O80" i="5"/>
  <c r="N79" i="4"/>
  <c r="O79" i="4"/>
  <c r="H81" i="5"/>
  <c r="O81" i="5" s="1"/>
  <c r="G81" i="5"/>
  <c r="AC81" i="5"/>
  <c r="S82" i="5"/>
  <c r="AD82" i="6" l="1"/>
  <c r="F156" i="6"/>
  <c r="B156" i="6" s="1"/>
  <c r="A156" i="6" s="1"/>
  <c r="D157" i="6"/>
  <c r="C157" i="6"/>
  <c r="H83" i="6"/>
  <c r="G83" i="6"/>
  <c r="AC83" i="6"/>
  <c r="S84" i="6"/>
  <c r="U80" i="4"/>
  <c r="J80" i="4" s="1"/>
  <c r="W80" i="4"/>
  <c r="L80" i="4" s="1"/>
  <c r="V80" i="4"/>
  <c r="K80" i="4" s="1"/>
  <c r="T80" i="4"/>
  <c r="I80" i="4" s="1"/>
  <c r="AC81" i="4"/>
  <c r="H81" i="4"/>
  <c r="O81" i="4" s="1"/>
  <c r="G81" i="4"/>
  <c r="S82" i="4"/>
  <c r="N80" i="4"/>
  <c r="O80" i="4"/>
  <c r="AD80" i="4"/>
  <c r="S83" i="5"/>
  <c r="H82" i="5"/>
  <c r="G82" i="5"/>
  <c r="AC82" i="5"/>
  <c r="AD81" i="5"/>
  <c r="F156" i="4"/>
  <c r="B156" i="4" s="1"/>
  <c r="A156" i="4" s="1"/>
  <c r="D157" i="4"/>
  <c r="C157" i="4"/>
  <c r="O82" i="6"/>
  <c r="N82" i="6"/>
  <c r="F155" i="5"/>
  <c r="B155" i="5" s="1"/>
  <c r="A155" i="5" s="1"/>
  <c r="C156" i="5"/>
  <c r="D156" i="5"/>
  <c r="T81" i="5"/>
  <c r="I81" i="5" s="1"/>
  <c r="W81" i="5"/>
  <c r="L81" i="5" s="1"/>
  <c r="U81" i="5"/>
  <c r="J81" i="5" s="1"/>
  <c r="V81" i="5"/>
  <c r="K81" i="5" s="1"/>
  <c r="W82" i="6"/>
  <c r="L82" i="6" s="1"/>
  <c r="V82" i="6"/>
  <c r="K82" i="6" s="1"/>
  <c r="U82" i="6"/>
  <c r="J82" i="6" s="1"/>
  <c r="T82" i="6"/>
  <c r="I82" i="6" s="1"/>
  <c r="AD83" i="6" l="1"/>
  <c r="AD81" i="4"/>
  <c r="D157" i="5"/>
  <c r="C157" i="5"/>
  <c r="F156" i="5"/>
  <c r="B156" i="5" s="1"/>
  <c r="A156" i="5" s="1"/>
  <c r="N82" i="5"/>
  <c r="O82" i="5"/>
  <c r="H83" i="5"/>
  <c r="G83" i="5"/>
  <c r="AC83" i="5"/>
  <c r="S84" i="5"/>
  <c r="U83" i="6"/>
  <c r="J83" i="6" s="1"/>
  <c r="T83" i="6"/>
  <c r="I83" i="6" s="1"/>
  <c r="W83" i="6"/>
  <c r="L83" i="6" s="1"/>
  <c r="V83" i="6"/>
  <c r="K83" i="6" s="1"/>
  <c r="F157" i="4"/>
  <c r="B157" i="4" s="1"/>
  <c r="A157" i="4" s="1"/>
  <c r="D158" i="4"/>
  <c r="C158" i="4"/>
  <c r="AC82" i="4"/>
  <c r="H82" i="4"/>
  <c r="G82" i="4"/>
  <c r="S83" i="4"/>
  <c r="N83" i="6"/>
  <c r="O83" i="6"/>
  <c r="D158" i="6"/>
  <c r="C158" i="6"/>
  <c r="F157" i="6"/>
  <c r="B157" i="6" s="1"/>
  <c r="A157" i="6" s="1"/>
  <c r="AD82" i="5"/>
  <c r="V81" i="4"/>
  <c r="K81" i="4" s="1"/>
  <c r="W81" i="4"/>
  <c r="L81" i="4" s="1"/>
  <c r="U81" i="4"/>
  <c r="J81" i="4" s="1"/>
  <c r="T81" i="4"/>
  <c r="I81" i="4" s="1"/>
  <c r="W82" i="5"/>
  <c r="L82" i="5" s="1"/>
  <c r="V82" i="5"/>
  <c r="K82" i="5" s="1"/>
  <c r="U82" i="5"/>
  <c r="J82" i="5" s="1"/>
  <c r="T82" i="5"/>
  <c r="I82" i="5" s="1"/>
  <c r="AC84" i="6"/>
  <c r="S85" i="6"/>
  <c r="G84" i="6"/>
  <c r="H84" i="6"/>
  <c r="AD83" i="5" l="1"/>
  <c r="AD84" i="6"/>
  <c r="AD82" i="4"/>
  <c r="H85" i="6"/>
  <c r="G85" i="6"/>
  <c r="AC85" i="6"/>
  <c r="S86" i="6"/>
  <c r="F158" i="4"/>
  <c r="B158" i="4" s="1"/>
  <c r="A158" i="4" s="1"/>
  <c r="D159" i="4"/>
  <c r="C159" i="4"/>
  <c r="S85" i="5"/>
  <c r="H84" i="5"/>
  <c r="G84" i="5"/>
  <c r="AC84" i="5"/>
  <c r="S84" i="4"/>
  <c r="AC83" i="4"/>
  <c r="H83" i="4"/>
  <c r="G83" i="4"/>
  <c r="N84" i="6"/>
  <c r="O84" i="6"/>
  <c r="V82" i="4"/>
  <c r="K82" i="4" s="1"/>
  <c r="W82" i="4"/>
  <c r="L82" i="4" s="1"/>
  <c r="T82" i="4"/>
  <c r="I82" i="4" s="1"/>
  <c r="U82" i="4"/>
  <c r="J82" i="4" s="1"/>
  <c r="T83" i="5"/>
  <c r="I83" i="5" s="1"/>
  <c r="W83" i="5"/>
  <c r="L83" i="5" s="1"/>
  <c r="U83" i="5"/>
  <c r="J83" i="5" s="1"/>
  <c r="V83" i="5"/>
  <c r="K83" i="5" s="1"/>
  <c r="F157" i="5"/>
  <c r="B157" i="5" s="1"/>
  <c r="A157" i="5" s="1"/>
  <c r="C158" i="5"/>
  <c r="D158" i="5"/>
  <c r="W84" i="6"/>
  <c r="L84" i="6" s="1"/>
  <c r="V84" i="6"/>
  <c r="K84" i="6" s="1"/>
  <c r="U84" i="6"/>
  <c r="J84" i="6" s="1"/>
  <c r="T84" i="6"/>
  <c r="I84" i="6" s="1"/>
  <c r="D159" i="6"/>
  <c r="C159" i="6"/>
  <c r="F158" i="6"/>
  <c r="B158" i="6" s="1"/>
  <c r="A158" i="6" s="1"/>
  <c r="O82" i="4"/>
  <c r="N82" i="4"/>
  <c r="O83" i="5"/>
  <c r="N83" i="5"/>
  <c r="AD85" i="6" l="1"/>
  <c r="F159" i="4"/>
  <c r="B159" i="4" s="1"/>
  <c r="A159" i="4" s="1"/>
  <c r="D160" i="4"/>
  <c r="C160" i="4"/>
  <c r="AD84" i="5"/>
  <c r="H84" i="4"/>
  <c r="S85" i="4"/>
  <c r="AC84" i="4"/>
  <c r="G84" i="4"/>
  <c r="O84" i="5"/>
  <c r="N84" i="5"/>
  <c r="H85" i="5"/>
  <c r="G85" i="5"/>
  <c r="AC85" i="5"/>
  <c r="S86" i="5"/>
  <c r="AC86" i="6"/>
  <c r="S87" i="6"/>
  <c r="G86" i="6"/>
  <c r="H86" i="6"/>
  <c r="D160" i="6"/>
  <c r="C160" i="6"/>
  <c r="F159" i="6"/>
  <c r="B159" i="6" s="1"/>
  <c r="A159" i="6" s="1"/>
  <c r="V83" i="4"/>
  <c r="K83" i="4" s="1"/>
  <c r="W83" i="4"/>
  <c r="L83" i="4" s="1"/>
  <c r="U83" i="4"/>
  <c r="J83" i="4" s="1"/>
  <c r="T83" i="4"/>
  <c r="I83" i="4" s="1"/>
  <c r="W84" i="5"/>
  <c r="L84" i="5" s="1"/>
  <c r="V84" i="5"/>
  <c r="K84" i="5" s="1"/>
  <c r="U84" i="5"/>
  <c r="J84" i="5" s="1"/>
  <c r="T84" i="5"/>
  <c r="I84" i="5" s="1"/>
  <c r="D159" i="5"/>
  <c r="C159" i="5"/>
  <c r="F158" i="5"/>
  <c r="B158" i="5" s="1"/>
  <c r="A158" i="5" s="1"/>
  <c r="N83" i="4"/>
  <c r="O83" i="4"/>
  <c r="U85" i="6"/>
  <c r="J85" i="6" s="1"/>
  <c r="T85" i="6"/>
  <c r="I85" i="6" s="1"/>
  <c r="W85" i="6"/>
  <c r="L85" i="6" s="1"/>
  <c r="V85" i="6"/>
  <c r="K85" i="6" s="1"/>
  <c r="AD83" i="4"/>
  <c r="O85" i="6"/>
  <c r="N85" i="6"/>
  <c r="F159" i="5" l="1"/>
  <c r="B159" i="5" s="1"/>
  <c r="A159" i="5" s="1"/>
  <c r="C160" i="5"/>
  <c r="D160" i="5"/>
  <c r="T85" i="5"/>
  <c r="I85" i="5" s="1"/>
  <c r="V85" i="5"/>
  <c r="K85" i="5" s="1"/>
  <c r="U85" i="5"/>
  <c r="J85" i="5" s="1"/>
  <c r="W85" i="5"/>
  <c r="L85" i="5" s="1"/>
  <c r="O84" i="4"/>
  <c r="N84" i="4"/>
  <c r="O86" i="6"/>
  <c r="N86" i="6"/>
  <c r="N85" i="5"/>
  <c r="O85" i="5"/>
  <c r="H87" i="6"/>
  <c r="G87" i="6"/>
  <c r="AC87" i="6"/>
  <c r="S88" i="6"/>
  <c r="W86" i="6"/>
  <c r="L86" i="6" s="1"/>
  <c r="V86" i="6"/>
  <c r="K86" i="6" s="1"/>
  <c r="U86" i="6"/>
  <c r="J86" i="6" s="1"/>
  <c r="T86" i="6"/>
  <c r="I86" i="6" s="1"/>
  <c r="AD86" i="6"/>
  <c r="V84" i="4"/>
  <c r="K84" i="4" s="1"/>
  <c r="U84" i="4"/>
  <c r="J84" i="4" s="1"/>
  <c r="T84" i="4"/>
  <c r="I84" i="4" s="1"/>
  <c r="W84" i="4"/>
  <c r="L84" i="4" s="1"/>
  <c r="F160" i="4"/>
  <c r="B160" i="4" s="1"/>
  <c r="A160" i="4" s="1"/>
  <c r="D161" i="4"/>
  <c r="C161" i="4"/>
  <c r="S87" i="5"/>
  <c r="H86" i="5"/>
  <c r="G86" i="5"/>
  <c r="AC86" i="5"/>
  <c r="AD84" i="4"/>
  <c r="F160" i="6"/>
  <c r="B160" i="6" s="1"/>
  <c r="A160" i="6" s="1"/>
  <c r="D161" i="6"/>
  <c r="C161" i="6"/>
  <c r="AD85" i="5"/>
  <c r="S86" i="4"/>
  <c r="AC85" i="4"/>
  <c r="H85" i="4"/>
  <c r="G85" i="4"/>
  <c r="AD87" i="6" l="1"/>
  <c r="N85" i="4"/>
  <c r="O85" i="4"/>
  <c r="D162" i="6"/>
  <c r="C162" i="6"/>
  <c r="F161" i="6"/>
  <c r="B161" i="6" s="1"/>
  <c r="A161" i="6" s="1"/>
  <c r="O86" i="5"/>
  <c r="N86" i="5"/>
  <c r="F161" i="4"/>
  <c r="B161" i="4" s="1"/>
  <c r="A161" i="4" s="1"/>
  <c r="C162" i="4"/>
  <c r="D162" i="4"/>
  <c r="H87" i="5"/>
  <c r="G87" i="5"/>
  <c r="AC87" i="5"/>
  <c r="S88" i="5"/>
  <c r="V85" i="4"/>
  <c r="K85" i="4" s="1"/>
  <c r="T85" i="4"/>
  <c r="I85" i="4" s="1"/>
  <c r="W85" i="4"/>
  <c r="L85" i="4" s="1"/>
  <c r="U85" i="4"/>
  <c r="J85" i="4" s="1"/>
  <c r="AD85" i="4"/>
  <c r="U87" i="6"/>
  <c r="J87" i="6" s="1"/>
  <c r="T87" i="6"/>
  <c r="I87" i="6" s="1"/>
  <c r="W87" i="6"/>
  <c r="L87" i="6" s="1"/>
  <c r="V87" i="6"/>
  <c r="K87" i="6" s="1"/>
  <c r="AC88" i="6"/>
  <c r="S89" i="6"/>
  <c r="G88" i="6"/>
  <c r="H88" i="6"/>
  <c r="G86" i="4"/>
  <c r="S87" i="4"/>
  <c r="AC86" i="4"/>
  <c r="H86" i="4"/>
  <c r="O87" i="6"/>
  <c r="N87" i="6"/>
  <c r="D161" i="5"/>
  <c r="C161" i="5"/>
  <c r="F160" i="5"/>
  <c r="B160" i="5" s="1"/>
  <c r="A160" i="5" s="1"/>
  <c r="AD86" i="5"/>
  <c r="W86" i="5"/>
  <c r="L86" i="5" s="1"/>
  <c r="V86" i="5"/>
  <c r="K86" i="5" s="1"/>
  <c r="U86" i="5"/>
  <c r="J86" i="5" s="1"/>
  <c r="T86" i="5"/>
  <c r="I86" i="5" s="1"/>
  <c r="AD87" i="5" l="1"/>
  <c r="O87" i="5"/>
  <c r="N87" i="5"/>
  <c r="AD86" i="4"/>
  <c r="H87" i="4"/>
  <c r="G87" i="4"/>
  <c r="S88" i="4"/>
  <c r="AC87" i="4"/>
  <c r="D163" i="6"/>
  <c r="C163" i="6"/>
  <c r="F162" i="6"/>
  <c r="B162" i="6" s="1"/>
  <c r="A162" i="6" s="1"/>
  <c r="F161" i="5"/>
  <c r="B161" i="5" s="1"/>
  <c r="A161" i="5" s="1"/>
  <c r="C162" i="5"/>
  <c r="D162" i="5"/>
  <c r="O88" i="6"/>
  <c r="N88" i="6"/>
  <c r="F162" i="4"/>
  <c r="B162" i="4" s="1"/>
  <c r="A162" i="4" s="1"/>
  <c r="D163" i="4"/>
  <c r="C163" i="4"/>
  <c r="O86" i="4"/>
  <c r="N86" i="4"/>
  <c r="W88" i="6"/>
  <c r="L88" i="6" s="1"/>
  <c r="V88" i="6"/>
  <c r="K88" i="6" s="1"/>
  <c r="U88" i="6"/>
  <c r="J88" i="6" s="1"/>
  <c r="T88" i="6"/>
  <c r="I88" i="6" s="1"/>
  <c r="S89" i="5"/>
  <c r="H88" i="5"/>
  <c r="G88" i="5"/>
  <c r="AC88" i="5"/>
  <c r="V86" i="4"/>
  <c r="K86" i="4" s="1"/>
  <c r="U86" i="4"/>
  <c r="J86" i="4" s="1"/>
  <c r="T86" i="4"/>
  <c r="I86" i="4" s="1"/>
  <c r="W86" i="4"/>
  <c r="L86" i="4" s="1"/>
  <c r="H89" i="6"/>
  <c r="G89" i="6"/>
  <c r="AC89" i="6"/>
  <c r="S90" i="6"/>
  <c r="AD88" i="6"/>
  <c r="T87" i="5"/>
  <c r="I87" i="5" s="1"/>
  <c r="U87" i="5"/>
  <c r="J87" i="5" s="1"/>
  <c r="W87" i="5"/>
  <c r="L87" i="5" s="1"/>
  <c r="V87" i="5"/>
  <c r="K87" i="5" s="1"/>
  <c r="AD89" i="6" l="1"/>
  <c r="AD88" i="5"/>
  <c r="AD87" i="4"/>
  <c r="AC90" i="6"/>
  <c r="S91" i="6"/>
  <c r="G90" i="6"/>
  <c r="H90" i="6"/>
  <c r="F163" i="4"/>
  <c r="B163" i="4" s="1"/>
  <c r="A163" i="4" s="1"/>
  <c r="C164" i="4"/>
  <c r="D164" i="4"/>
  <c r="H88" i="4"/>
  <c r="G88" i="4"/>
  <c r="AC88" i="4"/>
  <c r="S89" i="4"/>
  <c r="V87" i="4"/>
  <c r="K87" i="4" s="1"/>
  <c r="W87" i="4"/>
  <c r="L87" i="4" s="1"/>
  <c r="U87" i="4"/>
  <c r="J87" i="4" s="1"/>
  <c r="T87" i="4"/>
  <c r="I87" i="4" s="1"/>
  <c r="U89" i="6"/>
  <c r="J89" i="6" s="1"/>
  <c r="T89" i="6"/>
  <c r="I89" i="6" s="1"/>
  <c r="W89" i="6"/>
  <c r="L89" i="6" s="1"/>
  <c r="V89" i="6"/>
  <c r="K89" i="6" s="1"/>
  <c r="W88" i="5"/>
  <c r="L88" i="5" s="1"/>
  <c r="V88" i="5"/>
  <c r="K88" i="5" s="1"/>
  <c r="U88" i="5"/>
  <c r="J88" i="5" s="1"/>
  <c r="T88" i="5"/>
  <c r="I88" i="5" s="1"/>
  <c r="N87" i="4"/>
  <c r="O87" i="4"/>
  <c r="N89" i="6"/>
  <c r="O89" i="6"/>
  <c r="N88" i="5"/>
  <c r="O88" i="5"/>
  <c r="D164" i="6"/>
  <c r="C164" i="6"/>
  <c r="F163" i="6"/>
  <c r="B163" i="6" s="1"/>
  <c r="A163" i="6" s="1"/>
  <c r="H89" i="5"/>
  <c r="G89" i="5"/>
  <c r="AC89" i="5"/>
  <c r="S90" i="5"/>
  <c r="D163" i="5"/>
  <c r="C163" i="5"/>
  <c r="F162" i="5"/>
  <c r="B162" i="5" s="1"/>
  <c r="A162" i="5" s="1"/>
  <c r="AD89" i="5" l="1"/>
  <c r="AD88" i="4"/>
  <c r="F163" i="5"/>
  <c r="B163" i="5" s="1"/>
  <c r="A163" i="5" s="1"/>
  <c r="C164" i="5"/>
  <c r="D164" i="5"/>
  <c r="AC89" i="4"/>
  <c r="H89" i="4"/>
  <c r="G89" i="4"/>
  <c r="S90" i="4"/>
  <c r="S91" i="5"/>
  <c r="H90" i="5"/>
  <c r="G90" i="5"/>
  <c r="AC90" i="5"/>
  <c r="O90" i="6"/>
  <c r="N90" i="6"/>
  <c r="F164" i="6"/>
  <c r="B164" i="6" s="1"/>
  <c r="A164" i="6" s="1"/>
  <c r="D165" i="6"/>
  <c r="C165" i="6"/>
  <c r="F164" i="4"/>
  <c r="B164" i="4" s="1"/>
  <c r="A164" i="4" s="1"/>
  <c r="D165" i="4"/>
  <c r="C165" i="4"/>
  <c r="V88" i="4"/>
  <c r="K88" i="4" s="1"/>
  <c r="W88" i="4"/>
  <c r="L88" i="4" s="1"/>
  <c r="U88" i="4"/>
  <c r="J88" i="4" s="1"/>
  <c r="T88" i="4"/>
  <c r="I88" i="4" s="1"/>
  <c r="W90" i="6"/>
  <c r="L90" i="6" s="1"/>
  <c r="V90" i="6"/>
  <c r="K90" i="6" s="1"/>
  <c r="U90" i="6"/>
  <c r="J90" i="6" s="1"/>
  <c r="T90" i="6"/>
  <c r="I90" i="6" s="1"/>
  <c r="T89" i="5"/>
  <c r="I89" i="5" s="1"/>
  <c r="V89" i="5"/>
  <c r="K89" i="5" s="1"/>
  <c r="U89" i="5"/>
  <c r="J89" i="5" s="1"/>
  <c r="W89" i="5"/>
  <c r="L89" i="5" s="1"/>
  <c r="N88" i="4"/>
  <c r="O88" i="4"/>
  <c r="H91" i="6"/>
  <c r="G91" i="6"/>
  <c r="AC91" i="6"/>
  <c r="S92" i="6"/>
  <c r="O89" i="5"/>
  <c r="N89" i="5"/>
  <c r="AD90" i="6"/>
  <c r="AD90" i="5" l="1"/>
  <c r="AD91" i="6"/>
  <c r="AD89" i="4"/>
  <c r="N89" i="4"/>
  <c r="O89" i="4"/>
  <c r="D166" i="6"/>
  <c r="C166" i="6"/>
  <c r="F165" i="6"/>
  <c r="B165" i="6" s="1"/>
  <c r="A165" i="6" s="1"/>
  <c r="W90" i="5"/>
  <c r="L90" i="5" s="1"/>
  <c r="V90" i="5"/>
  <c r="K90" i="5" s="1"/>
  <c r="U90" i="5"/>
  <c r="J90" i="5" s="1"/>
  <c r="T90" i="5"/>
  <c r="I90" i="5" s="1"/>
  <c r="O91" i="6"/>
  <c r="N91" i="6"/>
  <c r="O90" i="5"/>
  <c r="N90" i="5"/>
  <c r="H91" i="5"/>
  <c r="G91" i="5"/>
  <c r="AC91" i="5"/>
  <c r="S92" i="5"/>
  <c r="D165" i="5"/>
  <c r="C165" i="5"/>
  <c r="F164" i="5"/>
  <c r="B164" i="5" s="1"/>
  <c r="A164" i="5" s="1"/>
  <c r="AC92" i="6"/>
  <c r="S93" i="6"/>
  <c r="G92" i="6"/>
  <c r="H92" i="6"/>
  <c r="U91" i="6"/>
  <c r="J91" i="6" s="1"/>
  <c r="T91" i="6"/>
  <c r="I91" i="6" s="1"/>
  <c r="W91" i="6"/>
  <c r="L91" i="6" s="1"/>
  <c r="V91" i="6"/>
  <c r="K91" i="6" s="1"/>
  <c r="AC90" i="4"/>
  <c r="H90" i="4"/>
  <c r="G90" i="4"/>
  <c r="S91" i="4"/>
  <c r="F165" i="4"/>
  <c r="B165" i="4" s="1"/>
  <c r="A165" i="4" s="1"/>
  <c r="D166" i="4"/>
  <c r="C166" i="4"/>
  <c r="V89" i="4"/>
  <c r="K89" i="4" s="1"/>
  <c r="W89" i="4"/>
  <c r="L89" i="4" s="1"/>
  <c r="U89" i="4"/>
  <c r="J89" i="4" s="1"/>
  <c r="T89" i="4"/>
  <c r="I89" i="4" s="1"/>
  <c r="S93" i="5" l="1"/>
  <c r="H92" i="5"/>
  <c r="G92" i="5"/>
  <c r="AC92" i="5"/>
  <c r="AD90" i="4"/>
  <c r="H93" i="6"/>
  <c r="G93" i="6"/>
  <c r="AC93" i="6"/>
  <c r="S94" i="6"/>
  <c r="AD91" i="5"/>
  <c r="AD92" i="6"/>
  <c r="T91" i="5"/>
  <c r="I91" i="5" s="1"/>
  <c r="W91" i="5"/>
  <c r="L91" i="5" s="1"/>
  <c r="U91" i="5"/>
  <c r="J91" i="5" s="1"/>
  <c r="V91" i="5"/>
  <c r="K91" i="5" s="1"/>
  <c r="D167" i="6"/>
  <c r="F166" i="6"/>
  <c r="B166" i="6" s="1"/>
  <c r="A166" i="6" s="1"/>
  <c r="C167" i="6"/>
  <c r="V90" i="4"/>
  <c r="K90" i="4" s="1"/>
  <c r="W90" i="4"/>
  <c r="L90" i="4" s="1"/>
  <c r="U90" i="4"/>
  <c r="J90" i="4" s="1"/>
  <c r="T90" i="4"/>
  <c r="I90" i="4" s="1"/>
  <c r="N90" i="4"/>
  <c r="O90" i="4"/>
  <c r="F166" i="4"/>
  <c r="B166" i="4" s="1"/>
  <c r="A166" i="4" s="1"/>
  <c r="D167" i="4"/>
  <c r="C167" i="4"/>
  <c r="O91" i="5"/>
  <c r="N91" i="5"/>
  <c r="O92" i="6"/>
  <c r="N92" i="6"/>
  <c r="W92" i="6"/>
  <c r="L92" i="6" s="1"/>
  <c r="V92" i="6"/>
  <c r="K92" i="6" s="1"/>
  <c r="U92" i="6"/>
  <c r="J92" i="6" s="1"/>
  <c r="T92" i="6"/>
  <c r="I92" i="6" s="1"/>
  <c r="S92" i="4"/>
  <c r="AC91" i="4"/>
  <c r="G91" i="4"/>
  <c r="H91" i="4"/>
  <c r="F165" i="5"/>
  <c r="B165" i="5" s="1"/>
  <c r="A165" i="5" s="1"/>
  <c r="C166" i="5"/>
  <c r="D166" i="5"/>
  <c r="AD92" i="5" l="1"/>
  <c r="N93" i="6"/>
  <c r="O93" i="6"/>
  <c r="S93" i="4"/>
  <c r="AC92" i="4"/>
  <c r="H92" i="4"/>
  <c r="G92" i="4"/>
  <c r="D168" i="6"/>
  <c r="C168" i="6"/>
  <c r="F167" i="6"/>
  <c r="B167" i="6" s="1"/>
  <c r="A167" i="6" s="1"/>
  <c r="V91" i="4"/>
  <c r="K91" i="4" s="1"/>
  <c r="W91" i="4"/>
  <c r="L91" i="4" s="1"/>
  <c r="T91" i="4"/>
  <c r="I91" i="4" s="1"/>
  <c r="U91" i="4"/>
  <c r="J91" i="4" s="1"/>
  <c r="AD91" i="4"/>
  <c r="W92" i="5"/>
  <c r="L92" i="5" s="1"/>
  <c r="V92" i="5"/>
  <c r="K92" i="5" s="1"/>
  <c r="U92" i="5"/>
  <c r="J92" i="5" s="1"/>
  <c r="T92" i="5"/>
  <c r="I92" i="5" s="1"/>
  <c r="D167" i="5"/>
  <c r="C167" i="5"/>
  <c r="F166" i="5"/>
  <c r="B166" i="5" s="1"/>
  <c r="A166" i="5" s="1"/>
  <c r="N92" i="5"/>
  <c r="O92" i="5"/>
  <c r="F167" i="4"/>
  <c r="B167" i="4" s="1"/>
  <c r="A167" i="4" s="1"/>
  <c r="D168" i="4"/>
  <c r="C168" i="4"/>
  <c r="AC94" i="6"/>
  <c r="S95" i="6"/>
  <c r="G94" i="6"/>
  <c r="H94" i="6"/>
  <c r="H93" i="5"/>
  <c r="G93" i="5"/>
  <c r="AC93" i="5"/>
  <c r="S94" i="5"/>
  <c r="U93" i="6"/>
  <c r="J93" i="6" s="1"/>
  <c r="T93" i="6"/>
  <c r="I93" i="6" s="1"/>
  <c r="W93" i="6"/>
  <c r="L93" i="6" s="1"/>
  <c r="V93" i="6"/>
  <c r="K93" i="6" s="1"/>
  <c r="O91" i="4"/>
  <c r="N91" i="4"/>
  <c r="AD93" i="6"/>
  <c r="AD93" i="5" l="1"/>
  <c r="AD94" i="6"/>
  <c r="O92" i="4"/>
  <c r="N92" i="4"/>
  <c r="H95" i="6"/>
  <c r="G95" i="6"/>
  <c r="AC95" i="6"/>
  <c r="S96" i="6"/>
  <c r="S95" i="5"/>
  <c r="H94" i="5"/>
  <c r="G94" i="5"/>
  <c r="AC94" i="5"/>
  <c r="AD92" i="4"/>
  <c r="W94" i="6"/>
  <c r="L94" i="6" s="1"/>
  <c r="V94" i="6"/>
  <c r="K94" i="6" s="1"/>
  <c r="U94" i="6"/>
  <c r="J94" i="6" s="1"/>
  <c r="T94" i="6"/>
  <c r="I94" i="6" s="1"/>
  <c r="S94" i="4"/>
  <c r="AC93" i="4"/>
  <c r="H93" i="4"/>
  <c r="G93" i="4"/>
  <c r="V92" i="4"/>
  <c r="K92" i="4" s="1"/>
  <c r="U92" i="4"/>
  <c r="J92" i="4" s="1"/>
  <c r="W92" i="4"/>
  <c r="L92" i="4" s="1"/>
  <c r="T92" i="4"/>
  <c r="I92" i="4" s="1"/>
  <c r="T93" i="5"/>
  <c r="I93" i="5" s="1"/>
  <c r="W93" i="5"/>
  <c r="L93" i="5" s="1"/>
  <c r="V93" i="5"/>
  <c r="K93" i="5" s="1"/>
  <c r="U93" i="5"/>
  <c r="J93" i="5" s="1"/>
  <c r="F168" i="4"/>
  <c r="B168" i="4" s="1"/>
  <c r="A168" i="4" s="1"/>
  <c r="C169" i="4"/>
  <c r="D169" i="4"/>
  <c r="F167" i="5"/>
  <c r="B167" i="5" s="1"/>
  <c r="A167" i="5" s="1"/>
  <c r="C168" i="5"/>
  <c r="D168" i="5"/>
  <c r="N93" i="5"/>
  <c r="O93" i="5"/>
  <c r="F168" i="6"/>
  <c r="B168" i="6" s="1"/>
  <c r="A168" i="6" s="1"/>
  <c r="D169" i="6"/>
  <c r="C169" i="6"/>
  <c r="N94" i="6"/>
  <c r="O94" i="6"/>
  <c r="AD95" i="6" l="1"/>
  <c r="AD93" i="4"/>
  <c r="D169" i="5"/>
  <c r="C169" i="5"/>
  <c r="F168" i="5"/>
  <c r="B168" i="5" s="1"/>
  <c r="A168" i="5" s="1"/>
  <c r="AC96" i="6"/>
  <c r="S97" i="6"/>
  <c r="G96" i="6"/>
  <c r="H96" i="6"/>
  <c r="V93" i="4"/>
  <c r="K93" i="4" s="1"/>
  <c r="T93" i="4"/>
  <c r="I93" i="4" s="1"/>
  <c r="W93" i="4"/>
  <c r="L93" i="4" s="1"/>
  <c r="U93" i="4"/>
  <c r="J93" i="4" s="1"/>
  <c r="U95" i="6"/>
  <c r="J95" i="6" s="1"/>
  <c r="T95" i="6"/>
  <c r="I95" i="6" s="1"/>
  <c r="W95" i="6"/>
  <c r="L95" i="6" s="1"/>
  <c r="V95" i="6"/>
  <c r="K95" i="6" s="1"/>
  <c r="O93" i="4"/>
  <c r="N93" i="4"/>
  <c r="O95" i="6"/>
  <c r="N95" i="6"/>
  <c r="AD94" i="5"/>
  <c r="G94" i="4"/>
  <c r="S95" i="4"/>
  <c r="AC94" i="4"/>
  <c r="H94" i="4"/>
  <c r="W94" i="5"/>
  <c r="L94" i="5" s="1"/>
  <c r="V94" i="5"/>
  <c r="K94" i="5" s="1"/>
  <c r="U94" i="5"/>
  <c r="J94" i="5" s="1"/>
  <c r="T94" i="5"/>
  <c r="I94" i="5" s="1"/>
  <c r="H95" i="5"/>
  <c r="G95" i="5"/>
  <c r="AC95" i="5"/>
  <c r="S96" i="5"/>
  <c r="D170" i="6"/>
  <c r="C170" i="6"/>
  <c r="F169" i="6"/>
  <c r="B169" i="6" s="1"/>
  <c r="A169" i="6" s="1"/>
  <c r="F169" i="4"/>
  <c r="B169" i="4" s="1"/>
  <c r="A169" i="4" s="1"/>
  <c r="D170" i="4"/>
  <c r="C170" i="4"/>
  <c r="N94" i="5"/>
  <c r="O94" i="5"/>
  <c r="AD95" i="5" l="1"/>
  <c r="W96" i="6"/>
  <c r="L96" i="6" s="1"/>
  <c r="V96" i="6"/>
  <c r="K96" i="6" s="1"/>
  <c r="U96" i="6"/>
  <c r="J96" i="6" s="1"/>
  <c r="T96" i="6"/>
  <c r="I96" i="6" s="1"/>
  <c r="S97" i="5"/>
  <c r="H96" i="5"/>
  <c r="G96" i="5"/>
  <c r="AC96" i="5"/>
  <c r="H97" i="6"/>
  <c r="G97" i="6"/>
  <c r="AC97" i="6"/>
  <c r="S98" i="6"/>
  <c r="T95" i="5"/>
  <c r="I95" i="5" s="1"/>
  <c r="W95" i="5"/>
  <c r="L95" i="5" s="1"/>
  <c r="V95" i="5"/>
  <c r="K95" i="5" s="1"/>
  <c r="U95" i="5"/>
  <c r="J95" i="5" s="1"/>
  <c r="AD94" i="4"/>
  <c r="O94" i="4"/>
  <c r="N94" i="4"/>
  <c r="AD96" i="6"/>
  <c r="N95" i="5"/>
  <c r="O95" i="5"/>
  <c r="H95" i="4"/>
  <c r="G95" i="4"/>
  <c r="S96" i="4"/>
  <c r="AC95" i="4"/>
  <c r="F170" i="4"/>
  <c r="B170" i="4" s="1"/>
  <c r="A170" i="4" s="1"/>
  <c r="D171" i="4"/>
  <c r="C171" i="4"/>
  <c r="V94" i="4"/>
  <c r="K94" i="4" s="1"/>
  <c r="U94" i="4"/>
  <c r="J94" i="4" s="1"/>
  <c r="T94" i="4"/>
  <c r="I94" i="4" s="1"/>
  <c r="W94" i="4"/>
  <c r="L94" i="4" s="1"/>
  <c r="F170" i="6"/>
  <c r="B170" i="6" s="1"/>
  <c r="A170" i="6" s="1"/>
  <c r="D171" i="6"/>
  <c r="C171" i="6"/>
  <c r="F169" i="5"/>
  <c r="B169" i="5" s="1"/>
  <c r="A169" i="5" s="1"/>
  <c r="C170" i="5"/>
  <c r="D170" i="5"/>
  <c r="O96" i="6"/>
  <c r="N96" i="6"/>
  <c r="AD95" i="4" l="1"/>
  <c r="AD97" i="6"/>
  <c r="AD96" i="5"/>
  <c r="N96" i="5"/>
  <c r="O96" i="5"/>
  <c r="D171" i="5"/>
  <c r="C171" i="5"/>
  <c r="F170" i="5"/>
  <c r="B170" i="5" s="1"/>
  <c r="A170" i="5" s="1"/>
  <c r="H97" i="5"/>
  <c r="G97" i="5"/>
  <c r="AC97" i="5"/>
  <c r="S98" i="5"/>
  <c r="D172" i="6"/>
  <c r="C172" i="6"/>
  <c r="F171" i="6"/>
  <c r="B171" i="6" s="1"/>
  <c r="A171" i="6" s="1"/>
  <c r="H96" i="4"/>
  <c r="G96" i="4"/>
  <c r="S97" i="4"/>
  <c r="AC96" i="4"/>
  <c r="U97" i="6"/>
  <c r="J97" i="6" s="1"/>
  <c r="T97" i="6"/>
  <c r="I97" i="6" s="1"/>
  <c r="W97" i="6"/>
  <c r="L97" i="6" s="1"/>
  <c r="V97" i="6"/>
  <c r="K97" i="6" s="1"/>
  <c r="V95" i="4"/>
  <c r="K95" i="4" s="1"/>
  <c r="W95" i="4"/>
  <c r="L95" i="4" s="1"/>
  <c r="U95" i="4"/>
  <c r="J95" i="4" s="1"/>
  <c r="T95" i="4"/>
  <c r="I95" i="4" s="1"/>
  <c r="N97" i="6"/>
  <c r="O97" i="6"/>
  <c r="F171" i="4"/>
  <c r="B171" i="4" s="1"/>
  <c r="A171" i="4" s="1"/>
  <c r="C172" i="4"/>
  <c r="D172" i="4"/>
  <c r="AC98" i="6"/>
  <c r="S99" i="6"/>
  <c r="G98" i="6"/>
  <c r="H98" i="6"/>
  <c r="N95" i="4"/>
  <c r="O95" i="4"/>
  <c r="W96" i="5"/>
  <c r="L96" i="5" s="1"/>
  <c r="V96" i="5"/>
  <c r="K96" i="5" s="1"/>
  <c r="U96" i="5"/>
  <c r="J96" i="5" s="1"/>
  <c r="T96" i="5"/>
  <c r="I96" i="5" s="1"/>
  <c r="AD97" i="5" l="1"/>
  <c r="AD98" i="6"/>
  <c r="AD96" i="4"/>
  <c r="F172" i="6"/>
  <c r="B172" i="6" s="1"/>
  <c r="A172" i="6" s="1"/>
  <c r="D173" i="6"/>
  <c r="C173" i="6"/>
  <c r="AC97" i="4"/>
  <c r="H97" i="4"/>
  <c r="G97" i="4"/>
  <c r="S98" i="4"/>
  <c r="F172" i="4"/>
  <c r="B172" i="4" s="1"/>
  <c r="A172" i="4" s="1"/>
  <c r="D173" i="4"/>
  <c r="C173" i="4"/>
  <c r="V96" i="4"/>
  <c r="K96" i="4" s="1"/>
  <c r="W96" i="4"/>
  <c r="L96" i="4" s="1"/>
  <c r="U96" i="4"/>
  <c r="J96" i="4" s="1"/>
  <c r="T96" i="4"/>
  <c r="I96" i="4" s="1"/>
  <c r="S99" i="5"/>
  <c r="H98" i="5"/>
  <c r="G98" i="5"/>
  <c r="AC98" i="5"/>
  <c r="F171" i="5"/>
  <c r="B171" i="5" s="1"/>
  <c r="A171" i="5" s="1"/>
  <c r="C172" i="5"/>
  <c r="D172" i="5"/>
  <c r="N98" i="6"/>
  <c r="O98" i="6"/>
  <c r="N96" i="4"/>
  <c r="O96" i="4"/>
  <c r="W98" i="6"/>
  <c r="L98" i="6" s="1"/>
  <c r="V98" i="6"/>
  <c r="K98" i="6" s="1"/>
  <c r="U98" i="6"/>
  <c r="J98" i="6" s="1"/>
  <c r="T98" i="6"/>
  <c r="I98" i="6" s="1"/>
  <c r="T97" i="5"/>
  <c r="I97" i="5" s="1"/>
  <c r="W97" i="5"/>
  <c r="L97" i="5" s="1"/>
  <c r="U97" i="5"/>
  <c r="J97" i="5" s="1"/>
  <c r="V97" i="5"/>
  <c r="K97" i="5" s="1"/>
  <c r="H99" i="6"/>
  <c r="G99" i="6"/>
  <c r="AC99" i="6"/>
  <c r="S100" i="6"/>
  <c r="N97" i="5"/>
  <c r="O97" i="5"/>
  <c r="AD99" i="6" l="1"/>
  <c r="AD97" i="4"/>
  <c r="U99" i="6"/>
  <c r="J99" i="6" s="1"/>
  <c r="T99" i="6"/>
  <c r="I99" i="6" s="1"/>
  <c r="W99" i="6"/>
  <c r="L99" i="6" s="1"/>
  <c r="V99" i="6"/>
  <c r="K99" i="6" s="1"/>
  <c r="O98" i="5"/>
  <c r="N98" i="5"/>
  <c r="W98" i="5"/>
  <c r="L98" i="5" s="1"/>
  <c r="V98" i="5"/>
  <c r="K98" i="5" s="1"/>
  <c r="U98" i="5"/>
  <c r="J98" i="5" s="1"/>
  <c r="T98" i="5"/>
  <c r="I98" i="5" s="1"/>
  <c r="D174" i="6"/>
  <c r="C174" i="6"/>
  <c r="F173" i="6"/>
  <c r="B173" i="6" s="1"/>
  <c r="A173" i="6" s="1"/>
  <c r="N99" i="6"/>
  <c r="O99" i="6"/>
  <c r="H99" i="5"/>
  <c r="G99" i="5"/>
  <c r="AC99" i="5"/>
  <c r="S100" i="5"/>
  <c r="D173" i="5"/>
  <c r="C173" i="5"/>
  <c r="F172" i="5"/>
  <c r="B172" i="5" s="1"/>
  <c r="A172" i="5" s="1"/>
  <c r="AC98" i="4"/>
  <c r="H98" i="4"/>
  <c r="G98" i="4"/>
  <c r="S99" i="4"/>
  <c r="F173" i="4"/>
  <c r="B173" i="4" s="1"/>
  <c r="A173" i="4" s="1"/>
  <c r="D174" i="4"/>
  <c r="C174" i="4"/>
  <c r="V97" i="4"/>
  <c r="K97" i="4" s="1"/>
  <c r="W97" i="4"/>
  <c r="L97" i="4" s="1"/>
  <c r="U97" i="4"/>
  <c r="J97" i="4" s="1"/>
  <c r="T97" i="4"/>
  <c r="I97" i="4" s="1"/>
  <c r="AC100" i="6"/>
  <c r="S101" i="6"/>
  <c r="G100" i="6"/>
  <c r="H100" i="6"/>
  <c r="AD98" i="5"/>
  <c r="O97" i="4"/>
  <c r="N97" i="4"/>
  <c r="AD100" i="6" l="1"/>
  <c r="T99" i="5"/>
  <c r="I99" i="5" s="1"/>
  <c r="W99" i="5"/>
  <c r="L99" i="5" s="1"/>
  <c r="U99" i="5"/>
  <c r="J99" i="5" s="1"/>
  <c r="V99" i="5"/>
  <c r="K99" i="5" s="1"/>
  <c r="N99" i="5"/>
  <c r="O99" i="5"/>
  <c r="AD98" i="4"/>
  <c r="S101" i="5"/>
  <c r="H100" i="5"/>
  <c r="G100" i="5"/>
  <c r="AC100" i="5"/>
  <c r="F174" i="6"/>
  <c r="B174" i="6" s="1"/>
  <c r="A174" i="6" s="1"/>
  <c r="D175" i="6"/>
  <c r="C175" i="6"/>
  <c r="O100" i="6"/>
  <c r="N100" i="6"/>
  <c r="W100" i="6"/>
  <c r="L100" i="6" s="1"/>
  <c r="V100" i="6"/>
  <c r="K100" i="6" s="1"/>
  <c r="U100" i="6"/>
  <c r="J100" i="6" s="1"/>
  <c r="T100" i="6"/>
  <c r="I100" i="6" s="1"/>
  <c r="H101" i="6"/>
  <c r="G101" i="6"/>
  <c r="AC101" i="6"/>
  <c r="S102" i="6"/>
  <c r="AD99" i="5"/>
  <c r="F174" i="4"/>
  <c r="B174" i="4" s="1"/>
  <c r="A174" i="4" s="1"/>
  <c r="D175" i="4"/>
  <c r="C175" i="4"/>
  <c r="S100" i="4"/>
  <c r="AC99" i="4"/>
  <c r="G99" i="4"/>
  <c r="H99" i="4"/>
  <c r="F173" i="5"/>
  <c r="B173" i="5" s="1"/>
  <c r="A173" i="5" s="1"/>
  <c r="C174" i="5"/>
  <c r="D174" i="5"/>
  <c r="V98" i="4"/>
  <c r="K98" i="4" s="1"/>
  <c r="W98" i="4"/>
  <c r="L98" i="4" s="1"/>
  <c r="T98" i="4"/>
  <c r="I98" i="4" s="1"/>
  <c r="U98" i="4"/>
  <c r="J98" i="4" s="1"/>
  <c r="N98" i="4"/>
  <c r="O98" i="4"/>
  <c r="AD101" i="6" l="1"/>
  <c r="AD100" i="5"/>
  <c r="N99" i="4"/>
  <c r="O99" i="4"/>
  <c r="S101" i="4"/>
  <c r="AC100" i="4"/>
  <c r="G100" i="4"/>
  <c r="H100" i="4"/>
  <c r="AC102" i="6"/>
  <c r="S103" i="6"/>
  <c r="G102" i="6"/>
  <c r="H102" i="6"/>
  <c r="AD99" i="4"/>
  <c r="W100" i="5"/>
  <c r="L100" i="5" s="1"/>
  <c r="V100" i="5"/>
  <c r="K100" i="5" s="1"/>
  <c r="U100" i="5"/>
  <c r="J100" i="5" s="1"/>
  <c r="T100" i="5"/>
  <c r="I100" i="5" s="1"/>
  <c r="V99" i="4"/>
  <c r="K99" i="4" s="1"/>
  <c r="W99" i="4"/>
  <c r="L99" i="4" s="1"/>
  <c r="U99" i="4"/>
  <c r="J99" i="4" s="1"/>
  <c r="T99" i="4"/>
  <c r="I99" i="4" s="1"/>
  <c r="D175" i="5"/>
  <c r="C175" i="5"/>
  <c r="F174" i="5"/>
  <c r="B174" i="5" s="1"/>
  <c r="A174" i="5" s="1"/>
  <c r="U101" i="6"/>
  <c r="J101" i="6" s="1"/>
  <c r="T101" i="6"/>
  <c r="I101" i="6" s="1"/>
  <c r="W101" i="6"/>
  <c r="L101" i="6" s="1"/>
  <c r="V101" i="6"/>
  <c r="K101" i="6" s="1"/>
  <c r="N100" i="5"/>
  <c r="O100" i="5"/>
  <c r="F175" i="4"/>
  <c r="B175" i="4" s="1"/>
  <c r="A175" i="4" s="1"/>
  <c r="D176" i="4"/>
  <c r="C176" i="4"/>
  <c r="O101" i="6"/>
  <c r="N101" i="6"/>
  <c r="D176" i="6"/>
  <c r="C176" i="6"/>
  <c r="F175" i="6"/>
  <c r="B175" i="6" s="1"/>
  <c r="A175" i="6" s="1"/>
  <c r="H101" i="5"/>
  <c r="G101" i="5"/>
  <c r="AC101" i="5"/>
  <c r="S102" i="5"/>
  <c r="AD101" i="5" l="1"/>
  <c r="AD100" i="4"/>
  <c r="S102" i="4"/>
  <c r="AC101" i="4"/>
  <c r="H101" i="4"/>
  <c r="G101" i="4"/>
  <c r="F176" i="4"/>
  <c r="B176" i="4" s="1"/>
  <c r="A176" i="4" s="1"/>
  <c r="D177" i="4"/>
  <c r="C177" i="4"/>
  <c r="F176" i="6"/>
  <c r="B176" i="6" s="1"/>
  <c r="A176" i="6" s="1"/>
  <c r="D177" i="6"/>
  <c r="C177" i="6"/>
  <c r="S103" i="5"/>
  <c r="H102" i="5"/>
  <c r="G102" i="5"/>
  <c r="AC102" i="5"/>
  <c r="N102" i="6"/>
  <c r="O102" i="6"/>
  <c r="W102" i="6"/>
  <c r="L102" i="6" s="1"/>
  <c r="V102" i="6"/>
  <c r="K102" i="6" s="1"/>
  <c r="U102" i="6"/>
  <c r="J102" i="6" s="1"/>
  <c r="T102" i="6"/>
  <c r="I102" i="6" s="1"/>
  <c r="O100" i="4"/>
  <c r="N100" i="4"/>
  <c r="V100" i="4"/>
  <c r="K100" i="4" s="1"/>
  <c r="U100" i="4"/>
  <c r="J100" i="4" s="1"/>
  <c r="W100" i="4"/>
  <c r="L100" i="4" s="1"/>
  <c r="T100" i="4"/>
  <c r="I100" i="4" s="1"/>
  <c r="T101" i="5"/>
  <c r="I101" i="5" s="1"/>
  <c r="W101" i="5"/>
  <c r="L101" i="5" s="1"/>
  <c r="V101" i="5"/>
  <c r="K101" i="5" s="1"/>
  <c r="U101" i="5"/>
  <c r="J101" i="5" s="1"/>
  <c r="F175" i="5"/>
  <c r="B175" i="5" s="1"/>
  <c r="A175" i="5" s="1"/>
  <c r="C176" i="5"/>
  <c r="D176" i="5"/>
  <c r="H103" i="6"/>
  <c r="G103" i="6"/>
  <c r="AC103" i="6"/>
  <c r="S104" i="6"/>
  <c r="N101" i="5"/>
  <c r="O101" i="5"/>
  <c r="AD102" i="6"/>
  <c r="AD103" i="6" l="1"/>
  <c r="AD102" i="5"/>
  <c r="U103" i="6"/>
  <c r="J103" i="6" s="1"/>
  <c r="T103" i="6"/>
  <c r="I103" i="6" s="1"/>
  <c r="W103" i="6"/>
  <c r="L103" i="6" s="1"/>
  <c r="V103" i="6"/>
  <c r="K103" i="6" s="1"/>
  <c r="V101" i="4"/>
  <c r="K101" i="4" s="1"/>
  <c r="T101" i="4"/>
  <c r="I101" i="4" s="1"/>
  <c r="W101" i="4"/>
  <c r="L101" i="4" s="1"/>
  <c r="U101" i="4"/>
  <c r="J101" i="4" s="1"/>
  <c r="AD101" i="4"/>
  <c r="W102" i="5"/>
  <c r="L102" i="5" s="1"/>
  <c r="V102" i="5"/>
  <c r="K102" i="5" s="1"/>
  <c r="U102" i="5"/>
  <c r="J102" i="5" s="1"/>
  <c r="T102" i="5"/>
  <c r="I102" i="5" s="1"/>
  <c r="G102" i="4"/>
  <c r="S103" i="4"/>
  <c r="AC102" i="4"/>
  <c r="H102" i="4"/>
  <c r="O101" i="4"/>
  <c r="N101" i="4"/>
  <c r="D177" i="5"/>
  <c r="C177" i="5"/>
  <c r="F176" i="5"/>
  <c r="B176" i="5" s="1"/>
  <c r="A176" i="5" s="1"/>
  <c r="N102" i="5"/>
  <c r="O102" i="5"/>
  <c r="F177" i="4"/>
  <c r="B177" i="4" s="1"/>
  <c r="A177" i="4" s="1"/>
  <c r="D178" i="4"/>
  <c r="C178" i="4"/>
  <c r="O103" i="6"/>
  <c r="N103" i="6"/>
  <c r="H103" i="5"/>
  <c r="G103" i="5"/>
  <c r="AC103" i="5"/>
  <c r="S104" i="5"/>
  <c r="AC104" i="6"/>
  <c r="S105" i="6"/>
  <c r="G104" i="6"/>
  <c r="H104" i="6"/>
  <c r="D178" i="6"/>
  <c r="C178" i="6"/>
  <c r="F177" i="6"/>
  <c r="B177" i="6" s="1"/>
  <c r="A177" i="6" s="1"/>
  <c r="N104" i="6" l="1"/>
  <c r="O104" i="6"/>
  <c r="N103" i="5"/>
  <c r="O103" i="5"/>
  <c r="N102" i="4"/>
  <c r="O102" i="4"/>
  <c r="H105" i="6"/>
  <c r="G105" i="6"/>
  <c r="AC105" i="6"/>
  <c r="S106" i="6"/>
  <c r="AD104" i="6"/>
  <c r="AD102" i="4"/>
  <c r="T103" i="5"/>
  <c r="I103" i="5" s="1"/>
  <c r="W103" i="5"/>
  <c r="L103" i="5" s="1"/>
  <c r="V103" i="5"/>
  <c r="K103" i="5" s="1"/>
  <c r="U103" i="5"/>
  <c r="J103" i="5" s="1"/>
  <c r="W104" i="6"/>
  <c r="L104" i="6" s="1"/>
  <c r="V104" i="6"/>
  <c r="K104" i="6" s="1"/>
  <c r="U104" i="6"/>
  <c r="J104" i="6" s="1"/>
  <c r="T104" i="6"/>
  <c r="I104" i="6" s="1"/>
  <c r="H103" i="4"/>
  <c r="G103" i="4"/>
  <c r="S104" i="4"/>
  <c r="AC103" i="4"/>
  <c r="F178" i="6"/>
  <c r="B178" i="6" s="1"/>
  <c r="A178" i="6" s="1"/>
  <c r="D179" i="6"/>
  <c r="C179" i="6"/>
  <c r="S105" i="5"/>
  <c r="H104" i="5"/>
  <c r="G104" i="5"/>
  <c r="AC104" i="5"/>
  <c r="F178" i="4"/>
  <c r="B178" i="4" s="1"/>
  <c r="A178" i="4" s="1"/>
  <c r="D179" i="4"/>
  <c r="C179" i="4"/>
  <c r="F177" i="5"/>
  <c r="B177" i="5" s="1"/>
  <c r="A177" i="5" s="1"/>
  <c r="C178" i="5"/>
  <c r="D178" i="5"/>
  <c r="V102" i="4"/>
  <c r="K102" i="4" s="1"/>
  <c r="U102" i="4"/>
  <c r="J102" i="4" s="1"/>
  <c r="T102" i="4"/>
  <c r="I102" i="4" s="1"/>
  <c r="W102" i="4"/>
  <c r="L102" i="4" s="1"/>
  <c r="AD103" i="5"/>
  <c r="AD104" i="5" l="1"/>
  <c r="H105" i="5"/>
  <c r="G105" i="5"/>
  <c r="AC105" i="5"/>
  <c r="S106" i="5"/>
  <c r="V103" i="4"/>
  <c r="K103" i="4" s="1"/>
  <c r="W103" i="4"/>
  <c r="L103" i="4" s="1"/>
  <c r="U103" i="4"/>
  <c r="J103" i="4" s="1"/>
  <c r="T103" i="4"/>
  <c r="I103" i="4" s="1"/>
  <c r="U105" i="6"/>
  <c r="J105" i="6" s="1"/>
  <c r="T105" i="6"/>
  <c r="I105" i="6" s="1"/>
  <c r="W105" i="6"/>
  <c r="L105" i="6" s="1"/>
  <c r="V105" i="6"/>
  <c r="K105" i="6" s="1"/>
  <c r="D180" i="6"/>
  <c r="C180" i="6"/>
  <c r="F179" i="6"/>
  <c r="B179" i="6" s="1"/>
  <c r="A179" i="6" s="1"/>
  <c r="N103" i="4"/>
  <c r="O103" i="4"/>
  <c r="N105" i="6"/>
  <c r="O105" i="6"/>
  <c r="F179" i="4"/>
  <c r="B179" i="4" s="1"/>
  <c r="A179" i="4" s="1"/>
  <c r="C180" i="4"/>
  <c r="D180" i="4"/>
  <c r="D179" i="5"/>
  <c r="C179" i="5"/>
  <c r="F178" i="5"/>
  <c r="B178" i="5" s="1"/>
  <c r="A178" i="5" s="1"/>
  <c r="W104" i="5"/>
  <c r="L104" i="5" s="1"/>
  <c r="V104" i="5"/>
  <c r="K104" i="5" s="1"/>
  <c r="U104" i="5"/>
  <c r="J104" i="5" s="1"/>
  <c r="T104" i="5"/>
  <c r="I104" i="5" s="1"/>
  <c r="AD103" i="4"/>
  <c r="AC106" i="6"/>
  <c r="S107" i="6"/>
  <c r="G106" i="6"/>
  <c r="H106" i="6"/>
  <c r="N104" i="5"/>
  <c r="O104" i="5"/>
  <c r="H104" i="4"/>
  <c r="G104" i="4"/>
  <c r="S105" i="4"/>
  <c r="AC104" i="4"/>
  <c r="AD105" i="6"/>
  <c r="AD104" i="4" l="1"/>
  <c r="N106" i="6"/>
  <c r="O106" i="6"/>
  <c r="F179" i="5"/>
  <c r="B179" i="5" s="1"/>
  <c r="A179" i="5" s="1"/>
  <c r="C180" i="5"/>
  <c r="D180" i="5"/>
  <c r="W106" i="6"/>
  <c r="L106" i="6" s="1"/>
  <c r="V106" i="6"/>
  <c r="K106" i="6" s="1"/>
  <c r="U106" i="6"/>
  <c r="J106" i="6" s="1"/>
  <c r="T106" i="6"/>
  <c r="I106" i="6" s="1"/>
  <c r="S107" i="5"/>
  <c r="H106" i="5"/>
  <c r="G106" i="5"/>
  <c r="AC106" i="5"/>
  <c r="AC105" i="4"/>
  <c r="H105" i="4"/>
  <c r="G105" i="4"/>
  <c r="S106" i="4"/>
  <c r="H107" i="6"/>
  <c r="G107" i="6"/>
  <c r="AC107" i="6"/>
  <c r="S108" i="6"/>
  <c r="AD105" i="5"/>
  <c r="V104" i="4"/>
  <c r="K104" i="4" s="1"/>
  <c r="W104" i="4"/>
  <c r="L104" i="4" s="1"/>
  <c r="U104" i="4"/>
  <c r="J104" i="4" s="1"/>
  <c r="T104" i="4"/>
  <c r="I104" i="4" s="1"/>
  <c r="AD106" i="6"/>
  <c r="F180" i="4"/>
  <c r="B180" i="4" s="1"/>
  <c r="A180" i="4" s="1"/>
  <c r="D181" i="4"/>
  <c r="C181" i="4"/>
  <c r="T105" i="5"/>
  <c r="I105" i="5" s="1"/>
  <c r="W105" i="5"/>
  <c r="L105" i="5" s="1"/>
  <c r="U105" i="5"/>
  <c r="J105" i="5" s="1"/>
  <c r="V105" i="5"/>
  <c r="K105" i="5" s="1"/>
  <c r="N104" i="4"/>
  <c r="O104" i="4"/>
  <c r="F180" i="6"/>
  <c r="B180" i="6" s="1"/>
  <c r="A180" i="6" s="1"/>
  <c r="D181" i="6"/>
  <c r="C181" i="6"/>
  <c r="N105" i="5"/>
  <c r="O105" i="5"/>
  <c r="AD106" i="5" l="1"/>
  <c r="O106" i="5"/>
  <c r="N106" i="5"/>
  <c r="N107" i="6"/>
  <c r="O107" i="6"/>
  <c r="H107" i="5"/>
  <c r="G107" i="5"/>
  <c r="AC107" i="5"/>
  <c r="S108" i="5"/>
  <c r="D181" i="5"/>
  <c r="C181" i="5"/>
  <c r="F180" i="5"/>
  <c r="B180" i="5" s="1"/>
  <c r="A180" i="5" s="1"/>
  <c r="V105" i="4"/>
  <c r="K105" i="4" s="1"/>
  <c r="W105" i="4"/>
  <c r="L105" i="4" s="1"/>
  <c r="U105" i="4"/>
  <c r="J105" i="4" s="1"/>
  <c r="T105" i="4"/>
  <c r="I105" i="4" s="1"/>
  <c r="F181" i="4"/>
  <c r="B181" i="4" s="1"/>
  <c r="A181" i="4" s="1"/>
  <c r="D182" i="4"/>
  <c r="C182" i="4"/>
  <c r="O105" i="4"/>
  <c r="N105" i="4"/>
  <c r="AD105" i="4"/>
  <c r="AC108" i="6"/>
  <c r="S109" i="6"/>
  <c r="G108" i="6"/>
  <c r="H108" i="6"/>
  <c r="U107" i="6"/>
  <c r="J107" i="6" s="1"/>
  <c r="T107" i="6"/>
  <c r="I107" i="6" s="1"/>
  <c r="W107" i="6"/>
  <c r="L107" i="6" s="1"/>
  <c r="V107" i="6"/>
  <c r="K107" i="6" s="1"/>
  <c r="AC106" i="4"/>
  <c r="H106" i="4"/>
  <c r="G106" i="4"/>
  <c r="S107" i="4"/>
  <c r="D182" i="6"/>
  <c r="C182" i="6"/>
  <c r="F181" i="6"/>
  <c r="B181" i="6" s="1"/>
  <c r="A181" i="6" s="1"/>
  <c r="AD107" i="6"/>
  <c r="W106" i="5"/>
  <c r="L106" i="5" s="1"/>
  <c r="V106" i="5"/>
  <c r="K106" i="5" s="1"/>
  <c r="U106" i="5"/>
  <c r="J106" i="5" s="1"/>
  <c r="T106" i="5"/>
  <c r="I106" i="5" s="1"/>
  <c r="AD106" i="4" l="1"/>
  <c r="S109" i="5"/>
  <c r="H108" i="5"/>
  <c r="G108" i="5"/>
  <c r="AC108" i="5"/>
  <c r="H109" i="6"/>
  <c r="G109" i="6"/>
  <c r="AC109" i="6"/>
  <c r="S110" i="6"/>
  <c r="AD107" i="5"/>
  <c r="AD108" i="6"/>
  <c r="F182" i="6"/>
  <c r="B182" i="6" s="1"/>
  <c r="A182" i="6" s="1"/>
  <c r="D183" i="6"/>
  <c r="C183" i="6"/>
  <c r="N107" i="5"/>
  <c r="O107" i="5"/>
  <c r="T107" i="5"/>
  <c r="I107" i="5" s="1"/>
  <c r="W107" i="5"/>
  <c r="L107" i="5" s="1"/>
  <c r="U107" i="5"/>
  <c r="J107" i="5" s="1"/>
  <c r="V107" i="5"/>
  <c r="K107" i="5" s="1"/>
  <c r="W108" i="6"/>
  <c r="L108" i="6" s="1"/>
  <c r="V108" i="6"/>
  <c r="K108" i="6" s="1"/>
  <c r="U108" i="6"/>
  <c r="J108" i="6" s="1"/>
  <c r="T108" i="6"/>
  <c r="I108" i="6" s="1"/>
  <c r="F181" i="5"/>
  <c r="B181" i="5" s="1"/>
  <c r="A181" i="5" s="1"/>
  <c r="C182" i="5"/>
  <c r="D182" i="5"/>
  <c r="N106" i="4"/>
  <c r="O106" i="4"/>
  <c r="F182" i="4"/>
  <c r="B182" i="4" s="1"/>
  <c r="A182" i="4" s="1"/>
  <c r="D183" i="4"/>
  <c r="C183" i="4"/>
  <c r="S108" i="4"/>
  <c r="AC107" i="4"/>
  <c r="H107" i="4"/>
  <c r="G107" i="4"/>
  <c r="V106" i="4"/>
  <c r="K106" i="4" s="1"/>
  <c r="W106" i="4"/>
  <c r="L106" i="4" s="1"/>
  <c r="T106" i="4"/>
  <c r="I106" i="4" s="1"/>
  <c r="U106" i="4"/>
  <c r="J106" i="4" s="1"/>
  <c r="N108" i="6"/>
  <c r="O108" i="6"/>
  <c r="AC110" i="6" l="1"/>
  <c r="S111" i="6"/>
  <c r="G110" i="6"/>
  <c r="H110" i="6"/>
  <c r="D184" i="6"/>
  <c r="C184" i="6"/>
  <c r="F183" i="6"/>
  <c r="B183" i="6" s="1"/>
  <c r="A183" i="6" s="1"/>
  <c r="AD109" i="6"/>
  <c r="N107" i="4"/>
  <c r="O107" i="4"/>
  <c r="N109" i="6"/>
  <c r="O109" i="6"/>
  <c r="AD107" i="4"/>
  <c r="AD108" i="5"/>
  <c r="D183" i="5"/>
  <c r="C183" i="5"/>
  <c r="F182" i="5"/>
  <c r="B182" i="5" s="1"/>
  <c r="A182" i="5" s="1"/>
  <c r="S109" i="4"/>
  <c r="AC108" i="4"/>
  <c r="G108" i="4"/>
  <c r="H108" i="4"/>
  <c r="W108" i="5"/>
  <c r="L108" i="5" s="1"/>
  <c r="V108" i="5"/>
  <c r="K108" i="5" s="1"/>
  <c r="U108" i="5"/>
  <c r="J108" i="5" s="1"/>
  <c r="T108" i="5"/>
  <c r="I108" i="5" s="1"/>
  <c r="F183" i="4"/>
  <c r="B183" i="4" s="1"/>
  <c r="A183" i="4" s="1"/>
  <c r="D184" i="4"/>
  <c r="C184" i="4"/>
  <c r="U109" i="6"/>
  <c r="J109" i="6" s="1"/>
  <c r="T109" i="6"/>
  <c r="I109" i="6" s="1"/>
  <c r="W109" i="6"/>
  <c r="L109" i="6" s="1"/>
  <c r="V109" i="6"/>
  <c r="K109" i="6" s="1"/>
  <c r="N108" i="5"/>
  <c r="O108" i="5"/>
  <c r="V107" i="4"/>
  <c r="K107" i="4" s="1"/>
  <c r="W107" i="4"/>
  <c r="L107" i="4" s="1"/>
  <c r="U107" i="4"/>
  <c r="J107" i="4" s="1"/>
  <c r="T107" i="4"/>
  <c r="I107" i="4" s="1"/>
  <c r="H109" i="5"/>
  <c r="G109" i="5"/>
  <c r="AC109" i="5"/>
  <c r="S110" i="5"/>
  <c r="AD109" i="5" l="1"/>
  <c r="AD108" i="4"/>
  <c r="S110" i="4"/>
  <c r="AC109" i="4"/>
  <c r="H109" i="4"/>
  <c r="G109" i="4"/>
  <c r="N110" i="6"/>
  <c r="O110" i="6"/>
  <c r="F184" i="6"/>
  <c r="B184" i="6" s="1"/>
  <c r="A184" i="6" s="1"/>
  <c r="D185" i="6"/>
  <c r="C185" i="6"/>
  <c r="O109" i="5"/>
  <c r="N109" i="5"/>
  <c r="F183" i="5"/>
  <c r="B183" i="5" s="1"/>
  <c r="A183" i="5" s="1"/>
  <c r="C184" i="5"/>
  <c r="D184" i="5"/>
  <c r="W110" i="6"/>
  <c r="L110" i="6" s="1"/>
  <c r="V110" i="6"/>
  <c r="K110" i="6" s="1"/>
  <c r="U110" i="6"/>
  <c r="J110" i="6" s="1"/>
  <c r="T110" i="6"/>
  <c r="I110" i="6" s="1"/>
  <c r="T109" i="5"/>
  <c r="I109" i="5" s="1"/>
  <c r="W109" i="5"/>
  <c r="L109" i="5" s="1"/>
  <c r="V109" i="5"/>
  <c r="K109" i="5" s="1"/>
  <c r="U109" i="5"/>
  <c r="J109" i="5" s="1"/>
  <c r="F184" i="4"/>
  <c r="B184" i="4" s="1"/>
  <c r="A184" i="4" s="1"/>
  <c r="D185" i="4"/>
  <c r="C185" i="4"/>
  <c r="O108" i="4"/>
  <c r="N108" i="4"/>
  <c r="H111" i="6"/>
  <c r="G111" i="6"/>
  <c r="AC111" i="6"/>
  <c r="S112" i="6"/>
  <c r="S111" i="5"/>
  <c r="H110" i="5"/>
  <c r="G110" i="5"/>
  <c r="AC110" i="5"/>
  <c r="V108" i="4"/>
  <c r="K108" i="4" s="1"/>
  <c r="W108" i="4"/>
  <c r="L108" i="4" s="1"/>
  <c r="U108" i="4"/>
  <c r="J108" i="4" s="1"/>
  <c r="T108" i="4"/>
  <c r="I108" i="4" s="1"/>
  <c r="AD110" i="6"/>
  <c r="AD111" i="6" l="1"/>
  <c r="AD110" i="5"/>
  <c r="O111" i="6"/>
  <c r="N111" i="6"/>
  <c r="U111" i="6"/>
  <c r="J111" i="6" s="1"/>
  <c r="T111" i="6"/>
  <c r="I111" i="6" s="1"/>
  <c r="W111" i="6"/>
  <c r="L111" i="6" s="1"/>
  <c r="V111" i="6"/>
  <c r="K111" i="6" s="1"/>
  <c r="W110" i="5"/>
  <c r="L110" i="5" s="1"/>
  <c r="V110" i="5"/>
  <c r="K110" i="5" s="1"/>
  <c r="U110" i="5"/>
  <c r="J110" i="5" s="1"/>
  <c r="T110" i="5"/>
  <c r="I110" i="5" s="1"/>
  <c r="D186" i="6"/>
  <c r="C186" i="6"/>
  <c r="F185" i="6"/>
  <c r="B185" i="6" s="1"/>
  <c r="A185" i="6" s="1"/>
  <c r="V109" i="4"/>
  <c r="K109" i="4" s="1"/>
  <c r="T109" i="4"/>
  <c r="I109" i="4" s="1"/>
  <c r="W109" i="4"/>
  <c r="L109" i="4" s="1"/>
  <c r="U109" i="4"/>
  <c r="J109" i="4" s="1"/>
  <c r="O110" i="5"/>
  <c r="N110" i="5"/>
  <c r="N109" i="4"/>
  <c r="O109" i="4"/>
  <c r="H111" i="5"/>
  <c r="G111" i="5"/>
  <c r="AC111" i="5"/>
  <c r="S112" i="5"/>
  <c r="AD109" i="4"/>
  <c r="AC112" i="6"/>
  <c r="S113" i="6"/>
  <c r="G112" i="6"/>
  <c r="H112" i="6"/>
  <c r="F185" i="4"/>
  <c r="B185" i="4" s="1"/>
  <c r="A185" i="4" s="1"/>
  <c r="D186" i="4"/>
  <c r="C186" i="4"/>
  <c r="D185" i="5"/>
  <c r="C185" i="5"/>
  <c r="F184" i="5"/>
  <c r="B184" i="5" s="1"/>
  <c r="A184" i="5" s="1"/>
  <c r="G110" i="4"/>
  <c r="S111" i="4"/>
  <c r="AC110" i="4"/>
  <c r="H110" i="4"/>
  <c r="AD110" i="4" l="1"/>
  <c r="F185" i="5"/>
  <c r="B185" i="5" s="1"/>
  <c r="A185" i="5" s="1"/>
  <c r="C186" i="5"/>
  <c r="D186" i="5"/>
  <c r="S113" i="5"/>
  <c r="H112" i="5"/>
  <c r="G112" i="5"/>
  <c r="AC112" i="5"/>
  <c r="F186" i="6"/>
  <c r="B186" i="6" s="1"/>
  <c r="A186" i="6" s="1"/>
  <c r="D187" i="6"/>
  <c r="C187" i="6"/>
  <c r="W112" i="6"/>
  <c r="L112" i="6" s="1"/>
  <c r="V112" i="6"/>
  <c r="K112" i="6" s="1"/>
  <c r="U112" i="6"/>
  <c r="J112" i="6" s="1"/>
  <c r="T112" i="6"/>
  <c r="I112" i="6" s="1"/>
  <c r="AD111" i="5"/>
  <c r="H113" i="6"/>
  <c r="G113" i="6"/>
  <c r="AC113" i="6"/>
  <c r="S114" i="6"/>
  <c r="N112" i="6"/>
  <c r="O112" i="6"/>
  <c r="AD112" i="6"/>
  <c r="H111" i="4"/>
  <c r="G111" i="4"/>
  <c r="S112" i="4"/>
  <c r="AC111" i="4"/>
  <c r="T111" i="5"/>
  <c r="I111" i="5" s="1"/>
  <c r="W111" i="5"/>
  <c r="L111" i="5" s="1"/>
  <c r="V111" i="5"/>
  <c r="K111" i="5" s="1"/>
  <c r="U111" i="5"/>
  <c r="J111" i="5" s="1"/>
  <c r="N111" i="5"/>
  <c r="O111" i="5"/>
  <c r="N110" i="4"/>
  <c r="O110" i="4"/>
  <c r="V110" i="4"/>
  <c r="K110" i="4" s="1"/>
  <c r="U110" i="4"/>
  <c r="J110" i="4" s="1"/>
  <c r="T110" i="4"/>
  <c r="I110" i="4" s="1"/>
  <c r="W110" i="4"/>
  <c r="L110" i="4" s="1"/>
  <c r="F186" i="4"/>
  <c r="B186" i="4" s="1"/>
  <c r="A186" i="4" s="1"/>
  <c r="D187" i="4"/>
  <c r="C187" i="4"/>
  <c r="AD112" i="5" l="1"/>
  <c r="O112" i="5"/>
  <c r="N112" i="5"/>
  <c r="N111" i="4"/>
  <c r="O111" i="4"/>
  <c r="O113" i="6"/>
  <c r="N113" i="6"/>
  <c r="D188" i="6"/>
  <c r="C188" i="6"/>
  <c r="F187" i="6"/>
  <c r="B187" i="6" s="1"/>
  <c r="A187" i="6" s="1"/>
  <c r="H113" i="5"/>
  <c r="G113" i="5"/>
  <c r="AC113" i="5"/>
  <c r="S114" i="5"/>
  <c r="U113" i="6"/>
  <c r="J113" i="6" s="1"/>
  <c r="T113" i="6"/>
  <c r="I113" i="6" s="1"/>
  <c r="W113" i="6"/>
  <c r="L113" i="6" s="1"/>
  <c r="V113" i="6"/>
  <c r="K113" i="6" s="1"/>
  <c r="F187" i="4"/>
  <c r="B187" i="4" s="1"/>
  <c r="A187" i="4" s="1"/>
  <c r="C188" i="4"/>
  <c r="D188" i="4"/>
  <c r="D187" i="5"/>
  <c r="C187" i="5"/>
  <c r="F186" i="5"/>
  <c r="B186" i="5" s="1"/>
  <c r="A186" i="5" s="1"/>
  <c r="V111" i="4"/>
  <c r="K111" i="4" s="1"/>
  <c r="W111" i="4"/>
  <c r="L111" i="4" s="1"/>
  <c r="U111" i="4"/>
  <c r="J111" i="4" s="1"/>
  <c r="T111" i="4"/>
  <c r="I111" i="4" s="1"/>
  <c r="AD111" i="4"/>
  <c r="AC114" i="6"/>
  <c r="S115" i="6"/>
  <c r="G114" i="6"/>
  <c r="H114" i="6"/>
  <c r="H112" i="4"/>
  <c r="G112" i="4"/>
  <c r="S113" i="4"/>
  <c r="AC112" i="4"/>
  <c r="AD113" i="6"/>
  <c r="W112" i="5"/>
  <c r="L112" i="5" s="1"/>
  <c r="V112" i="5"/>
  <c r="K112" i="5" s="1"/>
  <c r="U112" i="5"/>
  <c r="J112" i="5" s="1"/>
  <c r="T112" i="5"/>
  <c r="I112" i="5" s="1"/>
  <c r="AD113" i="5" l="1"/>
  <c r="H115" i="6"/>
  <c r="G115" i="6"/>
  <c r="AC115" i="6"/>
  <c r="S116" i="6"/>
  <c r="F188" i="4"/>
  <c r="B188" i="4" s="1"/>
  <c r="A188" i="4" s="1"/>
  <c r="D189" i="4"/>
  <c r="C189" i="4"/>
  <c r="AD112" i="4"/>
  <c r="AD114" i="6"/>
  <c r="S115" i="5"/>
  <c r="H114" i="5"/>
  <c r="G114" i="5"/>
  <c r="AC114" i="5"/>
  <c r="V112" i="4"/>
  <c r="K112" i="4" s="1"/>
  <c r="W112" i="4"/>
  <c r="L112" i="4" s="1"/>
  <c r="U112" i="4"/>
  <c r="J112" i="4" s="1"/>
  <c r="T112" i="4"/>
  <c r="I112" i="4" s="1"/>
  <c r="F187" i="5"/>
  <c r="B187" i="5" s="1"/>
  <c r="A187" i="5" s="1"/>
  <c r="C188" i="5"/>
  <c r="D188" i="5"/>
  <c r="T113" i="5"/>
  <c r="I113" i="5" s="1"/>
  <c r="W113" i="5"/>
  <c r="L113" i="5" s="1"/>
  <c r="U113" i="5"/>
  <c r="J113" i="5" s="1"/>
  <c r="V113" i="5"/>
  <c r="K113" i="5" s="1"/>
  <c r="N112" i="4"/>
  <c r="O112" i="4"/>
  <c r="O113" i="5"/>
  <c r="N113" i="5"/>
  <c r="AC113" i="4"/>
  <c r="H113" i="4"/>
  <c r="G113" i="4"/>
  <c r="S114" i="4"/>
  <c r="N114" i="6"/>
  <c r="O114" i="6"/>
  <c r="W114" i="6"/>
  <c r="L114" i="6" s="1"/>
  <c r="V114" i="6"/>
  <c r="K114" i="6" s="1"/>
  <c r="U114" i="6"/>
  <c r="J114" i="6" s="1"/>
  <c r="T114" i="6"/>
  <c r="I114" i="6" s="1"/>
  <c r="F188" i="6"/>
  <c r="B188" i="6" s="1"/>
  <c r="A188" i="6" s="1"/>
  <c r="D189" i="6"/>
  <c r="C189" i="6"/>
  <c r="AD113" i="4" l="1"/>
  <c r="AD114" i="5"/>
  <c r="AD115" i="6"/>
  <c r="AC114" i="4"/>
  <c r="H114" i="4"/>
  <c r="G114" i="4"/>
  <c r="S115" i="4"/>
  <c r="V113" i="4"/>
  <c r="K113" i="4" s="1"/>
  <c r="W113" i="4"/>
  <c r="L113" i="4" s="1"/>
  <c r="U113" i="4"/>
  <c r="J113" i="4" s="1"/>
  <c r="T113" i="4"/>
  <c r="I113" i="4" s="1"/>
  <c r="W114" i="5"/>
  <c r="L114" i="5" s="1"/>
  <c r="V114" i="5"/>
  <c r="K114" i="5" s="1"/>
  <c r="U114" i="5"/>
  <c r="J114" i="5" s="1"/>
  <c r="T114" i="5"/>
  <c r="I114" i="5" s="1"/>
  <c r="F189" i="4"/>
  <c r="B189" i="4" s="1"/>
  <c r="A189" i="4" s="1"/>
  <c r="D190" i="4"/>
  <c r="C190" i="4"/>
  <c r="H115" i="5"/>
  <c r="G115" i="5"/>
  <c r="AC115" i="5"/>
  <c r="S116" i="5"/>
  <c r="O113" i="4"/>
  <c r="N113" i="4"/>
  <c r="O114" i="5"/>
  <c r="N114" i="5"/>
  <c r="AC116" i="6"/>
  <c r="S117" i="6"/>
  <c r="G116" i="6"/>
  <c r="H116" i="6"/>
  <c r="D190" i="6"/>
  <c r="C190" i="6"/>
  <c r="F189" i="6"/>
  <c r="B189" i="6" s="1"/>
  <c r="A189" i="6" s="1"/>
  <c r="U115" i="6"/>
  <c r="J115" i="6" s="1"/>
  <c r="T115" i="6"/>
  <c r="I115" i="6" s="1"/>
  <c r="W115" i="6"/>
  <c r="L115" i="6" s="1"/>
  <c r="V115" i="6"/>
  <c r="K115" i="6" s="1"/>
  <c r="D189" i="5"/>
  <c r="C189" i="5"/>
  <c r="F188" i="5"/>
  <c r="B188" i="5" s="1"/>
  <c r="A188" i="5" s="1"/>
  <c r="N115" i="6"/>
  <c r="O115" i="6"/>
  <c r="AD116" i="6" l="1"/>
  <c r="AD115" i="5"/>
  <c r="W116" i="6"/>
  <c r="L116" i="6" s="1"/>
  <c r="V116" i="6"/>
  <c r="K116" i="6" s="1"/>
  <c r="U116" i="6"/>
  <c r="J116" i="6" s="1"/>
  <c r="T116" i="6"/>
  <c r="I116" i="6" s="1"/>
  <c r="S117" i="5"/>
  <c r="H116" i="5"/>
  <c r="G116" i="5"/>
  <c r="AC116" i="5"/>
  <c r="T115" i="5"/>
  <c r="I115" i="5" s="1"/>
  <c r="W115" i="5"/>
  <c r="L115" i="5" s="1"/>
  <c r="U115" i="5"/>
  <c r="J115" i="5" s="1"/>
  <c r="V115" i="5"/>
  <c r="K115" i="5" s="1"/>
  <c r="F189" i="5"/>
  <c r="B189" i="5" s="1"/>
  <c r="A189" i="5" s="1"/>
  <c r="C190" i="5"/>
  <c r="D190" i="5"/>
  <c r="O115" i="5"/>
  <c r="N115" i="5"/>
  <c r="S116" i="4"/>
  <c r="AC115" i="4"/>
  <c r="H115" i="4"/>
  <c r="G115" i="4"/>
  <c r="O116" i="6"/>
  <c r="N116" i="6"/>
  <c r="F190" i="6"/>
  <c r="B190" i="6" s="1"/>
  <c r="A190" i="6" s="1"/>
  <c r="D191" i="6"/>
  <c r="C191" i="6"/>
  <c r="V114" i="4"/>
  <c r="K114" i="4" s="1"/>
  <c r="W114" i="4"/>
  <c r="L114" i="4" s="1"/>
  <c r="T114" i="4"/>
  <c r="I114" i="4" s="1"/>
  <c r="U114" i="4"/>
  <c r="J114" i="4" s="1"/>
  <c r="H117" i="6"/>
  <c r="G117" i="6"/>
  <c r="AC117" i="6"/>
  <c r="S118" i="6"/>
  <c r="N114" i="4"/>
  <c r="O114" i="4"/>
  <c r="F190" i="4"/>
  <c r="B190" i="4" s="1"/>
  <c r="A190" i="4" s="1"/>
  <c r="D191" i="4"/>
  <c r="C191" i="4"/>
  <c r="AD114" i="4"/>
  <c r="AD115" i="4" l="1"/>
  <c r="W116" i="5"/>
  <c r="L116" i="5" s="1"/>
  <c r="V116" i="5"/>
  <c r="K116" i="5" s="1"/>
  <c r="U116" i="5"/>
  <c r="J116" i="5" s="1"/>
  <c r="T116" i="5"/>
  <c r="I116" i="5" s="1"/>
  <c r="N117" i="6"/>
  <c r="O117" i="6"/>
  <c r="S117" i="4"/>
  <c r="AC116" i="4"/>
  <c r="G116" i="4"/>
  <c r="H116" i="4"/>
  <c r="N116" i="5"/>
  <c r="O116" i="5"/>
  <c r="U117" i="6"/>
  <c r="J117" i="6" s="1"/>
  <c r="T117" i="6"/>
  <c r="I117" i="6" s="1"/>
  <c r="W117" i="6"/>
  <c r="L117" i="6" s="1"/>
  <c r="V117" i="6"/>
  <c r="K117" i="6" s="1"/>
  <c r="AC118" i="6"/>
  <c r="S119" i="6"/>
  <c r="G118" i="6"/>
  <c r="H118" i="6"/>
  <c r="V115" i="4"/>
  <c r="K115" i="4" s="1"/>
  <c r="W115" i="4"/>
  <c r="L115" i="4" s="1"/>
  <c r="U115" i="4"/>
  <c r="J115" i="4" s="1"/>
  <c r="T115" i="4"/>
  <c r="I115" i="4" s="1"/>
  <c r="H117" i="5"/>
  <c r="G117" i="5"/>
  <c r="AC117" i="5"/>
  <c r="S118" i="5"/>
  <c r="F191" i="4"/>
  <c r="B191" i="4" s="1"/>
  <c r="A191" i="4" s="1"/>
  <c r="D192" i="4"/>
  <c r="C192" i="4"/>
  <c r="AD117" i="6"/>
  <c r="D192" i="6"/>
  <c r="C192" i="6"/>
  <c r="F191" i="6"/>
  <c r="B191" i="6" s="1"/>
  <c r="A191" i="6" s="1"/>
  <c r="O115" i="4"/>
  <c r="N115" i="4"/>
  <c r="D191" i="5"/>
  <c r="C191" i="5"/>
  <c r="F190" i="5"/>
  <c r="B190" i="5" s="1"/>
  <c r="A190" i="5" s="1"/>
  <c r="AD116" i="5"/>
  <c r="T117" i="5" l="1"/>
  <c r="I117" i="5" s="1"/>
  <c r="W117" i="5"/>
  <c r="L117" i="5" s="1"/>
  <c r="V117" i="5"/>
  <c r="K117" i="5" s="1"/>
  <c r="U117" i="5"/>
  <c r="J117" i="5" s="1"/>
  <c r="S118" i="4"/>
  <c r="AC117" i="4"/>
  <c r="H117" i="4"/>
  <c r="G117" i="4"/>
  <c r="C193" i="4"/>
  <c r="F192" i="4"/>
  <c r="B192" i="4" s="1"/>
  <c r="A192" i="4" s="1"/>
  <c r="D193" i="4"/>
  <c r="N117" i="5"/>
  <c r="O117" i="5"/>
  <c r="O118" i="6"/>
  <c r="N118" i="6"/>
  <c r="H119" i="6"/>
  <c r="G119" i="6"/>
  <c r="AC119" i="6"/>
  <c r="S120" i="6"/>
  <c r="AD118" i="6"/>
  <c r="W118" i="6"/>
  <c r="L118" i="6" s="1"/>
  <c r="V118" i="6"/>
  <c r="K118" i="6" s="1"/>
  <c r="U118" i="6"/>
  <c r="J118" i="6" s="1"/>
  <c r="T118" i="6"/>
  <c r="I118" i="6" s="1"/>
  <c r="F192" i="6"/>
  <c r="B192" i="6" s="1"/>
  <c r="A192" i="6" s="1"/>
  <c r="D193" i="6"/>
  <c r="C193" i="6"/>
  <c r="N116" i="4"/>
  <c r="O116" i="4"/>
  <c r="S119" i="5"/>
  <c r="H118" i="5"/>
  <c r="G118" i="5"/>
  <c r="AC118" i="5"/>
  <c r="V116" i="4"/>
  <c r="K116" i="4" s="1"/>
  <c r="W116" i="4"/>
  <c r="L116" i="4" s="1"/>
  <c r="U116" i="4"/>
  <c r="J116" i="4" s="1"/>
  <c r="T116" i="4"/>
  <c r="I116" i="4" s="1"/>
  <c r="F191" i="5"/>
  <c r="B191" i="5" s="1"/>
  <c r="A191" i="5" s="1"/>
  <c r="C192" i="5"/>
  <c r="D192" i="5"/>
  <c r="AD117" i="5"/>
  <c r="AD116" i="4"/>
  <c r="AD119" i="6" l="1"/>
  <c r="H119" i="5"/>
  <c r="G119" i="5"/>
  <c r="AC119" i="5"/>
  <c r="S120" i="5"/>
  <c r="G118" i="4"/>
  <c r="S119" i="4"/>
  <c r="AC118" i="4"/>
  <c r="H118" i="4"/>
  <c r="W118" i="5"/>
  <c r="L118" i="5" s="1"/>
  <c r="V118" i="5"/>
  <c r="K118" i="5" s="1"/>
  <c r="U118" i="5"/>
  <c r="J118" i="5" s="1"/>
  <c r="T118" i="5"/>
  <c r="I118" i="5" s="1"/>
  <c r="N117" i="4"/>
  <c r="O117" i="4"/>
  <c r="O118" i="5"/>
  <c r="N118" i="5"/>
  <c r="AD117" i="4"/>
  <c r="U119" i="6"/>
  <c r="J119" i="6" s="1"/>
  <c r="T119" i="6"/>
  <c r="I119" i="6" s="1"/>
  <c r="W119" i="6"/>
  <c r="L119" i="6" s="1"/>
  <c r="V119" i="6"/>
  <c r="K119" i="6" s="1"/>
  <c r="AC120" i="6"/>
  <c r="S121" i="6"/>
  <c r="G120" i="6"/>
  <c r="H120" i="6"/>
  <c r="O119" i="6"/>
  <c r="N119" i="6"/>
  <c r="D193" i="5"/>
  <c r="C193" i="5"/>
  <c r="F192" i="5"/>
  <c r="B192" i="5" s="1"/>
  <c r="A192" i="5" s="1"/>
  <c r="D194" i="6"/>
  <c r="C194" i="6"/>
  <c r="F193" i="6"/>
  <c r="B193" i="6" s="1"/>
  <c r="A193" i="6" s="1"/>
  <c r="F193" i="4"/>
  <c r="B193" i="4" s="1"/>
  <c r="A193" i="4" s="1"/>
  <c r="D194" i="4"/>
  <c r="C194" i="4"/>
  <c r="AD118" i="5"/>
  <c r="V117" i="4"/>
  <c r="K117" i="4" s="1"/>
  <c r="T117" i="4"/>
  <c r="I117" i="4" s="1"/>
  <c r="W117" i="4"/>
  <c r="L117" i="4" s="1"/>
  <c r="U117" i="4"/>
  <c r="J117" i="4" s="1"/>
  <c r="AD119" i="5" l="1"/>
  <c r="N118" i="4"/>
  <c r="O118" i="4"/>
  <c r="F194" i="6"/>
  <c r="B194" i="6" s="1"/>
  <c r="A194" i="6" s="1"/>
  <c r="D195" i="6"/>
  <c r="C195" i="6"/>
  <c r="AD118" i="4"/>
  <c r="V118" i="4"/>
  <c r="K118" i="4" s="1"/>
  <c r="U118" i="4"/>
  <c r="J118" i="4" s="1"/>
  <c r="T118" i="4"/>
  <c r="I118" i="4" s="1"/>
  <c r="W118" i="4"/>
  <c r="L118" i="4" s="1"/>
  <c r="O120" i="6"/>
  <c r="N120" i="6"/>
  <c r="S121" i="5"/>
  <c r="H120" i="5"/>
  <c r="G120" i="5"/>
  <c r="AC120" i="5"/>
  <c r="H119" i="4"/>
  <c r="G119" i="4"/>
  <c r="S120" i="4"/>
  <c r="AC119" i="4"/>
  <c r="W120" i="6"/>
  <c r="L120" i="6" s="1"/>
  <c r="V120" i="6"/>
  <c r="K120" i="6" s="1"/>
  <c r="U120" i="6"/>
  <c r="J120" i="6" s="1"/>
  <c r="T120" i="6"/>
  <c r="I120" i="6" s="1"/>
  <c r="C195" i="4"/>
  <c r="F194" i="4"/>
  <c r="B194" i="4" s="1"/>
  <c r="A194" i="4" s="1"/>
  <c r="D195" i="4"/>
  <c r="H121" i="6"/>
  <c r="G121" i="6"/>
  <c r="AC121" i="6"/>
  <c r="S122" i="6"/>
  <c r="T119" i="5"/>
  <c r="I119" i="5" s="1"/>
  <c r="W119" i="5"/>
  <c r="L119" i="5" s="1"/>
  <c r="V119" i="5"/>
  <c r="K119" i="5" s="1"/>
  <c r="U119" i="5"/>
  <c r="J119" i="5" s="1"/>
  <c r="F193" i="5"/>
  <c r="B193" i="5" s="1"/>
  <c r="A193" i="5" s="1"/>
  <c r="C194" i="5"/>
  <c r="D194" i="5"/>
  <c r="AD120" i="6"/>
  <c r="N119" i="5"/>
  <c r="O119" i="5"/>
  <c r="AD121" i="6" l="1"/>
  <c r="AD119" i="4"/>
  <c r="H120" i="4"/>
  <c r="G120" i="4"/>
  <c r="S121" i="4"/>
  <c r="AC120" i="4"/>
  <c r="AC122" i="6"/>
  <c r="S123" i="6"/>
  <c r="G122" i="6"/>
  <c r="H122" i="6"/>
  <c r="D196" i="4"/>
  <c r="F195" i="4"/>
  <c r="B195" i="4" s="1"/>
  <c r="A195" i="4" s="1"/>
  <c r="C196" i="4"/>
  <c r="V119" i="4"/>
  <c r="K119" i="4" s="1"/>
  <c r="W119" i="4"/>
  <c r="L119" i="4" s="1"/>
  <c r="U119" i="4"/>
  <c r="J119" i="4" s="1"/>
  <c r="T119" i="4"/>
  <c r="I119" i="4" s="1"/>
  <c r="D196" i="6"/>
  <c r="C196" i="6"/>
  <c r="F195" i="6"/>
  <c r="B195" i="6" s="1"/>
  <c r="A195" i="6" s="1"/>
  <c r="U121" i="6"/>
  <c r="J121" i="6" s="1"/>
  <c r="T121" i="6"/>
  <c r="I121" i="6" s="1"/>
  <c r="W121" i="6"/>
  <c r="L121" i="6" s="1"/>
  <c r="V121" i="6"/>
  <c r="K121" i="6" s="1"/>
  <c r="N121" i="6"/>
  <c r="O121" i="6"/>
  <c r="AD120" i="5"/>
  <c r="W120" i="5"/>
  <c r="L120" i="5" s="1"/>
  <c r="V120" i="5"/>
  <c r="K120" i="5" s="1"/>
  <c r="U120" i="5"/>
  <c r="J120" i="5" s="1"/>
  <c r="T120" i="5"/>
  <c r="I120" i="5" s="1"/>
  <c r="D195" i="5"/>
  <c r="C195" i="5"/>
  <c r="F194" i="5"/>
  <c r="B194" i="5" s="1"/>
  <c r="A194" i="5" s="1"/>
  <c r="O120" i="5"/>
  <c r="N120" i="5"/>
  <c r="N119" i="4"/>
  <c r="O119" i="4"/>
  <c r="H121" i="5"/>
  <c r="G121" i="5"/>
  <c r="AC121" i="5"/>
  <c r="S122" i="5"/>
  <c r="AD121" i="5" l="1"/>
  <c r="AD122" i="6"/>
  <c r="AD120" i="4"/>
  <c r="N122" i="6"/>
  <c r="O122" i="6"/>
  <c r="H123" i="6"/>
  <c r="G123" i="6"/>
  <c r="AC123" i="6"/>
  <c r="S124" i="6"/>
  <c r="N121" i="5"/>
  <c r="O121" i="5"/>
  <c r="O120" i="4"/>
  <c r="N120" i="4"/>
  <c r="F195" i="5"/>
  <c r="B195" i="5" s="1"/>
  <c r="A195" i="5" s="1"/>
  <c r="C196" i="5"/>
  <c r="D196" i="5"/>
  <c r="W122" i="6"/>
  <c r="L122" i="6" s="1"/>
  <c r="V122" i="6"/>
  <c r="K122" i="6" s="1"/>
  <c r="U122" i="6"/>
  <c r="J122" i="6" s="1"/>
  <c r="T122" i="6"/>
  <c r="I122" i="6" s="1"/>
  <c r="F196" i="6"/>
  <c r="B196" i="6" s="1"/>
  <c r="A196" i="6" s="1"/>
  <c r="D197" i="6"/>
  <c r="C197" i="6"/>
  <c r="C197" i="4"/>
  <c r="F196" i="4"/>
  <c r="B196" i="4" s="1"/>
  <c r="A196" i="4" s="1"/>
  <c r="D197" i="4"/>
  <c r="S123" i="5"/>
  <c r="H122" i="5"/>
  <c r="G122" i="5"/>
  <c r="AC122" i="5"/>
  <c r="AC121" i="4"/>
  <c r="H121" i="4"/>
  <c r="G121" i="4"/>
  <c r="S122" i="4"/>
  <c r="T121" i="5"/>
  <c r="I121" i="5" s="1"/>
  <c r="W121" i="5"/>
  <c r="L121" i="5" s="1"/>
  <c r="U121" i="5"/>
  <c r="J121" i="5" s="1"/>
  <c r="V121" i="5"/>
  <c r="K121" i="5" s="1"/>
  <c r="V120" i="4"/>
  <c r="K120" i="4" s="1"/>
  <c r="W120" i="4"/>
  <c r="L120" i="4" s="1"/>
  <c r="U120" i="4"/>
  <c r="J120" i="4" s="1"/>
  <c r="T120" i="4"/>
  <c r="I120" i="4" s="1"/>
  <c r="AD123" i="6" l="1"/>
  <c r="AD121" i="4"/>
  <c r="AC122" i="4"/>
  <c r="H122" i="4"/>
  <c r="G122" i="4"/>
  <c r="S123" i="4"/>
  <c r="H123" i="5"/>
  <c r="G123" i="5"/>
  <c r="AC123" i="5"/>
  <c r="S124" i="5"/>
  <c r="V121" i="4"/>
  <c r="K121" i="4" s="1"/>
  <c r="W121" i="4"/>
  <c r="L121" i="4" s="1"/>
  <c r="U121" i="4"/>
  <c r="J121" i="4" s="1"/>
  <c r="T121" i="4"/>
  <c r="I121" i="4" s="1"/>
  <c r="D197" i="5"/>
  <c r="C197" i="5"/>
  <c r="F196" i="5"/>
  <c r="B196" i="5" s="1"/>
  <c r="A196" i="5" s="1"/>
  <c r="U123" i="6"/>
  <c r="J123" i="6" s="1"/>
  <c r="T123" i="6"/>
  <c r="I123" i="6" s="1"/>
  <c r="W123" i="6"/>
  <c r="L123" i="6" s="1"/>
  <c r="V123" i="6"/>
  <c r="K123" i="6" s="1"/>
  <c r="O121" i="4"/>
  <c r="N121" i="4"/>
  <c r="AC124" i="6"/>
  <c r="S125" i="6"/>
  <c r="G124" i="6"/>
  <c r="H124" i="6"/>
  <c r="AD122" i="5"/>
  <c r="D198" i="4"/>
  <c r="F197" i="4"/>
  <c r="B197" i="4" s="1"/>
  <c r="A197" i="4" s="1"/>
  <c r="C198" i="4"/>
  <c r="N123" i="6"/>
  <c r="O123" i="6"/>
  <c r="W122" i="5"/>
  <c r="L122" i="5" s="1"/>
  <c r="V122" i="5"/>
  <c r="K122" i="5" s="1"/>
  <c r="U122" i="5"/>
  <c r="J122" i="5" s="1"/>
  <c r="T122" i="5"/>
  <c r="I122" i="5" s="1"/>
  <c r="D198" i="6"/>
  <c r="C198" i="6"/>
  <c r="F197" i="6"/>
  <c r="B197" i="6" s="1"/>
  <c r="A197" i="6" s="1"/>
  <c r="N122" i="5"/>
  <c r="O122" i="5"/>
  <c r="S125" i="5" l="1"/>
  <c r="H124" i="5"/>
  <c r="G124" i="5"/>
  <c r="AC124" i="5"/>
  <c r="F198" i="6"/>
  <c r="B198" i="6" s="1"/>
  <c r="A198" i="6" s="1"/>
  <c r="D199" i="6"/>
  <c r="C199" i="6"/>
  <c r="N124" i="6"/>
  <c r="O124" i="6"/>
  <c r="AD123" i="5"/>
  <c r="T123" i="5"/>
  <c r="I123" i="5" s="1"/>
  <c r="W123" i="5"/>
  <c r="L123" i="5" s="1"/>
  <c r="U123" i="5"/>
  <c r="J123" i="5" s="1"/>
  <c r="V123" i="5"/>
  <c r="K123" i="5" s="1"/>
  <c r="H125" i="6"/>
  <c r="G125" i="6"/>
  <c r="AC125" i="6"/>
  <c r="S126" i="6"/>
  <c r="N123" i="5"/>
  <c r="O123" i="5"/>
  <c r="W124" i="6"/>
  <c r="L124" i="6" s="1"/>
  <c r="V124" i="6"/>
  <c r="K124" i="6" s="1"/>
  <c r="U124" i="6"/>
  <c r="J124" i="6" s="1"/>
  <c r="T124" i="6"/>
  <c r="I124" i="6" s="1"/>
  <c r="C199" i="4"/>
  <c r="F198" i="4"/>
  <c r="B198" i="4" s="1"/>
  <c r="A198" i="4" s="1"/>
  <c r="D199" i="4"/>
  <c r="AD124" i="6"/>
  <c r="S124" i="4"/>
  <c r="AC123" i="4"/>
  <c r="H123" i="4"/>
  <c r="G123" i="4"/>
  <c r="V122" i="4"/>
  <c r="K122" i="4" s="1"/>
  <c r="W122" i="4"/>
  <c r="L122" i="4" s="1"/>
  <c r="U122" i="4"/>
  <c r="J122" i="4" s="1"/>
  <c r="T122" i="4"/>
  <c r="I122" i="4" s="1"/>
  <c r="O122" i="4"/>
  <c r="N122" i="4"/>
  <c r="F197" i="5"/>
  <c r="B197" i="5" s="1"/>
  <c r="A197" i="5" s="1"/>
  <c r="C198" i="5"/>
  <c r="D198" i="5"/>
  <c r="AD122" i="4"/>
  <c r="AD123" i="4" l="1"/>
  <c r="V123" i="4"/>
  <c r="K123" i="4" s="1"/>
  <c r="U123" i="4"/>
  <c r="J123" i="4" s="1"/>
  <c r="W123" i="4"/>
  <c r="L123" i="4" s="1"/>
  <c r="T123" i="4"/>
  <c r="I123" i="4" s="1"/>
  <c r="AD125" i="6"/>
  <c r="AD124" i="5"/>
  <c r="S125" i="4"/>
  <c r="AC124" i="4"/>
  <c r="G124" i="4"/>
  <c r="H124" i="4"/>
  <c r="U125" i="6"/>
  <c r="J125" i="6" s="1"/>
  <c r="T125" i="6"/>
  <c r="I125" i="6" s="1"/>
  <c r="W125" i="6"/>
  <c r="L125" i="6" s="1"/>
  <c r="V125" i="6"/>
  <c r="K125" i="6" s="1"/>
  <c r="W124" i="5"/>
  <c r="L124" i="5" s="1"/>
  <c r="V124" i="5"/>
  <c r="K124" i="5" s="1"/>
  <c r="U124" i="5"/>
  <c r="J124" i="5" s="1"/>
  <c r="T124" i="5"/>
  <c r="I124" i="5" s="1"/>
  <c r="AC126" i="6"/>
  <c r="S127" i="6"/>
  <c r="G126" i="6"/>
  <c r="H126" i="6"/>
  <c r="N125" i="6"/>
  <c r="O125" i="6"/>
  <c r="O124" i="5"/>
  <c r="N124" i="5"/>
  <c r="D200" i="4"/>
  <c r="F199" i="4"/>
  <c r="B199" i="4" s="1"/>
  <c r="A199" i="4" s="1"/>
  <c r="C200" i="4"/>
  <c r="D199" i="5"/>
  <c r="C199" i="5"/>
  <c r="F198" i="5"/>
  <c r="B198" i="5" s="1"/>
  <c r="A198" i="5" s="1"/>
  <c r="D200" i="6"/>
  <c r="C200" i="6"/>
  <c r="F199" i="6"/>
  <c r="B199" i="6" s="1"/>
  <c r="A199" i="6" s="1"/>
  <c r="H125" i="5"/>
  <c r="G125" i="5"/>
  <c r="AC125" i="5"/>
  <c r="S126" i="5"/>
  <c r="O123" i="4"/>
  <c r="N123" i="4"/>
  <c r="AD126" i="6" l="1"/>
  <c r="AD125" i="5"/>
  <c r="H127" i="6"/>
  <c r="G127" i="6"/>
  <c r="AC127" i="6"/>
  <c r="S128" i="6"/>
  <c r="T125" i="5"/>
  <c r="I125" i="5" s="1"/>
  <c r="W125" i="5"/>
  <c r="L125" i="5" s="1"/>
  <c r="V125" i="5"/>
  <c r="K125" i="5" s="1"/>
  <c r="U125" i="5"/>
  <c r="J125" i="5" s="1"/>
  <c r="F199" i="5"/>
  <c r="B199" i="5" s="1"/>
  <c r="A199" i="5" s="1"/>
  <c r="C200" i="5"/>
  <c r="D200" i="5"/>
  <c r="O124" i="4"/>
  <c r="N124" i="4"/>
  <c r="F200" i="6"/>
  <c r="B200" i="6" s="1"/>
  <c r="A200" i="6" s="1"/>
  <c r="D201" i="6"/>
  <c r="C201" i="6"/>
  <c r="V124" i="4"/>
  <c r="K124" i="4" s="1"/>
  <c r="W124" i="4"/>
  <c r="L124" i="4" s="1"/>
  <c r="U124" i="4"/>
  <c r="J124" i="4" s="1"/>
  <c r="T124" i="4"/>
  <c r="I124" i="4" s="1"/>
  <c r="C201" i="4"/>
  <c r="F200" i="4"/>
  <c r="B200" i="4" s="1"/>
  <c r="A200" i="4" s="1"/>
  <c r="D201" i="4"/>
  <c r="O126" i="6"/>
  <c r="N126" i="6"/>
  <c r="AD124" i="4"/>
  <c r="N125" i="5"/>
  <c r="O125" i="5"/>
  <c r="S127" i="5"/>
  <c r="H126" i="5"/>
  <c r="G126" i="5"/>
  <c r="AC126" i="5"/>
  <c r="W126" i="6"/>
  <c r="L126" i="6" s="1"/>
  <c r="V126" i="6"/>
  <c r="K126" i="6" s="1"/>
  <c r="U126" i="6"/>
  <c r="J126" i="6" s="1"/>
  <c r="T126" i="6"/>
  <c r="I126" i="6" s="1"/>
  <c r="S126" i="4"/>
  <c r="AC125" i="4"/>
  <c r="H125" i="4"/>
  <c r="G125" i="4"/>
  <c r="AD127" i="6" l="1"/>
  <c r="D202" i="6"/>
  <c r="C202" i="6"/>
  <c r="F201" i="6"/>
  <c r="B201" i="6" s="1"/>
  <c r="A201" i="6" s="1"/>
  <c r="H127" i="5"/>
  <c r="G127" i="5"/>
  <c r="AC127" i="5"/>
  <c r="S128" i="5"/>
  <c r="D202" i="4"/>
  <c r="F201" i="4"/>
  <c r="B201" i="4" s="1"/>
  <c r="A201" i="4" s="1"/>
  <c r="C202" i="4"/>
  <c r="D201" i="5"/>
  <c r="C201" i="5"/>
  <c r="F200" i="5"/>
  <c r="B200" i="5" s="1"/>
  <c r="A200" i="5" s="1"/>
  <c r="AC128" i="6"/>
  <c r="S129" i="6"/>
  <c r="G128" i="6"/>
  <c r="H128" i="6"/>
  <c r="V125" i="4"/>
  <c r="K125" i="4" s="1"/>
  <c r="T125" i="4"/>
  <c r="I125" i="4" s="1"/>
  <c r="W125" i="4"/>
  <c r="L125" i="4" s="1"/>
  <c r="U125" i="4"/>
  <c r="J125" i="4" s="1"/>
  <c r="N125" i="4"/>
  <c r="O125" i="4"/>
  <c r="AD126" i="5"/>
  <c r="U127" i="6"/>
  <c r="J127" i="6" s="1"/>
  <c r="T127" i="6"/>
  <c r="I127" i="6" s="1"/>
  <c r="W127" i="6"/>
  <c r="L127" i="6" s="1"/>
  <c r="V127" i="6"/>
  <c r="K127" i="6" s="1"/>
  <c r="AD125" i="4"/>
  <c r="O127" i="6"/>
  <c r="N127" i="6"/>
  <c r="W126" i="5"/>
  <c r="L126" i="5" s="1"/>
  <c r="V126" i="5"/>
  <c r="K126" i="5" s="1"/>
  <c r="U126" i="5"/>
  <c r="J126" i="5" s="1"/>
  <c r="T126" i="5"/>
  <c r="I126" i="5" s="1"/>
  <c r="G126" i="4"/>
  <c r="S127" i="4"/>
  <c r="AC126" i="4"/>
  <c r="H126" i="4"/>
  <c r="O126" i="5"/>
  <c r="N126" i="5"/>
  <c r="AD127" i="5" l="1"/>
  <c r="AD126" i="4"/>
  <c r="N127" i="5"/>
  <c r="O127" i="5"/>
  <c r="H127" i="4"/>
  <c r="G127" i="4"/>
  <c r="S128" i="4"/>
  <c r="AC127" i="4"/>
  <c r="F201" i="5"/>
  <c r="B201" i="5" s="1"/>
  <c r="A201" i="5" s="1"/>
  <c r="C202" i="5"/>
  <c r="D202" i="5"/>
  <c r="V126" i="4"/>
  <c r="K126" i="4" s="1"/>
  <c r="U126" i="4"/>
  <c r="J126" i="4" s="1"/>
  <c r="T126" i="4"/>
  <c r="I126" i="4" s="1"/>
  <c r="W126" i="4"/>
  <c r="L126" i="4" s="1"/>
  <c r="O128" i="6"/>
  <c r="N128" i="6"/>
  <c r="T127" i="5"/>
  <c r="I127" i="5" s="1"/>
  <c r="W127" i="5"/>
  <c r="L127" i="5" s="1"/>
  <c r="V127" i="5"/>
  <c r="K127" i="5" s="1"/>
  <c r="U127" i="5"/>
  <c r="J127" i="5" s="1"/>
  <c r="W128" i="6"/>
  <c r="L128" i="6" s="1"/>
  <c r="V128" i="6"/>
  <c r="K128" i="6" s="1"/>
  <c r="U128" i="6"/>
  <c r="J128" i="6" s="1"/>
  <c r="T128" i="6"/>
  <c r="I128" i="6" s="1"/>
  <c r="AD128" i="6"/>
  <c r="C203" i="4"/>
  <c r="F202" i="4"/>
  <c r="B202" i="4" s="1"/>
  <c r="A202" i="4" s="1"/>
  <c r="D203" i="4"/>
  <c r="F202" i="6"/>
  <c r="B202" i="6" s="1"/>
  <c r="A202" i="6" s="1"/>
  <c r="D203" i="6"/>
  <c r="C203" i="6"/>
  <c r="H129" i="6"/>
  <c r="G129" i="6"/>
  <c r="AC129" i="6"/>
  <c r="S130" i="6"/>
  <c r="O126" i="4"/>
  <c r="N126" i="4"/>
  <c r="S129" i="5"/>
  <c r="H128" i="5"/>
  <c r="G128" i="5"/>
  <c r="AC128" i="5"/>
  <c r="AD128" i="5" l="1"/>
  <c r="AD127" i="4"/>
  <c r="AD129" i="6"/>
  <c r="D204" i="4"/>
  <c r="F203" i="4"/>
  <c r="B203" i="4" s="1"/>
  <c r="A203" i="4" s="1"/>
  <c r="C204" i="4"/>
  <c r="H128" i="4"/>
  <c r="G128" i="4"/>
  <c r="S129" i="4"/>
  <c r="AC128" i="4"/>
  <c r="V127" i="4"/>
  <c r="K127" i="4" s="1"/>
  <c r="W127" i="4"/>
  <c r="L127" i="4" s="1"/>
  <c r="U127" i="4"/>
  <c r="J127" i="4" s="1"/>
  <c r="T127" i="4"/>
  <c r="I127" i="4" s="1"/>
  <c r="U129" i="6"/>
  <c r="J129" i="6" s="1"/>
  <c r="T129" i="6"/>
  <c r="I129" i="6" s="1"/>
  <c r="W129" i="6"/>
  <c r="L129" i="6" s="1"/>
  <c r="V129" i="6"/>
  <c r="K129" i="6" s="1"/>
  <c r="N127" i="4"/>
  <c r="O127" i="4"/>
  <c r="N129" i="6"/>
  <c r="O129" i="6"/>
  <c r="AC130" i="6"/>
  <c r="S131" i="6"/>
  <c r="G130" i="6"/>
  <c r="H130" i="6"/>
  <c r="W128" i="5"/>
  <c r="L128" i="5" s="1"/>
  <c r="V128" i="5"/>
  <c r="K128" i="5" s="1"/>
  <c r="U128" i="5"/>
  <c r="J128" i="5" s="1"/>
  <c r="T128" i="5"/>
  <c r="I128" i="5" s="1"/>
  <c r="N128" i="5"/>
  <c r="O128" i="5"/>
  <c r="H129" i="5"/>
  <c r="G129" i="5"/>
  <c r="AC129" i="5"/>
  <c r="S130" i="5"/>
  <c r="D204" i="6"/>
  <c r="C204" i="6"/>
  <c r="F203" i="6"/>
  <c r="B203" i="6" s="1"/>
  <c r="A203" i="6" s="1"/>
  <c r="D203" i="5"/>
  <c r="C203" i="5"/>
  <c r="F202" i="5"/>
  <c r="B202" i="5" s="1"/>
  <c r="A202" i="5" s="1"/>
  <c r="AD129" i="5" l="1"/>
  <c r="AC129" i="4"/>
  <c r="H129" i="4"/>
  <c r="G129" i="4"/>
  <c r="S130" i="4"/>
  <c r="T129" i="5"/>
  <c r="I129" i="5" s="1"/>
  <c r="W129" i="5"/>
  <c r="L129" i="5" s="1"/>
  <c r="U129" i="5"/>
  <c r="J129" i="5" s="1"/>
  <c r="V129" i="5"/>
  <c r="K129" i="5" s="1"/>
  <c r="V128" i="4"/>
  <c r="K128" i="4" s="1"/>
  <c r="W128" i="4"/>
  <c r="L128" i="4" s="1"/>
  <c r="U128" i="4"/>
  <c r="J128" i="4" s="1"/>
  <c r="T128" i="4"/>
  <c r="I128" i="4" s="1"/>
  <c r="F203" i="5"/>
  <c r="B203" i="5" s="1"/>
  <c r="A203" i="5" s="1"/>
  <c r="C204" i="5"/>
  <c r="D204" i="5"/>
  <c r="N130" i="6"/>
  <c r="O130" i="6"/>
  <c r="W130" i="6"/>
  <c r="L130" i="6" s="1"/>
  <c r="V130" i="6"/>
  <c r="K130" i="6" s="1"/>
  <c r="U130" i="6"/>
  <c r="J130" i="6" s="1"/>
  <c r="T130" i="6"/>
  <c r="I130" i="6" s="1"/>
  <c r="C205" i="4"/>
  <c r="F204" i="4"/>
  <c r="B204" i="4" s="1"/>
  <c r="A204" i="4" s="1"/>
  <c r="D205" i="4"/>
  <c r="N128" i="4"/>
  <c r="O128" i="4"/>
  <c r="F204" i="6"/>
  <c r="B204" i="6" s="1"/>
  <c r="A204" i="6" s="1"/>
  <c r="D205" i="6"/>
  <c r="C205" i="6"/>
  <c r="H131" i="6"/>
  <c r="G131" i="6"/>
  <c r="AC131" i="6"/>
  <c r="S132" i="6"/>
  <c r="AD130" i="6"/>
  <c r="O129" i="5"/>
  <c r="N129" i="5"/>
  <c r="S131" i="5"/>
  <c r="H130" i="5"/>
  <c r="G130" i="5"/>
  <c r="AC130" i="5"/>
  <c r="AD128" i="4"/>
  <c r="O131" i="6" l="1"/>
  <c r="N131" i="6"/>
  <c r="D206" i="6"/>
  <c r="C206" i="6"/>
  <c r="F205" i="6"/>
  <c r="B205" i="6" s="1"/>
  <c r="A205" i="6" s="1"/>
  <c r="AD130" i="5"/>
  <c r="D206" i="4"/>
  <c r="F205" i="4"/>
  <c r="B205" i="4" s="1"/>
  <c r="A205" i="4" s="1"/>
  <c r="C206" i="4"/>
  <c r="AC130" i="4"/>
  <c r="H130" i="4"/>
  <c r="G130" i="4"/>
  <c r="S131" i="4"/>
  <c r="S133" i="6"/>
  <c r="AC132" i="6"/>
  <c r="G132" i="6"/>
  <c r="H132" i="6"/>
  <c r="V129" i="4"/>
  <c r="K129" i="4" s="1"/>
  <c r="W129" i="4"/>
  <c r="L129" i="4" s="1"/>
  <c r="U129" i="4"/>
  <c r="J129" i="4" s="1"/>
  <c r="T129" i="4"/>
  <c r="I129" i="4" s="1"/>
  <c r="W130" i="5"/>
  <c r="L130" i="5" s="1"/>
  <c r="V130" i="5"/>
  <c r="K130" i="5" s="1"/>
  <c r="U130" i="5"/>
  <c r="J130" i="5" s="1"/>
  <c r="T130" i="5"/>
  <c r="I130" i="5" s="1"/>
  <c r="O130" i="5"/>
  <c r="N130" i="5"/>
  <c r="AD131" i="6"/>
  <c r="D205" i="5"/>
  <c r="C205" i="5"/>
  <c r="F204" i="5"/>
  <c r="B204" i="5" s="1"/>
  <c r="A204" i="5" s="1"/>
  <c r="O129" i="4"/>
  <c r="N129" i="4"/>
  <c r="H131" i="5"/>
  <c r="G131" i="5"/>
  <c r="AC131" i="5"/>
  <c r="S132" i="5"/>
  <c r="U131" i="6"/>
  <c r="J131" i="6" s="1"/>
  <c r="T131" i="6"/>
  <c r="I131" i="6" s="1"/>
  <c r="W131" i="6"/>
  <c r="L131" i="6" s="1"/>
  <c r="V131" i="6"/>
  <c r="K131" i="6" s="1"/>
  <c r="AD129" i="4"/>
  <c r="AD130" i="4" l="1"/>
  <c r="AD131" i="5"/>
  <c r="F205" i="5"/>
  <c r="B205" i="5" s="1"/>
  <c r="A205" i="5" s="1"/>
  <c r="C206" i="5"/>
  <c r="D206" i="5"/>
  <c r="N132" i="6"/>
  <c r="O132" i="6"/>
  <c r="C207" i="4"/>
  <c r="F206" i="4"/>
  <c r="B206" i="4" s="1"/>
  <c r="A206" i="4" s="1"/>
  <c r="D207" i="4"/>
  <c r="AD132" i="6"/>
  <c r="T131" i="5"/>
  <c r="I131" i="5" s="1"/>
  <c r="W131" i="5"/>
  <c r="L131" i="5" s="1"/>
  <c r="U131" i="5"/>
  <c r="J131" i="5" s="1"/>
  <c r="V131" i="5"/>
  <c r="K131" i="5" s="1"/>
  <c r="F206" i="6"/>
  <c r="B206" i="6" s="1"/>
  <c r="A206" i="6" s="1"/>
  <c r="D207" i="6"/>
  <c r="C207" i="6"/>
  <c r="S134" i="6"/>
  <c r="G133" i="6"/>
  <c r="AC133" i="6"/>
  <c r="H133" i="6"/>
  <c r="S132" i="4"/>
  <c r="AC131" i="4"/>
  <c r="H131" i="4"/>
  <c r="G131" i="4"/>
  <c r="W132" i="6"/>
  <c r="L132" i="6" s="1"/>
  <c r="V132" i="6"/>
  <c r="K132" i="6" s="1"/>
  <c r="U132" i="6"/>
  <c r="J132" i="6" s="1"/>
  <c r="T132" i="6"/>
  <c r="I132" i="6" s="1"/>
  <c r="V130" i="4"/>
  <c r="K130" i="4" s="1"/>
  <c r="W130" i="4"/>
  <c r="L130" i="4" s="1"/>
  <c r="U130" i="4"/>
  <c r="J130" i="4" s="1"/>
  <c r="T130" i="4"/>
  <c r="I130" i="4" s="1"/>
  <c r="S133" i="5"/>
  <c r="H132" i="5"/>
  <c r="G132" i="5"/>
  <c r="AC132" i="5"/>
  <c r="N131" i="5"/>
  <c r="O131" i="5"/>
  <c r="O130" i="4"/>
  <c r="N130" i="4"/>
  <c r="AD133" i="6" l="1"/>
  <c r="AD132" i="5"/>
  <c r="AD131" i="4"/>
  <c r="W132" i="5"/>
  <c r="L132" i="5" s="1"/>
  <c r="V132" i="5"/>
  <c r="K132" i="5" s="1"/>
  <c r="U132" i="5"/>
  <c r="J132" i="5" s="1"/>
  <c r="T132" i="5"/>
  <c r="I132" i="5" s="1"/>
  <c r="S133" i="4"/>
  <c r="AC132" i="4"/>
  <c r="H132" i="4"/>
  <c r="G132" i="4"/>
  <c r="O132" i="5"/>
  <c r="N132" i="5"/>
  <c r="N133" i="6"/>
  <c r="O133" i="6"/>
  <c r="D207" i="5"/>
  <c r="C207" i="5"/>
  <c r="F206" i="5"/>
  <c r="B206" i="5" s="1"/>
  <c r="A206" i="5" s="1"/>
  <c r="W133" i="6"/>
  <c r="L133" i="6" s="1"/>
  <c r="V133" i="6"/>
  <c r="K133" i="6" s="1"/>
  <c r="U133" i="6"/>
  <c r="J133" i="6" s="1"/>
  <c r="T133" i="6"/>
  <c r="I133" i="6" s="1"/>
  <c r="V131" i="4"/>
  <c r="K131" i="4" s="1"/>
  <c r="W131" i="4"/>
  <c r="L131" i="4" s="1"/>
  <c r="T131" i="4"/>
  <c r="I131" i="4" s="1"/>
  <c r="U131" i="4"/>
  <c r="J131" i="4" s="1"/>
  <c r="G134" i="6"/>
  <c r="AC134" i="6"/>
  <c r="S135" i="6"/>
  <c r="H134" i="6"/>
  <c r="H133" i="5"/>
  <c r="G133" i="5"/>
  <c r="AC133" i="5"/>
  <c r="S134" i="5"/>
  <c r="O131" i="4"/>
  <c r="N131" i="4"/>
  <c r="D208" i="6"/>
  <c r="C208" i="6"/>
  <c r="F207" i="6"/>
  <c r="B207" i="6" s="1"/>
  <c r="A207" i="6" s="1"/>
  <c r="D208" i="4"/>
  <c r="F207" i="4"/>
  <c r="B207" i="4" s="1"/>
  <c r="A207" i="4" s="1"/>
  <c r="C208" i="4"/>
  <c r="AD133" i="5" l="1"/>
  <c r="T133" i="5"/>
  <c r="I133" i="5" s="1"/>
  <c r="W133" i="5"/>
  <c r="L133" i="5" s="1"/>
  <c r="V133" i="5"/>
  <c r="K133" i="5" s="1"/>
  <c r="U133" i="5"/>
  <c r="J133" i="5" s="1"/>
  <c r="W134" i="6"/>
  <c r="L134" i="6" s="1"/>
  <c r="U134" i="6"/>
  <c r="J134" i="6" s="1"/>
  <c r="V134" i="6"/>
  <c r="K134" i="6" s="1"/>
  <c r="T134" i="6"/>
  <c r="I134" i="6" s="1"/>
  <c r="S134" i="4"/>
  <c r="AC133" i="4"/>
  <c r="H133" i="4"/>
  <c r="G133" i="4"/>
  <c r="S135" i="5"/>
  <c r="AC134" i="5"/>
  <c r="H134" i="5"/>
  <c r="G134" i="5"/>
  <c r="F208" i="6"/>
  <c r="B208" i="6" s="1"/>
  <c r="A208" i="6" s="1"/>
  <c r="D209" i="6"/>
  <c r="C209" i="6"/>
  <c r="O133" i="5"/>
  <c r="N133" i="5"/>
  <c r="O134" i="6"/>
  <c r="N134" i="6"/>
  <c r="V132" i="4"/>
  <c r="K132" i="4" s="1"/>
  <c r="U132" i="4"/>
  <c r="J132" i="4" s="1"/>
  <c r="W132" i="4"/>
  <c r="L132" i="4" s="1"/>
  <c r="T132" i="4"/>
  <c r="I132" i="4" s="1"/>
  <c r="S136" i="6"/>
  <c r="G135" i="6"/>
  <c r="AC135" i="6"/>
  <c r="H135" i="6"/>
  <c r="O132" i="4"/>
  <c r="N132" i="4"/>
  <c r="C209" i="4"/>
  <c r="F208" i="4"/>
  <c r="B208" i="4" s="1"/>
  <c r="A208" i="4" s="1"/>
  <c r="D209" i="4"/>
  <c r="AD134" i="6"/>
  <c r="F207" i="5"/>
  <c r="B207" i="5" s="1"/>
  <c r="A207" i="5" s="1"/>
  <c r="C208" i="5"/>
  <c r="D208" i="5"/>
  <c r="AD132" i="4"/>
  <c r="AD135" i="6" l="1"/>
  <c r="AD133" i="4"/>
  <c r="W135" i="6"/>
  <c r="L135" i="6" s="1"/>
  <c r="U135" i="6"/>
  <c r="J135" i="6" s="1"/>
  <c r="V135" i="6"/>
  <c r="K135" i="6" s="1"/>
  <c r="T135" i="6"/>
  <c r="I135" i="6" s="1"/>
  <c r="V133" i="4"/>
  <c r="K133" i="4" s="1"/>
  <c r="T133" i="4"/>
  <c r="I133" i="4" s="1"/>
  <c r="W133" i="4"/>
  <c r="L133" i="4" s="1"/>
  <c r="U133" i="4"/>
  <c r="J133" i="4" s="1"/>
  <c r="O135" i="6"/>
  <c r="N135" i="6"/>
  <c r="N133" i="4"/>
  <c r="O133" i="4"/>
  <c r="G136" i="6"/>
  <c r="AC136" i="6"/>
  <c r="S137" i="6"/>
  <c r="H136" i="6"/>
  <c r="W134" i="5"/>
  <c r="L134" i="5" s="1"/>
  <c r="V134" i="5"/>
  <c r="K134" i="5" s="1"/>
  <c r="U134" i="5"/>
  <c r="J134" i="5" s="1"/>
  <c r="T134" i="5"/>
  <c r="I134" i="5" s="1"/>
  <c r="G134" i="4"/>
  <c r="S135" i="4"/>
  <c r="AC134" i="4"/>
  <c r="H134" i="4"/>
  <c r="O134" i="5"/>
  <c r="N134" i="5"/>
  <c r="D209" i="5"/>
  <c r="C209" i="5"/>
  <c r="F208" i="5"/>
  <c r="B208" i="5" s="1"/>
  <c r="A208" i="5" s="1"/>
  <c r="D210" i="4"/>
  <c r="F209" i="4"/>
  <c r="B209" i="4" s="1"/>
  <c r="A209" i="4" s="1"/>
  <c r="C210" i="4"/>
  <c r="AD134" i="5"/>
  <c r="D210" i="6"/>
  <c r="C210" i="6"/>
  <c r="F209" i="6"/>
  <c r="B209" i="6" s="1"/>
  <c r="A209" i="6" s="1"/>
  <c r="H135" i="5"/>
  <c r="G135" i="5"/>
  <c r="AC135" i="5"/>
  <c r="S136" i="5"/>
  <c r="AD135" i="5" l="1"/>
  <c r="AD134" i="4"/>
  <c r="W136" i="6"/>
  <c r="L136" i="6" s="1"/>
  <c r="V136" i="6"/>
  <c r="K136" i="6" s="1"/>
  <c r="T136" i="6"/>
  <c r="I136" i="6" s="1"/>
  <c r="U136" i="6"/>
  <c r="J136" i="6" s="1"/>
  <c r="O134" i="4"/>
  <c r="N134" i="4"/>
  <c r="H136" i="5"/>
  <c r="G136" i="5"/>
  <c r="AC136" i="5"/>
  <c r="S137" i="5"/>
  <c r="F210" i="6"/>
  <c r="B210" i="6" s="1"/>
  <c r="A210" i="6" s="1"/>
  <c r="D211" i="6"/>
  <c r="C211" i="6"/>
  <c r="H135" i="4"/>
  <c r="G135" i="4"/>
  <c r="S136" i="4"/>
  <c r="AC135" i="4"/>
  <c r="N136" i="6"/>
  <c r="O136" i="6"/>
  <c r="V135" i="5"/>
  <c r="K135" i="5" s="1"/>
  <c r="T135" i="5"/>
  <c r="I135" i="5" s="1"/>
  <c r="W135" i="5"/>
  <c r="L135" i="5" s="1"/>
  <c r="U135" i="5"/>
  <c r="J135" i="5" s="1"/>
  <c r="C211" i="4"/>
  <c r="F210" i="4"/>
  <c r="B210" i="4" s="1"/>
  <c r="A210" i="4" s="1"/>
  <c r="D211" i="4"/>
  <c r="F209" i="5"/>
  <c r="B209" i="5" s="1"/>
  <c r="A209" i="5" s="1"/>
  <c r="C210" i="5"/>
  <c r="D210" i="5"/>
  <c r="V134" i="4"/>
  <c r="K134" i="4" s="1"/>
  <c r="U134" i="4"/>
  <c r="J134" i="4" s="1"/>
  <c r="T134" i="4"/>
  <c r="I134" i="4" s="1"/>
  <c r="W134" i="4"/>
  <c r="L134" i="4" s="1"/>
  <c r="S138" i="6"/>
  <c r="G137" i="6"/>
  <c r="AC137" i="6"/>
  <c r="H137" i="6"/>
  <c r="N135" i="5"/>
  <c r="O135" i="5"/>
  <c r="AD136" i="6"/>
  <c r="AD136" i="5" l="1"/>
  <c r="AD135" i="4"/>
  <c r="O137" i="6"/>
  <c r="N137" i="6"/>
  <c r="AD137" i="6"/>
  <c r="D212" i="4"/>
  <c r="F211" i="4"/>
  <c r="B211" i="4" s="1"/>
  <c r="A211" i="4" s="1"/>
  <c r="C212" i="4"/>
  <c r="H136" i="4"/>
  <c r="G136" i="4"/>
  <c r="S137" i="4"/>
  <c r="AC136" i="4"/>
  <c r="AC137" i="5"/>
  <c r="H137" i="5"/>
  <c r="G137" i="5"/>
  <c r="S138" i="5"/>
  <c r="W137" i="6"/>
  <c r="L137" i="6" s="1"/>
  <c r="U137" i="6"/>
  <c r="J137" i="6" s="1"/>
  <c r="V137" i="6"/>
  <c r="K137" i="6" s="1"/>
  <c r="T137" i="6"/>
  <c r="I137" i="6" s="1"/>
  <c r="V135" i="4"/>
  <c r="K135" i="4" s="1"/>
  <c r="W135" i="4"/>
  <c r="L135" i="4" s="1"/>
  <c r="U135" i="4"/>
  <c r="J135" i="4" s="1"/>
  <c r="T135" i="4"/>
  <c r="I135" i="4" s="1"/>
  <c r="G138" i="6"/>
  <c r="AC138" i="6"/>
  <c r="S139" i="6"/>
  <c r="H138" i="6"/>
  <c r="O135" i="4"/>
  <c r="N135" i="4"/>
  <c r="V136" i="5"/>
  <c r="K136" i="5" s="1"/>
  <c r="T136" i="5"/>
  <c r="I136" i="5" s="1"/>
  <c r="W136" i="5"/>
  <c r="L136" i="5" s="1"/>
  <c r="U136" i="5"/>
  <c r="J136" i="5" s="1"/>
  <c r="D212" i="6"/>
  <c r="C212" i="6"/>
  <c r="F211" i="6"/>
  <c r="B211" i="6" s="1"/>
  <c r="A211" i="6" s="1"/>
  <c r="O136" i="5"/>
  <c r="N136" i="5"/>
  <c r="D211" i="5"/>
  <c r="C211" i="5"/>
  <c r="F210" i="5"/>
  <c r="B210" i="5" s="1"/>
  <c r="A210" i="5" s="1"/>
  <c r="AD136" i="4" l="1"/>
  <c r="AD138" i="6"/>
  <c r="AD137" i="5"/>
  <c r="N137" i="5"/>
  <c r="O137" i="5"/>
  <c r="F212" i="6"/>
  <c r="B212" i="6" s="1"/>
  <c r="A212" i="6" s="1"/>
  <c r="D213" i="6"/>
  <c r="C213" i="6"/>
  <c r="H138" i="5"/>
  <c r="G138" i="5"/>
  <c r="AC138" i="5"/>
  <c r="S139" i="5"/>
  <c r="C213" i="4"/>
  <c r="F212" i="4"/>
  <c r="B212" i="4" s="1"/>
  <c r="A212" i="4" s="1"/>
  <c r="D213" i="4"/>
  <c r="N138" i="6"/>
  <c r="O138" i="6"/>
  <c r="F211" i="5"/>
  <c r="B211" i="5" s="1"/>
  <c r="A211" i="5" s="1"/>
  <c r="C212" i="5"/>
  <c r="D212" i="5"/>
  <c r="V137" i="5"/>
  <c r="K137" i="5" s="1"/>
  <c r="T137" i="5"/>
  <c r="I137" i="5" s="1"/>
  <c r="W137" i="5"/>
  <c r="L137" i="5" s="1"/>
  <c r="U137" i="5"/>
  <c r="J137" i="5" s="1"/>
  <c r="W138" i="6"/>
  <c r="L138" i="6" s="1"/>
  <c r="V138" i="6"/>
  <c r="K138" i="6" s="1"/>
  <c r="U138" i="6"/>
  <c r="J138" i="6" s="1"/>
  <c r="T138" i="6"/>
  <c r="I138" i="6" s="1"/>
  <c r="AC137" i="4"/>
  <c r="H137" i="4"/>
  <c r="G137" i="4"/>
  <c r="S138" i="4"/>
  <c r="V136" i="4"/>
  <c r="K136" i="4" s="1"/>
  <c r="W136" i="4"/>
  <c r="L136" i="4" s="1"/>
  <c r="U136" i="4"/>
  <c r="J136" i="4" s="1"/>
  <c r="T136" i="4"/>
  <c r="I136" i="4" s="1"/>
  <c r="S140" i="6"/>
  <c r="G139" i="6"/>
  <c r="AC139" i="6"/>
  <c r="H139" i="6"/>
  <c r="N136" i="4"/>
  <c r="O136" i="4"/>
  <c r="AD138" i="5" l="1"/>
  <c r="D213" i="5"/>
  <c r="C213" i="5"/>
  <c r="F212" i="5"/>
  <c r="B212" i="5" s="1"/>
  <c r="A212" i="5" s="1"/>
  <c r="AD139" i="6"/>
  <c r="D214" i="6"/>
  <c r="C214" i="6"/>
  <c r="F213" i="6"/>
  <c r="B213" i="6" s="1"/>
  <c r="A213" i="6" s="1"/>
  <c r="D214" i="4"/>
  <c r="F213" i="4"/>
  <c r="B213" i="4" s="1"/>
  <c r="A213" i="4" s="1"/>
  <c r="C214" i="4"/>
  <c r="W139" i="6"/>
  <c r="L139" i="6" s="1"/>
  <c r="U139" i="6"/>
  <c r="J139" i="6" s="1"/>
  <c r="T139" i="6"/>
  <c r="I139" i="6" s="1"/>
  <c r="V139" i="6"/>
  <c r="K139" i="6" s="1"/>
  <c r="AC138" i="4"/>
  <c r="H138" i="4"/>
  <c r="G138" i="4"/>
  <c r="S139" i="4"/>
  <c r="V137" i="4"/>
  <c r="K137" i="4" s="1"/>
  <c r="W137" i="4"/>
  <c r="L137" i="4" s="1"/>
  <c r="U137" i="4"/>
  <c r="J137" i="4" s="1"/>
  <c r="T137" i="4"/>
  <c r="I137" i="4" s="1"/>
  <c r="AD137" i="4"/>
  <c r="AC139" i="5"/>
  <c r="H139" i="5"/>
  <c r="G139" i="5"/>
  <c r="S140" i="5"/>
  <c r="G140" i="6"/>
  <c r="AC140" i="6"/>
  <c r="S141" i="6"/>
  <c r="H140" i="6"/>
  <c r="N137" i="4"/>
  <c r="O137" i="4"/>
  <c r="V138" i="5"/>
  <c r="K138" i="5" s="1"/>
  <c r="U138" i="5"/>
  <c r="J138" i="5" s="1"/>
  <c r="T138" i="5"/>
  <c r="I138" i="5" s="1"/>
  <c r="W138" i="5"/>
  <c r="L138" i="5" s="1"/>
  <c r="O139" i="6"/>
  <c r="N139" i="6"/>
  <c r="O138" i="5"/>
  <c r="N138" i="5"/>
  <c r="AD138" i="4" l="1"/>
  <c r="AD140" i="6"/>
  <c r="W140" i="6"/>
  <c r="L140" i="6" s="1"/>
  <c r="V140" i="6"/>
  <c r="K140" i="6" s="1"/>
  <c r="U140" i="6"/>
  <c r="J140" i="6" s="1"/>
  <c r="T140" i="6"/>
  <c r="I140" i="6" s="1"/>
  <c r="N139" i="5"/>
  <c r="O139" i="5"/>
  <c r="H140" i="5"/>
  <c r="S141" i="5"/>
  <c r="G140" i="5"/>
  <c r="AC140" i="5"/>
  <c r="AD139" i="5"/>
  <c r="S140" i="4"/>
  <c r="AC139" i="4"/>
  <c r="H139" i="4"/>
  <c r="G139" i="4"/>
  <c r="F214" i="6"/>
  <c r="B214" i="6" s="1"/>
  <c r="A214" i="6" s="1"/>
  <c r="D215" i="6"/>
  <c r="C215" i="6"/>
  <c r="V139" i="5"/>
  <c r="K139" i="5" s="1"/>
  <c r="T139" i="5"/>
  <c r="I139" i="5" s="1"/>
  <c r="W139" i="5"/>
  <c r="L139" i="5" s="1"/>
  <c r="U139" i="5"/>
  <c r="J139" i="5" s="1"/>
  <c r="O140" i="6"/>
  <c r="N140" i="6"/>
  <c r="V138" i="4"/>
  <c r="K138" i="4" s="1"/>
  <c r="W138" i="4"/>
  <c r="L138" i="4" s="1"/>
  <c r="U138" i="4"/>
  <c r="J138" i="4" s="1"/>
  <c r="T138" i="4"/>
  <c r="I138" i="4" s="1"/>
  <c r="F213" i="5"/>
  <c r="B213" i="5" s="1"/>
  <c r="A213" i="5" s="1"/>
  <c r="C214" i="5"/>
  <c r="D214" i="5"/>
  <c r="S142" i="6"/>
  <c r="H141" i="6"/>
  <c r="G141" i="6"/>
  <c r="AC141" i="6"/>
  <c r="O138" i="4"/>
  <c r="N138" i="4"/>
  <c r="C215" i="4"/>
  <c r="F214" i="4"/>
  <c r="B214" i="4" s="1"/>
  <c r="A214" i="4" s="1"/>
  <c r="D215" i="4"/>
  <c r="AD140" i="5" l="1"/>
  <c r="AD141" i="6"/>
  <c r="D216" i="4"/>
  <c r="F215" i="4"/>
  <c r="B215" i="4" s="1"/>
  <c r="A215" i="4" s="1"/>
  <c r="C216" i="4"/>
  <c r="AD139" i="4"/>
  <c r="N141" i="6"/>
  <c r="O141" i="6"/>
  <c r="D215" i="5"/>
  <c r="C215" i="5"/>
  <c r="F214" i="5"/>
  <c r="B214" i="5" s="1"/>
  <c r="A214" i="5" s="1"/>
  <c r="D216" i="6"/>
  <c r="C216" i="6"/>
  <c r="F215" i="6"/>
  <c r="B215" i="6" s="1"/>
  <c r="A215" i="6" s="1"/>
  <c r="S141" i="4"/>
  <c r="AC140" i="4"/>
  <c r="G140" i="4"/>
  <c r="H140" i="4"/>
  <c r="W141" i="6"/>
  <c r="L141" i="6" s="1"/>
  <c r="U141" i="6"/>
  <c r="J141" i="6" s="1"/>
  <c r="T141" i="6"/>
  <c r="I141" i="6" s="1"/>
  <c r="V141" i="6"/>
  <c r="K141" i="6" s="1"/>
  <c r="V140" i="5"/>
  <c r="K140" i="5" s="1"/>
  <c r="U140" i="5"/>
  <c r="J140" i="5" s="1"/>
  <c r="T140" i="5"/>
  <c r="I140" i="5" s="1"/>
  <c r="W140" i="5"/>
  <c r="L140" i="5" s="1"/>
  <c r="AC141" i="5"/>
  <c r="H141" i="5"/>
  <c r="S142" i="5"/>
  <c r="G141" i="5"/>
  <c r="V139" i="4"/>
  <c r="K139" i="4" s="1"/>
  <c r="U139" i="4"/>
  <c r="J139" i="4" s="1"/>
  <c r="W139" i="4"/>
  <c r="L139" i="4" s="1"/>
  <c r="T139" i="4"/>
  <c r="I139" i="4" s="1"/>
  <c r="O140" i="5"/>
  <c r="N140" i="5"/>
  <c r="G142" i="6"/>
  <c r="AC142" i="6"/>
  <c r="S143" i="6"/>
  <c r="H142" i="6"/>
  <c r="N139" i="4"/>
  <c r="O139" i="4"/>
  <c r="AD141" i="5" l="1"/>
  <c r="AD140" i="4"/>
  <c r="F215" i="5"/>
  <c r="B215" i="5" s="1"/>
  <c r="A215" i="5" s="1"/>
  <c r="C216" i="5"/>
  <c r="D216" i="5"/>
  <c r="AD142" i="6"/>
  <c r="V140" i="4"/>
  <c r="K140" i="4" s="1"/>
  <c r="U140" i="4"/>
  <c r="J140" i="4" s="1"/>
  <c r="W140" i="4"/>
  <c r="L140" i="4" s="1"/>
  <c r="T140" i="4"/>
  <c r="I140" i="4" s="1"/>
  <c r="W142" i="6"/>
  <c r="L142" i="6" s="1"/>
  <c r="U142" i="6"/>
  <c r="J142" i="6" s="1"/>
  <c r="V142" i="6"/>
  <c r="K142" i="6" s="1"/>
  <c r="T142" i="6"/>
  <c r="I142" i="6" s="1"/>
  <c r="V141" i="5"/>
  <c r="K141" i="5" s="1"/>
  <c r="T141" i="5"/>
  <c r="I141" i="5" s="1"/>
  <c r="U141" i="5"/>
  <c r="J141" i="5" s="1"/>
  <c r="W141" i="5"/>
  <c r="L141" i="5" s="1"/>
  <c r="N141" i="5"/>
  <c r="O141" i="5"/>
  <c r="C217" i="4"/>
  <c r="F216" i="4"/>
  <c r="B216" i="4" s="1"/>
  <c r="A216" i="4" s="1"/>
  <c r="D217" i="4"/>
  <c r="F216" i="6"/>
  <c r="B216" i="6" s="1"/>
  <c r="A216" i="6" s="1"/>
  <c r="D217" i="6"/>
  <c r="C217" i="6"/>
  <c r="S142" i="4"/>
  <c r="AC141" i="4"/>
  <c r="H141" i="4"/>
  <c r="G141" i="4"/>
  <c r="H142" i="5"/>
  <c r="S143" i="5"/>
  <c r="G142" i="5"/>
  <c r="AC142" i="5"/>
  <c r="N142" i="6"/>
  <c r="O142" i="6"/>
  <c r="S144" i="6"/>
  <c r="H143" i="6"/>
  <c r="G143" i="6"/>
  <c r="AC143" i="6"/>
  <c r="O140" i="4"/>
  <c r="N140" i="4"/>
  <c r="AD142" i="5" l="1"/>
  <c r="AD143" i="6"/>
  <c r="AD141" i="4"/>
  <c r="G144" i="6"/>
  <c r="AC144" i="6"/>
  <c r="S145" i="6"/>
  <c r="H144" i="6"/>
  <c r="V141" i="4"/>
  <c r="K141" i="4" s="1"/>
  <c r="T141" i="4"/>
  <c r="I141" i="4" s="1"/>
  <c r="W141" i="4"/>
  <c r="L141" i="4" s="1"/>
  <c r="U141" i="4"/>
  <c r="J141" i="4" s="1"/>
  <c r="N141" i="4"/>
  <c r="O141" i="4"/>
  <c r="G142" i="4"/>
  <c r="S143" i="4"/>
  <c r="AC142" i="4"/>
  <c r="H142" i="4"/>
  <c r="N143" i="6"/>
  <c r="O143" i="6"/>
  <c r="V142" i="5"/>
  <c r="K142" i="5" s="1"/>
  <c r="U142" i="5"/>
  <c r="J142" i="5" s="1"/>
  <c r="T142" i="5"/>
  <c r="I142" i="5" s="1"/>
  <c r="W142" i="5"/>
  <c r="L142" i="5" s="1"/>
  <c r="D218" i="6"/>
  <c r="C218" i="6"/>
  <c r="F217" i="6"/>
  <c r="B217" i="6" s="1"/>
  <c r="A217" i="6" s="1"/>
  <c r="D217" i="5"/>
  <c r="C217" i="5"/>
  <c r="F216" i="5"/>
  <c r="B216" i="5" s="1"/>
  <c r="A216" i="5" s="1"/>
  <c r="AC143" i="5"/>
  <c r="H143" i="5"/>
  <c r="S144" i="5"/>
  <c r="G143" i="5"/>
  <c r="D218" i="4"/>
  <c r="F217" i="4"/>
  <c r="B217" i="4" s="1"/>
  <c r="A217" i="4" s="1"/>
  <c r="C218" i="4"/>
  <c r="W143" i="6"/>
  <c r="L143" i="6" s="1"/>
  <c r="U143" i="6"/>
  <c r="J143" i="6" s="1"/>
  <c r="T143" i="6"/>
  <c r="I143" i="6" s="1"/>
  <c r="V143" i="6"/>
  <c r="K143" i="6" s="1"/>
  <c r="O142" i="5"/>
  <c r="N142" i="5"/>
  <c r="AD142" i="4" l="1"/>
  <c r="AD144" i="6"/>
  <c r="N142" i="4"/>
  <c r="O142" i="4"/>
  <c r="H143" i="4"/>
  <c r="G143" i="4"/>
  <c r="S144" i="4"/>
  <c r="AC143" i="4"/>
  <c r="N143" i="5"/>
  <c r="O143" i="5"/>
  <c r="V142" i="4"/>
  <c r="K142" i="4" s="1"/>
  <c r="U142" i="4"/>
  <c r="J142" i="4" s="1"/>
  <c r="T142" i="4"/>
  <c r="I142" i="4" s="1"/>
  <c r="W142" i="4"/>
  <c r="L142" i="4" s="1"/>
  <c r="N144" i="6"/>
  <c r="O144" i="6"/>
  <c r="C219" i="4"/>
  <c r="F218" i="4"/>
  <c r="B218" i="4" s="1"/>
  <c r="A218" i="4" s="1"/>
  <c r="D219" i="4"/>
  <c r="AD143" i="5"/>
  <c r="S146" i="6"/>
  <c r="H145" i="6"/>
  <c r="G145" i="6"/>
  <c r="AC145" i="6"/>
  <c r="V143" i="5"/>
  <c r="K143" i="5" s="1"/>
  <c r="T143" i="5"/>
  <c r="I143" i="5" s="1"/>
  <c r="U143" i="5"/>
  <c r="J143" i="5" s="1"/>
  <c r="W143" i="5"/>
  <c r="L143" i="5" s="1"/>
  <c r="F217" i="5"/>
  <c r="B217" i="5" s="1"/>
  <c r="A217" i="5" s="1"/>
  <c r="C218" i="5"/>
  <c r="D218" i="5"/>
  <c r="H144" i="5"/>
  <c r="S145" i="5"/>
  <c r="G144" i="5"/>
  <c r="AC144" i="5"/>
  <c r="F218" i="6"/>
  <c r="B218" i="6" s="1"/>
  <c r="A218" i="6" s="1"/>
  <c r="D219" i="6"/>
  <c r="C219" i="6"/>
  <c r="W144" i="6"/>
  <c r="L144" i="6" s="1"/>
  <c r="V144" i="6"/>
  <c r="K144" i="6" s="1"/>
  <c r="U144" i="6"/>
  <c r="J144" i="6" s="1"/>
  <c r="T144" i="6"/>
  <c r="I144" i="6" s="1"/>
  <c r="AD143" i="4" l="1"/>
  <c r="AD145" i="6"/>
  <c r="H144" i="4"/>
  <c r="G144" i="4"/>
  <c r="AC144" i="4"/>
  <c r="S145" i="4"/>
  <c r="AD144" i="5"/>
  <c r="O145" i="6"/>
  <c r="N145" i="6"/>
  <c r="AC145" i="5"/>
  <c r="H145" i="5"/>
  <c r="S146" i="5"/>
  <c r="G145" i="5"/>
  <c r="D220" i="6"/>
  <c r="C220" i="6"/>
  <c r="F219" i="6"/>
  <c r="B219" i="6" s="1"/>
  <c r="A219" i="6" s="1"/>
  <c r="V144" i="5"/>
  <c r="K144" i="5" s="1"/>
  <c r="U144" i="5"/>
  <c r="J144" i="5" s="1"/>
  <c r="T144" i="5"/>
  <c r="I144" i="5" s="1"/>
  <c r="W144" i="5"/>
  <c r="L144" i="5" s="1"/>
  <c r="G146" i="6"/>
  <c r="AC146" i="6"/>
  <c r="S147" i="6"/>
  <c r="H146" i="6"/>
  <c r="V143" i="4"/>
  <c r="K143" i="4" s="1"/>
  <c r="W143" i="4"/>
  <c r="L143" i="4" s="1"/>
  <c r="U143" i="4"/>
  <c r="J143" i="4" s="1"/>
  <c r="T143" i="4"/>
  <c r="I143" i="4" s="1"/>
  <c r="N143" i="4"/>
  <c r="O143" i="4"/>
  <c r="D219" i="5"/>
  <c r="C219" i="5"/>
  <c r="F218" i="5"/>
  <c r="B218" i="5" s="1"/>
  <c r="A218" i="5" s="1"/>
  <c r="O144" i="5"/>
  <c r="N144" i="5"/>
  <c r="W145" i="6"/>
  <c r="L145" i="6" s="1"/>
  <c r="U145" i="6"/>
  <c r="J145" i="6" s="1"/>
  <c r="T145" i="6"/>
  <c r="I145" i="6" s="1"/>
  <c r="V145" i="6"/>
  <c r="K145" i="6" s="1"/>
  <c r="D220" i="4"/>
  <c r="F219" i="4"/>
  <c r="B219" i="4" s="1"/>
  <c r="A219" i="4" s="1"/>
  <c r="C220" i="4"/>
  <c r="AD144" i="4" l="1"/>
  <c r="AD146" i="6"/>
  <c r="AD145" i="5"/>
  <c r="F220" i="6"/>
  <c r="B220" i="6" s="1"/>
  <c r="A220" i="6" s="1"/>
  <c r="D221" i="6"/>
  <c r="C221" i="6"/>
  <c r="F219" i="5"/>
  <c r="B219" i="5" s="1"/>
  <c r="A219" i="5" s="1"/>
  <c r="C220" i="5"/>
  <c r="D220" i="5"/>
  <c r="C221" i="4"/>
  <c r="F220" i="4"/>
  <c r="B220" i="4" s="1"/>
  <c r="A220" i="4" s="1"/>
  <c r="D221" i="4"/>
  <c r="W146" i="6"/>
  <c r="L146" i="6" s="1"/>
  <c r="U146" i="6"/>
  <c r="J146" i="6" s="1"/>
  <c r="V146" i="6"/>
  <c r="K146" i="6" s="1"/>
  <c r="T146" i="6"/>
  <c r="I146" i="6" s="1"/>
  <c r="AC145" i="4"/>
  <c r="H145" i="4"/>
  <c r="G145" i="4"/>
  <c r="S146" i="4"/>
  <c r="V145" i="5"/>
  <c r="K145" i="5" s="1"/>
  <c r="T145" i="5"/>
  <c r="I145" i="5" s="1"/>
  <c r="W145" i="5"/>
  <c r="L145" i="5" s="1"/>
  <c r="U145" i="5"/>
  <c r="J145" i="5" s="1"/>
  <c r="N146" i="6"/>
  <c r="O146" i="6"/>
  <c r="H146" i="5"/>
  <c r="AC146" i="5"/>
  <c r="S147" i="5"/>
  <c r="G146" i="5"/>
  <c r="V144" i="4"/>
  <c r="K144" i="4" s="1"/>
  <c r="W144" i="4"/>
  <c r="L144" i="4" s="1"/>
  <c r="U144" i="4"/>
  <c r="J144" i="4" s="1"/>
  <c r="T144" i="4"/>
  <c r="I144" i="4" s="1"/>
  <c r="S148" i="6"/>
  <c r="H147" i="6"/>
  <c r="G147" i="6"/>
  <c r="AC147" i="6"/>
  <c r="N145" i="5"/>
  <c r="O145" i="5"/>
  <c r="N144" i="4"/>
  <c r="O144" i="4"/>
  <c r="AD147" i="6" l="1"/>
  <c r="AD145" i="4"/>
  <c r="W147" i="6"/>
  <c r="L147" i="6" s="1"/>
  <c r="U147" i="6"/>
  <c r="J147" i="6" s="1"/>
  <c r="T147" i="6"/>
  <c r="I147" i="6" s="1"/>
  <c r="V147" i="6"/>
  <c r="K147" i="6" s="1"/>
  <c r="D222" i="6"/>
  <c r="C222" i="6"/>
  <c r="F221" i="6"/>
  <c r="B221" i="6" s="1"/>
  <c r="A221" i="6" s="1"/>
  <c r="V146" i="5"/>
  <c r="K146" i="5" s="1"/>
  <c r="U146" i="5"/>
  <c r="J146" i="5" s="1"/>
  <c r="T146" i="5"/>
  <c r="I146" i="5" s="1"/>
  <c r="W146" i="5"/>
  <c r="L146" i="5" s="1"/>
  <c r="G148" i="6"/>
  <c r="AC148" i="6"/>
  <c r="S149" i="6"/>
  <c r="H148" i="6"/>
  <c r="AD146" i="5"/>
  <c r="N146" i="5"/>
  <c r="O146" i="5"/>
  <c r="AC146" i="4"/>
  <c r="H146" i="4"/>
  <c r="G146" i="4"/>
  <c r="S147" i="4"/>
  <c r="AC147" i="5"/>
  <c r="H147" i="5"/>
  <c r="S148" i="5"/>
  <c r="G147" i="5"/>
  <c r="D222" i="4"/>
  <c r="F221" i="4"/>
  <c r="B221" i="4" s="1"/>
  <c r="A221" i="4" s="1"/>
  <c r="C222" i="4"/>
  <c r="V145" i="4"/>
  <c r="K145" i="4" s="1"/>
  <c r="W145" i="4"/>
  <c r="L145" i="4" s="1"/>
  <c r="U145" i="4"/>
  <c r="J145" i="4" s="1"/>
  <c r="T145" i="4"/>
  <c r="I145" i="4" s="1"/>
  <c r="D221" i="5"/>
  <c r="C221" i="5"/>
  <c r="F220" i="5"/>
  <c r="B220" i="5" s="1"/>
  <c r="A220" i="5" s="1"/>
  <c r="O147" i="6"/>
  <c r="N147" i="6"/>
  <c r="O145" i="4"/>
  <c r="N145" i="4"/>
  <c r="AD148" i="6" l="1"/>
  <c r="AD147" i="5"/>
  <c r="H148" i="5"/>
  <c r="AC148" i="5"/>
  <c r="S149" i="5"/>
  <c r="G148" i="5"/>
  <c r="C223" i="4"/>
  <c r="F222" i="4"/>
  <c r="B222" i="4" s="1"/>
  <c r="A222" i="4" s="1"/>
  <c r="D223" i="4"/>
  <c r="N147" i="5"/>
  <c r="O147" i="5"/>
  <c r="F221" i="5"/>
  <c r="B221" i="5" s="1"/>
  <c r="A221" i="5" s="1"/>
  <c r="C222" i="5"/>
  <c r="D222" i="5"/>
  <c r="S148" i="4"/>
  <c r="AC147" i="4"/>
  <c r="H147" i="4"/>
  <c r="G147" i="4"/>
  <c r="S150" i="6"/>
  <c r="H149" i="6"/>
  <c r="G149" i="6"/>
  <c r="AC149" i="6"/>
  <c r="N148" i="6"/>
  <c r="O148" i="6"/>
  <c r="V146" i="4"/>
  <c r="K146" i="4" s="1"/>
  <c r="W146" i="4"/>
  <c r="L146" i="4" s="1"/>
  <c r="T146" i="4"/>
  <c r="I146" i="4" s="1"/>
  <c r="U146" i="4"/>
  <c r="J146" i="4" s="1"/>
  <c r="O146" i="4"/>
  <c r="N146" i="4"/>
  <c r="W148" i="6"/>
  <c r="L148" i="6" s="1"/>
  <c r="V148" i="6"/>
  <c r="K148" i="6" s="1"/>
  <c r="U148" i="6"/>
  <c r="J148" i="6" s="1"/>
  <c r="T148" i="6"/>
  <c r="I148" i="6" s="1"/>
  <c r="F222" i="6"/>
  <c r="B222" i="6" s="1"/>
  <c r="A222" i="6" s="1"/>
  <c r="D223" i="6"/>
  <c r="C223" i="6"/>
  <c r="V147" i="5"/>
  <c r="K147" i="5" s="1"/>
  <c r="T147" i="5"/>
  <c r="I147" i="5" s="1"/>
  <c r="W147" i="5"/>
  <c r="L147" i="5" s="1"/>
  <c r="U147" i="5"/>
  <c r="J147" i="5" s="1"/>
  <c r="AD146" i="4"/>
  <c r="O149" i="6" l="1"/>
  <c r="N149" i="6"/>
  <c r="V147" i="4"/>
  <c r="K147" i="4" s="1"/>
  <c r="W147" i="4"/>
  <c r="L147" i="4" s="1"/>
  <c r="T147" i="4"/>
  <c r="I147" i="4" s="1"/>
  <c r="U147" i="4"/>
  <c r="J147" i="4" s="1"/>
  <c r="D224" i="4"/>
  <c r="F223" i="4"/>
  <c r="B223" i="4" s="1"/>
  <c r="A223" i="4" s="1"/>
  <c r="C224" i="4"/>
  <c r="D224" i="6"/>
  <c r="C224" i="6"/>
  <c r="F223" i="6"/>
  <c r="B223" i="6" s="1"/>
  <c r="A223" i="6" s="1"/>
  <c r="O147" i="4"/>
  <c r="N147" i="4"/>
  <c r="V148" i="5"/>
  <c r="K148" i="5" s="1"/>
  <c r="U148" i="5"/>
  <c r="J148" i="5" s="1"/>
  <c r="T148" i="5"/>
  <c r="I148" i="5" s="1"/>
  <c r="W148" i="5"/>
  <c r="L148" i="5" s="1"/>
  <c r="D223" i="5"/>
  <c r="C223" i="5"/>
  <c r="F222" i="5"/>
  <c r="B222" i="5" s="1"/>
  <c r="A222" i="5" s="1"/>
  <c r="AD147" i="4"/>
  <c r="AC149" i="5"/>
  <c r="H149" i="5"/>
  <c r="S150" i="5"/>
  <c r="G149" i="5"/>
  <c r="G150" i="6"/>
  <c r="AC150" i="6"/>
  <c r="S151" i="6"/>
  <c r="H150" i="6"/>
  <c r="S149" i="4"/>
  <c r="AC148" i="4"/>
  <c r="H148" i="4"/>
  <c r="G148" i="4"/>
  <c r="AD148" i="5"/>
  <c r="W149" i="6"/>
  <c r="L149" i="6" s="1"/>
  <c r="U149" i="6"/>
  <c r="J149" i="6" s="1"/>
  <c r="T149" i="6"/>
  <c r="I149" i="6" s="1"/>
  <c r="V149" i="6"/>
  <c r="K149" i="6" s="1"/>
  <c r="AD149" i="6"/>
  <c r="N148" i="5"/>
  <c r="O148" i="5"/>
  <c r="AD150" i="6" l="1"/>
  <c r="N150" i="6"/>
  <c r="O150" i="6"/>
  <c r="F224" i="6"/>
  <c r="B224" i="6" s="1"/>
  <c r="A224" i="6" s="1"/>
  <c r="D225" i="6"/>
  <c r="C225" i="6"/>
  <c r="S152" i="6"/>
  <c r="H151" i="6"/>
  <c r="G151" i="6"/>
  <c r="AC151" i="6"/>
  <c r="W150" i="6"/>
  <c r="L150" i="6" s="1"/>
  <c r="U150" i="6"/>
  <c r="J150" i="6" s="1"/>
  <c r="V150" i="6"/>
  <c r="K150" i="6" s="1"/>
  <c r="T150" i="6"/>
  <c r="I150" i="6" s="1"/>
  <c r="C225" i="4"/>
  <c r="F224" i="4"/>
  <c r="B224" i="4" s="1"/>
  <c r="A224" i="4" s="1"/>
  <c r="D225" i="4"/>
  <c r="V148" i="4"/>
  <c r="K148" i="4" s="1"/>
  <c r="U148" i="4"/>
  <c r="J148" i="4" s="1"/>
  <c r="T148" i="4"/>
  <c r="I148" i="4" s="1"/>
  <c r="W148" i="4"/>
  <c r="L148" i="4" s="1"/>
  <c r="V149" i="5"/>
  <c r="K149" i="5" s="1"/>
  <c r="T149" i="5"/>
  <c r="I149" i="5" s="1"/>
  <c r="W149" i="5"/>
  <c r="L149" i="5" s="1"/>
  <c r="U149" i="5"/>
  <c r="J149" i="5" s="1"/>
  <c r="F223" i="5"/>
  <c r="B223" i="5" s="1"/>
  <c r="A223" i="5" s="1"/>
  <c r="C224" i="5"/>
  <c r="D224" i="5"/>
  <c r="O148" i="4"/>
  <c r="N148" i="4"/>
  <c r="H150" i="5"/>
  <c r="AC150" i="5"/>
  <c r="S151" i="5"/>
  <c r="G150" i="5"/>
  <c r="AD148" i="4"/>
  <c r="N149" i="5"/>
  <c r="O149" i="5"/>
  <c r="S150" i="4"/>
  <c r="AC149" i="4"/>
  <c r="H149" i="4"/>
  <c r="G149" i="4"/>
  <c r="AD149" i="5"/>
  <c r="AD151" i="6" l="1"/>
  <c r="AD149" i="4"/>
  <c r="O150" i="5"/>
  <c r="N150" i="5"/>
  <c r="G152" i="6"/>
  <c r="AC152" i="6"/>
  <c r="S153" i="6"/>
  <c r="H152" i="6"/>
  <c r="D226" i="6"/>
  <c r="C226" i="6"/>
  <c r="F225" i="6"/>
  <c r="B225" i="6" s="1"/>
  <c r="A225" i="6" s="1"/>
  <c r="V149" i="4"/>
  <c r="K149" i="4" s="1"/>
  <c r="T149" i="4"/>
  <c r="I149" i="4" s="1"/>
  <c r="W149" i="4"/>
  <c r="L149" i="4" s="1"/>
  <c r="U149" i="4"/>
  <c r="J149" i="4" s="1"/>
  <c r="V150" i="5"/>
  <c r="K150" i="5" s="1"/>
  <c r="U150" i="5"/>
  <c r="J150" i="5" s="1"/>
  <c r="T150" i="5"/>
  <c r="I150" i="5" s="1"/>
  <c r="W150" i="5"/>
  <c r="L150" i="5" s="1"/>
  <c r="D225" i="5"/>
  <c r="C225" i="5"/>
  <c r="F224" i="5"/>
  <c r="B224" i="5" s="1"/>
  <c r="A224" i="5" s="1"/>
  <c r="AC151" i="5"/>
  <c r="H151" i="5"/>
  <c r="G151" i="5"/>
  <c r="S152" i="5"/>
  <c r="D226" i="4"/>
  <c r="F225" i="4"/>
  <c r="B225" i="4" s="1"/>
  <c r="A225" i="4" s="1"/>
  <c r="C226" i="4"/>
  <c r="W151" i="6"/>
  <c r="L151" i="6" s="1"/>
  <c r="U151" i="6"/>
  <c r="J151" i="6" s="1"/>
  <c r="T151" i="6"/>
  <c r="I151" i="6" s="1"/>
  <c r="V151" i="6"/>
  <c r="K151" i="6" s="1"/>
  <c r="O149" i="4"/>
  <c r="N149" i="4"/>
  <c r="G150" i="4"/>
  <c r="S151" i="4"/>
  <c r="H150" i="4"/>
  <c r="AC150" i="4"/>
  <c r="AD150" i="5"/>
  <c r="N151" i="6"/>
  <c r="O151" i="6"/>
  <c r="AD152" i="6" l="1"/>
  <c r="AD151" i="5"/>
  <c r="V150" i="4"/>
  <c r="K150" i="4" s="1"/>
  <c r="U150" i="4"/>
  <c r="J150" i="4" s="1"/>
  <c r="T150" i="4"/>
  <c r="I150" i="4" s="1"/>
  <c r="W150" i="4"/>
  <c r="L150" i="4" s="1"/>
  <c r="N152" i="6"/>
  <c r="O152" i="6"/>
  <c r="O150" i="4"/>
  <c r="N150" i="4"/>
  <c r="V151" i="5"/>
  <c r="K151" i="5" s="1"/>
  <c r="T151" i="5"/>
  <c r="I151" i="5" s="1"/>
  <c r="W151" i="5"/>
  <c r="L151" i="5" s="1"/>
  <c r="U151" i="5"/>
  <c r="J151" i="5" s="1"/>
  <c r="H151" i="4"/>
  <c r="G151" i="4"/>
  <c r="S152" i="4"/>
  <c r="AC151" i="4"/>
  <c r="O151" i="5"/>
  <c r="N151" i="5"/>
  <c r="C227" i="4"/>
  <c r="F226" i="4"/>
  <c r="B226" i="4" s="1"/>
  <c r="A226" i="4" s="1"/>
  <c r="D227" i="4"/>
  <c r="S154" i="6"/>
  <c r="H153" i="6"/>
  <c r="G153" i="6"/>
  <c r="AC153" i="6"/>
  <c r="W152" i="6"/>
  <c r="L152" i="6" s="1"/>
  <c r="V152" i="6"/>
  <c r="K152" i="6" s="1"/>
  <c r="U152" i="6"/>
  <c r="J152" i="6" s="1"/>
  <c r="T152" i="6"/>
  <c r="I152" i="6" s="1"/>
  <c r="F226" i="6"/>
  <c r="B226" i="6" s="1"/>
  <c r="A226" i="6" s="1"/>
  <c r="D227" i="6"/>
  <c r="C227" i="6"/>
  <c r="AD150" i="4"/>
  <c r="H152" i="5"/>
  <c r="G152" i="5"/>
  <c r="AC152" i="5"/>
  <c r="S153" i="5"/>
  <c r="F225" i="5"/>
  <c r="B225" i="5" s="1"/>
  <c r="A225" i="5" s="1"/>
  <c r="C226" i="5"/>
  <c r="D226" i="5"/>
  <c r="AD153" i="6" l="1"/>
  <c r="AD152" i="5"/>
  <c r="AD151" i="4"/>
  <c r="O151" i="4"/>
  <c r="N151" i="4"/>
  <c r="AC153" i="5"/>
  <c r="H153" i="5"/>
  <c r="G153" i="5"/>
  <c r="S154" i="5"/>
  <c r="N152" i="5"/>
  <c r="O152" i="5"/>
  <c r="D227" i="5"/>
  <c r="C227" i="5"/>
  <c r="F226" i="5"/>
  <c r="B226" i="5" s="1"/>
  <c r="A226" i="5" s="1"/>
  <c r="D228" i="6"/>
  <c r="C228" i="6"/>
  <c r="F227" i="6"/>
  <c r="B227" i="6" s="1"/>
  <c r="A227" i="6" s="1"/>
  <c r="V152" i="5"/>
  <c r="K152" i="5" s="1"/>
  <c r="U152" i="5"/>
  <c r="J152" i="5" s="1"/>
  <c r="T152" i="5"/>
  <c r="I152" i="5" s="1"/>
  <c r="W152" i="5"/>
  <c r="L152" i="5" s="1"/>
  <c r="O153" i="6"/>
  <c r="N153" i="6"/>
  <c r="D228" i="4"/>
  <c r="F227" i="4"/>
  <c r="B227" i="4" s="1"/>
  <c r="A227" i="4" s="1"/>
  <c r="C228" i="4"/>
  <c r="W153" i="6"/>
  <c r="L153" i="6" s="1"/>
  <c r="U153" i="6"/>
  <c r="J153" i="6" s="1"/>
  <c r="T153" i="6"/>
  <c r="I153" i="6" s="1"/>
  <c r="V153" i="6"/>
  <c r="K153" i="6" s="1"/>
  <c r="G154" i="6"/>
  <c r="AC154" i="6"/>
  <c r="S155" i="6"/>
  <c r="H154" i="6"/>
  <c r="H152" i="4"/>
  <c r="G152" i="4"/>
  <c r="AC152" i="4"/>
  <c r="S153" i="4"/>
  <c r="V151" i="4"/>
  <c r="K151" i="4" s="1"/>
  <c r="W151" i="4"/>
  <c r="L151" i="4" s="1"/>
  <c r="U151" i="4"/>
  <c r="J151" i="4" s="1"/>
  <c r="T151" i="4"/>
  <c r="I151" i="4" s="1"/>
  <c r="AD152" i="4" l="1"/>
  <c r="AD153" i="5"/>
  <c r="W154" i="6"/>
  <c r="L154" i="6" s="1"/>
  <c r="U154" i="6"/>
  <c r="J154" i="6" s="1"/>
  <c r="V154" i="6"/>
  <c r="K154" i="6" s="1"/>
  <c r="T154" i="6"/>
  <c r="I154" i="6" s="1"/>
  <c r="AC153" i="4"/>
  <c r="H153" i="4"/>
  <c r="G153" i="4"/>
  <c r="S154" i="4"/>
  <c r="S156" i="6"/>
  <c r="H155" i="6"/>
  <c r="G155" i="6"/>
  <c r="AC155" i="6"/>
  <c r="C229" i="4"/>
  <c r="F228" i="4"/>
  <c r="B228" i="4" s="1"/>
  <c r="A228" i="4" s="1"/>
  <c r="D229" i="4"/>
  <c r="H154" i="5"/>
  <c r="G154" i="5"/>
  <c r="AC154" i="5"/>
  <c r="S155" i="5"/>
  <c r="N153" i="5"/>
  <c r="O153" i="5"/>
  <c r="AD154" i="6"/>
  <c r="V153" i="5"/>
  <c r="K153" i="5" s="1"/>
  <c r="T153" i="5"/>
  <c r="I153" i="5" s="1"/>
  <c r="W153" i="5"/>
  <c r="L153" i="5" s="1"/>
  <c r="U153" i="5"/>
  <c r="J153" i="5" s="1"/>
  <c r="F227" i="5"/>
  <c r="B227" i="5" s="1"/>
  <c r="A227" i="5" s="1"/>
  <c r="C228" i="5"/>
  <c r="D228" i="5"/>
  <c r="V152" i="4"/>
  <c r="K152" i="4" s="1"/>
  <c r="W152" i="4"/>
  <c r="L152" i="4" s="1"/>
  <c r="U152" i="4"/>
  <c r="J152" i="4" s="1"/>
  <c r="T152" i="4"/>
  <c r="I152" i="4" s="1"/>
  <c r="N152" i="4"/>
  <c r="O152" i="4"/>
  <c r="D229" i="6"/>
  <c r="C229" i="6"/>
  <c r="F228" i="6"/>
  <c r="B228" i="6" s="1"/>
  <c r="A228" i="6" s="1"/>
  <c r="O154" i="6"/>
  <c r="N154" i="6"/>
  <c r="AD154" i="5" l="1"/>
  <c r="AD155" i="6"/>
  <c r="AD153" i="4"/>
  <c r="V153" i="4"/>
  <c r="K153" i="4" s="1"/>
  <c r="W153" i="4"/>
  <c r="L153" i="4" s="1"/>
  <c r="U153" i="4"/>
  <c r="J153" i="4" s="1"/>
  <c r="T153" i="4"/>
  <c r="I153" i="4" s="1"/>
  <c r="N153" i="4"/>
  <c r="O153" i="4"/>
  <c r="D230" i="6"/>
  <c r="C230" i="6"/>
  <c r="F229" i="6"/>
  <c r="B229" i="6" s="1"/>
  <c r="A229" i="6" s="1"/>
  <c r="V154" i="5"/>
  <c r="K154" i="5" s="1"/>
  <c r="U154" i="5"/>
  <c r="J154" i="5" s="1"/>
  <c r="T154" i="5"/>
  <c r="I154" i="5" s="1"/>
  <c r="W154" i="5"/>
  <c r="L154" i="5" s="1"/>
  <c r="W155" i="6"/>
  <c r="L155" i="6" s="1"/>
  <c r="U155" i="6"/>
  <c r="J155" i="6" s="1"/>
  <c r="T155" i="6"/>
  <c r="I155" i="6" s="1"/>
  <c r="V155" i="6"/>
  <c r="K155" i="6" s="1"/>
  <c r="AC155" i="5"/>
  <c r="H155" i="5"/>
  <c r="G155" i="5"/>
  <c r="S156" i="5"/>
  <c r="N154" i="5"/>
  <c r="O154" i="5"/>
  <c r="N155" i="6"/>
  <c r="O155" i="6"/>
  <c r="D230" i="4"/>
  <c r="F229" i="4"/>
  <c r="B229" i="4" s="1"/>
  <c r="A229" i="4" s="1"/>
  <c r="C230" i="4"/>
  <c r="D229" i="5"/>
  <c r="C229" i="5"/>
  <c r="F228" i="5"/>
  <c r="B228" i="5" s="1"/>
  <c r="A228" i="5" s="1"/>
  <c r="G156" i="6"/>
  <c r="AC156" i="6"/>
  <c r="S157" i="6"/>
  <c r="H156" i="6"/>
  <c r="AC154" i="4"/>
  <c r="H154" i="4"/>
  <c r="G154" i="4"/>
  <c r="S155" i="4"/>
  <c r="AD154" i="4" l="1"/>
  <c r="AD155" i="5"/>
  <c r="F229" i="5"/>
  <c r="B229" i="5" s="1"/>
  <c r="A229" i="5" s="1"/>
  <c r="C230" i="5"/>
  <c r="D230" i="5"/>
  <c r="N156" i="6"/>
  <c r="O156" i="6"/>
  <c r="AD156" i="6"/>
  <c r="C231" i="4"/>
  <c r="F230" i="4"/>
  <c r="B230" i="4" s="1"/>
  <c r="A230" i="4" s="1"/>
  <c r="D231" i="4"/>
  <c r="S158" i="6"/>
  <c r="H157" i="6"/>
  <c r="G157" i="6"/>
  <c r="AC157" i="6"/>
  <c r="H156" i="5"/>
  <c r="S157" i="5"/>
  <c r="G156" i="5"/>
  <c r="AC156" i="5"/>
  <c r="D231" i="6"/>
  <c r="F230" i="6"/>
  <c r="B230" i="6" s="1"/>
  <c r="A230" i="6" s="1"/>
  <c r="C231" i="6"/>
  <c r="S156" i="4"/>
  <c r="AC155" i="4"/>
  <c r="H155" i="4"/>
  <c r="G155" i="4"/>
  <c r="V154" i="4"/>
  <c r="K154" i="4" s="1"/>
  <c r="W154" i="4"/>
  <c r="L154" i="4" s="1"/>
  <c r="U154" i="4"/>
  <c r="J154" i="4" s="1"/>
  <c r="T154" i="4"/>
  <c r="I154" i="4" s="1"/>
  <c r="V155" i="5"/>
  <c r="K155" i="5" s="1"/>
  <c r="T155" i="5"/>
  <c r="I155" i="5" s="1"/>
  <c r="W155" i="5"/>
  <c r="L155" i="5" s="1"/>
  <c r="U155" i="5"/>
  <c r="J155" i="5" s="1"/>
  <c r="W156" i="6"/>
  <c r="L156" i="6" s="1"/>
  <c r="V156" i="6"/>
  <c r="K156" i="6" s="1"/>
  <c r="U156" i="6"/>
  <c r="J156" i="6" s="1"/>
  <c r="T156" i="6"/>
  <c r="I156" i="6" s="1"/>
  <c r="N154" i="4"/>
  <c r="O154" i="4"/>
  <c r="O155" i="5"/>
  <c r="N155" i="5"/>
  <c r="AD156" i="5" l="1"/>
  <c r="AD157" i="6"/>
  <c r="AD155" i="4"/>
  <c r="V155" i="4"/>
  <c r="K155" i="4" s="1"/>
  <c r="U155" i="4"/>
  <c r="J155" i="4" s="1"/>
  <c r="W155" i="4"/>
  <c r="L155" i="4" s="1"/>
  <c r="T155" i="4"/>
  <c r="I155" i="4" s="1"/>
  <c r="G158" i="6"/>
  <c r="AC158" i="6"/>
  <c r="S159" i="6"/>
  <c r="H158" i="6"/>
  <c r="V156" i="5"/>
  <c r="K156" i="5" s="1"/>
  <c r="U156" i="5"/>
  <c r="J156" i="5" s="1"/>
  <c r="T156" i="5"/>
  <c r="I156" i="5" s="1"/>
  <c r="W156" i="5"/>
  <c r="L156" i="5" s="1"/>
  <c r="O157" i="6"/>
  <c r="N157" i="6"/>
  <c r="N155" i="4"/>
  <c r="O155" i="4"/>
  <c r="S157" i="4"/>
  <c r="AC156" i="4"/>
  <c r="G156" i="4"/>
  <c r="H156" i="4"/>
  <c r="AC157" i="5"/>
  <c r="H157" i="5"/>
  <c r="S158" i="5"/>
  <c r="G157" i="5"/>
  <c r="D232" i="6"/>
  <c r="C232" i="6"/>
  <c r="F231" i="6"/>
  <c r="B231" i="6" s="1"/>
  <c r="A231" i="6" s="1"/>
  <c r="N156" i="5"/>
  <c r="O156" i="5"/>
  <c r="D231" i="5"/>
  <c r="C231" i="5"/>
  <c r="F230" i="5"/>
  <c r="B230" i="5" s="1"/>
  <c r="A230" i="5" s="1"/>
  <c r="W157" i="6"/>
  <c r="L157" i="6" s="1"/>
  <c r="U157" i="6"/>
  <c r="J157" i="6" s="1"/>
  <c r="T157" i="6"/>
  <c r="I157" i="6" s="1"/>
  <c r="V157" i="6"/>
  <c r="K157" i="6" s="1"/>
  <c r="D232" i="4"/>
  <c r="F231" i="4"/>
  <c r="B231" i="4" s="1"/>
  <c r="A231" i="4" s="1"/>
  <c r="C232" i="4"/>
  <c r="AD158" i="6" l="1"/>
  <c r="D233" i="6"/>
  <c r="C233" i="6"/>
  <c r="F232" i="6"/>
  <c r="B232" i="6" s="1"/>
  <c r="A232" i="6" s="1"/>
  <c r="AD157" i="5"/>
  <c r="N156" i="4"/>
  <c r="O156" i="4"/>
  <c r="W158" i="6"/>
  <c r="L158" i="6" s="1"/>
  <c r="U158" i="6"/>
  <c r="J158" i="6" s="1"/>
  <c r="V158" i="6"/>
  <c r="K158" i="6" s="1"/>
  <c r="T158" i="6"/>
  <c r="I158" i="6" s="1"/>
  <c r="F231" i="5"/>
  <c r="B231" i="5" s="1"/>
  <c r="A231" i="5" s="1"/>
  <c r="C232" i="5"/>
  <c r="D232" i="5"/>
  <c r="S158" i="4"/>
  <c r="AC157" i="4"/>
  <c r="H157" i="4"/>
  <c r="G157" i="4"/>
  <c r="V156" i="4"/>
  <c r="K156" i="4" s="1"/>
  <c r="U156" i="4"/>
  <c r="J156" i="4" s="1"/>
  <c r="T156" i="4"/>
  <c r="I156" i="4" s="1"/>
  <c r="W156" i="4"/>
  <c r="L156" i="4" s="1"/>
  <c r="V157" i="5"/>
  <c r="K157" i="5" s="1"/>
  <c r="T157" i="5"/>
  <c r="I157" i="5" s="1"/>
  <c r="W157" i="5"/>
  <c r="L157" i="5" s="1"/>
  <c r="U157" i="5"/>
  <c r="J157" i="5" s="1"/>
  <c r="AD156" i="4"/>
  <c r="C233" i="4"/>
  <c r="F232" i="4"/>
  <c r="B232" i="4" s="1"/>
  <c r="A232" i="4" s="1"/>
  <c r="D233" i="4"/>
  <c r="H158" i="5"/>
  <c r="S159" i="5"/>
  <c r="G158" i="5"/>
  <c r="AC158" i="5"/>
  <c r="N158" i="6"/>
  <c r="O158" i="6"/>
  <c r="N157" i="5"/>
  <c r="O157" i="5"/>
  <c r="S160" i="6"/>
  <c r="H159" i="6"/>
  <c r="G159" i="6"/>
  <c r="AC159" i="6"/>
  <c r="AD158" i="5" l="1"/>
  <c r="AD157" i="4"/>
  <c r="AD159" i="6"/>
  <c r="O157" i="4"/>
  <c r="N157" i="4"/>
  <c r="D234" i="4"/>
  <c r="F233" i="4"/>
  <c r="B233" i="4" s="1"/>
  <c r="A233" i="4" s="1"/>
  <c r="C234" i="4"/>
  <c r="D234" i="6"/>
  <c r="C234" i="6"/>
  <c r="F233" i="6"/>
  <c r="B233" i="6" s="1"/>
  <c r="A233" i="6" s="1"/>
  <c r="W159" i="6"/>
  <c r="L159" i="6" s="1"/>
  <c r="U159" i="6"/>
  <c r="J159" i="6" s="1"/>
  <c r="T159" i="6"/>
  <c r="I159" i="6" s="1"/>
  <c r="V159" i="6"/>
  <c r="K159" i="6" s="1"/>
  <c r="V158" i="5"/>
  <c r="K158" i="5" s="1"/>
  <c r="U158" i="5"/>
  <c r="J158" i="5" s="1"/>
  <c r="T158" i="5"/>
  <c r="I158" i="5" s="1"/>
  <c r="W158" i="5"/>
  <c r="L158" i="5" s="1"/>
  <c r="AC159" i="5"/>
  <c r="H159" i="5"/>
  <c r="S160" i="5"/>
  <c r="G159" i="5"/>
  <c r="G158" i="4"/>
  <c r="S159" i="4"/>
  <c r="AC158" i="4"/>
  <c r="H158" i="4"/>
  <c r="G160" i="6"/>
  <c r="AC160" i="6"/>
  <c r="S161" i="6"/>
  <c r="H160" i="6"/>
  <c r="D233" i="5"/>
  <c r="C233" i="5"/>
  <c r="F232" i="5"/>
  <c r="B232" i="5" s="1"/>
  <c r="A232" i="5" s="1"/>
  <c r="N159" i="6"/>
  <c r="O159" i="6"/>
  <c r="N158" i="5"/>
  <c r="O158" i="5"/>
  <c r="V157" i="4"/>
  <c r="K157" i="4" s="1"/>
  <c r="T157" i="4"/>
  <c r="I157" i="4" s="1"/>
  <c r="W157" i="4"/>
  <c r="L157" i="4" s="1"/>
  <c r="U157" i="4"/>
  <c r="J157" i="4" s="1"/>
  <c r="AD160" i="6" l="1"/>
  <c r="N158" i="4"/>
  <c r="O158" i="4"/>
  <c r="AD159" i="5"/>
  <c r="F233" i="5"/>
  <c r="B233" i="5" s="1"/>
  <c r="A233" i="5" s="1"/>
  <c r="C234" i="5"/>
  <c r="D234" i="5"/>
  <c r="AD158" i="4"/>
  <c r="C235" i="4"/>
  <c r="F234" i="4"/>
  <c r="B234" i="4" s="1"/>
  <c r="A234" i="4" s="1"/>
  <c r="D235" i="4"/>
  <c r="O160" i="6"/>
  <c r="N160" i="6"/>
  <c r="D235" i="6"/>
  <c r="C235" i="6"/>
  <c r="F234" i="6"/>
  <c r="B234" i="6" s="1"/>
  <c r="A234" i="6" s="1"/>
  <c r="H159" i="4"/>
  <c r="G159" i="4"/>
  <c r="S160" i="4"/>
  <c r="AC159" i="4"/>
  <c r="S162" i="6"/>
  <c r="H161" i="6"/>
  <c r="G161" i="6"/>
  <c r="AC161" i="6"/>
  <c r="V159" i="5"/>
  <c r="K159" i="5" s="1"/>
  <c r="T159" i="5"/>
  <c r="I159" i="5" s="1"/>
  <c r="U159" i="5"/>
  <c r="J159" i="5" s="1"/>
  <c r="W159" i="5"/>
  <c r="L159" i="5" s="1"/>
  <c r="V158" i="4"/>
  <c r="K158" i="4" s="1"/>
  <c r="U158" i="4"/>
  <c r="J158" i="4" s="1"/>
  <c r="T158" i="4"/>
  <c r="I158" i="4" s="1"/>
  <c r="W158" i="4"/>
  <c r="L158" i="4" s="1"/>
  <c r="H160" i="5"/>
  <c r="S161" i="5"/>
  <c r="G160" i="5"/>
  <c r="AC160" i="5"/>
  <c r="W160" i="6"/>
  <c r="L160" i="6" s="1"/>
  <c r="V160" i="6"/>
  <c r="K160" i="6" s="1"/>
  <c r="U160" i="6"/>
  <c r="J160" i="6" s="1"/>
  <c r="T160" i="6"/>
  <c r="I160" i="6" s="1"/>
  <c r="N159" i="5"/>
  <c r="O159" i="5"/>
  <c r="AD160" i="5" l="1"/>
  <c r="AD161" i="6"/>
  <c r="N159" i="4"/>
  <c r="O159" i="4"/>
  <c r="V160" i="5"/>
  <c r="K160" i="5" s="1"/>
  <c r="U160" i="5"/>
  <c r="J160" i="5" s="1"/>
  <c r="T160" i="5"/>
  <c r="I160" i="5" s="1"/>
  <c r="W160" i="5"/>
  <c r="L160" i="5" s="1"/>
  <c r="N161" i="6"/>
  <c r="O161" i="6"/>
  <c r="D236" i="6"/>
  <c r="C236" i="6"/>
  <c r="F235" i="6"/>
  <c r="B235" i="6" s="1"/>
  <c r="A235" i="6" s="1"/>
  <c r="D235" i="5"/>
  <c r="C235" i="5"/>
  <c r="F234" i="5"/>
  <c r="B234" i="5" s="1"/>
  <c r="A234" i="5" s="1"/>
  <c r="AC161" i="5"/>
  <c r="H161" i="5"/>
  <c r="S162" i="5"/>
  <c r="G161" i="5"/>
  <c r="G162" i="6"/>
  <c r="AC162" i="6"/>
  <c r="S163" i="6"/>
  <c r="H162" i="6"/>
  <c r="V159" i="4"/>
  <c r="K159" i="4" s="1"/>
  <c r="W159" i="4"/>
  <c r="L159" i="4" s="1"/>
  <c r="U159" i="4"/>
  <c r="J159" i="4" s="1"/>
  <c r="T159" i="4"/>
  <c r="I159" i="4" s="1"/>
  <c r="O160" i="5"/>
  <c r="N160" i="5"/>
  <c r="AD159" i="4"/>
  <c r="D236" i="4"/>
  <c r="F235" i="4"/>
  <c r="B235" i="4" s="1"/>
  <c r="A235" i="4" s="1"/>
  <c r="C236" i="4"/>
  <c r="W161" i="6"/>
  <c r="L161" i="6" s="1"/>
  <c r="U161" i="6"/>
  <c r="J161" i="6" s="1"/>
  <c r="T161" i="6"/>
  <c r="I161" i="6" s="1"/>
  <c r="V161" i="6"/>
  <c r="K161" i="6" s="1"/>
  <c r="H160" i="4"/>
  <c r="G160" i="4"/>
  <c r="S161" i="4"/>
  <c r="AC160" i="4"/>
  <c r="AD160" i="4" l="1"/>
  <c r="AD161" i="5"/>
  <c r="O161" i="5"/>
  <c r="N161" i="5"/>
  <c r="D237" i="6"/>
  <c r="C237" i="6"/>
  <c r="F236" i="6"/>
  <c r="B236" i="6" s="1"/>
  <c r="A236" i="6" s="1"/>
  <c r="AC161" i="4"/>
  <c r="H161" i="4"/>
  <c r="G161" i="4"/>
  <c r="S162" i="4"/>
  <c r="C237" i="4"/>
  <c r="F236" i="4"/>
  <c r="B236" i="4" s="1"/>
  <c r="A236" i="4" s="1"/>
  <c r="D237" i="4"/>
  <c r="AD162" i="6"/>
  <c r="N162" i="6"/>
  <c r="O162" i="6"/>
  <c r="V160" i="4"/>
  <c r="K160" i="4" s="1"/>
  <c r="W160" i="4"/>
  <c r="L160" i="4" s="1"/>
  <c r="U160" i="4"/>
  <c r="J160" i="4" s="1"/>
  <c r="T160" i="4"/>
  <c r="I160" i="4" s="1"/>
  <c r="W162" i="6"/>
  <c r="L162" i="6" s="1"/>
  <c r="U162" i="6"/>
  <c r="J162" i="6" s="1"/>
  <c r="V162" i="6"/>
  <c r="K162" i="6" s="1"/>
  <c r="T162" i="6"/>
  <c r="I162" i="6" s="1"/>
  <c r="F235" i="5"/>
  <c r="B235" i="5" s="1"/>
  <c r="A235" i="5" s="1"/>
  <c r="C236" i="5"/>
  <c r="D236" i="5"/>
  <c r="S164" i="6"/>
  <c r="H163" i="6"/>
  <c r="G163" i="6"/>
  <c r="AC163" i="6"/>
  <c r="N160" i="4"/>
  <c r="O160" i="4"/>
  <c r="V161" i="5"/>
  <c r="K161" i="5" s="1"/>
  <c r="T161" i="5"/>
  <c r="I161" i="5" s="1"/>
  <c r="W161" i="5"/>
  <c r="L161" i="5" s="1"/>
  <c r="U161" i="5"/>
  <c r="J161" i="5" s="1"/>
  <c r="H162" i="5"/>
  <c r="AC162" i="5"/>
  <c r="S163" i="5"/>
  <c r="G162" i="5"/>
  <c r="AD163" i="6" l="1"/>
  <c r="AD161" i="4"/>
  <c r="D237" i="5"/>
  <c r="C237" i="5"/>
  <c r="F236" i="5"/>
  <c r="B236" i="5" s="1"/>
  <c r="A236" i="5" s="1"/>
  <c r="D238" i="6"/>
  <c r="C238" i="6"/>
  <c r="F237" i="6"/>
  <c r="B237" i="6" s="1"/>
  <c r="A237" i="6" s="1"/>
  <c r="V162" i="5"/>
  <c r="K162" i="5" s="1"/>
  <c r="U162" i="5"/>
  <c r="J162" i="5" s="1"/>
  <c r="T162" i="5"/>
  <c r="I162" i="5" s="1"/>
  <c r="W162" i="5"/>
  <c r="L162" i="5" s="1"/>
  <c r="N163" i="6"/>
  <c r="O163" i="6"/>
  <c r="D238" i="4"/>
  <c r="F237" i="4"/>
  <c r="B237" i="4" s="1"/>
  <c r="A237" i="4" s="1"/>
  <c r="C238" i="4"/>
  <c r="G164" i="6"/>
  <c r="AC164" i="6"/>
  <c r="S165" i="6"/>
  <c r="H164" i="6"/>
  <c r="AC162" i="4"/>
  <c r="H162" i="4"/>
  <c r="G162" i="4"/>
  <c r="S163" i="4"/>
  <c r="W163" i="6"/>
  <c r="L163" i="6" s="1"/>
  <c r="U163" i="6"/>
  <c r="J163" i="6" s="1"/>
  <c r="T163" i="6"/>
  <c r="I163" i="6" s="1"/>
  <c r="V163" i="6"/>
  <c r="K163" i="6" s="1"/>
  <c r="AC163" i="5"/>
  <c r="H163" i="5"/>
  <c r="S164" i="5"/>
  <c r="G163" i="5"/>
  <c r="AD162" i="5"/>
  <c r="V161" i="4"/>
  <c r="K161" i="4" s="1"/>
  <c r="W161" i="4"/>
  <c r="L161" i="4" s="1"/>
  <c r="U161" i="4"/>
  <c r="J161" i="4" s="1"/>
  <c r="T161" i="4"/>
  <c r="I161" i="4" s="1"/>
  <c r="N162" i="5"/>
  <c r="O162" i="5"/>
  <c r="O161" i="4"/>
  <c r="N161" i="4"/>
  <c r="AD163" i="5" l="1"/>
  <c r="O162" i="4"/>
  <c r="N162" i="4"/>
  <c r="AD162" i="4"/>
  <c r="H164" i="5"/>
  <c r="AC164" i="5"/>
  <c r="S165" i="5"/>
  <c r="G164" i="5"/>
  <c r="W164" i="6"/>
  <c r="L164" i="6" s="1"/>
  <c r="V164" i="6"/>
  <c r="K164" i="6" s="1"/>
  <c r="U164" i="6"/>
  <c r="J164" i="6" s="1"/>
  <c r="T164" i="6"/>
  <c r="I164" i="6" s="1"/>
  <c r="N163" i="5"/>
  <c r="O163" i="5"/>
  <c r="S164" i="4"/>
  <c r="AC163" i="4"/>
  <c r="H163" i="4"/>
  <c r="G163" i="4"/>
  <c r="C239" i="4"/>
  <c r="F238" i="4"/>
  <c r="B238" i="4" s="1"/>
  <c r="A238" i="4" s="1"/>
  <c r="D239" i="4"/>
  <c r="N164" i="6"/>
  <c r="O164" i="6"/>
  <c r="V162" i="4"/>
  <c r="K162" i="4" s="1"/>
  <c r="W162" i="4"/>
  <c r="L162" i="4" s="1"/>
  <c r="U162" i="4"/>
  <c r="J162" i="4" s="1"/>
  <c r="T162" i="4"/>
  <c r="I162" i="4" s="1"/>
  <c r="S166" i="6"/>
  <c r="H165" i="6"/>
  <c r="G165" i="6"/>
  <c r="AC165" i="6"/>
  <c r="D239" i="6"/>
  <c r="C239" i="6"/>
  <c r="F238" i="6"/>
  <c r="B238" i="6" s="1"/>
  <c r="A238" i="6" s="1"/>
  <c r="F237" i="5"/>
  <c r="B237" i="5" s="1"/>
  <c r="A237" i="5" s="1"/>
  <c r="C238" i="5"/>
  <c r="D238" i="5"/>
  <c r="V163" i="5"/>
  <c r="K163" i="5" s="1"/>
  <c r="T163" i="5"/>
  <c r="I163" i="5" s="1"/>
  <c r="W163" i="5"/>
  <c r="L163" i="5" s="1"/>
  <c r="U163" i="5"/>
  <c r="J163" i="5" s="1"/>
  <c r="AD164" i="6"/>
  <c r="AD164" i="5" l="1"/>
  <c r="V163" i="4"/>
  <c r="K163" i="4" s="1"/>
  <c r="U163" i="4"/>
  <c r="J163" i="4" s="1"/>
  <c r="W163" i="4"/>
  <c r="L163" i="4" s="1"/>
  <c r="T163" i="4"/>
  <c r="I163" i="4" s="1"/>
  <c r="G166" i="6"/>
  <c r="AC166" i="6"/>
  <c r="S167" i="6"/>
  <c r="H166" i="6"/>
  <c r="AD163" i="4"/>
  <c r="D240" i="6"/>
  <c r="C240" i="6"/>
  <c r="F239" i="6"/>
  <c r="B239" i="6" s="1"/>
  <c r="A239" i="6" s="1"/>
  <c r="S165" i="4"/>
  <c r="AC164" i="4"/>
  <c r="H164" i="4"/>
  <c r="G164" i="4"/>
  <c r="V164" i="5"/>
  <c r="K164" i="5" s="1"/>
  <c r="U164" i="5"/>
  <c r="J164" i="5" s="1"/>
  <c r="T164" i="5"/>
  <c r="I164" i="5" s="1"/>
  <c r="W164" i="5"/>
  <c r="L164" i="5" s="1"/>
  <c r="AC165" i="5"/>
  <c r="H165" i="5"/>
  <c r="S166" i="5"/>
  <c r="G165" i="5"/>
  <c r="N164" i="5"/>
  <c r="O164" i="5"/>
  <c r="W165" i="6"/>
  <c r="L165" i="6" s="1"/>
  <c r="U165" i="6"/>
  <c r="J165" i="6" s="1"/>
  <c r="T165" i="6"/>
  <c r="I165" i="6" s="1"/>
  <c r="V165" i="6"/>
  <c r="K165" i="6" s="1"/>
  <c r="D239" i="5"/>
  <c r="C239" i="5"/>
  <c r="F238" i="5"/>
  <c r="B238" i="5" s="1"/>
  <c r="A238" i="5" s="1"/>
  <c r="AD165" i="6"/>
  <c r="D240" i="4"/>
  <c r="F239" i="4"/>
  <c r="B239" i="4" s="1"/>
  <c r="A239" i="4" s="1"/>
  <c r="C240" i="4"/>
  <c r="O165" i="6"/>
  <c r="N165" i="6"/>
  <c r="N163" i="4"/>
  <c r="O163" i="4"/>
  <c r="O165" i="5" l="1"/>
  <c r="N165" i="5"/>
  <c r="F239" i="5"/>
  <c r="B239" i="5" s="1"/>
  <c r="A239" i="5" s="1"/>
  <c r="C240" i="5"/>
  <c r="D240" i="5"/>
  <c r="S166" i="4"/>
  <c r="AC165" i="4"/>
  <c r="H165" i="4"/>
  <c r="G165" i="4"/>
  <c r="S168" i="6"/>
  <c r="H167" i="6"/>
  <c r="G167" i="6"/>
  <c r="AC167" i="6"/>
  <c r="W166" i="6"/>
  <c r="L166" i="6" s="1"/>
  <c r="U166" i="6"/>
  <c r="J166" i="6" s="1"/>
  <c r="T166" i="6"/>
  <c r="I166" i="6" s="1"/>
  <c r="V166" i="6"/>
  <c r="K166" i="6" s="1"/>
  <c r="AD166" i="6"/>
  <c r="V165" i="5"/>
  <c r="K165" i="5" s="1"/>
  <c r="T165" i="5"/>
  <c r="I165" i="5" s="1"/>
  <c r="W165" i="5"/>
  <c r="L165" i="5" s="1"/>
  <c r="U165" i="5"/>
  <c r="J165" i="5" s="1"/>
  <c r="D241" i="6"/>
  <c r="C241" i="6"/>
  <c r="F240" i="6"/>
  <c r="B240" i="6" s="1"/>
  <c r="A240" i="6" s="1"/>
  <c r="H166" i="5"/>
  <c r="AC166" i="5"/>
  <c r="S167" i="5"/>
  <c r="G166" i="5"/>
  <c r="V164" i="4"/>
  <c r="K164" i="4" s="1"/>
  <c r="U164" i="4"/>
  <c r="J164" i="4" s="1"/>
  <c r="T164" i="4"/>
  <c r="I164" i="4" s="1"/>
  <c r="W164" i="4"/>
  <c r="L164" i="4" s="1"/>
  <c r="N164" i="4"/>
  <c r="O164" i="4"/>
  <c r="C241" i="4"/>
  <c r="F240" i="4"/>
  <c r="B240" i="4" s="1"/>
  <c r="A240" i="4" s="1"/>
  <c r="D241" i="4"/>
  <c r="AD165" i="5"/>
  <c r="AD164" i="4"/>
  <c r="N166" i="6"/>
  <c r="O166" i="6"/>
  <c r="V166" i="5" l="1"/>
  <c r="K166" i="5" s="1"/>
  <c r="U166" i="5"/>
  <c r="J166" i="5" s="1"/>
  <c r="T166" i="5"/>
  <c r="I166" i="5" s="1"/>
  <c r="W166" i="5"/>
  <c r="L166" i="5" s="1"/>
  <c r="N165" i="4"/>
  <c r="O165" i="4"/>
  <c r="G166" i="4"/>
  <c r="S167" i="4"/>
  <c r="AC166" i="4"/>
  <c r="H166" i="4"/>
  <c r="AD167" i="6"/>
  <c r="D241" i="5"/>
  <c r="C241" i="5"/>
  <c r="F240" i="5"/>
  <c r="B240" i="5" s="1"/>
  <c r="A240" i="5" s="1"/>
  <c r="AD166" i="5"/>
  <c r="G168" i="6"/>
  <c r="AC168" i="6"/>
  <c r="S169" i="6"/>
  <c r="H168" i="6"/>
  <c r="D242" i="4"/>
  <c r="F241" i="4"/>
  <c r="B241" i="4" s="1"/>
  <c r="A241" i="4" s="1"/>
  <c r="C242" i="4"/>
  <c r="W167" i="6"/>
  <c r="L167" i="6" s="1"/>
  <c r="U167" i="6"/>
  <c r="J167" i="6" s="1"/>
  <c r="T167" i="6"/>
  <c r="I167" i="6" s="1"/>
  <c r="V167" i="6"/>
  <c r="K167" i="6" s="1"/>
  <c r="AC167" i="5"/>
  <c r="H167" i="5"/>
  <c r="G167" i="5"/>
  <c r="S168" i="5"/>
  <c r="N167" i="6"/>
  <c r="O167" i="6"/>
  <c r="O166" i="5"/>
  <c r="N166" i="5"/>
  <c r="V165" i="4"/>
  <c r="K165" i="4" s="1"/>
  <c r="T165" i="4"/>
  <c r="I165" i="4" s="1"/>
  <c r="W165" i="4"/>
  <c r="L165" i="4" s="1"/>
  <c r="U165" i="4"/>
  <c r="J165" i="4" s="1"/>
  <c r="D242" i="6"/>
  <c r="C242" i="6"/>
  <c r="F241" i="6"/>
  <c r="B241" i="6" s="1"/>
  <c r="A241" i="6" s="1"/>
  <c r="AD165" i="4"/>
  <c r="AD166" i="4" l="1"/>
  <c r="C243" i="4"/>
  <c r="F242" i="4"/>
  <c r="B242" i="4" s="1"/>
  <c r="A242" i="4" s="1"/>
  <c r="D243" i="4"/>
  <c r="H167" i="4"/>
  <c r="G167" i="4"/>
  <c r="S168" i="4"/>
  <c r="AC167" i="4"/>
  <c r="S170" i="6"/>
  <c r="H169" i="6"/>
  <c r="G169" i="6"/>
  <c r="AC169" i="6"/>
  <c r="V167" i="5"/>
  <c r="K167" i="5" s="1"/>
  <c r="T167" i="5"/>
  <c r="I167" i="5" s="1"/>
  <c r="W167" i="5"/>
  <c r="L167" i="5" s="1"/>
  <c r="U167" i="5"/>
  <c r="J167" i="5" s="1"/>
  <c r="H168" i="5"/>
  <c r="G168" i="5"/>
  <c r="AC168" i="5"/>
  <c r="S169" i="5"/>
  <c r="AD168" i="6"/>
  <c r="W168" i="6"/>
  <c r="L168" i="6" s="1"/>
  <c r="U168" i="6"/>
  <c r="J168" i="6" s="1"/>
  <c r="V168" i="6"/>
  <c r="K168" i="6" s="1"/>
  <c r="T168" i="6"/>
  <c r="I168" i="6" s="1"/>
  <c r="D243" i="6"/>
  <c r="C243" i="6"/>
  <c r="F242" i="6"/>
  <c r="B242" i="6" s="1"/>
  <c r="A242" i="6" s="1"/>
  <c r="AD167" i="5"/>
  <c r="N166" i="4"/>
  <c r="O166" i="4"/>
  <c r="N167" i="5"/>
  <c r="O167" i="5"/>
  <c r="O168" i="6"/>
  <c r="N168" i="6"/>
  <c r="F241" i="5"/>
  <c r="B241" i="5" s="1"/>
  <c r="A241" i="5" s="1"/>
  <c r="C242" i="5"/>
  <c r="D242" i="5"/>
  <c r="V166" i="4"/>
  <c r="K166" i="4" s="1"/>
  <c r="U166" i="4"/>
  <c r="J166" i="4" s="1"/>
  <c r="T166" i="4"/>
  <c r="I166" i="4" s="1"/>
  <c r="W166" i="4"/>
  <c r="L166" i="4" s="1"/>
  <c r="AD168" i="5" l="1"/>
  <c r="AD169" i="6"/>
  <c r="G170" i="6"/>
  <c r="AC170" i="6"/>
  <c r="S171" i="6"/>
  <c r="H170" i="6"/>
  <c r="H168" i="4"/>
  <c r="G168" i="4"/>
  <c r="S169" i="4"/>
  <c r="AC168" i="4"/>
  <c r="AC169" i="5"/>
  <c r="H169" i="5"/>
  <c r="G169" i="5"/>
  <c r="S170" i="5"/>
  <c r="V167" i="4"/>
  <c r="K167" i="4" s="1"/>
  <c r="W167" i="4"/>
  <c r="L167" i="4" s="1"/>
  <c r="U167" i="4"/>
  <c r="J167" i="4" s="1"/>
  <c r="T167" i="4"/>
  <c r="I167" i="4" s="1"/>
  <c r="D243" i="5"/>
  <c r="C243" i="5"/>
  <c r="F242" i="5"/>
  <c r="B242" i="5" s="1"/>
  <c r="A242" i="5" s="1"/>
  <c r="O167" i="4"/>
  <c r="N167" i="4"/>
  <c r="V168" i="5"/>
  <c r="K168" i="5" s="1"/>
  <c r="U168" i="5"/>
  <c r="J168" i="5" s="1"/>
  <c r="T168" i="5"/>
  <c r="I168" i="5" s="1"/>
  <c r="W168" i="5"/>
  <c r="L168" i="5" s="1"/>
  <c r="O168" i="5"/>
  <c r="N168" i="5"/>
  <c r="W169" i="6"/>
  <c r="L169" i="6" s="1"/>
  <c r="V169" i="6"/>
  <c r="K169" i="6" s="1"/>
  <c r="U169" i="6"/>
  <c r="J169" i="6" s="1"/>
  <c r="T169" i="6"/>
  <c r="I169" i="6" s="1"/>
  <c r="N169" i="6"/>
  <c r="O169" i="6"/>
  <c r="D244" i="6"/>
  <c r="C244" i="6"/>
  <c r="F243" i="6"/>
  <c r="B243" i="6" s="1"/>
  <c r="A243" i="6" s="1"/>
  <c r="AD167" i="4"/>
  <c r="D244" i="4"/>
  <c r="F243" i="4"/>
  <c r="B243" i="4" s="1"/>
  <c r="A243" i="4" s="1"/>
  <c r="C244" i="4"/>
  <c r="AD169" i="5" l="1"/>
  <c r="AD170" i="6"/>
  <c r="AD168" i="4"/>
  <c r="AC169" i="4"/>
  <c r="H169" i="4"/>
  <c r="G169" i="4"/>
  <c r="S170" i="4"/>
  <c r="V168" i="4"/>
  <c r="K168" i="4" s="1"/>
  <c r="W168" i="4"/>
  <c r="L168" i="4" s="1"/>
  <c r="U168" i="4"/>
  <c r="J168" i="4" s="1"/>
  <c r="T168" i="4"/>
  <c r="I168" i="4" s="1"/>
  <c r="D245" i="6"/>
  <c r="C245" i="6"/>
  <c r="F244" i="6"/>
  <c r="B244" i="6" s="1"/>
  <c r="A244" i="6" s="1"/>
  <c r="N168" i="4"/>
  <c r="O168" i="4"/>
  <c r="C245" i="4"/>
  <c r="F244" i="4"/>
  <c r="B244" i="4" s="1"/>
  <c r="A244" i="4" s="1"/>
  <c r="D245" i="4"/>
  <c r="F243" i="5"/>
  <c r="B243" i="5" s="1"/>
  <c r="A243" i="5" s="1"/>
  <c r="C244" i="5"/>
  <c r="D244" i="5"/>
  <c r="V169" i="5"/>
  <c r="K169" i="5" s="1"/>
  <c r="T169" i="5"/>
  <c r="I169" i="5" s="1"/>
  <c r="W169" i="5"/>
  <c r="L169" i="5" s="1"/>
  <c r="U169" i="5"/>
  <c r="J169" i="5" s="1"/>
  <c r="N170" i="6"/>
  <c r="O170" i="6"/>
  <c r="H170" i="5"/>
  <c r="G170" i="5"/>
  <c r="AC170" i="5"/>
  <c r="S171" i="5"/>
  <c r="O169" i="5"/>
  <c r="N169" i="5"/>
  <c r="S172" i="6"/>
  <c r="H171" i="6"/>
  <c r="G171" i="6"/>
  <c r="AC171" i="6"/>
  <c r="W170" i="6"/>
  <c r="L170" i="6" s="1"/>
  <c r="U170" i="6"/>
  <c r="J170" i="6" s="1"/>
  <c r="V170" i="6"/>
  <c r="K170" i="6" s="1"/>
  <c r="T170" i="6"/>
  <c r="I170" i="6" s="1"/>
  <c r="AD171" i="6" l="1"/>
  <c r="AD170" i="5"/>
  <c r="AD169" i="4"/>
  <c r="D246" i="4"/>
  <c r="F245" i="4"/>
  <c r="B245" i="4" s="1"/>
  <c r="A245" i="4" s="1"/>
  <c r="C246" i="4"/>
  <c r="AC171" i="5"/>
  <c r="AD171" i="5" s="1"/>
  <c r="H171" i="5"/>
  <c r="G171" i="5"/>
  <c r="S172" i="5"/>
  <c r="V170" i="5"/>
  <c r="K170" i="5" s="1"/>
  <c r="U170" i="5"/>
  <c r="J170" i="5" s="1"/>
  <c r="T170" i="5"/>
  <c r="I170" i="5" s="1"/>
  <c r="W170" i="5"/>
  <c r="L170" i="5" s="1"/>
  <c r="AC170" i="4"/>
  <c r="H170" i="4"/>
  <c r="G170" i="4"/>
  <c r="S171" i="4"/>
  <c r="N171" i="6"/>
  <c r="O171" i="6"/>
  <c r="O170" i="5"/>
  <c r="N170" i="5"/>
  <c r="V169" i="4"/>
  <c r="K169" i="4" s="1"/>
  <c r="W169" i="4"/>
  <c r="L169" i="4" s="1"/>
  <c r="U169" i="4"/>
  <c r="J169" i="4" s="1"/>
  <c r="T169" i="4"/>
  <c r="I169" i="4" s="1"/>
  <c r="D246" i="6"/>
  <c r="C246" i="6"/>
  <c r="F245" i="6"/>
  <c r="B245" i="6" s="1"/>
  <c r="A245" i="6" s="1"/>
  <c r="W171" i="6"/>
  <c r="L171" i="6" s="1"/>
  <c r="V171" i="6"/>
  <c r="K171" i="6" s="1"/>
  <c r="U171" i="6"/>
  <c r="J171" i="6" s="1"/>
  <c r="T171" i="6"/>
  <c r="I171" i="6" s="1"/>
  <c r="G172" i="6"/>
  <c r="AC172" i="6"/>
  <c r="S173" i="6"/>
  <c r="H172" i="6"/>
  <c r="O169" i="4"/>
  <c r="N169" i="4"/>
  <c r="D245" i="5"/>
  <c r="C245" i="5"/>
  <c r="F244" i="5"/>
  <c r="B244" i="5" s="1"/>
  <c r="A244" i="5" s="1"/>
  <c r="AD172" i="6" l="1"/>
  <c r="D247" i="6"/>
  <c r="C247" i="6"/>
  <c r="F246" i="6"/>
  <c r="B246" i="6" s="1"/>
  <c r="A246" i="6" s="1"/>
  <c r="AD170" i="4"/>
  <c r="V171" i="5"/>
  <c r="K171" i="5" s="1"/>
  <c r="T171" i="5"/>
  <c r="I171" i="5" s="1"/>
  <c r="W171" i="5"/>
  <c r="L171" i="5" s="1"/>
  <c r="U171" i="5"/>
  <c r="J171" i="5" s="1"/>
  <c r="N172" i="6"/>
  <c r="O172" i="6"/>
  <c r="F245" i="5"/>
  <c r="B245" i="5" s="1"/>
  <c r="A245" i="5" s="1"/>
  <c r="C246" i="5"/>
  <c r="D246" i="5"/>
  <c r="W172" i="6"/>
  <c r="L172" i="6" s="1"/>
  <c r="U172" i="6"/>
  <c r="J172" i="6" s="1"/>
  <c r="V172" i="6"/>
  <c r="K172" i="6" s="1"/>
  <c r="T172" i="6"/>
  <c r="I172" i="6" s="1"/>
  <c r="N171" i="5"/>
  <c r="O171" i="5"/>
  <c r="C247" i="4"/>
  <c r="F246" i="4"/>
  <c r="B246" i="4" s="1"/>
  <c r="A246" i="4" s="1"/>
  <c r="D247" i="4"/>
  <c r="S172" i="4"/>
  <c r="G171" i="4"/>
  <c r="AC171" i="4"/>
  <c r="H171" i="4"/>
  <c r="V170" i="4"/>
  <c r="K170" i="4" s="1"/>
  <c r="W170" i="4"/>
  <c r="L170" i="4" s="1"/>
  <c r="U170" i="4"/>
  <c r="J170" i="4" s="1"/>
  <c r="T170" i="4"/>
  <c r="I170" i="4" s="1"/>
  <c r="S174" i="6"/>
  <c r="H173" i="6"/>
  <c r="G173" i="6"/>
  <c r="AC173" i="6"/>
  <c r="N170" i="4"/>
  <c r="O170" i="4"/>
  <c r="H172" i="5"/>
  <c r="S173" i="5"/>
  <c r="G172" i="5"/>
  <c r="AC172" i="5"/>
  <c r="AD171" i="4" l="1"/>
  <c r="AD173" i="6"/>
  <c r="AD172" i="5"/>
  <c r="O172" i="5"/>
  <c r="N172" i="5"/>
  <c r="D247" i="5"/>
  <c r="C247" i="5"/>
  <c r="F246" i="5"/>
  <c r="B246" i="5" s="1"/>
  <c r="A246" i="5" s="1"/>
  <c r="W173" i="6"/>
  <c r="L173" i="6" s="1"/>
  <c r="V173" i="6"/>
  <c r="K173" i="6" s="1"/>
  <c r="U173" i="6"/>
  <c r="J173" i="6" s="1"/>
  <c r="T173" i="6"/>
  <c r="I173" i="6" s="1"/>
  <c r="N173" i="6"/>
  <c r="O173" i="6"/>
  <c r="N171" i="4"/>
  <c r="O171" i="4"/>
  <c r="D248" i="4"/>
  <c r="F247" i="4"/>
  <c r="B247" i="4" s="1"/>
  <c r="A247" i="4" s="1"/>
  <c r="C248" i="4"/>
  <c r="D248" i="6"/>
  <c r="C248" i="6"/>
  <c r="F247" i="6"/>
  <c r="B247" i="6" s="1"/>
  <c r="A247" i="6" s="1"/>
  <c r="V172" i="5"/>
  <c r="K172" i="5" s="1"/>
  <c r="U172" i="5"/>
  <c r="J172" i="5" s="1"/>
  <c r="T172" i="5"/>
  <c r="I172" i="5" s="1"/>
  <c r="W172" i="5"/>
  <c r="L172" i="5" s="1"/>
  <c r="G174" i="6"/>
  <c r="AC174" i="6"/>
  <c r="S175" i="6"/>
  <c r="H174" i="6"/>
  <c r="AC173" i="5"/>
  <c r="H173" i="5"/>
  <c r="S174" i="5"/>
  <c r="G173" i="5"/>
  <c r="V171" i="4"/>
  <c r="K171" i="4" s="1"/>
  <c r="U171" i="4"/>
  <c r="J171" i="4" s="1"/>
  <c r="W171" i="4"/>
  <c r="L171" i="4" s="1"/>
  <c r="T171" i="4"/>
  <c r="I171" i="4" s="1"/>
  <c r="S173" i="4"/>
  <c r="AC172" i="4"/>
  <c r="G172" i="4"/>
  <c r="H172" i="4"/>
  <c r="AD174" i="6" l="1"/>
  <c r="AD173" i="5"/>
  <c r="D249" i="6"/>
  <c r="C249" i="6"/>
  <c r="F248" i="6"/>
  <c r="B248" i="6" s="1"/>
  <c r="A248" i="6" s="1"/>
  <c r="V172" i="4"/>
  <c r="K172" i="4" s="1"/>
  <c r="W172" i="4"/>
  <c r="L172" i="4" s="1"/>
  <c r="U172" i="4"/>
  <c r="J172" i="4" s="1"/>
  <c r="T172" i="4"/>
  <c r="I172" i="4" s="1"/>
  <c r="V173" i="5"/>
  <c r="K173" i="5" s="1"/>
  <c r="T173" i="5"/>
  <c r="I173" i="5" s="1"/>
  <c r="W173" i="5"/>
  <c r="L173" i="5" s="1"/>
  <c r="U173" i="5"/>
  <c r="J173" i="5" s="1"/>
  <c r="S174" i="4"/>
  <c r="AC173" i="4"/>
  <c r="H173" i="4"/>
  <c r="G173" i="4"/>
  <c r="AD172" i="4"/>
  <c r="H174" i="5"/>
  <c r="S175" i="5"/>
  <c r="G174" i="5"/>
  <c r="AC174" i="5"/>
  <c r="N174" i="6"/>
  <c r="O174" i="6"/>
  <c r="F247" i="5"/>
  <c r="B247" i="5" s="1"/>
  <c r="A247" i="5" s="1"/>
  <c r="C248" i="5"/>
  <c r="D248" i="5"/>
  <c r="N173" i="5"/>
  <c r="O173" i="5"/>
  <c r="C249" i="4"/>
  <c r="F248" i="4"/>
  <c r="B248" i="4" s="1"/>
  <c r="A248" i="4" s="1"/>
  <c r="D249" i="4"/>
  <c r="S176" i="6"/>
  <c r="H175" i="6"/>
  <c r="G175" i="6"/>
  <c r="AC175" i="6"/>
  <c r="O172" i="4"/>
  <c r="N172" i="4"/>
  <c r="W174" i="6"/>
  <c r="L174" i="6" s="1"/>
  <c r="U174" i="6"/>
  <c r="J174" i="6" s="1"/>
  <c r="V174" i="6"/>
  <c r="K174" i="6" s="1"/>
  <c r="T174" i="6"/>
  <c r="I174" i="6" s="1"/>
  <c r="AD173" i="4" l="1"/>
  <c r="W175" i="6"/>
  <c r="L175" i="6" s="1"/>
  <c r="V175" i="6"/>
  <c r="K175" i="6" s="1"/>
  <c r="U175" i="6"/>
  <c r="J175" i="6" s="1"/>
  <c r="T175" i="6"/>
  <c r="I175" i="6" s="1"/>
  <c r="O175" i="6"/>
  <c r="N175" i="6"/>
  <c r="AD174" i="5"/>
  <c r="G174" i="4"/>
  <c r="S175" i="4"/>
  <c r="AC174" i="4"/>
  <c r="H174" i="4"/>
  <c r="G176" i="6"/>
  <c r="AC176" i="6"/>
  <c r="S177" i="6"/>
  <c r="H176" i="6"/>
  <c r="V174" i="5"/>
  <c r="K174" i="5" s="1"/>
  <c r="U174" i="5"/>
  <c r="J174" i="5" s="1"/>
  <c r="T174" i="5"/>
  <c r="I174" i="5" s="1"/>
  <c r="W174" i="5"/>
  <c r="L174" i="5" s="1"/>
  <c r="N174" i="5"/>
  <c r="O174" i="5"/>
  <c r="D250" i="6"/>
  <c r="C250" i="6"/>
  <c r="F249" i="6"/>
  <c r="B249" i="6" s="1"/>
  <c r="A249" i="6" s="1"/>
  <c r="AC175" i="5"/>
  <c r="H175" i="5"/>
  <c r="S176" i="5"/>
  <c r="G175" i="5"/>
  <c r="D249" i="5"/>
  <c r="C249" i="5"/>
  <c r="F248" i="5"/>
  <c r="B248" i="5" s="1"/>
  <c r="A248" i="5" s="1"/>
  <c r="V173" i="4"/>
  <c r="K173" i="4" s="1"/>
  <c r="T173" i="4"/>
  <c r="I173" i="4" s="1"/>
  <c r="W173" i="4"/>
  <c r="L173" i="4" s="1"/>
  <c r="U173" i="4"/>
  <c r="J173" i="4" s="1"/>
  <c r="AD175" i="6"/>
  <c r="D250" i="4"/>
  <c r="F249" i="4"/>
  <c r="B249" i="4" s="1"/>
  <c r="A249" i="4" s="1"/>
  <c r="C250" i="4"/>
  <c r="N173" i="4"/>
  <c r="O173" i="4"/>
  <c r="AD176" i="6" l="1"/>
  <c r="AD174" i="4"/>
  <c r="V175" i="5"/>
  <c r="K175" i="5" s="1"/>
  <c r="T175" i="5"/>
  <c r="I175" i="5" s="1"/>
  <c r="U175" i="5"/>
  <c r="J175" i="5" s="1"/>
  <c r="W175" i="5"/>
  <c r="L175" i="5" s="1"/>
  <c r="N175" i="5"/>
  <c r="O175" i="5"/>
  <c r="N176" i="6"/>
  <c r="O176" i="6"/>
  <c r="AD175" i="5"/>
  <c r="S178" i="6"/>
  <c r="H177" i="6"/>
  <c r="G177" i="6"/>
  <c r="AC177" i="6"/>
  <c r="D251" i="6"/>
  <c r="F250" i="6"/>
  <c r="B250" i="6" s="1"/>
  <c r="A250" i="6" s="1"/>
  <c r="C251" i="6"/>
  <c r="W176" i="6"/>
  <c r="L176" i="6" s="1"/>
  <c r="U176" i="6"/>
  <c r="J176" i="6" s="1"/>
  <c r="V176" i="6"/>
  <c r="K176" i="6" s="1"/>
  <c r="T176" i="6"/>
  <c r="I176" i="6" s="1"/>
  <c r="F249" i="5"/>
  <c r="B249" i="5" s="1"/>
  <c r="A249" i="5" s="1"/>
  <c r="C250" i="5"/>
  <c r="D250" i="5"/>
  <c r="N174" i="4"/>
  <c r="O174" i="4"/>
  <c r="H175" i="4"/>
  <c r="G175" i="4"/>
  <c r="S176" i="4"/>
  <c r="AC175" i="4"/>
  <c r="C251" i="4"/>
  <c r="F250" i="4"/>
  <c r="B250" i="4" s="1"/>
  <c r="A250" i="4" s="1"/>
  <c r="D251" i="4"/>
  <c r="H176" i="5"/>
  <c r="S177" i="5"/>
  <c r="G176" i="5"/>
  <c r="AC176" i="5"/>
  <c r="V174" i="4"/>
  <c r="K174" i="4" s="1"/>
  <c r="U174" i="4"/>
  <c r="J174" i="4" s="1"/>
  <c r="T174" i="4"/>
  <c r="I174" i="4" s="1"/>
  <c r="W174" i="4"/>
  <c r="L174" i="4" s="1"/>
  <c r="AD175" i="4" l="1"/>
  <c r="AD177" i="6"/>
  <c r="V176" i="5"/>
  <c r="K176" i="5" s="1"/>
  <c r="U176" i="5"/>
  <c r="J176" i="5" s="1"/>
  <c r="T176" i="5"/>
  <c r="I176" i="5" s="1"/>
  <c r="W176" i="5"/>
  <c r="L176" i="5" s="1"/>
  <c r="N175" i="4"/>
  <c r="O175" i="4"/>
  <c r="AD176" i="5"/>
  <c r="D252" i="4"/>
  <c r="F251" i="4"/>
  <c r="B251" i="4" s="1"/>
  <c r="A251" i="4" s="1"/>
  <c r="C252" i="4"/>
  <c r="W177" i="6"/>
  <c r="L177" i="6" s="1"/>
  <c r="V177" i="6"/>
  <c r="K177" i="6" s="1"/>
  <c r="U177" i="6"/>
  <c r="J177" i="6" s="1"/>
  <c r="T177" i="6"/>
  <c r="I177" i="6" s="1"/>
  <c r="AC177" i="5"/>
  <c r="H177" i="5"/>
  <c r="S178" i="5"/>
  <c r="G177" i="5"/>
  <c r="H176" i="4"/>
  <c r="G176" i="4"/>
  <c r="S177" i="4"/>
  <c r="AC176" i="4"/>
  <c r="D251" i="5"/>
  <c r="C251" i="5"/>
  <c r="F250" i="5"/>
  <c r="B250" i="5" s="1"/>
  <c r="A250" i="5" s="1"/>
  <c r="D252" i="6"/>
  <c r="F251" i="6"/>
  <c r="B251" i="6" s="1"/>
  <c r="A251" i="6" s="1"/>
  <c r="C252" i="6"/>
  <c r="G178" i="6"/>
  <c r="AC178" i="6"/>
  <c r="S179" i="6"/>
  <c r="H178" i="6"/>
  <c r="N177" i="6"/>
  <c r="O177" i="6"/>
  <c r="O176" i="5"/>
  <c r="N176" i="5"/>
  <c r="V175" i="4"/>
  <c r="K175" i="4" s="1"/>
  <c r="W175" i="4"/>
  <c r="L175" i="4" s="1"/>
  <c r="U175" i="4"/>
  <c r="J175" i="4" s="1"/>
  <c r="T175" i="4"/>
  <c r="I175" i="4" s="1"/>
  <c r="AD178" i="6" l="1"/>
  <c r="AD176" i="4"/>
  <c r="W178" i="6"/>
  <c r="L178" i="6" s="1"/>
  <c r="U178" i="6"/>
  <c r="J178" i="6" s="1"/>
  <c r="V178" i="6"/>
  <c r="K178" i="6" s="1"/>
  <c r="T178" i="6"/>
  <c r="I178" i="6" s="1"/>
  <c r="H178" i="5"/>
  <c r="AC178" i="5"/>
  <c r="S179" i="5"/>
  <c r="G178" i="5"/>
  <c r="C253" i="4"/>
  <c r="F252" i="4"/>
  <c r="B252" i="4" s="1"/>
  <c r="A252" i="4" s="1"/>
  <c r="D253" i="4"/>
  <c r="D253" i="6"/>
  <c r="F252" i="6"/>
  <c r="B252" i="6" s="1"/>
  <c r="A252" i="6" s="1"/>
  <c r="C253" i="6"/>
  <c r="F251" i="5"/>
  <c r="B251" i="5" s="1"/>
  <c r="A251" i="5" s="1"/>
  <c r="C252" i="5"/>
  <c r="D252" i="5"/>
  <c r="N177" i="5"/>
  <c r="O177" i="5"/>
  <c r="V177" i="5"/>
  <c r="K177" i="5" s="1"/>
  <c r="T177" i="5"/>
  <c r="I177" i="5" s="1"/>
  <c r="W177" i="5"/>
  <c r="L177" i="5" s="1"/>
  <c r="U177" i="5"/>
  <c r="J177" i="5" s="1"/>
  <c r="AD177" i="5"/>
  <c r="S180" i="6"/>
  <c r="H179" i="6"/>
  <c r="G179" i="6"/>
  <c r="AC179" i="6"/>
  <c r="O176" i="4"/>
  <c r="N176" i="4"/>
  <c r="AC177" i="4"/>
  <c r="H177" i="4"/>
  <c r="G177" i="4"/>
  <c r="S178" i="4"/>
  <c r="O178" i="6"/>
  <c r="N178" i="6"/>
  <c r="V176" i="4"/>
  <c r="K176" i="4" s="1"/>
  <c r="W176" i="4"/>
  <c r="L176" i="4" s="1"/>
  <c r="U176" i="4"/>
  <c r="J176" i="4" s="1"/>
  <c r="T176" i="4"/>
  <c r="I176" i="4" s="1"/>
  <c r="AD178" i="5" l="1"/>
  <c r="AD179" i="6"/>
  <c r="AD177" i="4"/>
  <c r="AC179" i="5"/>
  <c r="H179" i="5"/>
  <c r="S180" i="5"/>
  <c r="G179" i="5"/>
  <c r="D253" i="5"/>
  <c r="C253" i="5"/>
  <c r="F252" i="5"/>
  <c r="B252" i="5" s="1"/>
  <c r="A252" i="5" s="1"/>
  <c r="N178" i="5"/>
  <c r="O178" i="5"/>
  <c r="V177" i="4"/>
  <c r="K177" i="4" s="1"/>
  <c r="W177" i="4"/>
  <c r="L177" i="4" s="1"/>
  <c r="U177" i="4"/>
  <c r="J177" i="4" s="1"/>
  <c r="T177" i="4"/>
  <c r="I177" i="4" s="1"/>
  <c r="W179" i="6"/>
  <c r="L179" i="6" s="1"/>
  <c r="V179" i="6"/>
  <c r="K179" i="6" s="1"/>
  <c r="U179" i="6"/>
  <c r="J179" i="6" s="1"/>
  <c r="T179" i="6"/>
  <c r="I179" i="6" s="1"/>
  <c r="N177" i="4"/>
  <c r="O177" i="4"/>
  <c r="N179" i="6"/>
  <c r="O179" i="6"/>
  <c r="D254" i="6"/>
  <c r="F253" i="6"/>
  <c r="B253" i="6" s="1"/>
  <c r="A253" i="6" s="1"/>
  <c r="C254" i="6"/>
  <c r="AC178" i="4"/>
  <c r="H178" i="4"/>
  <c r="G178" i="4"/>
  <c r="S179" i="4"/>
  <c r="D254" i="4"/>
  <c r="F253" i="4"/>
  <c r="B253" i="4" s="1"/>
  <c r="A253" i="4" s="1"/>
  <c r="C254" i="4"/>
  <c r="G180" i="6"/>
  <c r="AC180" i="6"/>
  <c r="S181" i="6"/>
  <c r="H180" i="6"/>
  <c r="V178" i="5"/>
  <c r="K178" i="5" s="1"/>
  <c r="U178" i="5"/>
  <c r="J178" i="5" s="1"/>
  <c r="T178" i="5"/>
  <c r="I178" i="5" s="1"/>
  <c r="W178" i="5"/>
  <c r="L178" i="5" s="1"/>
  <c r="O180" i="6" l="1"/>
  <c r="N180" i="6"/>
  <c r="V179" i="5"/>
  <c r="K179" i="5" s="1"/>
  <c r="T179" i="5"/>
  <c r="I179" i="5" s="1"/>
  <c r="W179" i="5"/>
  <c r="L179" i="5" s="1"/>
  <c r="U179" i="5"/>
  <c r="J179" i="5" s="1"/>
  <c r="S180" i="4"/>
  <c r="AC179" i="4"/>
  <c r="G179" i="4"/>
  <c r="H179" i="4"/>
  <c r="H180" i="5"/>
  <c r="AC180" i="5"/>
  <c r="S181" i="5"/>
  <c r="G180" i="5"/>
  <c r="S182" i="6"/>
  <c r="H181" i="6"/>
  <c r="G181" i="6"/>
  <c r="AC181" i="6"/>
  <c r="AD180" i="6"/>
  <c r="V178" i="4"/>
  <c r="K178" i="4" s="1"/>
  <c r="W178" i="4"/>
  <c r="L178" i="4" s="1"/>
  <c r="U178" i="4"/>
  <c r="J178" i="4" s="1"/>
  <c r="T178" i="4"/>
  <c r="I178" i="4" s="1"/>
  <c r="O179" i="5"/>
  <c r="N179" i="5"/>
  <c r="F253" i="5"/>
  <c r="B253" i="5" s="1"/>
  <c r="A253" i="5" s="1"/>
  <c r="C254" i="5"/>
  <c r="D254" i="5"/>
  <c r="W180" i="6"/>
  <c r="L180" i="6" s="1"/>
  <c r="U180" i="6"/>
  <c r="J180" i="6" s="1"/>
  <c r="V180" i="6"/>
  <c r="K180" i="6" s="1"/>
  <c r="T180" i="6"/>
  <c r="I180" i="6" s="1"/>
  <c r="O178" i="4"/>
  <c r="N178" i="4"/>
  <c r="AD179" i="5"/>
  <c r="C255" i="4"/>
  <c r="F254" i="4"/>
  <c r="B254" i="4" s="1"/>
  <c r="A254" i="4" s="1"/>
  <c r="D255" i="4"/>
  <c r="AD178" i="4"/>
  <c r="D255" i="6"/>
  <c r="F254" i="6"/>
  <c r="B254" i="6" s="1"/>
  <c r="A254" i="6" s="1"/>
  <c r="C255" i="6"/>
  <c r="AD180" i="5" l="1"/>
  <c r="O180" i="5"/>
  <c r="N180" i="5"/>
  <c r="D256" i="6"/>
  <c r="F255" i="6"/>
  <c r="B255" i="6" s="1"/>
  <c r="A255" i="6" s="1"/>
  <c r="C256" i="6"/>
  <c r="AD181" i="6"/>
  <c r="N179" i="4"/>
  <c r="O179" i="4"/>
  <c r="W181" i="6"/>
  <c r="L181" i="6" s="1"/>
  <c r="V181" i="6"/>
  <c r="K181" i="6" s="1"/>
  <c r="U181" i="6"/>
  <c r="J181" i="6" s="1"/>
  <c r="T181" i="6"/>
  <c r="I181" i="6" s="1"/>
  <c r="V179" i="4"/>
  <c r="K179" i="4" s="1"/>
  <c r="W179" i="4"/>
  <c r="L179" i="4" s="1"/>
  <c r="T179" i="4"/>
  <c r="I179" i="4" s="1"/>
  <c r="U179" i="4"/>
  <c r="J179" i="4" s="1"/>
  <c r="D256" i="4"/>
  <c r="F255" i="4"/>
  <c r="B255" i="4" s="1"/>
  <c r="A255" i="4" s="1"/>
  <c r="C256" i="4"/>
  <c r="N181" i="6"/>
  <c r="O181" i="6"/>
  <c r="AD179" i="4"/>
  <c r="G182" i="6"/>
  <c r="AC182" i="6"/>
  <c r="S183" i="6"/>
  <c r="H182" i="6"/>
  <c r="S181" i="4"/>
  <c r="AC180" i="4"/>
  <c r="H180" i="4"/>
  <c r="G180" i="4"/>
  <c r="V180" i="5"/>
  <c r="K180" i="5" s="1"/>
  <c r="U180" i="5"/>
  <c r="J180" i="5" s="1"/>
  <c r="T180" i="5"/>
  <c r="I180" i="5" s="1"/>
  <c r="W180" i="5"/>
  <c r="L180" i="5" s="1"/>
  <c r="D255" i="5"/>
  <c r="C255" i="5"/>
  <c r="F254" i="5"/>
  <c r="B254" i="5" s="1"/>
  <c r="A254" i="5" s="1"/>
  <c r="AC181" i="5"/>
  <c r="H181" i="5"/>
  <c r="S182" i="5"/>
  <c r="G181" i="5"/>
  <c r="AD182" i="6" l="1"/>
  <c r="D257" i="6"/>
  <c r="F256" i="6"/>
  <c r="B256" i="6" s="1"/>
  <c r="A256" i="6" s="1"/>
  <c r="C257" i="6"/>
  <c r="F255" i="5"/>
  <c r="B255" i="5" s="1"/>
  <c r="A255" i="5" s="1"/>
  <c r="C256" i="5"/>
  <c r="D256" i="5"/>
  <c r="W182" i="6"/>
  <c r="L182" i="6" s="1"/>
  <c r="U182" i="6"/>
  <c r="J182" i="6" s="1"/>
  <c r="V182" i="6"/>
  <c r="K182" i="6" s="1"/>
  <c r="T182" i="6"/>
  <c r="I182" i="6" s="1"/>
  <c r="V180" i="4"/>
  <c r="K180" i="4" s="1"/>
  <c r="U180" i="4"/>
  <c r="J180" i="4" s="1"/>
  <c r="T180" i="4"/>
  <c r="I180" i="4" s="1"/>
  <c r="W180" i="4"/>
  <c r="L180" i="4" s="1"/>
  <c r="V181" i="5"/>
  <c r="K181" i="5" s="1"/>
  <c r="T181" i="5"/>
  <c r="I181" i="5" s="1"/>
  <c r="W181" i="5"/>
  <c r="L181" i="5" s="1"/>
  <c r="U181" i="5"/>
  <c r="J181" i="5" s="1"/>
  <c r="O180" i="4"/>
  <c r="N180" i="4"/>
  <c r="H182" i="5"/>
  <c r="AC182" i="5"/>
  <c r="S183" i="5"/>
  <c r="G182" i="5"/>
  <c r="O181" i="5"/>
  <c r="N181" i="5"/>
  <c r="AD180" i="4"/>
  <c r="S184" i="6"/>
  <c r="H183" i="6"/>
  <c r="G183" i="6"/>
  <c r="AC183" i="6"/>
  <c r="AD181" i="5"/>
  <c r="S182" i="4"/>
  <c r="AC181" i="4"/>
  <c r="H181" i="4"/>
  <c r="G181" i="4"/>
  <c r="C257" i="4"/>
  <c r="F256" i="4"/>
  <c r="B256" i="4" s="1"/>
  <c r="A256" i="4" s="1"/>
  <c r="D257" i="4"/>
  <c r="O182" i="6"/>
  <c r="N182" i="6"/>
  <c r="AD182" i="5" l="1"/>
  <c r="N183" i="6"/>
  <c r="O183" i="6"/>
  <c r="G184" i="6"/>
  <c r="AC184" i="6"/>
  <c r="S185" i="6"/>
  <c r="H184" i="6"/>
  <c r="D258" i="6"/>
  <c r="F257" i="6"/>
  <c r="B257" i="6" s="1"/>
  <c r="A257" i="6" s="1"/>
  <c r="C258" i="6"/>
  <c r="D258" i="4"/>
  <c r="F257" i="4"/>
  <c r="B257" i="4" s="1"/>
  <c r="A257" i="4" s="1"/>
  <c r="C258" i="4"/>
  <c r="W183" i="6"/>
  <c r="L183" i="6" s="1"/>
  <c r="V183" i="6"/>
  <c r="K183" i="6" s="1"/>
  <c r="U183" i="6"/>
  <c r="J183" i="6" s="1"/>
  <c r="T183" i="6"/>
  <c r="I183" i="6" s="1"/>
  <c r="O181" i="4"/>
  <c r="N181" i="4"/>
  <c r="AD181" i="4"/>
  <c r="O182" i="5"/>
  <c r="N182" i="5"/>
  <c r="V181" i="4"/>
  <c r="K181" i="4" s="1"/>
  <c r="T181" i="4"/>
  <c r="I181" i="4" s="1"/>
  <c r="W181" i="4"/>
  <c r="L181" i="4" s="1"/>
  <c r="U181" i="4"/>
  <c r="J181" i="4" s="1"/>
  <c r="G182" i="4"/>
  <c r="S183" i="4"/>
  <c r="AC182" i="4"/>
  <c r="H182" i="4"/>
  <c r="V182" i="5"/>
  <c r="K182" i="5" s="1"/>
  <c r="U182" i="5"/>
  <c r="J182" i="5" s="1"/>
  <c r="T182" i="5"/>
  <c r="I182" i="5" s="1"/>
  <c r="W182" i="5"/>
  <c r="L182" i="5" s="1"/>
  <c r="AD183" i="6"/>
  <c r="AC183" i="5"/>
  <c r="H183" i="5"/>
  <c r="G183" i="5"/>
  <c r="S184" i="5"/>
  <c r="D257" i="5"/>
  <c r="C257" i="5"/>
  <c r="F256" i="5"/>
  <c r="B256" i="5" s="1"/>
  <c r="A256" i="5" s="1"/>
  <c r="AD184" i="6" l="1"/>
  <c r="O183" i="5"/>
  <c r="N183" i="5"/>
  <c r="N184" i="6"/>
  <c r="O184" i="6"/>
  <c r="S186" i="6"/>
  <c r="H185" i="6"/>
  <c r="G185" i="6"/>
  <c r="AC185" i="6"/>
  <c r="C259" i="4"/>
  <c r="F258" i="4"/>
  <c r="B258" i="4" s="1"/>
  <c r="A258" i="4" s="1"/>
  <c r="D259" i="4"/>
  <c r="AD183" i="5"/>
  <c r="N182" i="4"/>
  <c r="O182" i="4"/>
  <c r="D259" i="6"/>
  <c r="F258" i="6"/>
  <c r="B258" i="6" s="1"/>
  <c r="A258" i="6" s="1"/>
  <c r="C259" i="6"/>
  <c r="W184" i="6"/>
  <c r="L184" i="6" s="1"/>
  <c r="U184" i="6"/>
  <c r="J184" i="6" s="1"/>
  <c r="V184" i="6"/>
  <c r="K184" i="6" s="1"/>
  <c r="T184" i="6"/>
  <c r="I184" i="6" s="1"/>
  <c r="V182" i="4"/>
  <c r="K182" i="4" s="1"/>
  <c r="U182" i="4"/>
  <c r="J182" i="4" s="1"/>
  <c r="T182" i="4"/>
  <c r="I182" i="4" s="1"/>
  <c r="W182" i="4"/>
  <c r="L182" i="4" s="1"/>
  <c r="F257" i="5"/>
  <c r="B257" i="5" s="1"/>
  <c r="A257" i="5" s="1"/>
  <c r="C258" i="5"/>
  <c r="D258" i="5"/>
  <c r="AD182" i="4"/>
  <c r="H184" i="5"/>
  <c r="G184" i="5"/>
  <c r="AC184" i="5"/>
  <c r="S185" i="5"/>
  <c r="V183" i="5"/>
  <c r="K183" i="5" s="1"/>
  <c r="T183" i="5"/>
  <c r="I183" i="5" s="1"/>
  <c r="W183" i="5"/>
  <c r="L183" i="5" s="1"/>
  <c r="U183" i="5"/>
  <c r="J183" i="5" s="1"/>
  <c r="H183" i="4"/>
  <c r="G183" i="4"/>
  <c r="S184" i="4"/>
  <c r="AC183" i="4"/>
  <c r="AD183" i="4" l="1"/>
  <c r="AD185" i="6"/>
  <c r="V184" i="5"/>
  <c r="K184" i="5" s="1"/>
  <c r="U184" i="5"/>
  <c r="J184" i="5" s="1"/>
  <c r="T184" i="5"/>
  <c r="I184" i="5" s="1"/>
  <c r="W184" i="5"/>
  <c r="L184" i="5" s="1"/>
  <c r="W185" i="6"/>
  <c r="L185" i="6" s="1"/>
  <c r="V185" i="6"/>
  <c r="K185" i="6" s="1"/>
  <c r="U185" i="6"/>
  <c r="J185" i="6" s="1"/>
  <c r="T185" i="6"/>
  <c r="I185" i="6" s="1"/>
  <c r="O184" i="5"/>
  <c r="N184" i="5"/>
  <c r="N185" i="6"/>
  <c r="O185" i="6"/>
  <c r="G186" i="6"/>
  <c r="AC186" i="6"/>
  <c r="S187" i="6"/>
  <c r="H186" i="6"/>
  <c r="D260" i="6"/>
  <c r="F259" i="6"/>
  <c r="B259" i="6" s="1"/>
  <c r="A259" i="6" s="1"/>
  <c r="C260" i="6"/>
  <c r="H184" i="4"/>
  <c r="G184" i="4"/>
  <c r="AC184" i="4"/>
  <c r="S185" i="4"/>
  <c r="D259" i="5"/>
  <c r="C259" i="5"/>
  <c r="F258" i="5"/>
  <c r="B258" i="5" s="1"/>
  <c r="A258" i="5" s="1"/>
  <c r="V183" i="4"/>
  <c r="K183" i="4" s="1"/>
  <c r="W183" i="4"/>
  <c r="L183" i="4" s="1"/>
  <c r="U183" i="4"/>
  <c r="J183" i="4" s="1"/>
  <c r="T183" i="4"/>
  <c r="I183" i="4" s="1"/>
  <c r="AC185" i="5"/>
  <c r="H185" i="5"/>
  <c r="G185" i="5"/>
  <c r="S186" i="5"/>
  <c r="D260" i="4"/>
  <c r="F259" i="4"/>
  <c r="B259" i="4" s="1"/>
  <c r="A259" i="4" s="1"/>
  <c r="C260" i="4"/>
  <c r="N183" i="4"/>
  <c r="O183" i="4"/>
  <c r="AD184" i="5"/>
  <c r="AD186" i="6" l="1"/>
  <c r="AD185" i="5"/>
  <c r="F259" i="5"/>
  <c r="B259" i="5" s="1"/>
  <c r="A259" i="5" s="1"/>
  <c r="C260" i="5"/>
  <c r="D260" i="5"/>
  <c r="W186" i="6"/>
  <c r="L186" i="6" s="1"/>
  <c r="U186" i="6"/>
  <c r="J186" i="6" s="1"/>
  <c r="V186" i="6"/>
  <c r="K186" i="6" s="1"/>
  <c r="T186" i="6"/>
  <c r="I186" i="6" s="1"/>
  <c r="AC185" i="4"/>
  <c r="H185" i="4"/>
  <c r="G185" i="4"/>
  <c r="S186" i="4"/>
  <c r="AD184" i="4"/>
  <c r="H186" i="5"/>
  <c r="G186" i="5"/>
  <c r="AC186" i="5"/>
  <c r="S187" i="5"/>
  <c r="V184" i="4"/>
  <c r="K184" i="4" s="1"/>
  <c r="W184" i="4"/>
  <c r="L184" i="4" s="1"/>
  <c r="U184" i="4"/>
  <c r="J184" i="4" s="1"/>
  <c r="T184" i="4"/>
  <c r="I184" i="4" s="1"/>
  <c r="V185" i="5"/>
  <c r="K185" i="5" s="1"/>
  <c r="T185" i="5"/>
  <c r="I185" i="5" s="1"/>
  <c r="W185" i="5"/>
  <c r="L185" i="5" s="1"/>
  <c r="U185" i="5"/>
  <c r="J185" i="5" s="1"/>
  <c r="O184" i="4"/>
  <c r="N184" i="4"/>
  <c r="N186" i="6"/>
  <c r="O186" i="6"/>
  <c r="C261" i="4"/>
  <c r="F260" i="4"/>
  <c r="B260" i="4" s="1"/>
  <c r="A260" i="4" s="1"/>
  <c r="D261" i="4"/>
  <c r="N185" i="5"/>
  <c r="O185" i="5"/>
  <c r="D261" i="6"/>
  <c r="F260" i="6"/>
  <c r="B260" i="6" s="1"/>
  <c r="A260" i="6" s="1"/>
  <c r="C261" i="6"/>
  <c r="S188" i="6"/>
  <c r="H187" i="6"/>
  <c r="G187" i="6"/>
  <c r="AC187" i="6"/>
  <c r="AD187" i="6" l="1"/>
  <c r="AD186" i="5"/>
  <c r="AD185" i="4"/>
  <c r="D262" i="6"/>
  <c r="C262" i="6"/>
  <c r="F261" i="6"/>
  <c r="B261" i="6" s="1"/>
  <c r="A261" i="6" s="1"/>
  <c r="V185" i="4"/>
  <c r="K185" i="4" s="1"/>
  <c r="W185" i="4"/>
  <c r="L185" i="4" s="1"/>
  <c r="U185" i="4"/>
  <c r="J185" i="4" s="1"/>
  <c r="T185" i="4"/>
  <c r="I185" i="4" s="1"/>
  <c r="O185" i="4"/>
  <c r="N185" i="4"/>
  <c r="AC187" i="5"/>
  <c r="H187" i="5"/>
  <c r="G187" i="5"/>
  <c r="S188" i="5"/>
  <c r="D262" i="4"/>
  <c r="F261" i="4"/>
  <c r="B261" i="4" s="1"/>
  <c r="A261" i="4" s="1"/>
  <c r="C262" i="4"/>
  <c r="V186" i="5"/>
  <c r="K186" i="5" s="1"/>
  <c r="U186" i="5"/>
  <c r="J186" i="5" s="1"/>
  <c r="T186" i="5"/>
  <c r="I186" i="5" s="1"/>
  <c r="W186" i="5"/>
  <c r="L186" i="5" s="1"/>
  <c r="W187" i="6"/>
  <c r="L187" i="6" s="1"/>
  <c r="V187" i="6"/>
  <c r="K187" i="6" s="1"/>
  <c r="U187" i="6"/>
  <c r="J187" i="6" s="1"/>
  <c r="T187" i="6"/>
  <c r="I187" i="6" s="1"/>
  <c r="O186" i="5"/>
  <c r="N186" i="5"/>
  <c r="D261" i="5"/>
  <c r="C261" i="5"/>
  <c r="F260" i="5"/>
  <c r="B260" i="5" s="1"/>
  <c r="A260" i="5" s="1"/>
  <c r="N187" i="6"/>
  <c r="O187" i="6"/>
  <c r="G188" i="6"/>
  <c r="AC188" i="6"/>
  <c r="S189" i="6"/>
  <c r="H188" i="6"/>
  <c r="AC186" i="4"/>
  <c r="H186" i="4"/>
  <c r="G186" i="4"/>
  <c r="S187" i="4"/>
  <c r="AD187" i="5" l="1"/>
  <c r="AD186" i="4"/>
  <c r="S188" i="4"/>
  <c r="AC187" i="4"/>
  <c r="G187" i="4"/>
  <c r="H187" i="4"/>
  <c r="V187" i="5"/>
  <c r="K187" i="5" s="1"/>
  <c r="T187" i="5"/>
  <c r="I187" i="5" s="1"/>
  <c r="W187" i="5"/>
  <c r="L187" i="5" s="1"/>
  <c r="U187" i="5"/>
  <c r="J187" i="5" s="1"/>
  <c r="O188" i="6"/>
  <c r="N188" i="6"/>
  <c r="O187" i="5"/>
  <c r="N187" i="5"/>
  <c r="S190" i="6"/>
  <c r="H189" i="6"/>
  <c r="G189" i="6"/>
  <c r="AC189" i="6"/>
  <c r="F261" i="5"/>
  <c r="B261" i="5" s="1"/>
  <c r="A261" i="5" s="1"/>
  <c r="C262" i="5"/>
  <c r="D262" i="5"/>
  <c r="AD188" i="6"/>
  <c r="C263" i="4"/>
  <c r="F262" i="4"/>
  <c r="B262" i="4" s="1"/>
  <c r="A262" i="4" s="1"/>
  <c r="D263" i="4"/>
  <c r="W188" i="6"/>
  <c r="L188" i="6" s="1"/>
  <c r="U188" i="6"/>
  <c r="J188" i="6" s="1"/>
  <c r="V188" i="6"/>
  <c r="K188" i="6" s="1"/>
  <c r="T188" i="6"/>
  <c r="I188" i="6" s="1"/>
  <c r="D263" i="6"/>
  <c r="F262" i="6"/>
  <c r="B262" i="6" s="1"/>
  <c r="A262" i="6" s="1"/>
  <c r="C263" i="6"/>
  <c r="V186" i="4"/>
  <c r="K186" i="4" s="1"/>
  <c r="W186" i="4"/>
  <c r="L186" i="4" s="1"/>
  <c r="U186" i="4"/>
  <c r="J186" i="4" s="1"/>
  <c r="T186" i="4"/>
  <c r="I186" i="4" s="1"/>
  <c r="N186" i="4"/>
  <c r="O186" i="4"/>
  <c r="H188" i="5"/>
  <c r="S189" i="5"/>
  <c r="G188" i="5"/>
  <c r="AC188" i="5"/>
  <c r="AD188" i="5" l="1"/>
  <c r="O188" i="5"/>
  <c r="N188" i="5"/>
  <c r="W189" i="6"/>
  <c r="L189" i="6" s="1"/>
  <c r="V189" i="6"/>
  <c r="K189" i="6" s="1"/>
  <c r="U189" i="6"/>
  <c r="J189" i="6" s="1"/>
  <c r="T189" i="6"/>
  <c r="I189" i="6" s="1"/>
  <c r="D264" i="6"/>
  <c r="C264" i="6"/>
  <c r="F263" i="6"/>
  <c r="B263" i="6" s="1"/>
  <c r="A263" i="6" s="1"/>
  <c r="O189" i="6"/>
  <c r="N189" i="6"/>
  <c r="G190" i="6"/>
  <c r="AC190" i="6"/>
  <c r="S191" i="6"/>
  <c r="H190" i="6"/>
  <c r="D263" i="5"/>
  <c r="C263" i="5"/>
  <c r="F262" i="5"/>
  <c r="B262" i="5" s="1"/>
  <c r="A262" i="5" s="1"/>
  <c r="N187" i="4"/>
  <c r="O187" i="4"/>
  <c r="V188" i="5"/>
  <c r="K188" i="5" s="1"/>
  <c r="U188" i="5"/>
  <c r="J188" i="5" s="1"/>
  <c r="T188" i="5"/>
  <c r="I188" i="5" s="1"/>
  <c r="W188" i="5"/>
  <c r="L188" i="5" s="1"/>
  <c r="V187" i="4"/>
  <c r="K187" i="4" s="1"/>
  <c r="W187" i="4"/>
  <c r="L187" i="4" s="1"/>
  <c r="U187" i="4"/>
  <c r="J187" i="4" s="1"/>
  <c r="T187" i="4"/>
  <c r="I187" i="4" s="1"/>
  <c r="AC189" i="5"/>
  <c r="H189" i="5"/>
  <c r="S190" i="5"/>
  <c r="G189" i="5"/>
  <c r="AD187" i="4"/>
  <c r="D264" i="4"/>
  <c r="F263" i="4"/>
  <c r="B263" i="4" s="1"/>
  <c r="A263" i="4" s="1"/>
  <c r="C264" i="4"/>
  <c r="AD189" i="6"/>
  <c r="S189" i="4"/>
  <c r="AC188" i="4"/>
  <c r="G188" i="4"/>
  <c r="H188" i="4"/>
  <c r="AD189" i="5" l="1"/>
  <c r="O189" i="5"/>
  <c r="N189" i="5"/>
  <c r="AD190" i="6"/>
  <c r="C265" i="4"/>
  <c r="F264" i="4"/>
  <c r="B264" i="4" s="1"/>
  <c r="A264" i="4" s="1"/>
  <c r="D265" i="4"/>
  <c r="W190" i="6"/>
  <c r="L190" i="6" s="1"/>
  <c r="U190" i="6"/>
  <c r="J190" i="6" s="1"/>
  <c r="V190" i="6"/>
  <c r="K190" i="6" s="1"/>
  <c r="T190" i="6"/>
  <c r="I190" i="6" s="1"/>
  <c r="D265" i="6"/>
  <c r="C265" i="6"/>
  <c r="F264" i="6"/>
  <c r="B264" i="6" s="1"/>
  <c r="A264" i="6" s="1"/>
  <c r="F263" i="5"/>
  <c r="B263" i="5" s="1"/>
  <c r="A263" i="5" s="1"/>
  <c r="C264" i="5"/>
  <c r="D264" i="5"/>
  <c r="V188" i="4"/>
  <c r="K188" i="4" s="1"/>
  <c r="U188" i="4"/>
  <c r="J188" i="4" s="1"/>
  <c r="W188" i="4"/>
  <c r="L188" i="4" s="1"/>
  <c r="T188" i="4"/>
  <c r="I188" i="4" s="1"/>
  <c r="O190" i="6"/>
  <c r="N190" i="6"/>
  <c r="O188" i="4"/>
  <c r="N188" i="4"/>
  <c r="AD188" i="4"/>
  <c r="S190" i="4"/>
  <c r="AC189" i="4"/>
  <c r="H189" i="4"/>
  <c r="G189" i="4"/>
  <c r="V189" i="5"/>
  <c r="K189" i="5" s="1"/>
  <c r="T189" i="5"/>
  <c r="I189" i="5" s="1"/>
  <c r="U189" i="5"/>
  <c r="J189" i="5" s="1"/>
  <c r="W189" i="5"/>
  <c r="L189" i="5" s="1"/>
  <c r="H190" i="5"/>
  <c r="S191" i="5"/>
  <c r="G190" i="5"/>
  <c r="AC190" i="5"/>
  <c r="S192" i="6"/>
  <c r="H191" i="6"/>
  <c r="G191" i="6"/>
  <c r="AC191" i="6"/>
  <c r="AD191" i="6" l="1"/>
  <c r="AC191" i="5"/>
  <c r="H191" i="5"/>
  <c r="S192" i="5"/>
  <c r="G191" i="5"/>
  <c r="N189" i="4"/>
  <c r="O189" i="4"/>
  <c r="D265" i="5"/>
  <c r="C265" i="5"/>
  <c r="F264" i="5"/>
  <c r="B264" i="5" s="1"/>
  <c r="A264" i="5" s="1"/>
  <c r="N190" i="5"/>
  <c r="O190" i="5"/>
  <c r="AD189" i="4"/>
  <c r="D266" i="4"/>
  <c r="F265" i="4"/>
  <c r="B265" i="4" s="1"/>
  <c r="A265" i="4" s="1"/>
  <c r="C266" i="4"/>
  <c r="V189" i="4"/>
  <c r="K189" i="4" s="1"/>
  <c r="T189" i="4"/>
  <c r="I189" i="4" s="1"/>
  <c r="W189" i="4"/>
  <c r="L189" i="4" s="1"/>
  <c r="U189" i="4"/>
  <c r="J189" i="4" s="1"/>
  <c r="V190" i="5"/>
  <c r="K190" i="5" s="1"/>
  <c r="U190" i="5"/>
  <c r="J190" i="5" s="1"/>
  <c r="T190" i="5"/>
  <c r="I190" i="5" s="1"/>
  <c r="W190" i="5"/>
  <c r="L190" i="5" s="1"/>
  <c r="W191" i="6"/>
  <c r="L191" i="6" s="1"/>
  <c r="V191" i="6"/>
  <c r="K191" i="6" s="1"/>
  <c r="U191" i="6"/>
  <c r="J191" i="6" s="1"/>
  <c r="T191" i="6"/>
  <c r="I191" i="6" s="1"/>
  <c r="G190" i="4"/>
  <c r="S191" i="4"/>
  <c r="H190" i="4"/>
  <c r="AC190" i="4"/>
  <c r="N191" i="6"/>
  <c r="O191" i="6"/>
  <c r="G192" i="6"/>
  <c r="AC192" i="6"/>
  <c r="S193" i="6"/>
  <c r="H192" i="6"/>
  <c r="AD190" i="5"/>
  <c r="D266" i="6"/>
  <c r="F265" i="6"/>
  <c r="B265" i="6" s="1"/>
  <c r="A265" i="6" s="1"/>
  <c r="C266" i="6"/>
  <c r="N190" i="4" l="1"/>
  <c r="O190" i="4"/>
  <c r="N192" i="6"/>
  <c r="O192" i="6"/>
  <c r="S192" i="4"/>
  <c r="AC191" i="4"/>
  <c r="H191" i="4"/>
  <c r="G191" i="4"/>
  <c r="V191" i="5"/>
  <c r="K191" i="5" s="1"/>
  <c r="T191" i="5"/>
  <c r="I191" i="5" s="1"/>
  <c r="U191" i="5"/>
  <c r="J191" i="5" s="1"/>
  <c r="W191" i="5"/>
  <c r="L191" i="5" s="1"/>
  <c r="D267" i="6"/>
  <c r="C267" i="6"/>
  <c r="F266" i="6"/>
  <c r="B266" i="6" s="1"/>
  <c r="A266" i="6" s="1"/>
  <c r="AD192" i="6"/>
  <c r="C267" i="4"/>
  <c r="F266" i="4"/>
  <c r="B266" i="4" s="1"/>
  <c r="A266" i="4" s="1"/>
  <c r="D267" i="4"/>
  <c r="H192" i="5"/>
  <c r="S193" i="5"/>
  <c r="G192" i="5"/>
  <c r="AC192" i="5"/>
  <c r="V190" i="4"/>
  <c r="K190" i="4" s="1"/>
  <c r="U190" i="4"/>
  <c r="J190" i="4" s="1"/>
  <c r="T190" i="4"/>
  <c r="I190" i="4" s="1"/>
  <c r="W190" i="4"/>
  <c r="L190" i="4" s="1"/>
  <c r="W192" i="6"/>
  <c r="L192" i="6" s="1"/>
  <c r="U192" i="6"/>
  <c r="J192" i="6" s="1"/>
  <c r="V192" i="6"/>
  <c r="K192" i="6" s="1"/>
  <c r="T192" i="6"/>
  <c r="I192" i="6" s="1"/>
  <c r="N191" i="5"/>
  <c r="O191" i="5"/>
  <c r="AD191" i="5"/>
  <c r="F265" i="5"/>
  <c r="B265" i="5" s="1"/>
  <c r="A265" i="5" s="1"/>
  <c r="C266" i="5"/>
  <c r="D266" i="5"/>
  <c r="S194" i="6"/>
  <c r="H193" i="6"/>
  <c r="G193" i="6"/>
  <c r="AC193" i="6"/>
  <c r="AD190" i="4"/>
  <c r="AD193" i="6" l="1"/>
  <c r="AD192" i="5"/>
  <c r="W191" i="4"/>
  <c r="L191" i="4" s="1"/>
  <c r="V191" i="4"/>
  <c r="K191" i="4" s="1"/>
  <c r="U191" i="4"/>
  <c r="J191" i="4" s="1"/>
  <c r="T191" i="4"/>
  <c r="I191" i="4" s="1"/>
  <c r="D268" i="6"/>
  <c r="F267" i="6"/>
  <c r="B267" i="6" s="1"/>
  <c r="A267" i="6" s="1"/>
  <c r="C268" i="6"/>
  <c r="O191" i="4"/>
  <c r="N191" i="4"/>
  <c r="AD191" i="4"/>
  <c r="H192" i="4"/>
  <c r="G192" i="4"/>
  <c r="S193" i="4"/>
  <c r="AC192" i="4"/>
  <c r="D267" i="5"/>
  <c r="C267" i="5"/>
  <c r="F266" i="5"/>
  <c r="B266" i="5" s="1"/>
  <c r="A266" i="5" s="1"/>
  <c r="D268" i="4"/>
  <c r="F267" i="4"/>
  <c r="B267" i="4" s="1"/>
  <c r="A267" i="4" s="1"/>
  <c r="C268" i="4"/>
  <c r="V192" i="5"/>
  <c r="K192" i="5" s="1"/>
  <c r="U192" i="5"/>
  <c r="J192" i="5" s="1"/>
  <c r="T192" i="5"/>
  <c r="I192" i="5" s="1"/>
  <c r="W192" i="5"/>
  <c r="L192" i="5" s="1"/>
  <c r="G194" i="6"/>
  <c r="AC194" i="6"/>
  <c r="S195" i="6"/>
  <c r="H194" i="6"/>
  <c r="W193" i="6"/>
  <c r="L193" i="6" s="1"/>
  <c r="V193" i="6"/>
  <c r="K193" i="6" s="1"/>
  <c r="U193" i="6"/>
  <c r="J193" i="6" s="1"/>
  <c r="T193" i="6"/>
  <c r="I193" i="6" s="1"/>
  <c r="AC193" i="5"/>
  <c r="H193" i="5"/>
  <c r="S194" i="5"/>
  <c r="G193" i="5"/>
  <c r="N193" i="6"/>
  <c r="O193" i="6"/>
  <c r="N192" i="5"/>
  <c r="O192" i="5"/>
  <c r="AD193" i="5" l="1"/>
  <c r="AD194" i="6"/>
  <c r="V193" i="5"/>
  <c r="K193" i="5" s="1"/>
  <c r="T193" i="5"/>
  <c r="I193" i="5" s="1"/>
  <c r="W193" i="5"/>
  <c r="L193" i="5" s="1"/>
  <c r="U193" i="5"/>
  <c r="J193" i="5" s="1"/>
  <c r="C269" i="4"/>
  <c r="F268" i="4"/>
  <c r="B268" i="4" s="1"/>
  <c r="A268" i="4" s="1"/>
  <c r="D269" i="4"/>
  <c r="H194" i="5"/>
  <c r="AC194" i="5"/>
  <c r="S195" i="5"/>
  <c r="G194" i="5"/>
  <c r="N194" i="6"/>
  <c r="O194" i="6"/>
  <c r="W194" i="6"/>
  <c r="L194" i="6" s="1"/>
  <c r="U194" i="6"/>
  <c r="J194" i="6" s="1"/>
  <c r="V194" i="6"/>
  <c r="K194" i="6" s="1"/>
  <c r="T194" i="6"/>
  <c r="I194" i="6" s="1"/>
  <c r="AD192" i="4"/>
  <c r="S194" i="4"/>
  <c r="H193" i="4"/>
  <c r="G193" i="4"/>
  <c r="AC193" i="4"/>
  <c r="D269" i="6"/>
  <c r="C269" i="6"/>
  <c r="F268" i="6"/>
  <c r="B268" i="6" s="1"/>
  <c r="A268" i="6" s="1"/>
  <c r="O193" i="5"/>
  <c r="N193" i="5"/>
  <c r="F267" i="5"/>
  <c r="B267" i="5" s="1"/>
  <c r="A267" i="5" s="1"/>
  <c r="C268" i="5"/>
  <c r="D268" i="5"/>
  <c r="T192" i="4"/>
  <c r="I192" i="4" s="1"/>
  <c r="V192" i="4"/>
  <c r="K192" i="4" s="1"/>
  <c r="U192" i="4"/>
  <c r="J192" i="4" s="1"/>
  <c r="W192" i="4"/>
  <c r="L192" i="4" s="1"/>
  <c r="S196" i="6"/>
  <c r="H195" i="6"/>
  <c r="G195" i="6"/>
  <c r="AC195" i="6"/>
  <c r="N192" i="4"/>
  <c r="O192" i="4"/>
  <c r="AD195" i="6" l="1"/>
  <c r="AD193" i="4"/>
  <c r="V194" i="5"/>
  <c r="K194" i="5" s="1"/>
  <c r="U194" i="5"/>
  <c r="J194" i="5" s="1"/>
  <c r="T194" i="5"/>
  <c r="I194" i="5" s="1"/>
  <c r="W194" i="5"/>
  <c r="L194" i="5" s="1"/>
  <c r="W195" i="6"/>
  <c r="L195" i="6" s="1"/>
  <c r="V195" i="6"/>
  <c r="K195" i="6" s="1"/>
  <c r="U195" i="6"/>
  <c r="J195" i="6" s="1"/>
  <c r="T195" i="6"/>
  <c r="I195" i="6" s="1"/>
  <c r="H194" i="4"/>
  <c r="G194" i="4"/>
  <c r="AC194" i="4"/>
  <c r="S195" i="4"/>
  <c r="D270" i="4"/>
  <c r="F269" i="4"/>
  <c r="B269" i="4" s="1"/>
  <c r="A269" i="4" s="1"/>
  <c r="C270" i="4"/>
  <c r="N195" i="6"/>
  <c r="O195" i="6"/>
  <c r="D269" i="5"/>
  <c r="C269" i="5"/>
  <c r="F268" i="5"/>
  <c r="B268" i="5" s="1"/>
  <c r="A268" i="5" s="1"/>
  <c r="D270" i="6"/>
  <c r="C270" i="6"/>
  <c r="F269" i="6"/>
  <c r="B269" i="6" s="1"/>
  <c r="A269" i="6" s="1"/>
  <c r="AC195" i="5"/>
  <c r="H195" i="5"/>
  <c r="S196" i="5"/>
  <c r="G195" i="5"/>
  <c r="AD194" i="5"/>
  <c r="O194" i="5"/>
  <c r="N194" i="5"/>
  <c r="W193" i="4"/>
  <c r="L193" i="4" s="1"/>
  <c r="V193" i="4"/>
  <c r="K193" i="4" s="1"/>
  <c r="T193" i="4"/>
  <c r="I193" i="4" s="1"/>
  <c r="U193" i="4"/>
  <c r="J193" i="4" s="1"/>
  <c r="G196" i="6"/>
  <c r="AC196" i="6"/>
  <c r="S197" i="6"/>
  <c r="H196" i="6"/>
  <c r="N193" i="4"/>
  <c r="O193" i="4"/>
  <c r="AD194" i="4" l="1"/>
  <c r="AD195" i="5"/>
  <c r="AD196" i="6"/>
  <c r="F269" i="5"/>
  <c r="B269" i="5" s="1"/>
  <c r="A269" i="5" s="1"/>
  <c r="C270" i="5"/>
  <c r="D270" i="5"/>
  <c r="S198" i="6"/>
  <c r="H197" i="6"/>
  <c r="G197" i="6"/>
  <c r="AC197" i="6"/>
  <c r="W196" i="6"/>
  <c r="L196" i="6" s="1"/>
  <c r="U196" i="6"/>
  <c r="J196" i="6" s="1"/>
  <c r="V196" i="6"/>
  <c r="K196" i="6" s="1"/>
  <c r="T196" i="6"/>
  <c r="I196" i="6" s="1"/>
  <c r="D271" i="6"/>
  <c r="C271" i="6"/>
  <c r="F270" i="6"/>
  <c r="B270" i="6" s="1"/>
  <c r="A270" i="6" s="1"/>
  <c r="S196" i="4"/>
  <c r="AC195" i="4"/>
  <c r="H195" i="4"/>
  <c r="G195" i="4"/>
  <c r="T194" i="4"/>
  <c r="I194" i="4" s="1"/>
  <c r="V194" i="4"/>
  <c r="K194" i="4" s="1"/>
  <c r="W194" i="4"/>
  <c r="L194" i="4" s="1"/>
  <c r="U194" i="4"/>
  <c r="J194" i="4" s="1"/>
  <c r="V195" i="5"/>
  <c r="K195" i="5" s="1"/>
  <c r="T195" i="5"/>
  <c r="I195" i="5" s="1"/>
  <c r="W195" i="5"/>
  <c r="L195" i="5" s="1"/>
  <c r="U195" i="5"/>
  <c r="J195" i="5" s="1"/>
  <c r="C271" i="4"/>
  <c r="F270" i="4"/>
  <c r="B270" i="4" s="1"/>
  <c r="A270" i="4" s="1"/>
  <c r="D271" i="4"/>
  <c r="N194" i="4"/>
  <c r="O194" i="4"/>
  <c r="H196" i="5"/>
  <c r="AC196" i="5"/>
  <c r="S197" i="5"/>
  <c r="G196" i="5"/>
  <c r="O196" i="6"/>
  <c r="N196" i="6"/>
  <c r="O195" i="5"/>
  <c r="N195" i="5"/>
  <c r="AD197" i="6" l="1"/>
  <c r="AD196" i="5"/>
  <c r="AD195" i="4"/>
  <c r="V196" i="5"/>
  <c r="K196" i="5" s="1"/>
  <c r="U196" i="5"/>
  <c r="J196" i="5" s="1"/>
  <c r="T196" i="5"/>
  <c r="I196" i="5" s="1"/>
  <c r="W196" i="5"/>
  <c r="L196" i="5" s="1"/>
  <c r="N197" i="6"/>
  <c r="O197" i="6"/>
  <c r="AC197" i="5"/>
  <c r="H197" i="5"/>
  <c r="S198" i="5"/>
  <c r="G197" i="5"/>
  <c r="H196" i="4"/>
  <c r="G196" i="4"/>
  <c r="AC196" i="4"/>
  <c r="S197" i="4"/>
  <c r="G198" i="6"/>
  <c r="AC198" i="6"/>
  <c r="S199" i="6"/>
  <c r="H198" i="6"/>
  <c r="N196" i="5"/>
  <c r="O196" i="5"/>
  <c r="D272" i="4"/>
  <c r="F271" i="4"/>
  <c r="B271" i="4" s="1"/>
  <c r="A271" i="4" s="1"/>
  <c r="C272" i="4"/>
  <c r="D271" i="5"/>
  <c r="C271" i="5"/>
  <c r="F270" i="5"/>
  <c r="B270" i="5" s="1"/>
  <c r="A270" i="5" s="1"/>
  <c r="W195" i="4"/>
  <c r="L195" i="4" s="1"/>
  <c r="V195" i="4"/>
  <c r="K195" i="4" s="1"/>
  <c r="U195" i="4"/>
  <c r="J195" i="4" s="1"/>
  <c r="T195" i="4"/>
  <c r="I195" i="4" s="1"/>
  <c r="D272" i="6"/>
  <c r="C272" i="6"/>
  <c r="F271" i="6"/>
  <c r="B271" i="6" s="1"/>
  <c r="A271" i="6" s="1"/>
  <c r="N195" i="4"/>
  <c r="O195" i="4"/>
  <c r="W197" i="6"/>
  <c r="L197" i="6" s="1"/>
  <c r="V197" i="6"/>
  <c r="K197" i="6" s="1"/>
  <c r="U197" i="6"/>
  <c r="J197" i="6" s="1"/>
  <c r="T197" i="6"/>
  <c r="I197" i="6" s="1"/>
  <c r="AD198" i="6" l="1"/>
  <c r="AD196" i="4"/>
  <c r="W198" i="6"/>
  <c r="L198" i="6" s="1"/>
  <c r="U198" i="6"/>
  <c r="J198" i="6" s="1"/>
  <c r="V198" i="6"/>
  <c r="K198" i="6" s="1"/>
  <c r="T198" i="6"/>
  <c r="I198" i="6" s="1"/>
  <c r="AD197" i="5"/>
  <c r="S198" i="4"/>
  <c r="AC197" i="4"/>
  <c r="H197" i="4"/>
  <c r="G197" i="4"/>
  <c r="F271" i="5"/>
  <c r="B271" i="5" s="1"/>
  <c r="A271" i="5" s="1"/>
  <c r="C272" i="5"/>
  <c r="D272" i="5"/>
  <c r="T196" i="4"/>
  <c r="I196" i="4" s="1"/>
  <c r="V196" i="4"/>
  <c r="K196" i="4" s="1"/>
  <c r="W196" i="4"/>
  <c r="L196" i="4" s="1"/>
  <c r="U196" i="4"/>
  <c r="J196" i="4" s="1"/>
  <c r="N196" i="4"/>
  <c r="O196" i="4"/>
  <c r="O198" i="6"/>
  <c r="N198" i="6"/>
  <c r="V197" i="5"/>
  <c r="K197" i="5" s="1"/>
  <c r="T197" i="5"/>
  <c r="I197" i="5" s="1"/>
  <c r="W197" i="5"/>
  <c r="L197" i="5" s="1"/>
  <c r="U197" i="5"/>
  <c r="J197" i="5" s="1"/>
  <c r="C273" i="4"/>
  <c r="F272" i="4"/>
  <c r="B272" i="4" s="1"/>
  <c r="A272" i="4" s="1"/>
  <c r="D273" i="4"/>
  <c r="S200" i="6"/>
  <c r="H199" i="6"/>
  <c r="G199" i="6"/>
  <c r="AC199" i="6"/>
  <c r="H198" i="5"/>
  <c r="AC198" i="5"/>
  <c r="S199" i="5"/>
  <c r="G198" i="5"/>
  <c r="D273" i="6"/>
  <c r="C273" i="6"/>
  <c r="F272" i="6"/>
  <c r="B272" i="6" s="1"/>
  <c r="A272" i="6" s="1"/>
  <c r="O197" i="5"/>
  <c r="N197" i="5"/>
  <c r="AD198" i="5" l="1"/>
  <c r="AD199" i="6"/>
  <c r="D274" i="6"/>
  <c r="F273" i="6"/>
  <c r="B273" i="6" s="1"/>
  <c r="A273" i="6" s="1"/>
  <c r="C274" i="6"/>
  <c r="O199" i="6"/>
  <c r="N199" i="6"/>
  <c r="D273" i="5"/>
  <c r="C273" i="5"/>
  <c r="F272" i="5"/>
  <c r="B272" i="5" s="1"/>
  <c r="A272" i="5" s="1"/>
  <c r="D274" i="4"/>
  <c r="F273" i="4"/>
  <c r="B273" i="4" s="1"/>
  <c r="A273" i="4" s="1"/>
  <c r="C274" i="4"/>
  <c r="G200" i="6"/>
  <c r="AC200" i="6"/>
  <c r="S201" i="6"/>
  <c r="H200" i="6"/>
  <c r="H198" i="4"/>
  <c r="G198" i="4"/>
  <c r="AC198" i="4"/>
  <c r="S199" i="4"/>
  <c r="V198" i="5"/>
  <c r="K198" i="5" s="1"/>
  <c r="U198" i="5"/>
  <c r="J198" i="5" s="1"/>
  <c r="T198" i="5"/>
  <c r="I198" i="5" s="1"/>
  <c r="W198" i="5"/>
  <c r="L198" i="5" s="1"/>
  <c r="W199" i="6"/>
  <c r="L199" i="6" s="1"/>
  <c r="V199" i="6"/>
  <c r="K199" i="6" s="1"/>
  <c r="U199" i="6"/>
  <c r="J199" i="6" s="1"/>
  <c r="T199" i="6"/>
  <c r="I199" i="6" s="1"/>
  <c r="AC199" i="5"/>
  <c r="H199" i="5"/>
  <c r="G199" i="5"/>
  <c r="S200" i="5"/>
  <c r="W197" i="4"/>
  <c r="L197" i="4" s="1"/>
  <c r="V197" i="4"/>
  <c r="K197" i="4" s="1"/>
  <c r="U197" i="4"/>
  <c r="J197" i="4" s="1"/>
  <c r="T197" i="4"/>
  <c r="I197" i="4" s="1"/>
  <c r="O197" i="4"/>
  <c r="N197" i="4"/>
  <c r="N198" i="5"/>
  <c r="O198" i="5"/>
  <c r="AD197" i="4"/>
  <c r="AD200" i="6" l="1"/>
  <c r="AD198" i="4"/>
  <c r="V199" i="5"/>
  <c r="K199" i="5" s="1"/>
  <c r="T199" i="5"/>
  <c r="I199" i="5" s="1"/>
  <c r="W199" i="5"/>
  <c r="L199" i="5" s="1"/>
  <c r="U199" i="5"/>
  <c r="J199" i="5" s="1"/>
  <c r="N199" i="5"/>
  <c r="O199" i="5"/>
  <c r="N200" i="6"/>
  <c r="O200" i="6"/>
  <c r="AD199" i="5"/>
  <c r="S202" i="6"/>
  <c r="H201" i="6"/>
  <c r="G201" i="6"/>
  <c r="AC201" i="6"/>
  <c r="D275" i="6"/>
  <c r="C275" i="6"/>
  <c r="F274" i="6"/>
  <c r="B274" i="6" s="1"/>
  <c r="A274" i="6" s="1"/>
  <c r="N198" i="4"/>
  <c r="O198" i="4"/>
  <c r="W200" i="6"/>
  <c r="L200" i="6" s="1"/>
  <c r="U200" i="6"/>
  <c r="J200" i="6" s="1"/>
  <c r="V200" i="6"/>
  <c r="K200" i="6" s="1"/>
  <c r="T200" i="6"/>
  <c r="I200" i="6" s="1"/>
  <c r="S200" i="4"/>
  <c r="G199" i="4"/>
  <c r="AC199" i="4"/>
  <c r="H199" i="4"/>
  <c r="C275" i="4"/>
  <c r="F274" i="4"/>
  <c r="B274" i="4" s="1"/>
  <c r="A274" i="4" s="1"/>
  <c r="D275" i="4"/>
  <c r="F273" i="5"/>
  <c r="B273" i="5" s="1"/>
  <c r="A273" i="5" s="1"/>
  <c r="C274" i="5"/>
  <c r="D274" i="5"/>
  <c r="H200" i="5"/>
  <c r="G200" i="5"/>
  <c r="AC200" i="5"/>
  <c r="S201" i="5"/>
  <c r="T198" i="4"/>
  <c r="I198" i="4" s="1"/>
  <c r="V198" i="4"/>
  <c r="K198" i="4" s="1"/>
  <c r="W198" i="4"/>
  <c r="L198" i="4" s="1"/>
  <c r="U198" i="4"/>
  <c r="J198" i="4" s="1"/>
  <c r="AD199" i="4" l="1"/>
  <c r="AD201" i="6"/>
  <c r="AD200" i="5"/>
  <c r="N199" i="4"/>
  <c r="O199" i="4"/>
  <c r="AC201" i="5"/>
  <c r="H201" i="5"/>
  <c r="G201" i="5"/>
  <c r="S202" i="5"/>
  <c r="W199" i="4"/>
  <c r="L199" i="4" s="1"/>
  <c r="V199" i="4"/>
  <c r="K199" i="4" s="1"/>
  <c r="U199" i="4"/>
  <c r="J199" i="4" s="1"/>
  <c r="T199" i="4"/>
  <c r="I199" i="4" s="1"/>
  <c r="W201" i="6"/>
  <c r="L201" i="6" s="1"/>
  <c r="V201" i="6"/>
  <c r="K201" i="6" s="1"/>
  <c r="U201" i="6"/>
  <c r="J201" i="6" s="1"/>
  <c r="T201" i="6"/>
  <c r="I201" i="6" s="1"/>
  <c r="O201" i="6"/>
  <c r="N201" i="6"/>
  <c r="V200" i="5"/>
  <c r="K200" i="5" s="1"/>
  <c r="U200" i="5"/>
  <c r="J200" i="5" s="1"/>
  <c r="T200" i="5"/>
  <c r="I200" i="5" s="1"/>
  <c r="W200" i="5"/>
  <c r="L200" i="5" s="1"/>
  <c r="G202" i="6"/>
  <c r="AC202" i="6"/>
  <c r="S203" i="6"/>
  <c r="H202" i="6"/>
  <c r="H200" i="4"/>
  <c r="G200" i="4"/>
  <c r="AC200" i="4"/>
  <c r="S201" i="4"/>
  <c r="N200" i="5"/>
  <c r="O200" i="5"/>
  <c r="D275" i="5"/>
  <c r="C275" i="5"/>
  <c r="F274" i="5"/>
  <c r="B274" i="5" s="1"/>
  <c r="A274" i="5" s="1"/>
  <c r="D276" i="4"/>
  <c r="F275" i="4"/>
  <c r="B275" i="4" s="1"/>
  <c r="A275" i="4" s="1"/>
  <c r="C276" i="4"/>
  <c r="D276" i="6"/>
  <c r="F275" i="6"/>
  <c r="B275" i="6" s="1"/>
  <c r="A275" i="6" s="1"/>
  <c r="C276" i="6"/>
  <c r="AD202" i="6" l="1"/>
  <c r="AD200" i="4"/>
  <c r="T200" i="4"/>
  <c r="I200" i="4" s="1"/>
  <c r="V200" i="4"/>
  <c r="K200" i="4" s="1"/>
  <c r="U200" i="4"/>
  <c r="J200" i="4" s="1"/>
  <c r="W200" i="4"/>
  <c r="L200" i="4" s="1"/>
  <c r="H202" i="5"/>
  <c r="G202" i="5"/>
  <c r="AC202" i="5"/>
  <c r="S203" i="5"/>
  <c r="V201" i="5"/>
  <c r="K201" i="5" s="1"/>
  <c r="T201" i="5"/>
  <c r="I201" i="5" s="1"/>
  <c r="W201" i="5"/>
  <c r="L201" i="5" s="1"/>
  <c r="U201" i="5"/>
  <c r="J201" i="5" s="1"/>
  <c r="F275" i="5"/>
  <c r="B275" i="5" s="1"/>
  <c r="A275" i="5" s="1"/>
  <c r="C276" i="5"/>
  <c r="D276" i="5"/>
  <c r="N202" i="6"/>
  <c r="O202" i="6"/>
  <c r="O201" i="5"/>
  <c r="N201" i="5"/>
  <c r="C277" i="4"/>
  <c r="F276" i="4"/>
  <c r="B276" i="4" s="1"/>
  <c r="A276" i="4" s="1"/>
  <c r="D277" i="4"/>
  <c r="S204" i="6"/>
  <c r="H203" i="6"/>
  <c r="G203" i="6"/>
  <c r="AC203" i="6"/>
  <c r="AD201" i="5"/>
  <c r="O200" i="4"/>
  <c r="N200" i="4"/>
  <c r="D277" i="6"/>
  <c r="C277" i="6"/>
  <c r="F276" i="6"/>
  <c r="B276" i="6" s="1"/>
  <c r="A276" i="6" s="1"/>
  <c r="W202" i="6"/>
  <c r="L202" i="6" s="1"/>
  <c r="U202" i="6"/>
  <c r="J202" i="6" s="1"/>
  <c r="V202" i="6"/>
  <c r="K202" i="6" s="1"/>
  <c r="T202" i="6"/>
  <c r="I202" i="6" s="1"/>
  <c r="S202" i="4"/>
  <c r="H201" i="4"/>
  <c r="G201" i="4"/>
  <c r="AC201" i="4"/>
  <c r="AD203" i="6" l="1"/>
  <c r="AD202" i="5"/>
  <c r="AD201" i="4"/>
  <c r="H202" i="4"/>
  <c r="G202" i="4"/>
  <c r="AC202" i="4"/>
  <c r="S203" i="4"/>
  <c r="D278" i="4"/>
  <c r="F277" i="4"/>
  <c r="B277" i="4" s="1"/>
  <c r="A277" i="4" s="1"/>
  <c r="C278" i="4"/>
  <c r="D278" i="6"/>
  <c r="C278" i="6"/>
  <c r="F277" i="6"/>
  <c r="B277" i="6" s="1"/>
  <c r="A277" i="6" s="1"/>
  <c r="W201" i="4"/>
  <c r="L201" i="4" s="1"/>
  <c r="V201" i="4"/>
  <c r="K201" i="4" s="1"/>
  <c r="U201" i="4"/>
  <c r="J201" i="4" s="1"/>
  <c r="T201" i="4"/>
  <c r="I201" i="4" s="1"/>
  <c r="W203" i="6"/>
  <c r="L203" i="6" s="1"/>
  <c r="V203" i="6"/>
  <c r="K203" i="6" s="1"/>
  <c r="U203" i="6"/>
  <c r="J203" i="6" s="1"/>
  <c r="T203" i="6"/>
  <c r="I203" i="6" s="1"/>
  <c r="V202" i="5"/>
  <c r="K202" i="5" s="1"/>
  <c r="U202" i="5"/>
  <c r="J202" i="5" s="1"/>
  <c r="T202" i="5"/>
  <c r="I202" i="5" s="1"/>
  <c r="W202" i="5"/>
  <c r="L202" i="5" s="1"/>
  <c r="G204" i="6"/>
  <c r="AC204" i="6"/>
  <c r="S205" i="6"/>
  <c r="H204" i="6"/>
  <c r="N201" i="4"/>
  <c r="O201" i="4"/>
  <c r="O203" i="6"/>
  <c r="N203" i="6"/>
  <c r="N202" i="5"/>
  <c r="O202" i="5"/>
  <c r="D277" i="5"/>
  <c r="C277" i="5"/>
  <c r="F276" i="5"/>
  <c r="B276" i="5" s="1"/>
  <c r="A276" i="5" s="1"/>
  <c r="AC203" i="5"/>
  <c r="H203" i="5"/>
  <c r="G203" i="5"/>
  <c r="S204" i="5"/>
  <c r="H204" i="5" l="1"/>
  <c r="S205" i="5"/>
  <c r="G204" i="5"/>
  <c r="AC204" i="5"/>
  <c r="AD203" i="5"/>
  <c r="AD204" i="6"/>
  <c r="C279" i="4"/>
  <c r="F278" i="4"/>
  <c r="B278" i="4" s="1"/>
  <c r="A278" i="4" s="1"/>
  <c r="D279" i="4"/>
  <c r="W204" i="6"/>
  <c r="L204" i="6" s="1"/>
  <c r="U204" i="6"/>
  <c r="J204" i="6" s="1"/>
  <c r="V204" i="6"/>
  <c r="K204" i="6" s="1"/>
  <c r="T204" i="6"/>
  <c r="I204" i="6" s="1"/>
  <c r="D279" i="6"/>
  <c r="C279" i="6"/>
  <c r="F278" i="6"/>
  <c r="B278" i="6" s="1"/>
  <c r="A278" i="6" s="1"/>
  <c r="F277" i="5"/>
  <c r="B277" i="5" s="1"/>
  <c r="A277" i="5" s="1"/>
  <c r="C278" i="5"/>
  <c r="D278" i="5"/>
  <c r="S204" i="4"/>
  <c r="H203" i="4"/>
  <c r="G203" i="4"/>
  <c r="AC203" i="4"/>
  <c r="AD202" i="4"/>
  <c r="N204" i="6"/>
  <c r="O204" i="6"/>
  <c r="T202" i="4"/>
  <c r="I202" i="4" s="1"/>
  <c r="V202" i="4"/>
  <c r="K202" i="4" s="1"/>
  <c r="W202" i="4"/>
  <c r="L202" i="4" s="1"/>
  <c r="U202" i="4"/>
  <c r="J202" i="4" s="1"/>
  <c r="V203" i="5"/>
  <c r="K203" i="5" s="1"/>
  <c r="T203" i="5"/>
  <c r="I203" i="5" s="1"/>
  <c r="W203" i="5"/>
  <c r="L203" i="5" s="1"/>
  <c r="U203" i="5"/>
  <c r="J203" i="5" s="1"/>
  <c r="N203" i="5"/>
  <c r="O203" i="5"/>
  <c r="S206" i="6"/>
  <c r="H205" i="6"/>
  <c r="G205" i="6"/>
  <c r="AC205" i="6"/>
  <c r="N202" i="4"/>
  <c r="O202" i="4"/>
  <c r="AD205" i="6" l="1"/>
  <c r="AD204" i="5"/>
  <c r="AD203" i="4"/>
  <c r="W203" i="4"/>
  <c r="L203" i="4" s="1"/>
  <c r="V203" i="4"/>
  <c r="K203" i="4" s="1"/>
  <c r="U203" i="4"/>
  <c r="J203" i="4" s="1"/>
  <c r="T203" i="4"/>
  <c r="I203" i="4" s="1"/>
  <c r="D280" i="4"/>
  <c r="F279" i="4"/>
  <c r="B279" i="4" s="1"/>
  <c r="A279" i="4" s="1"/>
  <c r="C280" i="4"/>
  <c r="O203" i="4"/>
  <c r="N203" i="4"/>
  <c r="H204" i="4"/>
  <c r="G204" i="4"/>
  <c r="AC204" i="4"/>
  <c r="S205" i="4"/>
  <c r="D280" i="6"/>
  <c r="C280" i="6"/>
  <c r="F279" i="6"/>
  <c r="B279" i="6" s="1"/>
  <c r="A279" i="6" s="1"/>
  <c r="V204" i="5"/>
  <c r="K204" i="5" s="1"/>
  <c r="U204" i="5"/>
  <c r="J204" i="5" s="1"/>
  <c r="T204" i="5"/>
  <c r="I204" i="5" s="1"/>
  <c r="W204" i="5"/>
  <c r="L204" i="5" s="1"/>
  <c r="O205" i="6"/>
  <c r="N205" i="6"/>
  <c r="AC205" i="5"/>
  <c r="H205" i="5"/>
  <c r="S206" i="5"/>
  <c r="G205" i="5"/>
  <c r="W205" i="6"/>
  <c r="L205" i="6" s="1"/>
  <c r="V205" i="6"/>
  <c r="K205" i="6" s="1"/>
  <c r="U205" i="6"/>
  <c r="J205" i="6" s="1"/>
  <c r="T205" i="6"/>
  <c r="I205" i="6" s="1"/>
  <c r="G206" i="6"/>
  <c r="AC206" i="6"/>
  <c r="S207" i="6"/>
  <c r="H206" i="6"/>
  <c r="D279" i="5"/>
  <c r="C279" i="5"/>
  <c r="F278" i="5"/>
  <c r="B278" i="5" s="1"/>
  <c r="A278" i="5" s="1"/>
  <c r="N204" i="5"/>
  <c r="O204" i="5"/>
  <c r="AD204" i="4" l="1"/>
  <c r="AD206" i="6"/>
  <c r="F279" i="5"/>
  <c r="B279" i="5" s="1"/>
  <c r="A279" i="5" s="1"/>
  <c r="C280" i="5"/>
  <c r="D280" i="5"/>
  <c r="T204" i="4"/>
  <c r="I204" i="4" s="1"/>
  <c r="V204" i="4"/>
  <c r="K204" i="4" s="1"/>
  <c r="W204" i="4"/>
  <c r="L204" i="4" s="1"/>
  <c r="U204" i="4"/>
  <c r="J204" i="4" s="1"/>
  <c r="N204" i="4"/>
  <c r="O204" i="4"/>
  <c r="D281" i="6"/>
  <c r="C281" i="6"/>
  <c r="F280" i="6"/>
  <c r="B280" i="6" s="1"/>
  <c r="A280" i="6" s="1"/>
  <c r="N206" i="6"/>
  <c r="O206" i="6"/>
  <c r="S208" i="6"/>
  <c r="H207" i="6"/>
  <c r="G207" i="6"/>
  <c r="AC207" i="6"/>
  <c r="V205" i="5"/>
  <c r="K205" i="5" s="1"/>
  <c r="T205" i="5"/>
  <c r="I205" i="5" s="1"/>
  <c r="W205" i="5"/>
  <c r="L205" i="5" s="1"/>
  <c r="U205" i="5"/>
  <c r="J205" i="5" s="1"/>
  <c r="H206" i="5"/>
  <c r="S207" i="5"/>
  <c r="G206" i="5"/>
  <c r="AC206" i="5"/>
  <c r="W206" i="6"/>
  <c r="L206" i="6" s="1"/>
  <c r="U206" i="6"/>
  <c r="J206" i="6" s="1"/>
  <c r="V206" i="6"/>
  <c r="K206" i="6" s="1"/>
  <c r="T206" i="6"/>
  <c r="I206" i="6" s="1"/>
  <c r="O205" i="5"/>
  <c r="N205" i="5"/>
  <c r="C281" i="4"/>
  <c r="F280" i="4"/>
  <c r="B280" i="4" s="1"/>
  <c r="A280" i="4" s="1"/>
  <c r="D281" i="4"/>
  <c r="AD205" i="5"/>
  <c r="S206" i="4"/>
  <c r="H205" i="4"/>
  <c r="G205" i="4"/>
  <c r="AC205" i="4"/>
  <c r="AD205" i="4" l="1"/>
  <c r="AD206" i="5"/>
  <c r="O206" i="5"/>
  <c r="N206" i="5"/>
  <c r="W207" i="6"/>
  <c r="L207" i="6" s="1"/>
  <c r="V207" i="6"/>
  <c r="K207" i="6" s="1"/>
  <c r="U207" i="6"/>
  <c r="J207" i="6" s="1"/>
  <c r="T207" i="6"/>
  <c r="I207" i="6" s="1"/>
  <c r="D282" i="6"/>
  <c r="F281" i="6"/>
  <c r="B281" i="6" s="1"/>
  <c r="A281" i="6" s="1"/>
  <c r="C282" i="6"/>
  <c r="O207" i="6"/>
  <c r="N207" i="6"/>
  <c r="D281" i="5"/>
  <c r="C281" i="5"/>
  <c r="F280" i="5"/>
  <c r="B280" i="5" s="1"/>
  <c r="A280" i="5" s="1"/>
  <c r="G208" i="6"/>
  <c r="AC208" i="6"/>
  <c r="S209" i="6"/>
  <c r="H208" i="6"/>
  <c r="O205" i="4"/>
  <c r="N205" i="4"/>
  <c r="V206" i="5"/>
  <c r="K206" i="5" s="1"/>
  <c r="U206" i="5"/>
  <c r="J206" i="5" s="1"/>
  <c r="T206" i="5"/>
  <c r="I206" i="5" s="1"/>
  <c r="W206" i="5"/>
  <c r="L206" i="5" s="1"/>
  <c r="W205" i="4"/>
  <c r="L205" i="4" s="1"/>
  <c r="V205" i="4"/>
  <c r="K205" i="4" s="1"/>
  <c r="U205" i="4"/>
  <c r="J205" i="4" s="1"/>
  <c r="T205" i="4"/>
  <c r="I205" i="4" s="1"/>
  <c r="D282" i="4"/>
  <c r="F281" i="4"/>
  <c r="B281" i="4" s="1"/>
  <c r="A281" i="4" s="1"/>
  <c r="C282" i="4"/>
  <c r="H206" i="4"/>
  <c r="G206" i="4"/>
  <c r="AC206" i="4"/>
  <c r="S207" i="4"/>
  <c r="AC207" i="5"/>
  <c r="H207" i="5"/>
  <c r="S208" i="5"/>
  <c r="G207" i="5"/>
  <c r="AD207" i="6"/>
  <c r="AD206" i="4" l="1"/>
  <c r="AD207" i="5"/>
  <c r="AD208" i="6"/>
  <c r="S208" i="4"/>
  <c r="H207" i="4"/>
  <c r="G207" i="4"/>
  <c r="AC207" i="4"/>
  <c r="W208" i="6"/>
  <c r="L208" i="6" s="1"/>
  <c r="U208" i="6"/>
  <c r="J208" i="6" s="1"/>
  <c r="V208" i="6"/>
  <c r="K208" i="6" s="1"/>
  <c r="T208" i="6"/>
  <c r="I208" i="6" s="1"/>
  <c r="D283" i="6"/>
  <c r="C283" i="6"/>
  <c r="F282" i="6"/>
  <c r="B282" i="6" s="1"/>
  <c r="A282" i="6" s="1"/>
  <c r="O206" i="4"/>
  <c r="N206" i="4"/>
  <c r="V207" i="5"/>
  <c r="K207" i="5" s="1"/>
  <c r="T207" i="5"/>
  <c r="I207" i="5" s="1"/>
  <c r="U207" i="5"/>
  <c r="J207" i="5" s="1"/>
  <c r="W207" i="5"/>
  <c r="L207" i="5" s="1"/>
  <c r="F281" i="5"/>
  <c r="B281" i="5" s="1"/>
  <c r="A281" i="5" s="1"/>
  <c r="C282" i="5"/>
  <c r="D282" i="5"/>
  <c r="C283" i="4"/>
  <c r="F282" i="4"/>
  <c r="B282" i="4" s="1"/>
  <c r="A282" i="4" s="1"/>
  <c r="D283" i="4"/>
  <c r="O208" i="6"/>
  <c r="N208" i="6"/>
  <c r="T206" i="4"/>
  <c r="I206" i="4" s="1"/>
  <c r="V206" i="4"/>
  <c r="K206" i="4" s="1"/>
  <c r="U206" i="4"/>
  <c r="J206" i="4" s="1"/>
  <c r="W206" i="4"/>
  <c r="L206" i="4" s="1"/>
  <c r="H208" i="5"/>
  <c r="S209" i="5"/>
  <c r="G208" i="5"/>
  <c r="AC208" i="5"/>
  <c r="N207" i="5"/>
  <c r="O207" i="5"/>
  <c r="S210" i="6"/>
  <c r="H209" i="6"/>
  <c r="G209" i="6"/>
  <c r="AC209" i="6"/>
  <c r="AD207" i="4" l="1"/>
  <c r="AD209" i="6"/>
  <c r="AD208" i="5"/>
  <c r="AC209" i="5"/>
  <c r="H209" i="5"/>
  <c r="S210" i="5"/>
  <c r="G209" i="5"/>
  <c r="V208" i="5"/>
  <c r="K208" i="5" s="1"/>
  <c r="U208" i="5"/>
  <c r="J208" i="5" s="1"/>
  <c r="T208" i="5"/>
  <c r="I208" i="5" s="1"/>
  <c r="W208" i="5"/>
  <c r="L208" i="5" s="1"/>
  <c r="D284" i="6"/>
  <c r="F283" i="6"/>
  <c r="B283" i="6" s="1"/>
  <c r="A283" i="6" s="1"/>
  <c r="C284" i="6"/>
  <c r="W207" i="4"/>
  <c r="L207" i="4" s="1"/>
  <c r="V207" i="4"/>
  <c r="K207" i="4" s="1"/>
  <c r="U207" i="4"/>
  <c r="J207" i="4" s="1"/>
  <c r="T207" i="4"/>
  <c r="I207" i="4" s="1"/>
  <c r="N207" i="4"/>
  <c r="O207" i="4"/>
  <c r="D284" i="4"/>
  <c r="F283" i="4"/>
  <c r="B283" i="4" s="1"/>
  <c r="A283" i="4" s="1"/>
  <c r="C284" i="4"/>
  <c r="W209" i="6"/>
  <c r="L209" i="6" s="1"/>
  <c r="V209" i="6"/>
  <c r="K209" i="6" s="1"/>
  <c r="U209" i="6"/>
  <c r="J209" i="6" s="1"/>
  <c r="T209" i="6"/>
  <c r="I209" i="6" s="1"/>
  <c r="O208" i="5"/>
  <c r="N208" i="5"/>
  <c r="H208" i="4"/>
  <c r="G208" i="4"/>
  <c r="AC208" i="4"/>
  <c r="S209" i="4"/>
  <c r="D283" i="5"/>
  <c r="C283" i="5"/>
  <c r="F282" i="5"/>
  <c r="B282" i="5" s="1"/>
  <c r="A282" i="5" s="1"/>
  <c r="O209" i="6"/>
  <c r="N209" i="6"/>
  <c r="G210" i="6"/>
  <c r="AC210" i="6"/>
  <c r="S211" i="6"/>
  <c r="H210" i="6"/>
  <c r="AD208" i="4" l="1"/>
  <c r="AD210" i="6"/>
  <c r="W210" i="6"/>
  <c r="L210" i="6" s="1"/>
  <c r="U210" i="6"/>
  <c r="J210" i="6" s="1"/>
  <c r="V210" i="6"/>
  <c r="K210" i="6" s="1"/>
  <c r="T210" i="6"/>
  <c r="I210" i="6" s="1"/>
  <c r="S210" i="4"/>
  <c r="AC209" i="4"/>
  <c r="G209" i="4"/>
  <c r="H209" i="4"/>
  <c r="T208" i="4"/>
  <c r="I208" i="4" s="1"/>
  <c r="V208" i="4"/>
  <c r="K208" i="4" s="1"/>
  <c r="W208" i="4"/>
  <c r="L208" i="4" s="1"/>
  <c r="U208" i="4"/>
  <c r="J208" i="4" s="1"/>
  <c r="N208" i="4"/>
  <c r="O208" i="4"/>
  <c r="V209" i="5"/>
  <c r="K209" i="5" s="1"/>
  <c r="T209" i="5"/>
  <c r="I209" i="5" s="1"/>
  <c r="W209" i="5"/>
  <c r="L209" i="5" s="1"/>
  <c r="U209" i="5"/>
  <c r="J209" i="5" s="1"/>
  <c r="C285" i="4"/>
  <c r="F284" i="4"/>
  <c r="B284" i="4" s="1"/>
  <c r="A284" i="4" s="1"/>
  <c r="D285" i="4"/>
  <c r="H210" i="5"/>
  <c r="AC210" i="5"/>
  <c r="S211" i="5"/>
  <c r="G210" i="5"/>
  <c r="D285" i="6"/>
  <c r="C285" i="6"/>
  <c r="F284" i="6"/>
  <c r="B284" i="6" s="1"/>
  <c r="A284" i="6" s="1"/>
  <c r="O210" i="6"/>
  <c r="N210" i="6"/>
  <c r="O209" i="5"/>
  <c r="N209" i="5"/>
  <c r="S212" i="6"/>
  <c r="H211" i="6"/>
  <c r="G211" i="6"/>
  <c r="AC211" i="6"/>
  <c r="F283" i="5"/>
  <c r="B283" i="5" s="1"/>
  <c r="A283" i="5" s="1"/>
  <c r="C284" i="5"/>
  <c r="D284" i="5"/>
  <c r="AD209" i="5"/>
  <c r="AD211" i="6" l="1"/>
  <c r="AD210" i="5"/>
  <c r="N210" i="5"/>
  <c r="O210" i="5"/>
  <c r="G212" i="6"/>
  <c r="AC212" i="6"/>
  <c r="S213" i="6"/>
  <c r="H212" i="6"/>
  <c r="D286" i="6"/>
  <c r="C286" i="6"/>
  <c r="F285" i="6"/>
  <c r="B285" i="6" s="1"/>
  <c r="A285" i="6" s="1"/>
  <c r="O209" i="4"/>
  <c r="N209" i="4"/>
  <c r="W211" i="6"/>
  <c r="L211" i="6" s="1"/>
  <c r="V211" i="6"/>
  <c r="K211" i="6" s="1"/>
  <c r="U211" i="6"/>
  <c r="J211" i="6" s="1"/>
  <c r="T211" i="6"/>
  <c r="I211" i="6" s="1"/>
  <c r="N211" i="6"/>
  <c r="O211" i="6"/>
  <c r="W209" i="4"/>
  <c r="L209" i="4" s="1"/>
  <c r="V209" i="4"/>
  <c r="K209" i="4" s="1"/>
  <c r="U209" i="4"/>
  <c r="J209" i="4" s="1"/>
  <c r="T209" i="4"/>
  <c r="I209" i="4" s="1"/>
  <c r="D285" i="5"/>
  <c r="C285" i="5"/>
  <c r="F284" i="5"/>
  <c r="B284" i="5" s="1"/>
  <c r="A284" i="5" s="1"/>
  <c r="V210" i="5"/>
  <c r="K210" i="5" s="1"/>
  <c r="U210" i="5"/>
  <c r="J210" i="5" s="1"/>
  <c r="T210" i="5"/>
  <c r="I210" i="5" s="1"/>
  <c r="W210" i="5"/>
  <c r="L210" i="5" s="1"/>
  <c r="D286" i="4"/>
  <c r="F285" i="4"/>
  <c r="B285" i="4" s="1"/>
  <c r="A285" i="4" s="1"/>
  <c r="C286" i="4"/>
  <c r="AD209" i="4"/>
  <c r="AC211" i="5"/>
  <c r="H211" i="5"/>
  <c r="S212" i="5"/>
  <c r="G211" i="5"/>
  <c r="H210" i="4"/>
  <c r="G210" i="4"/>
  <c r="AC210" i="4"/>
  <c r="S211" i="4"/>
  <c r="AD210" i="4" l="1"/>
  <c r="N211" i="5"/>
  <c r="O211" i="5"/>
  <c r="C287" i="4"/>
  <c r="F286" i="4"/>
  <c r="B286" i="4" s="1"/>
  <c r="A286" i="4" s="1"/>
  <c r="D287" i="4"/>
  <c r="V211" i="5"/>
  <c r="K211" i="5" s="1"/>
  <c r="T211" i="5"/>
  <c r="I211" i="5" s="1"/>
  <c r="W211" i="5"/>
  <c r="L211" i="5" s="1"/>
  <c r="U211" i="5"/>
  <c r="J211" i="5" s="1"/>
  <c r="H212" i="5"/>
  <c r="AC212" i="5"/>
  <c r="S213" i="5"/>
  <c r="G212" i="5"/>
  <c r="O212" i="6"/>
  <c r="N212" i="6"/>
  <c r="F285" i="5"/>
  <c r="B285" i="5" s="1"/>
  <c r="A285" i="5" s="1"/>
  <c r="C286" i="5"/>
  <c r="D286" i="5"/>
  <c r="S214" i="6"/>
  <c r="H213" i="6"/>
  <c r="G213" i="6"/>
  <c r="AC213" i="6"/>
  <c r="AD211" i="5"/>
  <c r="AD212" i="6"/>
  <c r="W212" i="6"/>
  <c r="L212" i="6" s="1"/>
  <c r="U212" i="6"/>
  <c r="J212" i="6" s="1"/>
  <c r="V212" i="6"/>
  <c r="K212" i="6" s="1"/>
  <c r="T212" i="6"/>
  <c r="I212" i="6" s="1"/>
  <c r="S212" i="4"/>
  <c r="AC211" i="4"/>
  <c r="H211" i="4"/>
  <c r="G211" i="4"/>
  <c r="D287" i="6"/>
  <c r="C287" i="6"/>
  <c r="F286" i="6"/>
  <c r="B286" i="6" s="1"/>
  <c r="A286" i="6" s="1"/>
  <c r="T210" i="4"/>
  <c r="I210" i="4" s="1"/>
  <c r="V210" i="4"/>
  <c r="K210" i="4" s="1"/>
  <c r="W210" i="4"/>
  <c r="L210" i="4" s="1"/>
  <c r="U210" i="4"/>
  <c r="J210" i="4" s="1"/>
  <c r="O210" i="4"/>
  <c r="N210" i="4"/>
  <c r="AD213" i="6" l="1"/>
  <c r="AD212" i="5"/>
  <c r="AD211" i="4"/>
  <c r="W211" i="4"/>
  <c r="L211" i="4" s="1"/>
  <c r="V211" i="4"/>
  <c r="K211" i="4" s="1"/>
  <c r="U211" i="4"/>
  <c r="J211" i="4" s="1"/>
  <c r="T211" i="4"/>
  <c r="I211" i="4" s="1"/>
  <c r="AC213" i="5"/>
  <c r="H213" i="5"/>
  <c r="S214" i="5"/>
  <c r="G213" i="5"/>
  <c r="O211" i="4"/>
  <c r="N211" i="4"/>
  <c r="D287" i="5"/>
  <c r="C287" i="5"/>
  <c r="F286" i="5"/>
  <c r="B286" i="5" s="1"/>
  <c r="A286" i="5" s="1"/>
  <c r="N212" i="5"/>
  <c r="O212" i="5"/>
  <c r="H212" i="4"/>
  <c r="G212" i="4"/>
  <c r="AC212" i="4"/>
  <c r="S213" i="4"/>
  <c r="W213" i="6"/>
  <c r="L213" i="6" s="1"/>
  <c r="V213" i="6"/>
  <c r="K213" i="6" s="1"/>
  <c r="U213" i="6"/>
  <c r="J213" i="6" s="1"/>
  <c r="T213" i="6"/>
  <c r="I213" i="6" s="1"/>
  <c r="D288" i="4"/>
  <c r="F287" i="4"/>
  <c r="B287" i="4" s="1"/>
  <c r="A287" i="4" s="1"/>
  <c r="C288" i="4"/>
  <c r="D288" i="6"/>
  <c r="C288" i="6"/>
  <c r="F287" i="6"/>
  <c r="B287" i="6" s="1"/>
  <c r="A287" i="6" s="1"/>
  <c r="N213" i="6"/>
  <c r="O213" i="6"/>
  <c r="G214" i="6"/>
  <c r="AC214" i="6"/>
  <c r="S215" i="6"/>
  <c r="H214" i="6"/>
  <c r="V212" i="5"/>
  <c r="K212" i="5" s="1"/>
  <c r="U212" i="5"/>
  <c r="J212" i="5" s="1"/>
  <c r="T212" i="5"/>
  <c r="I212" i="5" s="1"/>
  <c r="W212" i="5"/>
  <c r="L212" i="5" s="1"/>
  <c r="AD213" i="5" l="1"/>
  <c r="AD214" i="6"/>
  <c r="N214" i="6"/>
  <c r="O214" i="6"/>
  <c r="S214" i="4"/>
  <c r="AC213" i="4"/>
  <c r="H213" i="4"/>
  <c r="G213" i="4"/>
  <c r="H214" i="5"/>
  <c r="AC214" i="5"/>
  <c r="S215" i="5"/>
  <c r="G214" i="5"/>
  <c r="T212" i="4"/>
  <c r="I212" i="4" s="1"/>
  <c r="V212" i="4"/>
  <c r="K212" i="4" s="1"/>
  <c r="W212" i="4"/>
  <c r="L212" i="4" s="1"/>
  <c r="U212" i="4"/>
  <c r="J212" i="4" s="1"/>
  <c r="AD212" i="4"/>
  <c r="N213" i="5"/>
  <c r="O213" i="5"/>
  <c r="S216" i="6"/>
  <c r="H215" i="6"/>
  <c r="G215" i="6"/>
  <c r="AC215" i="6"/>
  <c r="O212" i="4"/>
  <c r="N212" i="4"/>
  <c r="W214" i="6"/>
  <c r="L214" i="6" s="1"/>
  <c r="U214" i="6"/>
  <c r="J214" i="6" s="1"/>
  <c r="V214" i="6"/>
  <c r="K214" i="6" s="1"/>
  <c r="T214" i="6"/>
  <c r="I214" i="6" s="1"/>
  <c r="D289" i="6"/>
  <c r="C289" i="6"/>
  <c r="F288" i="6"/>
  <c r="B288" i="6" s="1"/>
  <c r="A288" i="6" s="1"/>
  <c r="C289" i="4"/>
  <c r="F288" i="4"/>
  <c r="B288" i="4" s="1"/>
  <c r="A288" i="4" s="1"/>
  <c r="D289" i="4"/>
  <c r="F287" i="5"/>
  <c r="B287" i="5" s="1"/>
  <c r="A287" i="5" s="1"/>
  <c r="C288" i="5"/>
  <c r="D288" i="5"/>
  <c r="V213" i="5"/>
  <c r="K213" i="5" s="1"/>
  <c r="T213" i="5"/>
  <c r="I213" i="5" s="1"/>
  <c r="W213" i="5"/>
  <c r="L213" i="5" s="1"/>
  <c r="U213" i="5"/>
  <c r="J213" i="5" s="1"/>
  <c r="AD214" i="5" l="1"/>
  <c r="AD215" i="6"/>
  <c r="O214" i="5"/>
  <c r="N214" i="5"/>
  <c r="W215" i="6"/>
  <c r="L215" i="6" s="1"/>
  <c r="V215" i="6"/>
  <c r="K215" i="6" s="1"/>
  <c r="U215" i="6"/>
  <c r="J215" i="6" s="1"/>
  <c r="T215" i="6"/>
  <c r="I215" i="6" s="1"/>
  <c r="W213" i="4"/>
  <c r="L213" i="4" s="1"/>
  <c r="V213" i="4"/>
  <c r="K213" i="4" s="1"/>
  <c r="U213" i="4"/>
  <c r="J213" i="4" s="1"/>
  <c r="T213" i="4"/>
  <c r="I213" i="4" s="1"/>
  <c r="D289" i="5"/>
  <c r="C289" i="5"/>
  <c r="F288" i="5"/>
  <c r="B288" i="5" s="1"/>
  <c r="A288" i="5" s="1"/>
  <c r="O215" i="6"/>
  <c r="N215" i="6"/>
  <c r="N213" i="4"/>
  <c r="O213" i="4"/>
  <c r="G216" i="6"/>
  <c r="AC216" i="6"/>
  <c r="S217" i="6"/>
  <c r="H216" i="6"/>
  <c r="AD213" i="4"/>
  <c r="D290" i="4"/>
  <c r="F289" i="4"/>
  <c r="B289" i="4" s="1"/>
  <c r="A289" i="4" s="1"/>
  <c r="C290" i="4"/>
  <c r="H214" i="4"/>
  <c r="G214" i="4"/>
  <c r="AC214" i="4"/>
  <c r="S215" i="4"/>
  <c r="D290" i="6"/>
  <c r="F289" i="6"/>
  <c r="B289" i="6" s="1"/>
  <c r="A289" i="6" s="1"/>
  <c r="C290" i="6"/>
  <c r="V214" i="5"/>
  <c r="K214" i="5" s="1"/>
  <c r="U214" i="5"/>
  <c r="J214" i="5" s="1"/>
  <c r="T214" i="5"/>
  <c r="I214" i="5" s="1"/>
  <c r="W214" i="5"/>
  <c r="L214" i="5" s="1"/>
  <c r="AC215" i="5"/>
  <c r="H215" i="5"/>
  <c r="G215" i="5"/>
  <c r="S216" i="5"/>
  <c r="V215" i="5" l="1"/>
  <c r="K215" i="5" s="1"/>
  <c r="T215" i="5"/>
  <c r="I215" i="5" s="1"/>
  <c r="W215" i="5"/>
  <c r="L215" i="5" s="1"/>
  <c r="U215" i="5"/>
  <c r="J215" i="5" s="1"/>
  <c r="D291" i="6"/>
  <c r="C291" i="6"/>
  <c r="F290" i="6"/>
  <c r="B290" i="6" s="1"/>
  <c r="A290" i="6" s="1"/>
  <c r="S218" i="6"/>
  <c r="H217" i="6"/>
  <c r="G217" i="6"/>
  <c r="AC217" i="6"/>
  <c r="C291" i="4"/>
  <c r="F290" i="4"/>
  <c r="B290" i="4" s="1"/>
  <c r="A290" i="4" s="1"/>
  <c r="D291" i="4"/>
  <c r="AD216" i="6"/>
  <c r="O214" i="4"/>
  <c r="N214" i="4"/>
  <c r="W216" i="6"/>
  <c r="L216" i="6" s="1"/>
  <c r="U216" i="6"/>
  <c r="J216" i="6" s="1"/>
  <c r="V216" i="6"/>
  <c r="K216" i="6" s="1"/>
  <c r="T216" i="6"/>
  <c r="I216" i="6" s="1"/>
  <c r="F289" i="5"/>
  <c r="B289" i="5" s="1"/>
  <c r="A289" i="5" s="1"/>
  <c r="C290" i="5"/>
  <c r="D290" i="5"/>
  <c r="H216" i="5"/>
  <c r="G216" i="5"/>
  <c r="AC216" i="5"/>
  <c r="S217" i="5"/>
  <c r="S216" i="4"/>
  <c r="G215" i="4"/>
  <c r="AC215" i="4"/>
  <c r="H215" i="4"/>
  <c r="O215" i="5"/>
  <c r="N215" i="5"/>
  <c r="AD214" i="4"/>
  <c r="AD215" i="5"/>
  <c r="T214" i="4"/>
  <c r="I214" i="4" s="1"/>
  <c r="V214" i="4"/>
  <c r="K214" i="4" s="1"/>
  <c r="W214" i="4"/>
  <c r="L214" i="4" s="1"/>
  <c r="U214" i="4"/>
  <c r="J214" i="4" s="1"/>
  <c r="N216" i="6"/>
  <c r="O216" i="6"/>
  <c r="AD217" i="6" l="1"/>
  <c r="W215" i="4"/>
  <c r="L215" i="4" s="1"/>
  <c r="V215" i="4"/>
  <c r="K215" i="4" s="1"/>
  <c r="U215" i="4"/>
  <c r="J215" i="4" s="1"/>
  <c r="T215" i="4"/>
  <c r="I215" i="4" s="1"/>
  <c r="H216" i="4"/>
  <c r="G216" i="4"/>
  <c r="AC216" i="4"/>
  <c r="S217" i="4"/>
  <c r="D291" i="5"/>
  <c r="C291" i="5"/>
  <c r="F290" i="5"/>
  <c r="B290" i="5" s="1"/>
  <c r="A290" i="5" s="1"/>
  <c r="D292" i="4"/>
  <c r="F291" i="4"/>
  <c r="B291" i="4" s="1"/>
  <c r="A291" i="4" s="1"/>
  <c r="C292" i="4"/>
  <c r="D292" i="6"/>
  <c r="F291" i="6"/>
  <c r="B291" i="6" s="1"/>
  <c r="A291" i="6" s="1"/>
  <c r="C292" i="6"/>
  <c r="AC217" i="5"/>
  <c r="H217" i="5"/>
  <c r="G217" i="5"/>
  <c r="S218" i="5"/>
  <c r="AD216" i="5"/>
  <c r="W217" i="6"/>
  <c r="L217" i="6" s="1"/>
  <c r="V217" i="6"/>
  <c r="K217" i="6" s="1"/>
  <c r="U217" i="6"/>
  <c r="J217" i="6" s="1"/>
  <c r="T217" i="6"/>
  <c r="I217" i="6" s="1"/>
  <c r="V216" i="5"/>
  <c r="K216" i="5" s="1"/>
  <c r="U216" i="5"/>
  <c r="J216" i="5" s="1"/>
  <c r="T216" i="5"/>
  <c r="I216" i="5" s="1"/>
  <c r="W216" i="5"/>
  <c r="L216" i="5" s="1"/>
  <c r="N217" i="6"/>
  <c r="O217" i="6"/>
  <c r="O215" i="4"/>
  <c r="N215" i="4"/>
  <c r="N216" i="5"/>
  <c r="O216" i="5"/>
  <c r="G218" i="6"/>
  <c r="AC218" i="6"/>
  <c r="S219" i="6"/>
  <c r="H218" i="6"/>
  <c r="AD215" i="4"/>
  <c r="AD218" i="6" l="1"/>
  <c r="AD217" i="5"/>
  <c r="AD216" i="4"/>
  <c r="N218" i="6"/>
  <c r="O218" i="6"/>
  <c r="T216" i="4"/>
  <c r="I216" i="4" s="1"/>
  <c r="V216" i="4"/>
  <c r="K216" i="4" s="1"/>
  <c r="W216" i="4"/>
  <c r="L216" i="4" s="1"/>
  <c r="U216" i="4"/>
  <c r="J216" i="4" s="1"/>
  <c r="O216" i="4"/>
  <c r="N216" i="4"/>
  <c r="H218" i="5"/>
  <c r="G218" i="5"/>
  <c r="AC218" i="5"/>
  <c r="S219" i="5"/>
  <c r="V217" i="5"/>
  <c r="K217" i="5" s="1"/>
  <c r="T217" i="5"/>
  <c r="I217" i="5" s="1"/>
  <c r="W217" i="5"/>
  <c r="L217" i="5" s="1"/>
  <c r="U217" i="5"/>
  <c r="J217" i="5" s="1"/>
  <c r="C293" i="4"/>
  <c r="F292" i="4"/>
  <c r="B292" i="4" s="1"/>
  <c r="A292" i="4" s="1"/>
  <c r="D293" i="4"/>
  <c r="F291" i="5"/>
  <c r="B291" i="5" s="1"/>
  <c r="A291" i="5" s="1"/>
  <c r="C292" i="5"/>
  <c r="D292" i="5"/>
  <c r="W218" i="6"/>
  <c r="L218" i="6" s="1"/>
  <c r="U218" i="6"/>
  <c r="J218" i="6" s="1"/>
  <c r="V218" i="6"/>
  <c r="K218" i="6" s="1"/>
  <c r="T218" i="6"/>
  <c r="I218" i="6" s="1"/>
  <c r="N217" i="5"/>
  <c r="O217" i="5"/>
  <c r="S220" i="6"/>
  <c r="H219" i="6"/>
  <c r="G219" i="6"/>
  <c r="AC219" i="6"/>
  <c r="D293" i="6"/>
  <c r="C293" i="6"/>
  <c r="F292" i="6"/>
  <c r="B292" i="6" s="1"/>
  <c r="A292" i="6" s="1"/>
  <c r="S218" i="4"/>
  <c r="H217" i="4"/>
  <c r="G217" i="4"/>
  <c r="AC217" i="4"/>
  <c r="W219" i="6" l="1"/>
  <c r="L219" i="6" s="1"/>
  <c r="V219" i="6"/>
  <c r="K219" i="6" s="1"/>
  <c r="U219" i="6"/>
  <c r="J219" i="6" s="1"/>
  <c r="T219" i="6"/>
  <c r="I219" i="6" s="1"/>
  <c r="G220" i="6"/>
  <c r="AC220" i="6"/>
  <c r="S221" i="6"/>
  <c r="H220" i="6"/>
  <c r="AC219" i="5"/>
  <c r="H219" i="5"/>
  <c r="G219" i="5"/>
  <c r="S220" i="5"/>
  <c r="H218" i="4"/>
  <c r="G218" i="4"/>
  <c r="AC218" i="4"/>
  <c r="S219" i="4"/>
  <c r="AD218" i="5"/>
  <c r="D294" i="4"/>
  <c r="F293" i="4"/>
  <c r="B293" i="4" s="1"/>
  <c r="A293" i="4" s="1"/>
  <c r="C294" i="4"/>
  <c r="V218" i="5"/>
  <c r="K218" i="5" s="1"/>
  <c r="U218" i="5"/>
  <c r="J218" i="5" s="1"/>
  <c r="T218" i="5"/>
  <c r="I218" i="5" s="1"/>
  <c r="W218" i="5"/>
  <c r="L218" i="5" s="1"/>
  <c r="AD217" i="4"/>
  <c r="D294" i="6"/>
  <c r="C294" i="6"/>
  <c r="F293" i="6"/>
  <c r="B293" i="6" s="1"/>
  <c r="A293" i="6" s="1"/>
  <c r="D293" i="5"/>
  <c r="C293" i="5"/>
  <c r="F292" i="5"/>
  <c r="B292" i="5" s="1"/>
  <c r="A292" i="5" s="1"/>
  <c r="O218" i="5"/>
  <c r="N218" i="5"/>
  <c r="O219" i="6"/>
  <c r="N219" i="6"/>
  <c r="W217" i="4"/>
  <c r="L217" i="4" s="1"/>
  <c r="V217" i="4"/>
  <c r="K217" i="4" s="1"/>
  <c r="U217" i="4"/>
  <c r="J217" i="4" s="1"/>
  <c r="T217" i="4"/>
  <c r="I217" i="4" s="1"/>
  <c r="O217" i="4"/>
  <c r="N217" i="4"/>
  <c r="AD219" i="6"/>
  <c r="AD220" i="6" l="1"/>
  <c r="C295" i="4"/>
  <c r="F294" i="4"/>
  <c r="B294" i="4" s="1"/>
  <c r="A294" i="4" s="1"/>
  <c r="D295" i="4"/>
  <c r="N218" i="4"/>
  <c r="O218" i="4"/>
  <c r="W220" i="6"/>
  <c r="L220" i="6" s="1"/>
  <c r="U220" i="6"/>
  <c r="J220" i="6" s="1"/>
  <c r="V220" i="6"/>
  <c r="K220" i="6" s="1"/>
  <c r="T220" i="6"/>
  <c r="I220" i="6" s="1"/>
  <c r="T218" i="4"/>
  <c r="I218" i="4" s="1"/>
  <c r="V218" i="4"/>
  <c r="K218" i="4" s="1"/>
  <c r="U218" i="4"/>
  <c r="J218" i="4" s="1"/>
  <c r="W218" i="4"/>
  <c r="L218" i="4" s="1"/>
  <c r="F293" i="5"/>
  <c r="B293" i="5" s="1"/>
  <c r="A293" i="5" s="1"/>
  <c r="C294" i="5"/>
  <c r="D294" i="5"/>
  <c r="H220" i="5"/>
  <c r="S221" i="5"/>
  <c r="G220" i="5"/>
  <c r="AC220" i="5"/>
  <c r="V219" i="5"/>
  <c r="K219" i="5" s="1"/>
  <c r="T219" i="5"/>
  <c r="I219" i="5" s="1"/>
  <c r="W219" i="5"/>
  <c r="L219" i="5" s="1"/>
  <c r="U219" i="5"/>
  <c r="J219" i="5" s="1"/>
  <c r="N219" i="5"/>
  <c r="O219" i="5"/>
  <c r="D295" i="6"/>
  <c r="C295" i="6"/>
  <c r="F294" i="6"/>
  <c r="B294" i="6" s="1"/>
  <c r="A294" i="6" s="1"/>
  <c r="AD219" i="5"/>
  <c r="S220" i="4"/>
  <c r="H219" i="4"/>
  <c r="G219" i="4"/>
  <c r="AC219" i="4"/>
  <c r="O220" i="6"/>
  <c r="N220" i="6"/>
  <c r="AD218" i="4"/>
  <c r="S222" i="6"/>
  <c r="H221" i="6"/>
  <c r="G221" i="6"/>
  <c r="AC221" i="6"/>
  <c r="AD219" i="4" l="1"/>
  <c r="V220" i="5"/>
  <c r="K220" i="5" s="1"/>
  <c r="U220" i="5"/>
  <c r="J220" i="5" s="1"/>
  <c r="T220" i="5"/>
  <c r="I220" i="5" s="1"/>
  <c r="W220" i="5"/>
  <c r="L220" i="5" s="1"/>
  <c r="G222" i="6"/>
  <c r="AC222" i="6"/>
  <c r="S223" i="6"/>
  <c r="H222" i="6"/>
  <c r="O220" i="5"/>
  <c r="N220" i="5"/>
  <c r="AD221" i="6"/>
  <c r="W219" i="4"/>
  <c r="L219" i="4" s="1"/>
  <c r="V219" i="4"/>
  <c r="K219" i="4" s="1"/>
  <c r="U219" i="4"/>
  <c r="J219" i="4" s="1"/>
  <c r="T219" i="4"/>
  <c r="I219" i="4" s="1"/>
  <c r="D296" i="6"/>
  <c r="C296" i="6"/>
  <c r="F295" i="6"/>
  <c r="B295" i="6" s="1"/>
  <c r="A295" i="6" s="1"/>
  <c r="W221" i="6"/>
  <c r="L221" i="6" s="1"/>
  <c r="V221" i="6"/>
  <c r="K221" i="6" s="1"/>
  <c r="U221" i="6"/>
  <c r="J221" i="6" s="1"/>
  <c r="T221" i="6"/>
  <c r="I221" i="6" s="1"/>
  <c r="N219" i="4"/>
  <c r="O219" i="4"/>
  <c r="D295" i="5"/>
  <c r="C295" i="5"/>
  <c r="F294" i="5"/>
  <c r="B294" i="5" s="1"/>
  <c r="A294" i="5" s="1"/>
  <c r="O221" i="6"/>
  <c r="N221" i="6"/>
  <c r="H220" i="4"/>
  <c r="G220" i="4"/>
  <c r="AC220" i="4"/>
  <c r="S221" i="4"/>
  <c r="AD220" i="5"/>
  <c r="AC221" i="5"/>
  <c r="H221" i="5"/>
  <c r="S222" i="5"/>
  <c r="G221" i="5"/>
  <c r="D296" i="4"/>
  <c r="F295" i="4"/>
  <c r="B295" i="4" s="1"/>
  <c r="A295" i="4" s="1"/>
  <c r="C296" i="4"/>
  <c r="AD222" i="6" l="1"/>
  <c r="V221" i="5"/>
  <c r="K221" i="5" s="1"/>
  <c r="T221" i="5"/>
  <c r="I221" i="5" s="1"/>
  <c r="W221" i="5"/>
  <c r="L221" i="5" s="1"/>
  <c r="U221" i="5"/>
  <c r="J221" i="5" s="1"/>
  <c r="S224" i="6"/>
  <c r="H223" i="6"/>
  <c r="G223" i="6"/>
  <c r="AC223" i="6"/>
  <c r="H222" i="5"/>
  <c r="S223" i="5"/>
  <c r="G222" i="5"/>
  <c r="AC222" i="5"/>
  <c r="O221" i="5"/>
  <c r="N221" i="5"/>
  <c r="W222" i="6"/>
  <c r="L222" i="6" s="1"/>
  <c r="U222" i="6"/>
  <c r="J222" i="6" s="1"/>
  <c r="V222" i="6"/>
  <c r="K222" i="6" s="1"/>
  <c r="T222" i="6"/>
  <c r="I222" i="6" s="1"/>
  <c r="AD221" i="5"/>
  <c r="D297" i="6"/>
  <c r="C297" i="6"/>
  <c r="F296" i="6"/>
  <c r="B296" i="6" s="1"/>
  <c r="A296" i="6" s="1"/>
  <c r="C297" i="4"/>
  <c r="F296" i="4"/>
  <c r="B296" i="4" s="1"/>
  <c r="A296" i="4" s="1"/>
  <c r="D297" i="4"/>
  <c r="S222" i="4"/>
  <c r="H221" i="4"/>
  <c r="G221" i="4"/>
  <c r="AC221" i="4"/>
  <c r="O220" i="4"/>
  <c r="N220" i="4"/>
  <c r="AD220" i="4"/>
  <c r="T220" i="4"/>
  <c r="I220" i="4" s="1"/>
  <c r="V220" i="4"/>
  <c r="K220" i="4" s="1"/>
  <c r="W220" i="4"/>
  <c r="L220" i="4" s="1"/>
  <c r="U220" i="4"/>
  <c r="J220" i="4" s="1"/>
  <c r="F295" i="5"/>
  <c r="B295" i="5" s="1"/>
  <c r="A295" i="5" s="1"/>
  <c r="C296" i="5"/>
  <c r="D296" i="5"/>
  <c r="N222" i="6"/>
  <c r="O222" i="6"/>
  <c r="AD223" i="6" l="1"/>
  <c r="D297" i="5"/>
  <c r="C297" i="5"/>
  <c r="F296" i="5"/>
  <c r="B296" i="5" s="1"/>
  <c r="A296" i="5" s="1"/>
  <c r="W223" i="6"/>
  <c r="L223" i="6" s="1"/>
  <c r="V223" i="6"/>
  <c r="K223" i="6" s="1"/>
  <c r="U223" i="6"/>
  <c r="J223" i="6" s="1"/>
  <c r="T223" i="6"/>
  <c r="I223" i="6" s="1"/>
  <c r="D298" i="6"/>
  <c r="F297" i="6"/>
  <c r="B297" i="6" s="1"/>
  <c r="A297" i="6" s="1"/>
  <c r="C298" i="6"/>
  <c r="N223" i="6"/>
  <c r="O223" i="6"/>
  <c r="G224" i="6"/>
  <c r="AC224" i="6"/>
  <c r="S225" i="6"/>
  <c r="H224" i="6"/>
  <c r="AD221" i="4"/>
  <c r="AD222" i="5"/>
  <c r="W221" i="4"/>
  <c r="L221" i="4" s="1"/>
  <c r="V221" i="4"/>
  <c r="K221" i="4" s="1"/>
  <c r="U221" i="4"/>
  <c r="J221" i="4" s="1"/>
  <c r="T221" i="4"/>
  <c r="I221" i="4" s="1"/>
  <c r="N221" i="4"/>
  <c r="O221" i="4"/>
  <c r="D298" i="4"/>
  <c r="F297" i="4"/>
  <c r="B297" i="4" s="1"/>
  <c r="A297" i="4" s="1"/>
  <c r="C298" i="4"/>
  <c r="AC223" i="5"/>
  <c r="H223" i="5"/>
  <c r="S224" i="5"/>
  <c r="G223" i="5"/>
  <c r="V222" i="5"/>
  <c r="K222" i="5" s="1"/>
  <c r="U222" i="5"/>
  <c r="J222" i="5" s="1"/>
  <c r="T222" i="5"/>
  <c r="I222" i="5" s="1"/>
  <c r="W222" i="5"/>
  <c r="L222" i="5" s="1"/>
  <c r="H222" i="4"/>
  <c r="G222" i="4"/>
  <c r="AC222" i="4"/>
  <c r="S223" i="4"/>
  <c r="O222" i="5"/>
  <c r="N222" i="5"/>
  <c r="AD223" i="5" l="1"/>
  <c r="AD224" i="6"/>
  <c r="AD222" i="4"/>
  <c r="O222" i="4"/>
  <c r="N222" i="4"/>
  <c r="H224" i="5"/>
  <c r="S225" i="5"/>
  <c r="G224" i="5"/>
  <c r="AC224" i="5"/>
  <c r="N223" i="5"/>
  <c r="O223" i="5"/>
  <c r="N224" i="6"/>
  <c r="O224" i="6"/>
  <c r="D299" i="6"/>
  <c r="C299" i="6"/>
  <c r="F298" i="6"/>
  <c r="B298" i="6" s="1"/>
  <c r="A298" i="6" s="1"/>
  <c r="C299" i="4"/>
  <c r="F298" i="4"/>
  <c r="B298" i="4" s="1"/>
  <c r="A298" i="4" s="1"/>
  <c r="D299" i="4"/>
  <c r="W224" i="6"/>
  <c r="L224" i="6" s="1"/>
  <c r="U224" i="6"/>
  <c r="J224" i="6" s="1"/>
  <c r="V224" i="6"/>
  <c r="K224" i="6" s="1"/>
  <c r="T224" i="6"/>
  <c r="I224" i="6" s="1"/>
  <c r="S224" i="4"/>
  <c r="H223" i="4"/>
  <c r="G223" i="4"/>
  <c r="AC223" i="4"/>
  <c r="S226" i="6"/>
  <c r="H225" i="6"/>
  <c r="G225" i="6"/>
  <c r="AC225" i="6"/>
  <c r="F297" i="5"/>
  <c r="B297" i="5" s="1"/>
  <c r="A297" i="5" s="1"/>
  <c r="C298" i="5"/>
  <c r="D298" i="5"/>
  <c r="T222" i="4"/>
  <c r="I222" i="4" s="1"/>
  <c r="V222" i="4"/>
  <c r="K222" i="4" s="1"/>
  <c r="U222" i="4"/>
  <c r="J222" i="4" s="1"/>
  <c r="W222" i="4"/>
  <c r="L222" i="4" s="1"/>
  <c r="V223" i="5"/>
  <c r="K223" i="5" s="1"/>
  <c r="T223" i="5"/>
  <c r="I223" i="5" s="1"/>
  <c r="U223" i="5"/>
  <c r="J223" i="5" s="1"/>
  <c r="W223" i="5"/>
  <c r="L223" i="5" s="1"/>
  <c r="AD223" i="4" l="1"/>
  <c r="AD224" i="5"/>
  <c r="N225" i="6"/>
  <c r="O225" i="6"/>
  <c r="G226" i="6"/>
  <c r="AC226" i="6"/>
  <c r="S227" i="6"/>
  <c r="H226" i="6"/>
  <c r="W223" i="4"/>
  <c r="L223" i="4" s="1"/>
  <c r="V223" i="4"/>
  <c r="K223" i="4" s="1"/>
  <c r="U223" i="4"/>
  <c r="J223" i="4" s="1"/>
  <c r="T223" i="4"/>
  <c r="I223" i="4" s="1"/>
  <c r="V224" i="5"/>
  <c r="K224" i="5" s="1"/>
  <c r="U224" i="5"/>
  <c r="J224" i="5" s="1"/>
  <c r="T224" i="5"/>
  <c r="I224" i="5" s="1"/>
  <c r="W224" i="5"/>
  <c r="L224" i="5" s="1"/>
  <c r="O223" i="4"/>
  <c r="N223" i="4"/>
  <c r="D300" i="6"/>
  <c r="F299" i="6"/>
  <c r="B299" i="6" s="1"/>
  <c r="A299" i="6" s="1"/>
  <c r="C300" i="6"/>
  <c r="AC225" i="5"/>
  <c r="H225" i="5"/>
  <c r="S226" i="5"/>
  <c r="G225" i="5"/>
  <c r="D299" i="5"/>
  <c r="C299" i="5"/>
  <c r="F298" i="5"/>
  <c r="B298" i="5" s="1"/>
  <c r="A298" i="5" s="1"/>
  <c r="H224" i="4"/>
  <c r="G224" i="4"/>
  <c r="AC224" i="4"/>
  <c r="S225" i="4"/>
  <c r="O224" i="5"/>
  <c r="N224" i="5"/>
  <c r="AD225" i="6"/>
  <c r="W225" i="6"/>
  <c r="L225" i="6" s="1"/>
  <c r="V225" i="6"/>
  <c r="K225" i="6" s="1"/>
  <c r="U225" i="6"/>
  <c r="J225" i="6" s="1"/>
  <c r="T225" i="6"/>
  <c r="I225" i="6" s="1"/>
  <c r="D300" i="4"/>
  <c r="F299" i="4"/>
  <c r="B299" i="4" s="1"/>
  <c r="A299" i="4" s="1"/>
  <c r="C300" i="4"/>
  <c r="AD226" i="6" l="1"/>
  <c r="AD224" i="4"/>
  <c r="S228" i="6"/>
  <c r="H227" i="6"/>
  <c r="G227" i="6"/>
  <c r="AC227" i="6"/>
  <c r="F299" i="5"/>
  <c r="B299" i="5" s="1"/>
  <c r="A299" i="5" s="1"/>
  <c r="C300" i="5"/>
  <c r="D300" i="5"/>
  <c r="O226" i="6"/>
  <c r="N226" i="6"/>
  <c r="V225" i="5"/>
  <c r="K225" i="5" s="1"/>
  <c r="T225" i="5"/>
  <c r="I225" i="5" s="1"/>
  <c r="W225" i="5"/>
  <c r="L225" i="5" s="1"/>
  <c r="U225" i="5"/>
  <c r="J225" i="5" s="1"/>
  <c r="T224" i="4"/>
  <c r="I224" i="4" s="1"/>
  <c r="V224" i="4"/>
  <c r="K224" i="4" s="1"/>
  <c r="W224" i="4"/>
  <c r="L224" i="4" s="1"/>
  <c r="U224" i="4"/>
  <c r="J224" i="4" s="1"/>
  <c r="H226" i="5"/>
  <c r="AC226" i="5"/>
  <c r="S227" i="5"/>
  <c r="G226" i="5"/>
  <c r="W226" i="6"/>
  <c r="L226" i="6" s="1"/>
  <c r="U226" i="6"/>
  <c r="J226" i="6" s="1"/>
  <c r="V226" i="6"/>
  <c r="K226" i="6" s="1"/>
  <c r="T226" i="6"/>
  <c r="I226" i="6" s="1"/>
  <c r="N224" i="4"/>
  <c r="O224" i="4"/>
  <c r="O225" i="5"/>
  <c r="N225" i="5"/>
  <c r="C301" i="4"/>
  <c r="F300" i="4"/>
  <c r="B300" i="4" s="1"/>
  <c r="A300" i="4" s="1"/>
  <c r="D301" i="4"/>
  <c r="AD225" i="5"/>
  <c r="S226" i="4"/>
  <c r="AC225" i="4"/>
  <c r="H225" i="4"/>
  <c r="G225" i="4"/>
  <c r="D301" i="6"/>
  <c r="C301" i="6"/>
  <c r="F300" i="6"/>
  <c r="B300" i="6" s="1"/>
  <c r="A300" i="6" s="1"/>
  <c r="AD225" i="4" l="1"/>
  <c r="AD226" i="5"/>
  <c r="AD227" i="6"/>
  <c r="O226" i="5"/>
  <c r="N226" i="5"/>
  <c r="D301" i="5"/>
  <c r="C301" i="5"/>
  <c r="F300" i="5"/>
  <c r="B300" i="5" s="1"/>
  <c r="A300" i="5" s="1"/>
  <c r="W225" i="4"/>
  <c r="L225" i="4" s="1"/>
  <c r="V225" i="4"/>
  <c r="K225" i="4" s="1"/>
  <c r="U225" i="4"/>
  <c r="J225" i="4" s="1"/>
  <c r="T225" i="4"/>
  <c r="I225" i="4" s="1"/>
  <c r="O225" i="4"/>
  <c r="N225" i="4"/>
  <c r="D302" i="4"/>
  <c r="F301" i="4"/>
  <c r="B301" i="4" s="1"/>
  <c r="A301" i="4" s="1"/>
  <c r="C302" i="4"/>
  <c r="H226" i="4"/>
  <c r="G226" i="4"/>
  <c r="AC226" i="4"/>
  <c r="S227" i="4"/>
  <c r="W227" i="6"/>
  <c r="L227" i="6" s="1"/>
  <c r="V227" i="6"/>
  <c r="K227" i="6" s="1"/>
  <c r="U227" i="6"/>
  <c r="J227" i="6" s="1"/>
  <c r="T227" i="6"/>
  <c r="I227" i="6" s="1"/>
  <c r="V226" i="5"/>
  <c r="K226" i="5" s="1"/>
  <c r="U226" i="5"/>
  <c r="J226" i="5" s="1"/>
  <c r="T226" i="5"/>
  <c r="I226" i="5" s="1"/>
  <c r="W226" i="5"/>
  <c r="L226" i="5" s="1"/>
  <c r="O227" i="6"/>
  <c r="N227" i="6"/>
  <c r="D302" i="6"/>
  <c r="C302" i="6"/>
  <c r="F301" i="6"/>
  <c r="B301" i="6" s="1"/>
  <c r="A301" i="6" s="1"/>
  <c r="AC227" i="5"/>
  <c r="H227" i="5"/>
  <c r="S228" i="5"/>
  <c r="G227" i="5"/>
  <c r="AC228" i="6"/>
  <c r="S229" i="6"/>
  <c r="G228" i="6"/>
  <c r="H228" i="6"/>
  <c r="AD228" i="6" l="1"/>
  <c r="AD227" i="5"/>
  <c r="F301" i="5"/>
  <c r="B301" i="5" s="1"/>
  <c r="A301" i="5" s="1"/>
  <c r="C302" i="5"/>
  <c r="D302" i="5"/>
  <c r="T226" i="4"/>
  <c r="I226" i="4" s="1"/>
  <c r="V226" i="4"/>
  <c r="K226" i="4" s="1"/>
  <c r="W226" i="4"/>
  <c r="L226" i="4" s="1"/>
  <c r="U226" i="4"/>
  <c r="J226" i="4" s="1"/>
  <c r="O228" i="6"/>
  <c r="N228" i="6"/>
  <c r="V227" i="5"/>
  <c r="K227" i="5" s="1"/>
  <c r="T227" i="5"/>
  <c r="I227" i="5" s="1"/>
  <c r="W227" i="5"/>
  <c r="L227" i="5" s="1"/>
  <c r="U227" i="5"/>
  <c r="J227" i="5" s="1"/>
  <c r="O226" i="4"/>
  <c r="N226" i="4"/>
  <c r="H228" i="5"/>
  <c r="AC228" i="5"/>
  <c r="S229" i="5"/>
  <c r="G228" i="5"/>
  <c r="C303" i="4"/>
  <c r="F302" i="4"/>
  <c r="B302" i="4" s="1"/>
  <c r="A302" i="4" s="1"/>
  <c r="D303" i="4"/>
  <c r="N227" i="5"/>
  <c r="O227" i="5"/>
  <c r="W228" i="6"/>
  <c r="L228" i="6" s="1"/>
  <c r="U228" i="6"/>
  <c r="J228" i="6" s="1"/>
  <c r="V228" i="6"/>
  <c r="K228" i="6" s="1"/>
  <c r="T228" i="6"/>
  <c r="I228" i="6" s="1"/>
  <c r="D303" i="6"/>
  <c r="C303" i="6"/>
  <c r="F302" i="6"/>
  <c r="B302" i="6" s="1"/>
  <c r="A302" i="6" s="1"/>
  <c r="S228" i="4"/>
  <c r="AC227" i="4"/>
  <c r="H227" i="4"/>
  <c r="G227" i="4"/>
  <c r="AC229" i="6"/>
  <c r="S230" i="6"/>
  <c r="G229" i="6"/>
  <c r="H229" i="6"/>
  <c r="AD226" i="4"/>
  <c r="AD229" i="6" l="1"/>
  <c r="V228" i="5"/>
  <c r="K228" i="5" s="1"/>
  <c r="U228" i="5"/>
  <c r="J228" i="5" s="1"/>
  <c r="T228" i="5"/>
  <c r="I228" i="5" s="1"/>
  <c r="W228" i="5"/>
  <c r="L228" i="5" s="1"/>
  <c r="D304" i="6"/>
  <c r="C304" i="6"/>
  <c r="F303" i="6"/>
  <c r="B303" i="6" s="1"/>
  <c r="A303" i="6" s="1"/>
  <c r="AC229" i="5"/>
  <c r="H229" i="5"/>
  <c r="S230" i="5"/>
  <c r="G229" i="5"/>
  <c r="W227" i="4"/>
  <c r="L227" i="4" s="1"/>
  <c r="V227" i="4"/>
  <c r="K227" i="4" s="1"/>
  <c r="U227" i="4"/>
  <c r="J227" i="4" s="1"/>
  <c r="T227" i="4"/>
  <c r="I227" i="4" s="1"/>
  <c r="AD228" i="5"/>
  <c r="N228" i="5"/>
  <c r="O228" i="5"/>
  <c r="AC230" i="6"/>
  <c r="S231" i="6"/>
  <c r="H230" i="6"/>
  <c r="G230" i="6"/>
  <c r="O227" i="4"/>
  <c r="N227" i="4"/>
  <c r="AD227" i="4"/>
  <c r="D303" i="5"/>
  <c r="C303" i="5"/>
  <c r="F302" i="5"/>
  <c r="B302" i="5" s="1"/>
  <c r="A302" i="5" s="1"/>
  <c r="D304" i="4"/>
  <c r="F303" i="4"/>
  <c r="B303" i="4" s="1"/>
  <c r="A303" i="4" s="1"/>
  <c r="C304" i="4"/>
  <c r="N229" i="6"/>
  <c r="O229" i="6"/>
  <c r="H228" i="4"/>
  <c r="G228" i="4"/>
  <c r="AC228" i="4"/>
  <c r="S229" i="4"/>
  <c r="U229" i="6"/>
  <c r="J229" i="6" s="1"/>
  <c r="V229" i="6"/>
  <c r="K229" i="6" s="1"/>
  <c r="W229" i="6"/>
  <c r="L229" i="6" s="1"/>
  <c r="T229" i="6"/>
  <c r="I229" i="6" s="1"/>
  <c r="AD228" i="4" l="1"/>
  <c r="T228" i="4"/>
  <c r="I228" i="4" s="1"/>
  <c r="V228" i="4"/>
  <c r="K228" i="4" s="1"/>
  <c r="W228" i="4"/>
  <c r="L228" i="4" s="1"/>
  <c r="U228" i="4"/>
  <c r="J228" i="4" s="1"/>
  <c r="V229" i="5"/>
  <c r="K229" i="5" s="1"/>
  <c r="T229" i="5"/>
  <c r="I229" i="5" s="1"/>
  <c r="W229" i="5"/>
  <c r="L229" i="5" s="1"/>
  <c r="U229" i="5"/>
  <c r="J229" i="5" s="1"/>
  <c r="H230" i="5"/>
  <c r="AC230" i="5"/>
  <c r="S231" i="5"/>
  <c r="G230" i="5"/>
  <c r="U230" i="6"/>
  <c r="J230" i="6" s="1"/>
  <c r="W230" i="6"/>
  <c r="L230" i="6" s="1"/>
  <c r="V230" i="6"/>
  <c r="K230" i="6" s="1"/>
  <c r="T230" i="6"/>
  <c r="I230" i="6" s="1"/>
  <c r="N229" i="5"/>
  <c r="O229" i="5"/>
  <c r="S230" i="4"/>
  <c r="AC229" i="4"/>
  <c r="H229" i="4"/>
  <c r="G229" i="4"/>
  <c r="O228" i="4"/>
  <c r="N228" i="4"/>
  <c r="N230" i="6"/>
  <c r="O230" i="6"/>
  <c r="AD229" i="5"/>
  <c r="C305" i="4"/>
  <c r="F304" i="4"/>
  <c r="B304" i="4" s="1"/>
  <c r="A304" i="4" s="1"/>
  <c r="D305" i="4"/>
  <c r="F303" i="5"/>
  <c r="B303" i="5" s="1"/>
  <c r="A303" i="5" s="1"/>
  <c r="C304" i="5"/>
  <c r="D304" i="5"/>
  <c r="AC231" i="6"/>
  <c r="S232" i="6"/>
  <c r="G231" i="6"/>
  <c r="H231" i="6"/>
  <c r="AD230" i="6"/>
  <c r="D305" i="6"/>
  <c r="C305" i="6"/>
  <c r="F304" i="6"/>
  <c r="B304" i="6" s="1"/>
  <c r="A304" i="6" s="1"/>
  <c r="AD229" i="4" l="1"/>
  <c r="AC231" i="5"/>
  <c r="H231" i="5"/>
  <c r="G231" i="5"/>
  <c r="S232" i="5"/>
  <c r="D306" i="4"/>
  <c r="F305" i="4"/>
  <c r="B305" i="4" s="1"/>
  <c r="A305" i="4" s="1"/>
  <c r="C306" i="4"/>
  <c r="D305" i="5"/>
  <c r="C305" i="5"/>
  <c r="F304" i="5"/>
  <c r="B304" i="5" s="1"/>
  <c r="A304" i="5" s="1"/>
  <c r="H230" i="4"/>
  <c r="G230" i="4"/>
  <c r="AC230" i="4"/>
  <c r="S231" i="4"/>
  <c r="V230" i="5"/>
  <c r="K230" i="5" s="1"/>
  <c r="U230" i="5"/>
  <c r="J230" i="5" s="1"/>
  <c r="T230" i="5"/>
  <c r="I230" i="5" s="1"/>
  <c r="W230" i="5"/>
  <c r="L230" i="5" s="1"/>
  <c r="O231" i="6"/>
  <c r="N231" i="6"/>
  <c r="AD230" i="5"/>
  <c r="N230" i="5"/>
  <c r="O230" i="5"/>
  <c r="G232" i="6"/>
  <c r="AC232" i="6"/>
  <c r="S233" i="6"/>
  <c r="H232" i="6"/>
  <c r="AD231" i="6"/>
  <c r="W229" i="4"/>
  <c r="L229" i="4" s="1"/>
  <c r="V229" i="4"/>
  <c r="K229" i="4" s="1"/>
  <c r="U229" i="4"/>
  <c r="J229" i="4" s="1"/>
  <c r="T229" i="4"/>
  <c r="I229" i="4" s="1"/>
  <c r="W231" i="6"/>
  <c r="L231" i="6" s="1"/>
  <c r="U231" i="6"/>
  <c r="J231" i="6" s="1"/>
  <c r="T231" i="6"/>
  <c r="I231" i="6" s="1"/>
  <c r="V231" i="6"/>
  <c r="K231" i="6" s="1"/>
  <c r="D306" i="6"/>
  <c r="F305" i="6"/>
  <c r="B305" i="6" s="1"/>
  <c r="A305" i="6" s="1"/>
  <c r="C306" i="6"/>
  <c r="O229" i="4"/>
  <c r="N229" i="4"/>
  <c r="AD232" i="6" l="1"/>
  <c r="AD230" i="4"/>
  <c r="AD231" i="5"/>
  <c r="N232" i="6"/>
  <c r="O232" i="6"/>
  <c r="AC233" i="6"/>
  <c r="S234" i="6"/>
  <c r="G233" i="6"/>
  <c r="H233" i="6"/>
  <c r="N230" i="4"/>
  <c r="O230" i="4"/>
  <c r="C307" i="4"/>
  <c r="F306" i="4"/>
  <c r="B306" i="4" s="1"/>
  <c r="A306" i="4" s="1"/>
  <c r="D307" i="4"/>
  <c r="T230" i="4"/>
  <c r="I230" i="4" s="1"/>
  <c r="V230" i="4"/>
  <c r="K230" i="4" s="1"/>
  <c r="W230" i="4"/>
  <c r="L230" i="4" s="1"/>
  <c r="U230" i="4"/>
  <c r="J230" i="4" s="1"/>
  <c r="U232" i="6"/>
  <c r="J232" i="6" s="1"/>
  <c r="W232" i="6"/>
  <c r="L232" i="6" s="1"/>
  <c r="V232" i="6"/>
  <c r="K232" i="6" s="1"/>
  <c r="T232" i="6"/>
  <c r="I232" i="6" s="1"/>
  <c r="H232" i="5"/>
  <c r="G232" i="5"/>
  <c r="AC232" i="5"/>
  <c r="S233" i="5"/>
  <c r="D307" i="6"/>
  <c r="C307" i="6"/>
  <c r="F306" i="6"/>
  <c r="B306" i="6" s="1"/>
  <c r="A306" i="6" s="1"/>
  <c r="F305" i="5"/>
  <c r="B305" i="5" s="1"/>
  <c r="A305" i="5" s="1"/>
  <c r="C306" i="5"/>
  <c r="D306" i="5"/>
  <c r="V231" i="5"/>
  <c r="K231" i="5" s="1"/>
  <c r="T231" i="5"/>
  <c r="I231" i="5" s="1"/>
  <c r="W231" i="5"/>
  <c r="L231" i="5" s="1"/>
  <c r="U231" i="5"/>
  <c r="J231" i="5" s="1"/>
  <c r="S232" i="4"/>
  <c r="G231" i="4"/>
  <c r="AC231" i="4"/>
  <c r="H231" i="4"/>
  <c r="N231" i="5"/>
  <c r="O231" i="5"/>
  <c r="AD233" i="6" l="1"/>
  <c r="AD232" i="5"/>
  <c r="N231" i="4"/>
  <c r="O231" i="4"/>
  <c r="AD231" i="4"/>
  <c r="D308" i="6"/>
  <c r="F307" i="6"/>
  <c r="B307" i="6" s="1"/>
  <c r="A307" i="6" s="1"/>
  <c r="C308" i="6"/>
  <c r="N233" i="6"/>
  <c r="O233" i="6"/>
  <c r="W233" i="6"/>
  <c r="L233" i="6" s="1"/>
  <c r="U233" i="6"/>
  <c r="J233" i="6" s="1"/>
  <c r="V233" i="6"/>
  <c r="K233" i="6" s="1"/>
  <c r="T233" i="6"/>
  <c r="I233" i="6" s="1"/>
  <c r="H232" i="4"/>
  <c r="G232" i="4"/>
  <c r="AC232" i="4"/>
  <c r="S233" i="4"/>
  <c r="D307" i="5"/>
  <c r="C307" i="5"/>
  <c r="F306" i="5"/>
  <c r="B306" i="5" s="1"/>
  <c r="A306" i="5" s="1"/>
  <c r="AC233" i="5"/>
  <c r="H233" i="5"/>
  <c r="G233" i="5"/>
  <c r="S234" i="5"/>
  <c r="G234" i="6"/>
  <c r="AC234" i="6"/>
  <c r="S235" i="6"/>
  <c r="H234" i="6"/>
  <c r="W231" i="4"/>
  <c r="L231" i="4" s="1"/>
  <c r="V231" i="4"/>
  <c r="K231" i="4" s="1"/>
  <c r="U231" i="4"/>
  <c r="J231" i="4" s="1"/>
  <c r="T231" i="4"/>
  <c r="I231" i="4" s="1"/>
  <c r="V232" i="5"/>
  <c r="K232" i="5" s="1"/>
  <c r="U232" i="5"/>
  <c r="J232" i="5" s="1"/>
  <c r="T232" i="5"/>
  <c r="I232" i="5" s="1"/>
  <c r="W232" i="5"/>
  <c r="L232" i="5" s="1"/>
  <c r="N232" i="5"/>
  <c r="O232" i="5"/>
  <c r="D308" i="4"/>
  <c r="F307" i="4"/>
  <c r="B307" i="4" s="1"/>
  <c r="A307" i="4" s="1"/>
  <c r="C308" i="4"/>
  <c r="U234" i="6" l="1"/>
  <c r="J234" i="6" s="1"/>
  <c r="W234" i="6"/>
  <c r="L234" i="6" s="1"/>
  <c r="T234" i="6"/>
  <c r="I234" i="6" s="1"/>
  <c r="V234" i="6"/>
  <c r="K234" i="6" s="1"/>
  <c r="F307" i="5"/>
  <c r="B307" i="5" s="1"/>
  <c r="A307" i="5" s="1"/>
  <c r="C308" i="5"/>
  <c r="D308" i="5"/>
  <c r="V233" i="5"/>
  <c r="K233" i="5" s="1"/>
  <c r="T233" i="5"/>
  <c r="I233" i="5" s="1"/>
  <c r="W233" i="5"/>
  <c r="L233" i="5" s="1"/>
  <c r="U233" i="5"/>
  <c r="J233" i="5" s="1"/>
  <c r="S234" i="4"/>
  <c r="H233" i="4"/>
  <c r="G233" i="4"/>
  <c r="AC233" i="4"/>
  <c r="C309" i="4"/>
  <c r="F308" i="4"/>
  <c r="B308" i="4" s="1"/>
  <c r="A308" i="4" s="1"/>
  <c r="D309" i="4"/>
  <c r="O233" i="5"/>
  <c r="N233" i="5"/>
  <c r="AD232" i="4"/>
  <c r="N234" i="6"/>
  <c r="O234" i="6"/>
  <c r="AD233" i="5"/>
  <c r="T232" i="4"/>
  <c r="I232" i="4" s="1"/>
  <c r="V232" i="4"/>
  <c r="K232" i="4" s="1"/>
  <c r="U232" i="4"/>
  <c r="J232" i="4" s="1"/>
  <c r="W232" i="4"/>
  <c r="L232" i="4" s="1"/>
  <c r="AC235" i="6"/>
  <c r="S236" i="6"/>
  <c r="G235" i="6"/>
  <c r="H235" i="6"/>
  <c r="O232" i="4"/>
  <c r="N232" i="4"/>
  <c r="D309" i="6"/>
  <c r="C309" i="6"/>
  <c r="F308" i="6"/>
  <c r="B308" i="6" s="1"/>
  <c r="A308" i="6" s="1"/>
  <c r="H234" i="5"/>
  <c r="G234" i="5"/>
  <c r="AC234" i="5"/>
  <c r="S235" i="5"/>
  <c r="AD234" i="6"/>
  <c r="AD233" i="4" l="1"/>
  <c r="AD234" i="5"/>
  <c r="AD235" i="6"/>
  <c r="O234" i="5"/>
  <c r="N234" i="5"/>
  <c r="W235" i="6"/>
  <c r="L235" i="6" s="1"/>
  <c r="U235" i="6"/>
  <c r="J235" i="6" s="1"/>
  <c r="T235" i="6"/>
  <c r="I235" i="6" s="1"/>
  <c r="V235" i="6"/>
  <c r="K235" i="6" s="1"/>
  <c r="AC235" i="5"/>
  <c r="H235" i="5"/>
  <c r="G235" i="5"/>
  <c r="S236" i="5"/>
  <c r="G236" i="6"/>
  <c r="AC236" i="6"/>
  <c r="S237" i="6"/>
  <c r="H236" i="6"/>
  <c r="D310" i="6"/>
  <c r="C310" i="6"/>
  <c r="F309" i="6"/>
  <c r="B309" i="6" s="1"/>
  <c r="A309" i="6" s="1"/>
  <c r="D310" i="4"/>
  <c r="F309" i="4"/>
  <c r="B309" i="4" s="1"/>
  <c r="A309" i="4" s="1"/>
  <c r="C310" i="4"/>
  <c r="W233" i="4"/>
  <c r="L233" i="4" s="1"/>
  <c r="V233" i="4"/>
  <c r="K233" i="4" s="1"/>
  <c r="U233" i="4"/>
  <c r="J233" i="4" s="1"/>
  <c r="T233" i="4"/>
  <c r="I233" i="4" s="1"/>
  <c r="V234" i="5"/>
  <c r="K234" i="5" s="1"/>
  <c r="U234" i="5"/>
  <c r="J234" i="5" s="1"/>
  <c r="T234" i="5"/>
  <c r="I234" i="5" s="1"/>
  <c r="W234" i="5"/>
  <c r="L234" i="5" s="1"/>
  <c r="O233" i="4"/>
  <c r="N233" i="4"/>
  <c r="N235" i="6"/>
  <c r="O235" i="6"/>
  <c r="H234" i="4"/>
  <c r="G234" i="4"/>
  <c r="AC234" i="4"/>
  <c r="S235" i="4"/>
  <c r="D309" i="5"/>
  <c r="C309" i="5"/>
  <c r="F308" i="5"/>
  <c r="B308" i="5" s="1"/>
  <c r="A308" i="5" s="1"/>
  <c r="AD236" i="6" l="1"/>
  <c r="AD234" i="4"/>
  <c r="S236" i="4"/>
  <c r="AC235" i="4"/>
  <c r="H235" i="4"/>
  <c r="G235" i="4"/>
  <c r="F309" i="5"/>
  <c r="B309" i="5" s="1"/>
  <c r="A309" i="5" s="1"/>
  <c r="C310" i="5"/>
  <c r="D310" i="5"/>
  <c r="N236" i="6"/>
  <c r="O236" i="6"/>
  <c r="AC237" i="6"/>
  <c r="S238" i="6"/>
  <c r="G237" i="6"/>
  <c r="H237" i="6"/>
  <c r="D311" i="6"/>
  <c r="C311" i="6"/>
  <c r="F310" i="6"/>
  <c r="B310" i="6" s="1"/>
  <c r="A310" i="6" s="1"/>
  <c r="H236" i="5"/>
  <c r="S237" i="5"/>
  <c r="G236" i="5"/>
  <c r="AC236" i="5"/>
  <c r="U236" i="6"/>
  <c r="J236" i="6" s="1"/>
  <c r="W236" i="6"/>
  <c r="L236" i="6" s="1"/>
  <c r="V236" i="6"/>
  <c r="K236" i="6" s="1"/>
  <c r="T236" i="6"/>
  <c r="I236" i="6" s="1"/>
  <c r="T234" i="4"/>
  <c r="I234" i="4" s="1"/>
  <c r="V234" i="4"/>
  <c r="K234" i="4" s="1"/>
  <c r="U234" i="4"/>
  <c r="J234" i="4" s="1"/>
  <c r="W234" i="4"/>
  <c r="L234" i="4" s="1"/>
  <c r="N234" i="4"/>
  <c r="O234" i="4"/>
  <c r="V235" i="5"/>
  <c r="K235" i="5" s="1"/>
  <c r="T235" i="5"/>
  <c r="I235" i="5" s="1"/>
  <c r="W235" i="5"/>
  <c r="L235" i="5" s="1"/>
  <c r="U235" i="5"/>
  <c r="J235" i="5" s="1"/>
  <c r="N235" i="5"/>
  <c r="O235" i="5"/>
  <c r="C311" i="4"/>
  <c r="F310" i="4"/>
  <c r="B310" i="4" s="1"/>
  <c r="A310" i="4" s="1"/>
  <c r="D311" i="4"/>
  <c r="AD235" i="5"/>
  <c r="D312" i="4" l="1"/>
  <c r="F311" i="4"/>
  <c r="B311" i="4" s="1"/>
  <c r="A311" i="4" s="1"/>
  <c r="C312" i="4"/>
  <c r="O236" i="5"/>
  <c r="N236" i="5"/>
  <c r="G238" i="6"/>
  <c r="AC238" i="6"/>
  <c r="S239" i="6"/>
  <c r="H238" i="6"/>
  <c r="D311" i="5"/>
  <c r="C311" i="5"/>
  <c r="F310" i="5"/>
  <c r="B310" i="5" s="1"/>
  <c r="A310" i="5" s="1"/>
  <c r="W237" i="6"/>
  <c r="L237" i="6" s="1"/>
  <c r="U237" i="6"/>
  <c r="J237" i="6" s="1"/>
  <c r="V237" i="6"/>
  <c r="K237" i="6" s="1"/>
  <c r="T237" i="6"/>
  <c r="I237" i="6" s="1"/>
  <c r="AD237" i="6"/>
  <c r="AC237" i="5"/>
  <c r="H237" i="5"/>
  <c r="S238" i="5"/>
  <c r="G237" i="5"/>
  <c r="W235" i="4"/>
  <c r="L235" i="4" s="1"/>
  <c r="V235" i="4"/>
  <c r="K235" i="4" s="1"/>
  <c r="U235" i="4"/>
  <c r="J235" i="4" s="1"/>
  <c r="T235" i="4"/>
  <c r="I235" i="4" s="1"/>
  <c r="D312" i="6"/>
  <c r="C312" i="6"/>
  <c r="F311" i="6"/>
  <c r="B311" i="6" s="1"/>
  <c r="A311" i="6" s="1"/>
  <c r="O235" i="4"/>
  <c r="N235" i="4"/>
  <c r="AD236" i="5"/>
  <c r="AD235" i="4"/>
  <c r="V236" i="5"/>
  <c r="K236" i="5" s="1"/>
  <c r="U236" i="5"/>
  <c r="J236" i="5" s="1"/>
  <c r="T236" i="5"/>
  <c r="I236" i="5" s="1"/>
  <c r="W236" i="5"/>
  <c r="L236" i="5" s="1"/>
  <c r="N237" i="6"/>
  <c r="O237" i="6"/>
  <c r="H236" i="4"/>
  <c r="G236" i="4"/>
  <c r="AC236" i="4"/>
  <c r="S237" i="4"/>
  <c r="AD236" i="4" l="1"/>
  <c r="AD237" i="5"/>
  <c r="F311" i="5"/>
  <c r="B311" i="5" s="1"/>
  <c r="A311" i="5" s="1"/>
  <c r="C312" i="5"/>
  <c r="D312" i="5"/>
  <c r="C313" i="4"/>
  <c r="F312" i="4"/>
  <c r="B312" i="4" s="1"/>
  <c r="A312" i="4" s="1"/>
  <c r="D313" i="4"/>
  <c r="D313" i="6"/>
  <c r="C313" i="6"/>
  <c r="F312" i="6"/>
  <c r="B312" i="6" s="1"/>
  <c r="A312" i="6" s="1"/>
  <c r="O238" i="6"/>
  <c r="N238" i="6"/>
  <c r="S238" i="4"/>
  <c r="H237" i="4"/>
  <c r="G237" i="4"/>
  <c r="AC237" i="4"/>
  <c r="V237" i="5"/>
  <c r="K237" i="5" s="1"/>
  <c r="T237" i="5"/>
  <c r="I237" i="5" s="1"/>
  <c r="W237" i="5"/>
  <c r="L237" i="5" s="1"/>
  <c r="U237" i="5"/>
  <c r="J237" i="5" s="1"/>
  <c r="AC239" i="6"/>
  <c r="S240" i="6"/>
  <c r="G239" i="6"/>
  <c r="H239" i="6"/>
  <c r="O236" i="4"/>
  <c r="N236" i="4"/>
  <c r="H238" i="5"/>
  <c r="S239" i="5"/>
  <c r="G238" i="5"/>
  <c r="AC238" i="5"/>
  <c r="AD238" i="6"/>
  <c r="T236" i="4"/>
  <c r="I236" i="4" s="1"/>
  <c r="V236" i="4"/>
  <c r="K236" i="4" s="1"/>
  <c r="W236" i="4"/>
  <c r="L236" i="4" s="1"/>
  <c r="U236" i="4"/>
  <c r="J236" i="4" s="1"/>
  <c r="O237" i="5"/>
  <c r="N237" i="5"/>
  <c r="U238" i="6"/>
  <c r="J238" i="6" s="1"/>
  <c r="W238" i="6"/>
  <c r="L238" i="6" s="1"/>
  <c r="T238" i="6"/>
  <c r="I238" i="6" s="1"/>
  <c r="V238" i="6"/>
  <c r="K238" i="6" s="1"/>
  <c r="AD238" i="5" l="1"/>
  <c r="N239" i="6"/>
  <c r="O239" i="6"/>
  <c r="W239" i="6"/>
  <c r="L239" i="6" s="1"/>
  <c r="U239" i="6"/>
  <c r="J239" i="6" s="1"/>
  <c r="T239" i="6"/>
  <c r="I239" i="6" s="1"/>
  <c r="V239" i="6"/>
  <c r="K239" i="6" s="1"/>
  <c r="D314" i="4"/>
  <c r="F313" i="4"/>
  <c r="B313" i="4" s="1"/>
  <c r="A313" i="4" s="1"/>
  <c r="C314" i="4"/>
  <c r="V238" i="5"/>
  <c r="K238" i="5" s="1"/>
  <c r="U238" i="5"/>
  <c r="J238" i="5" s="1"/>
  <c r="T238" i="5"/>
  <c r="I238" i="5" s="1"/>
  <c r="W238" i="5"/>
  <c r="L238" i="5" s="1"/>
  <c r="G240" i="6"/>
  <c r="AC240" i="6"/>
  <c r="S241" i="6"/>
  <c r="H240" i="6"/>
  <c r="AD237" i="4"/>
  <c r="AC239" i="5"/>
  <c r="H239" i="5"/>
  <c r="S240" i="5"/>
  <c r="G239" i="5"/>
  <c r="AD239" i="6"/>
  <c r="W237" i="4"/>
  <c r="L237" i="4" s="1"/>
  <c r="V237" i="4"/>
  <c r="K237" i="4" s="1"/>
  <c r="U237" i="4"/>
  <c r="J237" i="4" s="1"/>
  <c r="T237" i="4"/>
  <c r="I237" i="4" s="1"/>
  <c r="D314" i="6"/>
  <c r="F313" i="6"/>
  <c r="B313" i="6" s="1"/>
  <c r="A313" i="6" s="1"/>
  <c r="C314" i="6"/>
  <c r="N238" i="5"/>
  <c r="O238" i="5"/>
  <c r="O237" i="4"/>
  <c r="N237" i="4"/>
  <c r="H238" i="4"/>
  <c r="G238" i="4"/>
  <c r="AC238" i="4"/>
  <c r="S239" i="4"/>
  <c r="D313" i="5"/>
  <c r="C313" i="5"/>
  <c r="F312" i="5"/>
  <c r="B312" i="5" s="1"/>
  <c r="A312" i="5" s="1"/>
  <c r="AD239" i="5" l="1"/>
  <c r="AD238" i="4"/>
  <c r="AD240" i="6"/>
  <c r="AC241" i="6"/>
  <c r="S242" i="6"/>
  <c r="G241" i="6"/>
  <c r="H241" i="6"/>
  <c r="H240" i="5"/>
  <c r="S241" i="5"/>
  <c r="G240" i="5"/>
  <c r="AC240" i="5"/>
  <c r="N239" i="5"/>
  <c r="O239" i="5"/>
  <c r="T238" i="4"/>
  <c r="I238" i="4" s="1"/>
  <c r="V238" i="4"/>
  <c r="K238" i="4" s="1"/>
  <c r="U238" i="4"/>
  <c r="J238" i="4" s="1"/>
  <c r="W238" i="4"/>
  <c r="L238" i="4" s="1"/>
  <c r="D315" i="6"/>
  <c r="C315" i="6"/>
  <c r="F314" i="6"/>
  <c r="B314" i="6" s="1"/>
  <c r="A314" i="6" s="1"/>
  <c r="N240" i="6"/>
  <c r="O240" i="6"/>
  <c r="S240" i="4"/>
  <c r="H239" i="4"/>
  <c r="G239" i="4"/>
  <c r="AC239" i="4"/>
  <c r="N238" i="4"/>
  <c r="O238" i="4"/>
  <c r="C315" i="4"/>
  <c r="F314" i="4"/>
  <c r="B314" i="4" s="1"/>
  <c r="A314" i="4" s="1"/>
  <c r="D315" i="4"/>
  <c r="V239" i="5"/>
  <c r="K239" i="5" s="1"/>
  <c r="T239" i="5"/>
  <c r="I239" i="5" s="1"/>
  <c r="U239" i="5"/>
  <c r="J239" i="5" s="1"/>
  <c r="W239" i="5"/>
  <c r="L239" i="5" s="1"/>
  <c r="U240" i="6"/>
  <c r="J240" i="6" s="1"/>
  <c r="W240" i="6"/>
  <c r="L240" i="6" s="1"/>
  <c r="V240" i="6"/>
  <c r="K240" i="6" s="1"/>
  <c r="T240" i="6"/>
  <c r="I240" i="6" s="1"/>
  <c r="F313" i="5"/>
  <c r="B313" i="5" s="1"/>
  <c r="A313" i="5" s="1"/>
  <c r="C314" i="5"/>
  <c r="D314" i="5"/>
  <c r="AD241" i="6" l="1"/>
  <c r="AD240" i="5"/>
  <c r="AD239" i="4"/>
  <c r="V240" i="5"/>
  <c r="K240" i="5" s="1"/>
  <c r="U240" i="5"/>
  <c r="J240" i="5" s="1"/>
  <c r="T240" i="5"/>
  <c r="I240" i="5" s="1"/>
  <c r="W240" i="5"/>
  <c r="L240" i="5" s="1"/>
  <c r="AC241" i="5"/>
  <c r="H241" i="5"/>
  <c r="S242" i="5"/>
  <c r="G241" i="5"/>
  <c r="N240" i="5"/>
  <c r="O240" i="5"/>
  <c r="N241" i="6"/>
  <c r="O241" i="6"/>
  <c r="W239" i="4"/>
  <c r="L239" i="4" s="1"/>
  <c r="V239" i="4"/>
  <c r="K239" i="4" s="1"/>
  <c r="U239" i="4"/>
  <c r="J239" i="4" s="1"/>
  <c r="T239" i="4"/>
  <c r="I239" i="4" s="1"/>
  <c r="D316" i="6"/>
  <c r="F315" i="6"/>
  <c r="B315" i="6" s="1"/>
  <c r="A315" i="6" s="1"/>
  <c r="C316" i="6"/>
  <c r="W241" i="6"/>
  <c r="L241" i="6" s="1"/>
  <c r="U241" i="6"/>
  <c r="J241" i="6" s="1"/>
  <c r="V241" i="6"/>
  <c r="K241" i="6" s="1"/>
  <c r="T241" i="6"/>
  <c r="I241" i="6" s="1"/>
  <c r="O239" i="4"/>
  <c r="N239" i="4"/>
  <c r="G242" i="6"/>
  <c r="AC242" i="6"/>
  <c r="S243" i="6"/>
  <c r="H242" i="6"/>
  <c r="D316" i="4"/>
  <c r="F315" i="4"/>
  <c r="B315" i="4" s="1"/>
  <c r="A315" i="4" s="1"/>
  <c r="C316" i="4"/>
  <c r="D315" i="5"/>
  <c r="C315" i="5"/>
  <c r="F314" i="5"/>
  <c r="B314" i="5" s="1"/>
  <c r="A314" i="5" s="1"/>
  <c r="H240" i="4"/>
  <c r="G240" i="4"/>
  <c r="AC240" i="4"/>
  <c r="S241" i="4"/>
  <c r="AD240" i="4" l="1"/>
  <c r="N241" i="5"/>
  <c r="O241" i="5"/>
  <c r="O240" i="4"/>
  <c r="N240" i="4"/>
  <c r="D317" i="6"/>
  <c r="C317" i="6"/>
  <c r="F316" i="6"/>
  <c r="B316" i="6" s="1"/>
  <c r="A316" i="6" s="1"/>
  <c r="H242" i="5"/>
  <c r="AC242" i="5"/>
  <c r="S243" i="5"/>
  <c r="G242" i="5"/>
  <c r="AD241" i="5"/>
  <c r="N242" i="6"/>
  <c r="O242" i="6"/>
  <c r="F315" i="5"/>
  <c r="B315" i="5" s="1"/>
  <c r="A315" i="5" s="1"/>
  <c r="C316" i="5"/>
  <c r="D316" i="5"/>
  <c r="AC243" i="6"/>
  <c r="S244" i="6"/>
  <c r="G243" i="6"/>
  <c r="H243" i="6"/>
  <c r="S242" i="4"/>
  <c r="AC241" i="4"/>
  <c r="H241" i="4"/>
  <c r="G241" i="4"/>
  <c r="AD242" i="6"/>
  <c r="C317" i="4"/>
  <c r="F316" i="4"/>
  <c r="B316" i="4" s="1"/>
  <c r="A316" i="4" s="1"/>
  <c r="D317" i="4"/>
  <c r="U242" i="6"/>
  <c r="J242" i="6" s="1"/>
  <c r="W242" i="6"/>
  <c r="L242" i="6" s="1"/>
  <c r="T242" i="6"/>
  <c r="I242" i="6" s="1"/>
  <c r="V242" i="6"/>
  <c r="K242" i="6" s="1"/>
  <c r="T240" i="4"/>
  <c r="I240" i="4" s="1"/>
  <c r="V240" i="4"/>
  <c r="K240" i="4" s="1"/>
  <c r="W240" i="4"/>
  <c r="L240" i="4" s="1"/>
  <c r="U240" i="4"/>
  <c r="J240" i="4" s="1"/>
  <c r="V241" i="5"/>
  <c r="K241" i="5" s="1"/>
  <c r="T241" i="5"/>
  <c r="I241" i="5" s="1"/>
  <c r="W241" i="5"/>
  <c r="L241" i="5" s="1"/>
  <c r="U241" i="5"/>
  <c r="J241" i="5" s="1"/>
  <c r="AD243" i="6" l="1"/>
  <c r="AD242" i="5"/>
  <c r="W241" i="4"/>
  <c r="L241" i="4" s="1"/>
  <c r="V241" i="4"/>
  <c r="K241" i="4" s="1"/>
  <c r="U241" i="4"/>
  <c r="J241" i="4" s="1"/>
  <c r="T241" i="4"/>
  <c r="I241" i="4" s="1"/>
  <c r="D318" i="6"/>
  <c r="C318" i="6"/>
  <c r="F317" i="6"/>
  <c r="B317" i="6" s="1"/>
  <c r="A317" i="6" s="1"/>
  <c r="N241" i="4"/>
  <c r="O241" i="4"/>
  <c r="V242" i="5"/>
  <c r="K242" i="5" s="1"/>
  <c r="U242" i="5"/>
  <c r="J242" i="5" s="1"/>
  <c r="T242" i="5"/>
  <c r="I242" i="5" s="1"/>
  <c r="W242" i="5"/>
  <c r="L242" i="5" s="1"/>
  <c r="AD241" i="4"/>
  <c r="D317" i="5"/>
  <c r="C317" i="5"/>
  <c r="F316" i="5"/>
  <c r="B316" i="5" s="1"/>
  <c r="A316" i="5" s="1"/>
  <c r="AC243" i="5"/>
  <c r="H243" i="5"/>
  <c r="S244" i="5"/>
  <c r="G243" i="5"/>
  <c r="H242" i="4"/>
  <c r="G242" i="4"/>
  <c r="AC242" i="4"/>
  <c r="S243" i="4"/>
  <c r="O243" i="6"/>
  <c r="N243" i="6"/>
  <c r="O242" i="5"/>
  <c r="N242" i="5"/>
  <c r="D318" i="4"/>
  <c r="F317" i="4"/>
  <c r="B317" i="4" s="1"/>
  <c r="A317" i="4" s="1"/>
  <c r="C318" i="4"/>
  <c r="W243" i="6"/>
  <c r="L243" i="6" s="1"/>
  <c r="U243" i="6"/>
  <c r="J243" i="6" s="1"/>
  <c r="T243" i="6"/>
  <c r="I243" i="6" s="1"/>
  <c r="V243" i="6"/>
  <c r="K243" i="6" s="1"/>
  <c r="G244" i="6"/>
  <c r="AC244" i="6"/>
  <c r="S245" i="6"/>
  <c r="H244" i="6"/>
  <c r="O242" i="4" l="1"/>
  <c r="N242" i="4"/>
  <c r="F317" i="5"/>
  <c r="B317" i="5" s="1"/>
  <c r="A317" i="5" s="1"/>
  <c r="C318" i="5"/>
  <c r="D318" i="5"/>
  <c r="V243" i="5"/>
  <c r="K243" i="5" s="1"/>
  <c r="T243" i="5"/>
  <c r="I243" i="5" s="1"/>
  <c r="W243" i="5"/>
  <c r="L243" i="5" s="1"/>
  <c r="U243" i="5"/>
  <c r="J243" i="5" s="1"/>
  <c r="H244" i="5"/>
  <c r="AC244" i="5"/>
  <c r="S245" i="5"/>
  <c r="G244" i="5"/>
  <c r="N243" i="5"/>
  <c r="O243" i="5"/>
  <c r="N244" i="6"/>
  <c r="O244" i="6"/>
  <c r="AC245" i="6"/>
  <c r="S246" i="6"/>
  <c r="G245" i="6"/>
  <c r="H245" i="6"/>
  <c r="C319" i="4"/>
  <c r="F318" i="4"/>
  <c r="B318" i="4" s="1"/>
  <c r="A318" i="4" s="1"/>
  <c r="D319" i="4"/>
  <c r="AD243" i="5"/>
  <c r="AD244" i="6"/>
  <c r="S244" i="4"/>
  <c r="AC243" i="4"/>
  <c r="H243" i="4"/>
  <c r="G243" i="4"/>
  <c r="T242" i="4"/>
  <c r="I242" i="4" s="1"/>
  <c r="V242" i="4"/>
  <c r="K242" i="4" s="1"/>
  <c r="W242" i="4"/>
  <c r="L242" i="4" s="1"/>
  <c r="U242" i="4"/>
  <c r="J242" i="4" s="1"/>
  <c r="U244" i="6"/>
  <c r="J244" i="6" s="1"/>
  <c r="W244" i="6"/>
  <c r="L244" i="6" s="1"/>
  <c r="V244" i="6"/>
  <c r="K244" i="6" s="1"/>
  <c r="T244" i="6"/>
  <c r="I244" i="6" s="1"/>
  <c r="AD242" i="4"/>
  <c r="D319" i="6"/>
  <c r="C319" i="6"/>
  <c r="F318" i="6"/>
  <c r="B318" i="6" s="1"/>
  <c r="A318" i="6" s="1"/>
  <c r="AD243" i="4" l="1"/>
  <c r="AD245" i="6"/>
  <c r="AD244" i="5"/>
  <c r="O244" i="5"/>
  <c r="N244" i="5"/>
  <c r="W243" i="4"/>
  <c r="L243" i="4" s="1"/>
  <c r="V243" i="4"/>
  <c r="K243" i="4" s="1"/>
  <c r="U243" i="4"/>
  <c r="J243" i="4" s="1"/>
  <c r="T243" i="4"/>
  <c r="I243" i="4" s="1"/>
  <c r="D319" i="5"/>
  <c r="C319" i="5"/>
  <c r="F318" i="5"/>
  <c r="B318" i="5" s="1"/>
  <c r="A318" i="5" s="1"/>
  <c r="D320" i="4"/>
  <c r="F319" i="4"/>
  <c r="B319" i="4" s="1"/>
  <c r="A319" i="4" s="1"/>
  <c r="C320" i="4"/>
  <c r="G246" i="6"/>
  <c r="AC246" i="6"/>
  <c r="S247" i="6"/>
  <c r="H246" i="6"/>
  <c r="N243" i="4"/>
  <c r="O243" i="4"/>
  <c r="D320" i="6"/>
  <c r="C320" i="6"/>
  <c r="F319" i="6"/>
  <c r="B319" i="6" s="1"/>
  <c r="A319" i="6" s="1"/>
  <c r="H244" i="4"/>
  <c r="G244" i="4"/>
  <c r="AC244" i="4"/>
  <c r="S245" i="4"/>
  <c r="O245" i="6"/>
  <c r="N245" i="6"/>
  <c r="V244" i="5"/>
  <c r="K244" i="5" s="1"/>
  <c r="U244" i="5"/>
  <c r="J244" i="5" s="1"/>
  <c r="T244" i="5"/>
  <c r="I244" i="5" s="1"/>
  <c r="W244" i="5"/>
  <c r="L244" i="5" s="1"/>
  <c r="W245" i="6"/>
  <c r="L245" i="6" s="1"/>
  <c r="U245" i="6"/>
  <c r="J245" i="6" s="1"/>
  <c r="V245" i="6"/>
  <c r="K245" i="6" s="1"/>
  <c r="T245" i="6"/>
  <c r="I245" i="6" s="1"/>
  <c r="AC245" i="5"/>
  <c r="H245" i="5"/>
  <c r="S246" i="5"/>
  <c r="G245" i="5"/>
  <c r="AD245" i="5" l="1"/>
  <c r="N244" i="4"/>
  <c r="O244" i="4"/>
  <c r="O246" i="6"/>
  <c r="N246" i="6"/>
  <c r="AC247" i="6"/>
  <c r="S248" i="6"/>
  <c r="G247" i="6"/>
  <c r="H247" i="6"/>
  <c r="D321" i="6"/>
  <c r="C321" i="6"/>
  <c r="F320" i="6"/>
  <c r="B320" i="6" s="1"/>
  <c r="A320" i="6" s="1"/>
  <c r="AD246" i="6"/>
  <c r="U246" i="6"/>
  <c r="J246" i="6" s="1"/>
  <c r="W246" i="6"/>
  <c r="L246" i="6" s="1"/>
  <c r="T246" i="6"/>
  <c r="I246" i="6" s="1"/>
  <c r="V246" i="6"/>
  <c r="K246" i="6" s="1"/>
  <c r="T244" i="4"/>
  <c r="I244" i="4" s="1"/>
  <c r="V244" i="4"/>
  <c r="K244" i="4" s="1"/>
  <c r="W244" i="4"/>
  <c r="L244" i="4" s="1"/>
  <c r="U244" i="4"/>
  <c r="J244" i="4" s="1"/>
  <c r="C321" i="4"/>
  <c r="F320" i="4"/>
  <c r="B320" i="4" s="1"/>
  <c r="A320" i="4" s="1"/>
  <c r="D321" i="4"/>
  <c r="F319" i="5"/>
  <c r="B319" i="5" s="1"/>
  <c r="A319" i="5" s="1"/>
  <c r="C320" i="5"/>
  <c r="D320" i="5"/>
  <c r="V245" i="5"/>
  <c r="K245" i="5" s="1"/>
  <c r="T245" i="5"/>
  <c r="I245" i="5" s="1"/>
  <c r="W245" i="5"/>
  <c r="L245" i="5" s="1"/>
  <c r="U245" i="5"/>
  <c r="J245" i="5" s="1"/>
  <c r="H246" i="5"/>
  <c r="AC246" i="5"/>
  <c r="S247" i="5"/>
  <c r="G246" i="5"/>
  <c r="S246" i="4"/>
  <c r="AC245" i="4"/>
  <c r="H245" i="4"/>
  <c r="G245" i="4"/>
  <c r="O245" i="5"/>
  <c r="N245" i="5"/>
  <c r="AD244" i="4"/>
  <c r="AD247" i="6" l="1"/>
  <c r="D321" i="5"/>
  <c r="C321" i="5"/>
  <c r="F320" i="5"/>
  <c r="B320" i="5" s="1"/>
  <c r="A320" i="5" s="1"/>
  <c r="O247" i="6"/>
  <c r="N247" i="6"/>
  <c r="W245" i="4"/>
  <c r="L245" i="4" s="1"/>
  <c r="V245" i="4"/>
  <c r="K245" i="4" s="1"/>
  <c r="U245" i="4"/>
  <c r="J245" i="4" s="1"/>
  <c r="T245" i="4"/>
  <c r="I245" i="4" s="1"/>
  <c r="D322" i="4"/>
  <c r="F321" i="4"/>
  <c r="B321" i="4" s="1"/>
  <c r="A321" i="4" s="1"/>
  <c r="C322" i="4"/>
  <c r="N245" i="4"/>
  <c r="O245" i="4"/>
  <c r="AD245" i="4"/>
  <c r="W247" i="6"/>
  <c r="L247" i="6" s="1"/>
  <c r="U247" i="6"/>
  <c r="J247" i="6" s="1"/>
  <c r="T247" i="6"/>
  <c r="I247" i="6" s="1"/>
  <c r="V247" i="6"/>
  <c r="K247" i="6" s="1"/>
  <c r="AC247" i="5"/>
  <c r="H247" i="5"/>
  <c r="G247" i="5"/>
  <c r="S248" i="5"/>
  <c r="G248" i="6"/>
  <c r="AC248" i="6"/>
  <c r="S249" i="6"/>
  <c r="H248" i="6"/>
  <c r="V246" i="5"/>
  <c r="K246" i="5" s="1"/>
  <c r="U246" i="5"/>
  <c r="J246" i="5" s="1"/>
  <c r="T246" i="5"/>
  <c r="I246" i="5" s="1"/>
  <c r="W246" i="5"/>
  <c r="L246" i="5" s="1"/>
  <c r="AD246" i="5"/>
  <c r="H246" i="4"/>
  <c r="G246" i="4"/>
  <c r="AC246" i="4"/>
  <c r="S247" i="4"/>
  <c r="N246" i="5"/>
  <c r="O246" i="5"/>
  <c r="D322" i="6"/>
  <c r="F321" i="6"/>
  <c r="B321" i="6" s="1"/>
  <c r="A321" i="6" s="1"/>
  <c r="C322" i="6"/>
  <c r="S248" i="4" l="1"/>
  <c r="G247" i="4"/>
  <c r="AC247" i="4"/>
  <c r="H247" i="4"/>
  <c r="H248" i="5"/>
  <c r="G248" i="5"/>
  <c r="AC248" i="5"/>
  <c r="S249" i="5"/>
  <c r="D323" i="6"/>
  <c r="C323" i="6"/>
  <c r="F322" i="6"/>
  <c r="B322" i="6" s="1"/>
  <c r="A322" i="6" s="1"/>
  <c r="AD246" i="4"/>
  <c r="N247" i="5"/>
  <c r="O247" i="5"/>
  <c r="T246" i="4"/>
  <c r="I246" i="4" s="1"/>
  <c r="V246" i="4"/>
  <c r="K246" i="4" s="1"/>
  <c r="W246" i="4"/>
  <c r="L246" i="4" s="1"/>
  <c r="U246" i="4"/>
  <c r="J246" i="4" s="1"/>
  <c r="N248" i="6"/>
  <c r="O248" i="6"/>
  <c r="AD247" i="5"/>
  <c r="V247" i="5"/>
  <c r="K247" i="5" s="1"/>
  <c r="T247" i="5"/>
  <c r="I247" i="5" s="1"/>
  <c r="W247" i="5"/>
  <c r="L247" i="5" s="1"/>
  <c r="U247" i="5"/>
  <c r="J247" i="5" s="1"/>
  <c r="O246" i="4"/>
  <c r="N246" i="4"/>
  <c r="AC249" i="6"/>
  <c r="S250" i="6"/>
  <c r="G249" i="6"/>
  <c r="H249" i="6"/>
  <c r="AD248" i="6"/>
  <c r="C323" i="4"/>
  <c r="F322" i="4"/>
  <c r="B322" i="4" s="1"/>
  <c r="A322" i="4" s="1"/>
  <c r="D323" i="4"/>
  <c r="F321" i="5"/>
  <c r="B321" i="5" s="1"/>
  <c r="A321" i="5" s="1"/>
  <c r="C322" i="5"/>
  <c r="D322" i="5"/>
  <c r="U248" i="6"/>
  <c r="J248" i="6" s="1"/>
  <c r="W248" i="6"/>
  <c r="L248" i="6" s="1"/>
  <c r="V248" i="6"/>
  <c r="K248" i="6" s="1"/>
  <c r="T248" i="6"/>
  <c r="I248" i="6" s="1"/>
  <c r="AD247" i="4" l="1"/>
  <c r="AC249" i="5"/>
  <c r="H249" i="5"/>
  <c r="G249" i="5"/>
  <c r="S250" i="5"/>
  <c r="D323" i="5"/>
  <c r="C323" i="5"/>
  <c r="F322" i="5"/>
  <c r="B322" i="5" s="1"/>
  <c r="A322" i="5" s="1"/>
  <c r="H248" i="4"/>
  <c r="G248" i="4"/>
  <c r="AC248" i="4"/>
  <c r="S249" i="4"/>
  <c r="D324" i="4"/>
  <c r="F323" i="4"/>
  <c r="B323" i="4" s="1"/>
  <c r="A323" i="4" s="1"/>
  <c r="C324" i="4"/>
  <c r="AD248" i="5"/>
  <c r="N249" i="6"/>
  <c r="O249" i="6"/>
  <c r="N248" i="5"/>
  <c r="O248" i="5"/>
  <c r="G250" i="6"/>
  <c r="AC250" i="6"/>
  <c r="S251" i="6"/>
  <c r="H250" i="6"/>
  <c r="D324" i="6"/>
  <c r="F323" i="6"/>
  <c r="B323" i="6" s="1"/>
  <c r="A323" i="6" s="1"/>
  <c r="C324" i="6"/>
  <c r="V248" i="5"/>
  <c r="K248" i="5" s="1"/>
  <c r="U248" i="5"/>
  <c r="J248" i="5" s="1"/>
  <c r="T248" i="5"/>
  <c r="I248" i="5" s="1"/>
  <c r="W248" i="5"/>
  <c r="L248" i="5" s="1"/>
  <c r="W249" i="6"/>
  <c r="L249" i="6" s="1"/>
  <c r="V249" i="6"/>
  <c r="K249" i="6" s="1"/>
  <c r="U249" i="6"/>
  <c r="J249" i="6" s="1"/>
  <c r="T249" i="6"/>
  <c r="I249" i="6" s="1"/>
  <c r="N247" i="4"/>
  <c r="O247" i="4"/>
  <c r="AD249" i="6"/>
  <c r="W247" i="4"/>
  <c r="L247" i="4" s="1"/>
  <c r="V247" i="4"/>
  <c r="K247" i="4" s="1"/>
  <c r="U247" i="4"/>
  <c r="J247" i="4" s="1"/>
  <c r="T247" i="4"/>
  <c r="I247" i="4" s="1"/>
  <c r="AD249" i="5" l="1"/>
  <c r="AD248" i="4"/>
  <c r="U250" i="6"/>
  <c r="J250" i="6" s="1"/>
  <c r="W250" i="6"/>
  <c r="L250" i="6" s="1"/>
  <c r="V250" i="6"/>
  <c r="K250" i="6" s="1"/>
  <c r="T250" i="6"/>
  <c r="I250" i="6" s="1"/>
  <c r="D325" i="6"/>
  <c r="C325" i="6"/>
  <c r="F324" i="6"/>
  <c r="B324" i="6" s="1"/>
  <c r="A324" i="6" s="1"/>
  <c r="S250" i="4"/>
  <c r="H249" i="4"/>
  <c r="G249" i="4"/>
  <c r="AC249" i="4"/>
  <c r="O250" i="6"/>
  <c r="N250" i="6"/>
  <c r="H250" i="5"/>
  <c r="G250" i="5"/>
  <c r="AC250" i="5"/>
  <c r="S251" i="5"/>
  <c r="AC251" i="6"/>
  <c r="S252" i="6"/>
  <c r="G251" i="6"/>
  <c r="H251" i="6"/>
  <c r="C325" i="4"/>
  <c r="F324" i="4"/>
  <c r="B324" i="4" s="1"/>
  <c r="A324" i="4" s="1"/>
  <c r="D325" i="4"/>
  <c r="T248" i="4"/>
  <c r="I248" i="4" s="1"/>
  <c r="V248" i="4"/>
  <c r="K248" i="4" s="1"/>
  <c r="U248" i="4"/>
  <c r="J248" i="4" s="1"/>
  <c r="W248" i="4"/>
  <c r="L248" i="4" s="1"/>
  <c r="V249" i="5"/>
  <c r="K249" i="5" s="1"/>
  <c r="T249" i="5"/>
  <c r="I249" i="5" s="1"/>
  <c r="W249" i="5"/>
  <c r="L249" i="5" s="1"/>
  <c r="U249" i="5"/>
  <c r="J249" i="5" s="1"/>
  <c r="AD250" i="6"/>
  <c r="O248" i="4"/>
  <c r="N248" i="4"/>
  <c r="O249" i="5"/>
  <c r="N249" i="5"/>
  <c r="F323" i="5"/>
  <c r="B323" i="5" s="1"/>
  <c r="A323" i="5" s="1"/>
  <c r="C324" i="5"/>
  <c r="D324" i="5"/>
  <c r="AD249" i="4" l="1"/>
  <c r="AD251" i="6"/>
  <c r="AD250" i="5"/>
  <c r="AC251" i="5"/>
  <c r="H251" i="5"/>
  <c r="G251" i="5"/>
  <c r="S252" i="5"/>
  <c r="D326" i="6"/>
  <c r="C326" i="6"/>
  <c r="F325" i="6"/>
  <c r="B325" i="6" s="1"/>
  <c r="A325" i="6" s="1"/>
  <c r="N249" i="4"/>
  <c r="O249" i="4"/>
  <c r="W249" i="4"/>
  <c r="L249" i="4" s="1"/>
  <c r="V249" i="4"/>
  <c r="K249" i="4" s="1"/>
  <c r="U249" i="4"/>
  <c r="J249" i="4" s="1"/>
  <c r="T249" i="4"/>
  <c r="I249" i="4" s="1"/>
  <c r="H250" i="4"/>
  <c r="G250" i="4"/>
  <c r="AC250" i="4"/>
  <c r="S251" i="4"/>
  <c r="D326" i="4"/>
  <c r="F325" i="4"/>
  <c r="B325" i="4" s="1"/>
  <c r="A325" i="4" s="1"/>
  <c r="C326" i="4"/>
  <c r="V250" i="5"/>
  <c r="K250" i="5" s="1"/>
  <c r="U250" i="5"/>
  <c r="J250" i="5" s="1"/>
  <c r="T250" i="5"/>
  <c r="I250" i="5" s="1"/>
  <c r="W250" i="5"/>
  <c r="L250" i="5" s="1"/>
  <c r="N251" i="6"/>
  <c r="O251" i="6"/>
  <c r="N250" i="5"/>
  <c r="O250" i="5"/>
  <c r="W251" i="6"/>
  <c r="L251" i="6" s="1"/>
  <c r="V251" i="6"/>
  <c r="K251" i="6" s="1"/>
  <c r="U251" i="6"/>
  <c r="J251" i="6" s="1"/>
  <c r="T251" i="6"/>
  <c r="I251" i="6" s="1"/>
  <c r="D325" i="5"/>
  <c r="C325" i="5"/>
  <c r="F324" i="5"/>
  <c r="B324" i="5" s="1"/>
  <c r="A324" i="5" s="1"/>
  <c r="G252" i="6"/>
  <c r="AC252" i="6"/>
  <c r="S253" i="6"/>
  <c r="H252" i="6"/>
  <c r="AD250" i="4" l="1"/>
  <c r="U252" i="6"/>
  <c r="J252" i="6" s="1"/>
  <c r="W252" i="6"/>
  <c r="L252" i="6" s="1"/>
  <c r="V252" i="6"/>
  <c r="K252" i="6" s="1"/>
  <c r="T252" i="6"/>
  <c r="I252" i="6" s="1"/>
  <c r="D327" i="6"/>
  <c r="C327" i="6"/>
  <c r="F326" i="6"/>
  <c r="B326" i="6" s="1"/>
  <c r="A326" i="6" s="1"/>
  <c r="S252" i="4"/>
  <c r="H251" i="4"/>
  <c r="G251" i="4"/>
  <c r="AC251" i="4"/>
  <c r="F325" i="5"/>
  <c r="B325" i="5" s="1"/>
  <c r="A325" i="5" s="1"/>
  <c r="C326" i="5"/>
  <c r="D326" i="5"/>
  <c r="T250" i="4"/>
  <c r="I250" i="4" s="1"/>
  <c r="V250" i="4"/>
  <c r="K250" i="4" s="1"/>
  <c r="U250" i="4"/>
  <c r="J250" i="4" s="1"/>
  <c r="W250" i="4"/>
  <c r="L250" i="4" s="1"/>
  <c r="H252" i="5"/>
  <c r="S253" i="5"/>
  <c r="G252" i="5"/>
  <c r="AC252" i="5"/>
  <c r="C327" i="4"/>
  <c r="F326" i="4"/>
  <c r="B326" i="4" s="1"/>
  <c r="A326" i="4" s="1"/>
  <c r="D327" i="4"/>
  <c r="N251" i="5"/>
  <c r="O251" i="5"/>
  <c r="N252" i="6"/>
  <c r="O252" i="6"/>
  <c r="N250" i="4"/>
  <c r="O250" i="4"/>
  <c r="V251" i="5"/>
  <c r="K251" i="5" s="1"/>
  <c r="T251" i="5"/>
  <c r="I251" i="5" s="1"/>
  <c r="W251" i="5"/>
  <c r="L251" i="5" s="1"/>
  <c r="U251" i="5"/>
  <c r="J251" i="5" s="1"/>
  <c r="AC253" i="6"/>
  <c r="S254" i="6"/>
  <c r="G253" i="6"/>
  <c r="H253" i="6"/>
  <c r="AD252" i="6"/>
  <c r="AD251" i="5"/>
  <c r="AD253" i="6" l="1"/>
  <c r="AD252" i="5"/>
  <c r="D328" i="4"/>
  <c r="F327" i="4"/>
  <c r="B327" i="4" s="1"/>
  <c r="A327" i="4" s="1"/>
  <c r="C328" i="4"/>
  <c r="AD251" i="4"/>
  <c r="D328" i="6"/>
  <c r="C328" i="6"/>
  <c r="F327" i="6"/>
  <c r="B327" i="6" s="1"/>
  <c r="A327" i="6" s="1"/>
  <c r="W251" i="4"/>
  <c r="L251" i="4" s="1"/>
  <c r="V251" i="4"/>
  <c r="K251" i="4" s="1"/>
  <c r="U251" i="4"/>
  <c r="J251" i="4" s="1"/>
  <c r="T251" i="4"/>
  <c r="I251" i="4" s="1"/>
  <c r="V252" i="5"/>
  <c r="K252" i="5" s="1"/>
  <c r="U252" i="5"/>
  <c r="J252" i="5" s="1"/>
  <c r="T252" i="5"/>
  <c r="I252" i="5" s="1"/>
  <c r="W252" i="5"/>
  <c r="L252" i="5" s="1"/>
  <c r="H252" i="4"/>
  <c r="G252" i="4"/>
  <c r="AC252" i="4"/>
  <c r="S253" i="4"/>
  <c r="AC253" i="5"/>
  <c r="H253" i="5"/>
  <c r="S254" i="5"/>
  <c r="G253" i="5"/>
  <c r="O253" i="6"/>
  <c r="N253" i="6"/>
  <c r="O252" i="5"/>
  <c r="N252" i="5"/>
  <c r="D327" i="5"/>
  <c r="C327" i="5"/>
  <c r="F326" i="5"/>
  <c r="B326" i="5" s="1"/>
  <c r="A326" i="5" s="1"/>
  <c r="O251" i="4"/>
  <c r="N251" i="4"/>
  <c r="W253" i="6"/>
  <c r="L253" i="6" s="1"/>
  <c r="V253" i="6"/>
  <c r="K253" i="6" s="1"/>
  <c r="U253" i="6"/>
  <c r="J253" i="6" s="1"/>
  <c r="T253" i="6"/>
  <c r="I253" i="6" s="1"/>
  <c r="G254" i="6"/>
  <c r="AC254" i="6"/>
  <c r="S255" i="6"/>
  <c r="H254" i="6"/>
  <c r="AD254" i="6" l="1"/>
  <c r="V253" i="5"/>
  <c r="K253" i="5" s="1"/>
  <c r="T253" i="5"/>
  <c r="I253" i="5" s="1"/>
  <c r="W253" i="5"/>
  <c r="L253" i="5" s="1"/>
  <c r="U253" i="5"/>
  <c r="J253" i="5" s="1"/>
  <c r="T252" i="4"/>
  <c r="I252" i="4" s="1"/>
  <c r="V252" i="4"/>
  <c r="K252" i="4" s="1"/>
  <c r="W252" i="4"/>
  <c r="L252" i="4" s="1"/>
  <c r="U252" i="4"/>
  <c r="J252" i="4" s="1"/>
  <c r="N252" i="4"/>
  <c r="O252" i="4"/>
  <c r="H254" i="5"/>
  <c r="S255" i="5"/>
  <c r="G254" i="5"/>
  <c r="AC254" i="5"/>
  <c r="O254" i="6"/>
  <c r="N254" i="6"/>
  <c r="O253" i="5"/>
  <c r="N253" i="5"/>
  <c r="C329" i="4"/>
  <c r="F328" i="4"/>
  <c r="B328" i="4" s="1"/>
  <c r="A328" i="4" s="1"/>
  <c r="D329" i="4"/>
  <c r="AC255" i="6"/>
  <c r="S256" i="6"/>
  <c r="G255" i="6"/>
  <c r="H255" i="6"/>
  <c r="AD253" i="5"/>
  <c r="S254" i="4"/>
  <c r="H253" i="4"/>
  <c r="G253" i="4"/>
  <c r="AC253" i="4"/>
  <c r="D329" i="6"/>
  <c r="F328" i="6"/>
  <c r="B328" i="6" s="1"/>
  <c r="A328" i="6" s="1"/>
  <c r="C329" i="6"/>
  <c r="F327" i="5"/>
  <c r="B327" i="5" s="1"/>
  <c r="A327" i="5" s="1"/>
  <c r="C328" i="5"/>
  <c r="D328" i="5"/>
  <c r="U254" i="6"/>
  <c r="J254" i="6" s="1"/>
  <c r="W254" i="6"/>
  <c r="L254" i="6" s="1"/>
  <c r="T254" i="6"/>
  <c r="I254" i="6" s="1"/>
  <c r="V254" i="6"/>
  <c r="K254" i="6" s="1"/>
  <c r="AD252" i="4"/>
  <c r="AD255" i="6" l="1"/>
  <c r="AD253" i="4"/>
  <c r="F329" i="6"/>
  <c r="B329" i="6" s="1"/>
  <c r="A329" i="6" s="1"/>
  <c r="D330" i="6"/>
  <c r="C330" i="6"/>
  <c r="D329" i="5"/>
  <c r="C329" i="5"/>
  <c r="F328" i="5"/>
  <c r="B328" i="5" s="1"/>
  <c r="A328" i="5" s="1"/>
  <c r="H254" i="4"/>
  <c r="G254" i="4"/>
  <c r="AC254" i="4"/>
  <c r="S255" i="4"/>
  <c r="V254" i="5"/>
  <c r="K254" i="5" s="1"/>
  <c r="U254" i="5"/>
  <c r="J254" i="5" s="1"/>
  <c r="T254" i="5"/>
  <c r="I254" i="5" s="1"/>
  <c r="W254" i="5"/>
  <c r="L254" i="5" s="1"/>
  <c r="AC255" i="5"/>
  <c r="H255" i="5"/>
  <c r="S256" i="5"/>
  <c r="G255" i="5"/>
  <c r="D330" i="4"/>
  <c r="F329" i="4"/>
  <c r="B329" i="4" s="1"/>
  <c r="A329" i="4" s="1"/>
  <c r="C330" i="4"/>
  <c r="N254" i="5"/>
  <c r="O254" i="5"/>
  <c r="W255" i="6"/>
  <c r="L255" i="6" s="1"/>
  <c r="V255" i="6"/>
  <c r="K255" i="6" s="1"/>
  <c r="U255" i="6"/>
  <c r="J255" i="6" s="1"/>
  <c r="T255" i="6"/>
  <c r="I255" i="6" s="1"/>
  <c r="G256" i="6"/>
  <c r="AC256" i="6"/>
  <c r="S257" i="6"/>
  <c r="H256" i="6"/>
  <c r="N255" i="6"/>
  <c r="O255" i="6"/>
  <c r="W253" i="4"/>
  <c r="L253" i="4" s="1"/>
  <c r="V253" i="4"/>
  <c r="K253" i="4" s="1"/>
  <c r="U253" i="4"/>
  <c r="J253" i="4" s="1"/>
  <c r="T253" i="4"/>
  <c r="I253" i="4" s="1"/>
  <c r="N253" i="4"/>
  <c r="O253" i="4"/>
  <c r="AD254" i="5"/>
  <c r="AD254" i="4" l="1"/>
  <c r="AD256" i="6"/>
  <c r="O256" i="6"/>
  <c r="N256" i="6"/>
  <c r="AC257" i="6"/>
  <c r="S258" i="6"/>
  <c r="G257" i="6"/>
  <c r="H257" i="6"/>
  <c r="V255" i="5"/>
  <c r="K255" i="5" s="1"/>
  <c r="T255" i="5"/>
  <c r="I255" i="5" s="1"/>
  <c r="U255" i="5"/>
  <c r="J255" i="5" s="1"/>
  <c r="W255" i="5"/>
  <c r="L255" i="5" s="1"/>
  <c r="F329" i="5"/>
  <c r="B329" i="5" s="1"/>
  <c r="A329" i="5" s="1"/>
  <c r="C330" i="5"/>
  <c r="D330" i="5"/>
  <c r="H256" i="5"/>
  <c r="S257" i="5"/>
  <c r="G256" i="5"/>
  <c r="AC256" i="5"/>
  <c r="D331" i="6"/>
  <c r="F330" i="6"/>
  <c r="B330" i="6" s="1"/>
  <c r="A330" i="6" s="1"/>
  <c r="C331" i="6"/>
  <c r="AD255" i="5"/>
  <c r="T254" i="4"/>
  <c r="I254" i="4" s="1"/>
  <c r="V254" i="4"/>
  <c r="K254" i="4" s="1"/>
  <c r="U254" i="4"/>
  <c r="J254" i="4" s="1"/>
  <c r="W254" i="4"/>
  <c r="L254" i="4" s="1"/>
  <c r="U256" i="6"/>
  <c r="J256" i="6" s="1"/>
  <c r="W256" i="6"/>
  <c r="L256" i="6" s="1"/>
  <c r="V256" i="6"/>
  <c r="K256" i="6" s="1"/>
  <c r="T256" i="6"/>
  <c r="I256" i="6" s="1"/>
  <c r="O255" i="5"/>
  <c r="N255" i="5"/>
  <c r="C331" i="4"/>
  <c r="F330" i="4"/>
  <c r="B330" i="4" s="1"/>
  <c r="A330" i="4" s="1"/>
  <c r="D331" i="4"/>
  <c r="O254" i="4"/>
  <c r="N254" i="4"/>
  <c r="S256" i="4"/>
  <c r="H255" i="4"/>
  <c r="G255" i="4"/>
  <c r="AC255" i="4"/>
  <c r="AD255" i="4" l="1"/>
  <c r="D332" i="6"/>
  <c r="C332" i="6"/>
  <c r="F331" i="6"/>
  <c r="B331" i="6" s="1"/>
  <c r="A331" i="6" s="1"/>
  <c r="D331" i="5"/>
  <c r="C331" i="5"/>
  <c r="F330" i="5"/>
  <c r="B330" i="5" s="1"/>
  <c r="A330" i="5" s="1"/>
  <c r="W257" i="6"/>
  <c r="L257" i="6" s="1"/>
  <c r="V257" i="6"/>
  <c r="K257" i="6" s="1"/>
  <c r="U257" i="6"/>
  <c r="J257" i="6" s="1"/>
  <c r="T257" i="6"/>
  <c r="I257" i="6" s="1"/>
  <c r="O257" i="6"/>
  <c r="N257" i="6"/>
  <c r="AD256" i="5"/>
  <c r="G258" i="6"/>
  <c r="AC258" i="6"/>
  <c r="S259" i="6"/>
  <c r="H258" i="6"/>
  <c r="V256" i="5"/>
  <c r="K256" i="5" s="1"/>
  <c r="U256" i="5"/>
  <c r="J256" i="5" s="1"/>
  <c r="T256" i="5"/>
  <c r="I256" i="5" s="1"/>
  <c r="W256" i="5"/>
  <c r="L256" i="5" s="1"/>
  <c r="AD257" i="6"/>
  <c r="W255" i="4"/>
  <c r="L255" i="4" s="1"/>
  <c r="V255" i="4"/>
  <c r="K255" i="4" s="1"/>
  <c r="U255" i="4"/>
  <c r="J255" i="4" s="1"/>
  <c r="T255" i="4"/>
  <c r="I255" i="4" s="1"/>
  <c r="AC257" i="5"/>
  <c r="H257" i="5"/>
  <c r="S258" i="5"/>
  <c r="G257" i="5"/>
  <c r="N255" i="4"/>
  <c r="O255" i="4"/>
  <c r="D332" i="4"/>
  <c r="F331" i="4"/>
  <c r="B331" i="4" s="1"/>
  <c r="A331" i="4" s="1"/>
  <c r="C332" i="4"/>
  <c r="O256" i="5"/>
  <c r="N256" i="5"/>
  <c r="H256" i="4"/>
  <c r="G256" i="4"/>
  <c r="AC256" i="4"/>
  <c r="S257" i="4"/>
  <c r="AD256" i="4" l="1"/>
  <c r="N258" i="6"/>
  <c r="O258" i="6"/>
  <c r="F331" i="5"/>
  <c r="B331" i="5" s="1"/>
  <c r="A331" i="5" s="1"/>
  <c r="C332" i="5"/>
  <c r="D332" i="5"/>
  <c r="V257" i="5"/>
  <c r="K257" i="5" s="1"/>
  <c r="T257" i="5"/>
  <c r="I257" i="5" s="1"/>
  <c r="W257" i="5"/>
  <c r="L257" i="5" s="1"/>
  <c r="U257" i="5"/>
  <c r="J257" i="5" s="1"/>
  <c r="AC259" i="6"/>
  <c r="S260" i="6"/>
  <c r="G259" i="6"/>
  <c r="H259" i="6"/>
  <c r="C333" i="4"/>
  <c r="F332" i="4"/>
  <c r="B332" i="4" s="1"/>
  <c r="A332" i="4" s="1"/>
  <c r="D333" i="4"/>
  <c r="H258" i="5"/>
  <c r="AC258" i="5"/>
  <c r="S259" i="5"/>
  <c r="G258" i="5"/>
  <c r="AD258" i="6"/>
  <c r="U258" i="6"/>
  <c r="J258" i="6" s="1"/>
  <c r="W258" i="6"/>
  <c r="L258" i="6" s="1"/>
  <c r="T258" i="6"/>
  <c r="I258" i="6" s="1"/>
  <c r="V258" i="6"/>
  <c r="K258" i="6" s="1"/>
  <c r="D333" i="6"/>
  <c r="C333" i="6"/>
  <c r="F332" i="6"/>
  <c r="B332" i="6" s="1"/>
  <c r="A332" i="6" s="1"/>
  <c r="S258" i="4"/>
  <c r="AC257" i="4"/>
  <c r="H257" i="4"/>
  <c r="G257" i="4"/>
  <c r="AD257" i="5"/>
  <c r="N257" i="5"/>
  <c r="O257" i="5"/>
  <c r="T256" i="4"/>
  <c r="I256" i="4" s="1"/>
  <c r="V256" i="4"/>
  <c r="K256" i="4" s="1"/>
  <c r="W256" i="4"/>
  <c r="L256" i="4" s="1"/>
  <c r="U256" i="4"/>
  <c r="J256" i="4" s="1"/>
  <c r="O256" i="4"/>
  <c r="N256" i="4"/>
  <c r="AD259" i="6" l="1"/>
  <c r="AC259" i="5"/>
  <c r="H259" i="5"/>
  <c r="S260" i="5"/>
  <c r="G259" i="5"/>
  <c r="O257" i="4"/>
  <c r="N257" i="4"/>
  <c r="AD258" i="5"/>
  <c r="O259" i="6"/>
  <c r="N259" i="6"/>
  <c r="W257" i="4"/>
  <c r="L257" i="4" s="1"/>
  <c r="V257" i="4"/>
  <c r="K257" i="4" s="1"/>
  <c r="U257" i="4"/>
  <c r="J257" i="4" s="1"/>
  <c r="T257" i="4"/>
  <c r="I257" i="4" s="1"/>
  <c r="AD257" i="4"/>
  <c r="N258" i="5"/>
  <c r="O258" i="5"/>
  <c r="W259" i="6"/>
  <c r="L259" i="6" s="1"/>
  <c r="V259" i="6"/>
  <c r="K259" i="6" s="1"/>
  <c r="U259" i="6"/>
  <c r="J259" i="6" s="1"/>
  <c r="T259" i="6"/>
  <c r="I259" i="6" s="1"/>
  <c r="D333" i="5"/>
  <c r="C333" i="5"/>
  <c r="F332" i="5"/>
  <c r="B332" i="5" s="1"/>
  <c r="A332" i="5" s="1"/>
  <c r="H258" i="4"/>
  <c r="G258" i="4"/>
  <c r="AC258" i="4"/>
  <c r="S259" i="4"/>
  <c r="D334" i="6"/>
  <c r="C334" i="6"/>
  <c r="F333" i="6"/>
  <c r="B333" i="6" s="1"/>
  <c r="A333" i="6" s="1"/>
  <c r="V258" i="5"/>
  <c r="K258" i="5" s="1"/>
  <c r="U258" i="5"/>
  <c r="J258" i="5" s="1"/>
  <c r="T258" i="5"/>
  <c r="I258" i="5" s="1"/>
  <c r="W258" i="5"/>
  <c r="L258" i="5" s="1"/>
  <c r="D334" i="4"/>
  <c r="F333" i="4"/>
  <c r="B333" i="4" s="1"/>
  <c r="A333" i="4" s="1"/>
  <c r="C334" i="4"/>
  <c r="G260" i="6"/>
  <c r="AC260" i="6"/>
  <c r="S261" i="6"/>
  <c r="H260" i="6"/>
  <c r="AD260" i="6" l="1"/>
  <c r="C335" i="4"/>
  <c r="F334" i="4"/>
  <c r="B334" i="4" s="1"/>
  <c r="A334" i="4" s="1"/>
  <c r="D335" i="4"/>
  <c r="S260" i="4"/>
  <c r="AC259" i="4"/>
  <c r="G259" i="4"/>
  <c r="H259" i="4"/>
  <c r="AD258" i="4"/>
  <c r="D335" i="6"/>
  <c r="C335" i="6"/>
  <c r="F334" i="6"/>
  <c r="B334" i="6" s="1"/>
  <c r="A334" i="6" s="1"/>
  <c r="N258" i="4"/>
  <c r="O258" i="4"/>
  <c r="O260" i="6"/>
  <c r="N260" i="6"/>
  <c r="V259" i="5"/>
  <c r="K259" i="5" s="1"/>
  <c r="T259" i="5"/>
  <c r="I259" i="5" s="1"/>
  <c r="W259" i="5"/>
  <c r="L259" i="5" s="1"/>
  <c r="U259" i="5"/>
  <c r="J259" i="5" s="1"/>
  <c r="T258" i="4"/>
  <c r="I258" i="4" s="1"/>
  <c r="V258" i="4"/>
  <c r="K258" i="4" s="1"/>
  <c r="W258" i="4"/>
  <c r="L258" i="4" s="1"/>
  <c r="U258" i="4"/>
  <c r="J258" i="4" s="1"/>
  <c r="AC261" i="6"/>
  <c r="S262" i="6"/>
  <c r="G261" i="6"/>
  <c r="H261" i="6"/>
  <c r="H260" i="5"/>
  <c r="AC260" i="5"/>
  <c r="S261" i="5"/>
  <c r="G260" i="5"/>
  <c r="N259" i="5"/>
  <c r="O259" i="5"/>
  <c r="U260" i="6"/>
  <c r="J260" i="6" s="1"/>
  <c r="W260" i="6"/>
  <c r="L260" i="6" s="1"/>
  <c r="V260" i="6"/>
  <c r="K260" i="6" s="1"/>
  <c r="T260" i="6"/>
  <c r="I260" i="6" s="1"/>
  <c r="F333" i="5"/>
  <c r="B333" i="5" s="1"/>
  <c r="A333" i="5" s="1"/>
  <c r="C334" i="5"/>
  <c r="D334" i="5"/>
  <c r="AD259" i="5"/>
  <c r="AD260" i="5" l="1"/>
  <c r="V260" i="5"/>
  <c r="K260" i="5" s="1"/>
  <c r="U260" i="5"/>
  <c r="J260" i="5" s="1"/>
  <c r="T260" i="5"/>
  <c r="I260" i="5" s="1"/>
  <c r="W260" i="5"/>
  <c r="L260" i="5" s="1"/>
  <c r="W259" i="4"/>
  <c r="L259" i="4" s="1"/>
  <c r="V259" i="4"/>
  <c r="K259" i="4" s="1"/>
  <c r="U259" i="4"/>
  <c r="J259" i="4" s="1"/>
  <c r="T259" i="4"/>
  <c r="I259" i="4" s="1"/>
  <c r="AC261" i="5"/>
  <c r="H261" i="5"/>
  <c r="S262" i="5"/>
  <c r="G261" i="5"/>
  <c r="AD259" i="4"/>
  <c r="H260" i="4"/>
  <c r="G260" i="4"/>
  <c r="AC260" i="4"/>
  <c r="S261" i="4"/>
  <c r="N261" i="6"/>
  <c r="O261" i="6"/>
  <c r="W261" i="6"/>
  <c r="L261" i="6" s="1"/>
  <c r="V261" i="6"/>
  <c r="K261" i="6" s="1"/>
  <c r="U261" i="6"/>
  <c r="J261" i="6" s="1"/>
  <c r="T261" i="6"/>
  <c r="I261" i="6" s="1"/>
  <c r="G262" i="6"/>
  <c r="AC262" i="6"/>
  <c r="S263" i="6"/>
  <c r="H262" i="6"/>
  <c r="F335" i="6"/>
  <c r="B335" i="6" s="1"/>
  <c r="A335" i="6" s="1"/>
  <c r="D336" i="6"/>
  <c r="C336" i="6"/>
  <c r="N260" i="5"/>
  <c r="O260" i="5"/>
  <c r="D335" i="5"/>
  <c r="C335" i="5"/>
  <c r="F334" i="5"/>
  <c r="B334" i="5" s="1"/>
  <c r="A334" i="5" s="1"/>
  <c r="AD261" i="6"/>
  <c r="N259" i="4"/>
  <c r="O259" i="4"/>
  <c r="D336" i="4"/>
  <c r="F335" i="4"/>
  <c r="B335" i="4" s="1"/>
  <c r="A335" i="4" s="1"/>
  <c r="C336" i="4"/>
  <c r="AD262" i="6" l="1"/>
  <c r="D337" i="6"/>
  <c r="F336" i="6"/>
  <c r="B336" i="6" s="1"/>
  <c r="A336" i="6" s="1"/>
  <c r="C337" i="6"/>
  <c r="U262" i="6"/>
  <c r="J262" i="6" s="1"/>
  <c r="W262" i="6"/>
  <c r="L262" i="6" s="1"/>
  <c r="V262" i="6"/>
  <c r="K262" i="6" s="1"/>
  <c r="T262" i="6"/>
  <c r="I262" i="6" s="1"/>
  <c r="V261" i="5"/>
  <c r="K261" i="5" s="1"/>
  <c r="T261" i="5"/>
  <c r="I261" i="5" s="1"/>
  <c r="W261" i="5"/>
  <c r="L261" i="5" s="1"/>
  <c r="U261" i="5"/>
  <c r="J261" i="5" s="1"/>
  <c r="S262" i="4"/>
  <c r="AC261" i="4"/>
  <c r="H261" i="4"/>
  <c r="G261" i="4"/>
  <c r="H262" i="5"/>
  <c r="AC262" i="5"/>
  <c r="S263" i="5"/>
  <c r="G262" i="5"/>
  <c r="AD260" i="4"/>
  <c r="N261" i="5"/>
  <c r="O261" i="5"/>
  <c r="C337" i="4"/>
  <c r="F336" i="4"/>
  <c r="B336" i="4" s="1"/>
  <c r="A336" i="4" s="1"/>
  <c r="D337" i="4"/>
  <c r="T260" i="4"/>
  <c r="I260" i="4" s="1"/>
  <c r="V260" i="4"/>
  <c r="K260" i="4" s="1"/>
  <c r="W260" i="4"/>
  <c r="L260" i="4" s="1"/>
  <c r="U260" i="4"/>
  <c r="J260" i="4" s="1"/>
  <c r="AD261" i="5"/>
  <c r="AC263" i="6"/>
  <c r="S264" i="6"/>
  <c r="G263" i="6"/>
  <c r="H263" i="6"/>
  <c r="F335" i="5"/>
  <c r="B335" i="5" s="1"/>
  <c r="A335" i="5" s="1"/>
  <c r="C336" i="5"/>
  <c r="D336" i="5"/>
  <c r="O260" i="4"/>
  <c r="N260" i="4"/>
  <c r="N262" i="6"/>
  <c r="O262" i="6"/>
  <c r="AD262" i="5" l="1"/>
  <c r="AD263" i="6"/>
  <c r="AD261" i="4"/>
  <c r="D337" i="5"/>
  <c r="C337" i="5"/>
  <c r="F336" i="5"/>
  <c r="B336" i="5" s="1"/>
  <c r="A336" i="5" s="1"/>
  <c r="AC263" i="5"/>
  <c r="H263" i="5"/>
  <c r="G263" i="5"/>
  <c r="S264" i="5"/>
  <c r="D338" i="4"/>
  <c r="F337" i="4"/>
  <c r="B337" i="4" s="1"/>
  <c r="A337" i="4" s="1"/>
  <c r="C338" i="4"/>
  <c r="W261" i="4"/>
  <c r="L261" i="4" s="1"/>
  <c r="V261" i="4"/>
  <c r="K261" i="4" s="1"/>
  <c r="U261" i="4"/>
  <c r="J261" i="4" s="1"/>
  <c r="T261" i="4"/>
  <c r="I261" i="4" s="1"/>
  <c r="N261" i="4"/>
  <c r="O261" i="4"/>
  <c r="F337" i="6"/>
  <c r="B337" i="6" s="1"/>
  <c r="A337" i="6" s="1"/>
  <c r="D338" i="6"/>
  <c r="C338" i="6"/>
  <c r="N262" i="5"/>
  <c r="O262" i="5"/>
  <c r="H262" i="4"/>
  <c r="G262" i="4"/>
  <c r="AC262" i="4"/>
  <c r="S263" i="4"/>
  <c r="O263" i="6"/>
  <c r="N263" i="6"/>
  <c r="W263" i="6"/>
  <c r="L263" i="6" s="1"/>
  <c r="V263" i="6"/>
  <c r="K263" i="6" s="1"/>
  <c r="U263" i="6"/>
  <c r="J263" i="6" s="1"/>
  <c r="T263" i="6"/>
  <c r="I263" i="6" s="1"/>
  <c r="H264" i="6"/>
  <c r="G264" i="6"/>
  <c r="AC264" i="6"/>
  <c r="S265" i="6"/>
  <c r="V262" i="5"/>
  <c r="K262" i="5" s="1"/>
  <c r="U262" i="5"/>
  <c r="J262" i="5" s="1"/>
  <c r="T262" i="5"/>
  <c r="I262" i="5" s="1"/>
  <c r="W262" i="5"/>
  <c r="L262" i="5" s="1"/>
  <c r="AD263" i="5" l="1"/>
  <c r="AD262" i="4"/>
  <c r="T262" i="4"/>
  <c r="I262" i="4" s="1"/>
  <c r="V262" i="4"/>
  <c r="K262" i="4" s="1"/>
  <c r="W262" i="4"/>
  <c r="L262" i="4" s="1"/>
  <c r="U262" i="4"/>
  <c r="J262" i="4" s="1"/>
  <c r="C339" i="4"/>
  <c r="F338" i="4"/>
  <c r="B338" i="4" s="1"/>
  <c r="A338" i="4" s="1"/>
  <c r="D339" i="4"/>
  <c r="N263" i="5"/>
  <c r="O263" i="5"/>
  <c r="AC265" i="6"/>
  <c r="S266" i="6"/>
  <c r="G265" i="6"/>
  <c r="H265" i="6"/>
  <c r="O262" i="4"/>
  <c r="N262" i="4"/>
  <c r="AD264" i="6"/>
  <c r="U264" i="6"/>
  <c r="J264" i="6" s="1"/>
  <c r="T264" i="6"/>
  <c r="I264" i="6" s="1"/>
  <c r="W264" i="6"/>
  <c r="L264" i="6" s="1"/>
  <c r="V264" i="6"/>
  <c r="K264" i="6" s="1"/>
  <c r="O264" i="6"/>
  <c r="N264" i="6"/>
  <c r="D339" i="6"/>
  <c r="F338" i="6"/>
  <c r="B338" i="6" s="1"/>
  <c r="A338" i="6" s="1"/>
  <c r="C339" i="6"/>
  <c r="H264" i="5"/>
  <c r="G264" i="5"/>
  <c r="AC264" i="5"/>
  <c r="S265" i="5"/>
  <c r="F337" i="5"/>
  <c r="B337" i="5" s="1"/>
  <c r="A337" i="5" s="1"/>
  <c r="C338" i="5"/>
  <c r="D338" i="5"/>
  <c r="S264" i="4"/>
  <c r="G263" i="4"/>
  <c r="AC263" i="4"/>
  <c r="H263" i="4"/>
  <c r="V263" i="5"/>
  <c r="K263" i="5" s="1"/>
  <c r="T263" i="5"/>
  <c r="I263" i="5" s="1"/>
  <c r="W263" i="5"/>
  <c r="L263" i="5" s="1"/>
  <c r="U263" i="5"/>
  <c r="J263" i="5" s="1"/>
  <c r="AD264" i="5" l="1"/>
  <c r="AD265" i="6"/>
  <c r="AD263" i="4"/>
  <c r="O265" i="6"/>
  <c r="N265" i="6"/>
  <c r="W265" i="6"/>
  <c r="L265" i="6" s="1"/>
  <c r="V265" i="6"/>
  <c r="K265" i="6" s="1"/>
  <c r="U265" i="6"/>
  <c r="J265" i="6" s="1"/>
  <c r="T265" i="6"/>
  <c r="I265" i="6" s="1"/>
  <c r="H266" i="6"/>
  <c r="G266" i="6"/>
  <c r="AC266" i="6"/>
  <c r="S267" i="6"/>
  <c r="AC265" i="5"/>
  <c r="H265" i="5"/>
  <c r="G265" i="5"/>
  <c r="S266" i="5"/>
  <c r="O263" i="4"/>
  <c r="N263" i="4"/>
  <c r="D340" i="6"/>
  <c r="C340" i="6"/>
  <c r="F339" i="6"/>
  <c r="B339" i="6" s="1"/>
  <c r="A339" i="6" s="1"/>
  <c r="W263" i="4"/>
  <c r="L263" i="4" s="1"/>
  <c r="V263" i="4"/>
  <c r="K263" i="4" s="1"/>
  <c r="U263" i="4"/>
  <c r="J263" i="4" s="1"/>
  <c r="T263" i="4"/>
  <c r="I263" i="4" s="1"/>
  <c r="H264" i="4"/>
  <c r="G264" i="4"/>
  <c r="AC264" i="4"/>
  <c r="S265" i="4"/>
  <c r="V264" i="5"/>
  <c r="K264" i="5" s="1"/>
  <c r="U264" i="5"/>
  <c r="J264" i="5" s="1"/>
  <c r="T264" i="5"/>
  <c r="I264" i="5" s="1"/>
  <c r="W264" i="5"/>
  <c r="L264" i="5" s="1"/>
  <c r="O264" i="5"/>
  <c r="N264" i="5"/>
  <c r="D340" i="4"/>
  <c r="F339" i="4"/>
  <c r="B339" i="4" s="1"/>
  <c r="A339" i="4" s="1"/>
  <c r="C340" i="4"/>
  <c r="D339" i="5"/>
  <c r="C339" i="5"/>
  <c r="F338" i="5"/>
  <c r="B338" i="5" s="1"/>
  <c r="A338" i="5" s="1"/>
  <c r="AD266" i="6" l="1"/>
  <c r="N266" i="6"/>
  <c r="O266" i="6"/>
  <c r="F339" i="5"/>
  <c r="B339" i="5" s="1"/>
  <c r="A339" i="5" s="1"/>
  <c r="C340" i="5"/>
  <c r="D340" i="5"/>
  <c r="AD264" i="4"/>
  <c r="H266" i="5"/>
  <c r="G266" i="5"/>
  <c r="AC266" i="5"/>
  <c r="S267" i="5"/>
  <c r="T264" i="4"/>
  <c r="I264" i="4" s="1"/>
  <c r="V264" i="4"/>
  <c r="K264" i="4" s="1"/>
  <c r="W264" i="4"/>
  <c r="L264" i="4" s="1"/>
  <c r="U264" i="4"/>
  <c r="J264" i="4" s="1"/>
  <c r="D341" i="6"/>
  <c r="C341" i="6"/>
  <c r="F340" i="6"/>
  <c r="B340" i="6" s="1"/>
  <c r="A340" i="6" s="1"/>
  <c r="V265" i="5"/>
  <c r="K265" i="5" s="1"/>
  <c r="T265" i="5"/>
  <c r="I265" i="5" s="1"/>
  <c r="W265" i="5"/>
  <c r="L265" i="5" s="1"/>
  <c r="U265" i="5"/>
  <c r="J265" i="5" s="1"/>
  <c r="C341" i="4"/>
  <c r="F340" i="4"/>
  <c r="B340" i="4" s="1"/>
  <c r="A340" i="4" s="1"/>
  <c r="D341" i="4"/>
  <c r="O264" i="4"/>
  <c r="N264" i="4"/>
  <c r="N265" i="5"/>
  <c r="O265" i="5"/>
  <c r="AD265" i="5"/>
  <c r="S266" i="4"/>
  <c r="H265" i="4"/>
  <c r="G265" i="4"/>
  <c r="AC265" i="4"/>
  <c r="AC267" i="6"/>
  <c r="S268" i="6"/>
  <c r="G267" i="6"/>
  <c r="H267" i="6"/>
  <c r="U266" i="6"/>
  <c r="J266" i="6" s="1"/>
  <c r="T266" i="6"/>
  <c r="I266" i="6" s="1"/>
  <c r="W266" i="6"/>
  <c r="L266" i="6" s="1"/>
  <c r="V266" i="6"/>
  <c r="K266" i="6" s="1"/>
  <c r="AD265" i="4" l="1"/>
  <c r="N267" i="6"/>
  <c r="O267" i="6"/>
  <c r="W267" i="6"/>
  <c r="L267" i="6" s="1"/>
  <c r="V267" i="6"/>
  <c r="K267" i="6" s="1"/>
  <c r="U267" i="6"/>
  <c r="J267" i="6" s="1"/>
  <c r="T267" i="6"/>
  <c r="I267" i="6" s="1"/>
  <c r="D341" i="5"/>
  <c r="C341" i="5"/>
  <c r="F340" i="5"/>
  <c r="B340" i="5" s="1"/>
  <c r="A340" i="5" s="1"/>
  <c r="H266" i="4"/>
  <c r="G266" i="4"/>
  <c r="AC266" i="4"/>
  <c r="S267" i="4"/>
  <c r="H268" i="6"/>
  <c r="G268" i="6"/>
  <c r="AC268" i="6"/>
  <c r="S269" i="6"/>
  <c r="D342" i="4"/>
  <c r="F341" i="4"/>
  <c r="B341" i="4" s="1"/>
  <c r="A341" i="4" s="1"/>
  <c r="C342" i="4"/>
  <c r="AD267" i="6"/>
  <c r="AC267" i="5"/>
  <c r="H267" i="5"/>
  <c r="G267" i="5"/>
  <c r="S268" i="5"/>
  <c r="D342" i="6"/>
  <c r="C342" i="6"/>
  <c r="F341" i="6"/>
  <c r="B341" i="6" s="1"/>
  <c r="A341" i="6" s="1"/>
  <c r="AD266" i="5"/>
  <c r="W265" i="4"/>
  <c r="L265" i="4" s="1"/>
  <c r="V265" i="4"/>
  <c r="K265" i="4" s="1"/>
  <c r="U265" i="4"/>
  <c r="J265" i="4" s="1"/>
  <c r="T265" i="4"/>
  <c r="I265" i="4" s="1"/>
  <c r="V266" i="5"/>
  <c r="K266" i="5" s="1"/>
  <c r="U266" i="5"/>
  <c r="J266" i="5" s="1"/>
  <c r="T266" i="5"/>
  <c r="I266" i="5" s="1"/>
  <c r="W266" i="5"/>
  <c r="L266" i="5" s="1"/>
  <c r="O265" i="4"/>
  <c r="N265" i="4"/>
  <c r="N266" i="5"/>
  <c r="O266" i="5"/>
  <c r="AD268" i="6" l="1"/>
  <c r="AD266" i="4"/>
  <c r="H268" i="5"/>
  <c r="S269" i="5"/>
  <c r="G268" i="5"/>
  <c r="AC268" i="5"/>
  <c r="T266" i="4"/>
  <c r="I266" i="4" s="1"/>
  <c r="V266" i="4"/>
  <c r="K266" i="4" s="1"/>
  <c r="W266" i="4"/>
  <c r="L266" i="4" s="1"/>
  <c r="U266" i="4"/>
  <c r="J266" i="4" s="1"/>
  <c r="N267" i="5"/>
  <c r="O267" i="5"/>
  <c r="AC269" i="6"/>
  <c r="S270" i="6"/>
  <c r="G269" i="6"/>
  <c r="H269" i="6"/>
  <c r="O266" i="4"/>
  <c r="N266" i="4"/>
  <c r="AD267" i="5"/>
  <c r="D343" i="6"/>
  <c r="C343" i="6"/>
  <c r="F342" i="6"/>
  <c r="B342" i="6" s="1"/>
  <c r="A342" i="6" s="1"/>
  <c r="U268" i="6"/>
  <c r="J268" i="6" s="1"/>
  <c r="T268" i="6"/>
  <c r="I268" i="6" s="1"/>
  <c r="W268" i="6"/>
  <c r="L268" i="6" s="1"/>
  <c r="V268" i="6"/>
  <c r="K268" i="6" s="1"/>
  <c r="V267" i="5"/>
  <c r="K267" i="5" s="1"/>
  <c r="T267" i="5"/>
  <c r="I267" i="5" s="1"/>
  <c r="W267" i="5"/>
  <c r="L267" i="5" s="1"/>
  <c r="U267" i="5"/>
  <c r="J267" i="5" s="1"/>
  <c r="N268" i="6"/>
  <c r="O268" i="6"/>
  <c r="F341" i="5"/>
  <c r="B341" i="5" s="1"/>
  <c r="A341" i="5" s="1"/>
  <c r="C342" i="5"/>
  <c r="D342" i="5"/>
  <c r="C343" i="4"/>
  <c r="F342" i="4"/>
  <c r="B342" i="4" s="1"/>
  <c r="A342" i="4" s="1"/>
  <c r="D343" i="4"/>
  <c r="S268" i="4"/>
  <c r="H267" i="4"/>
  <c r="G267" i="4"/>
  <c r="AC267" i="4"/>
  <c r="AD268" i="5" l="1"/>
  <c r="H268" i="4"/>
  <c r="G268" i="4"/>
  <c r="AC268" i="4"/>
  <c r="S269" i="4"/>
  <c r="N269" i="6"/>
  <c r="O269" i="6"/>
  <c r="W269" i="6"/>
  <c r="L269" i="6" s="1"/>
  <c r="V269" i="6"/>
  <c r="K269" i="6" s="1"/>
  <c r="U269" i="6"/>
  <c r="J269" i="6" s="1"/>
  <c r="T269" i="6"/>
  <c r="I269" i="6" s="1"/>
  <c r="H270" i="6"/>
  <c r="G270" i="6"/>
  <c r="AC270" i="6"/>
  <c r="S271" i="6"/>
  <c r="F343" i="6"/>
  <c r="B343" i="6" s="1"/>
  <c r="A343" i="6" s="1"/>
  <c r="D344" i="6"/>
  <c r="C344" i="6"/>
  <c r="AD269" i="6"/>
  <c r="AD267" i="4"/>
  <c r="D344" i="4"/>
  <c r="F343" i="4"/>
  <c r="B343" i="4" s="1"/>
  <c r="A343" i="4" s="1"/>
  <c r="C344" i="4"/>
  <c r="V268" i="5"/>
  <c r="K268" i="5" s="1"/>
  <c r="U268" i="5"/>
  <c r="J268" i="5" s="1"/>
  <c r="T268" i="5"/>
  <c r="I268" i="5" s="1"/>
  <c r="W268" i="5"/>
  <c r="L268" i="5" s="1"/>
  <c r="AC269" i="5"/>
  <c r="H269" i="5"/>
  <c r="S270" i="5"/>
  <c r="G269" i="5"/>
  <c r="W267" i="4"/>
  <c r="L267" i="4" s="1"/>
  <c r="V267" i="4"/>
  <c r="K267" i="4" s="1"/>
  <c r="U267" i="4"/>
  <c r="J267" i="4" s="1"/>
  <c r="T267" i="4"/>
  <c r="I267" i="4" s="1"/>
  <c r="N267" i="4"/>
  <c r="O267" i="4"/>
  <c r="D343" i="5"/>
  <c r="C343" i="5"/>
  <c r="F342" i="5"/>
  <c r="B342" i="5" s="1"/>
  <c r="A342" i="5" s="1"/>
  <c r="N268" i="5"/>
  <c r="O268" i="5"/>
  <c r="AD270" i="6" l="1"/>
  <c r="AD268" i="4"/>
  <c r="F343" i="5"/>
  <c r="B343" i="5" s="1"/>
  <c r="A343" i="5" s="1"/>
  <c r="C344" i="5"/>
  <c r="D344" i="5"/>
  <c r="AC271" i="6"/>
  <c r="S272" i="6"/>
  <c r="G271" i="6"/>
  <c r="H271" i="6"/>
  <c r="H270" i="5"/>
  <c r="S271" i="5"/>
  <c r="G270" i="5"/>
  <c r="AC270" i="5"/>
  <c r="U270" i="6"/>
  <c r="J270" i="6" s="1"/>
  <c r="T270" i="6"/>
  <c r="I270" i="6" s="1"/>
  <c r="W270" i="6"/>
  <c r="L270" i="6" s="1"/>
  <c r="V270" i="6"/>
  <c r="K270" i="6" s="1"/>
  <c r="O269" i="5"/>
  <c r="N269" i="5"/>
  <c r="C345" i="4"/>
  <c r="F344" i="4"/>
  <c r="B344" i="4" s="1"/>
  <c r="A344" i="4" s="1"/>
  <c r="D345" i="4"/>
  <c r="D345" i="6"/>
  <c r="F344" i="6"/>
  <c r="B344" i="6" s="1"/>
  <c r="A344" i="6" s="1"/>
  <c r="C345" i="6"/>
  <c r="O270" i="6"/>
  <c r="N270" i="6"/>
  <c r="S270" i="4"/>
  <c r="H269" i="4"/>
  <c r="G269" i="4"/>
  <c r="AC269" i="4"/>
  <c r="AD269" i="5"/>
  <c r="T268" i="4"/>
  <c r="I268" i="4" s="1"/>
  <c r="V268" i="4"/>
  <c r="K268" i="4" s="1"/>
  <c r="W268" i="4"/>
  <c r="L268" i="4" s="1"/>
  <c r="U268" i="4"/>
  <c r="J268" i="4" s="1"/>
  <c r="V269" i="5"/>
  <c r="K269" i="5" s="1"/>
  <c r="T269" i="5"/>
  <c r="I269" i="5" s="1"/>
  <c r="W269" i="5"/>
  <c r="L269" i="5" s="1"/>
  <c r="U269" i="5"/>
  <c r="J269" i="5" s="1"/>
  <c r="O268" i="4"/>
  <c r="N268" i="4"/>
  <c r="AD271" i="6" l="1"/>
  <c r="H272" i="6"/>
  <c r="G272" i="6"/>
  <c r="AC272" i="6"/>
  <c r="S273" i="6"/>
  <c r="C346" i="6"/>
  <c r="D346" i="6"/>
  <c r="F345" i="6"/>
  <c r="B345" i="6" s="1"/>
  <c r="A345" i="6" s="1"/>
  <c r="D346" i="4"/>
  <c r="F345" i="4"/>
  <c r="B345" i="4" s="1"/>
  <c r="A345" i="4" s="1"/>
  <c r="C346" i="4"/>
  <c r="AD270" i="5"/>
  <c r="AD269" i="4"/>
  <c r="V270" i="5"/>
  <c r="K270" i="5" s="1"/>
  <c r="U270" i="5"/>
  <c r="J270" i="5" s="1"/>
  <c r="T270" i="5"/>
  <c r="I270" i="5" s="1"/>
  <c r="W270" i="5"/>
  <c r="L270" i="5" s="1"/>
  <c r="W269" i="4"/>
  <c r="L269" i="4" s="1"/>
  <c r="V269" i="4"/>
  <c r="K269" i="4" s="1"/>
  <c r="U269" i="4"/>
  <c r="J269" i="4" s="1"/>
  <c r="T269" i="4"/>
  <c r="I269" i="4" s="1"/>
  <c r="AC271" i="5"/>
  <c r="H271" i="5"/>
  <c r="S272" i="5"/>
  <c r="G271" i="5"/>
  <c r="D345" i="5"/>
  <c r="C345" i="5"/>
  <c r="F344" i="5"/>
  <c r="B344" i="5" s="1"/>
  <c r="A344" i="5" s="1"/>
  <c r="O269" i="4"/>
  <c r="N269" i="4"/>
  <c r="O270" i="5"/>
  <c r="N270" i="5"/>
  <c r="H270" i="4"/>
  <c r="G270" i="4"/>
  <c r="AC270" i="4"/>
  <c r="S271" i="4"/>
  <c r="N271" i="6"/>
  <c r="O271" i="6"/>
  <c r="W271" i="6"/>
  <c r="L271" i="6" s="1"/>
  <c r="V271" i="6"/>
  <c r="K271" i="6" s="1"/>
  <c r="U271" i="6"/>
  <c r="J271" i="6" s="1"/>
  <c r="T271" i="6"/>
  <c r="I271" i="6" s="1"/>
  <c r="AD272" i="6" l="1"/>
  <c r="AD271" i="5"/>
  <c r="V271" i="5"/>
  <c r="K271" i="5" s="1"/>
  <c r="T271" i="5"/>
  <c r="I271" i="5" s="1"/>
  <c r="U271" i="5"/>
  <c r="J271" i="5" s="1"/>
  <c r="W271" i="5"/>
  <c r="L271" i="5" s="1"/>
  <c r="D347" i="6"/>
  <c r="C347" i="6"/>
  <c r="F346" i="6"/>
  <c r="B346" i="6" s="1"/>
  <c r="A346" i="6" s="1"/>
  <c r="H272" i="5"/>
  <c r="S273" i="5"/>
  <c r="G272" i="5"/>
  <c r="AC272" i="5"/>
  <c r="S272" i="4"/>
  <c r="H271" i="4"/>
  <c r="G271" i="4"/>
  <c r="AC271" i="4"/>
  <c r="N271" i="5"/>
  <c r="O271" i="5"/>
  <c r="C347" i="4"/>
  <c r="F346" i="4"/>
  <c r="B346" i="4" s="1"/>
  <c r="A346" i="4" s="1"/>
  <c r="D347" i="4"/>
  <c r="AD270" i="4"/>
  <c r="AC273" i="6"/>
  <c r="S274" i="6"/>
  <c r="G273" i="6"/>
  <c r="H273" i="6"/>
  <c r="O270" i="4"/>
  <c r="N270" i="4"/>
  <c r="U272" i="6"/>
  <c r="J272" i="6" s="1"/>
  <c r="T272" i="6"/>
  <c r="I272" i="6" s="1"/>
  <c r="W272" i="6"/>
  <c r="L272" i="6" s="1"/>
  <c r="V272" i="6"/>
  <c r="K272" i="6" s="1"/>
  <c r="T270" i="4"/>
  <c r="I270" i="4" s="1"/>
  <c r="V270" i="4"/>
  <c r="K270" i="4" s="1"/>
  <c r="U270" i="4"/>
  <c r="J270" i="4" s="1"/>
  <c r="W270" i="4"/>
  <c r="L270" i="4" s="1"/>
  <c r="F345" i="5"/>
  <c r="B345" i="5" s="1"/>
  <c r="A345" i="5" s="1"/>
  <c r="C346" i="5"/>
  <c r="D346" i="5"/>
  <c r="O272" i="6"/>
  <c r="N272" i="6"/>
  <c r="AD271" i="4" l="1"/>
  <c r="H274" i="6"/>
  <c r="G274" i="6"/>
  <c r="AC274" i="6"/>
  <c r="S275" i="6"/>
  <c r="N273" i="6"/>
  <c r="O273" i="6"/>
  <c r="AD272" i="5"/>
  <c r="W273" i="6"/>
  <c r="L273" i="6" s="1"/>
  <c r="V273" i="6"/>
  <c r="K273" i="6" s="1"/>
  <c r="U273" i="6"/>
  <c r="J273" i="6" s="1"/>
  <c r="T273" i="6"/>
  <c r="I273" i="6" s="1"/>
  <c r="D348" i="4"/>
  <c r="F347" i="4"/>
  <c r="B347" i="4" s="1"/>
  <c r="A347" i="4" s="1"/>
  <c r="C348" i="4"/>
  <c r="V272" i="5"/>
  <c r="K272" i="5" s="1"/>
  <c r="U272" i="5"/>
  <c r="J272" i="5" s="1"/>
  <c r="T272" i="5"/>
  <c r="I272" i="5" s="1"/>
  <c r="W272" i="5"/>
  <c r="L272" i="5" s="1"/>
  <c r="AD273" i="6"/>
  <c r="O272" i="5"/>
  <c r="N272" i="5"/>
  <c r="W271" i="4"/>
  <c r="L271" i="4" s="1"/>
  <c r="V271" i="4"/>
  <c r="K271" i="4" s="1"/>
  <c r="U271" i="4"/>
  <c r="J271" i="4" s="1"/>
  <c r="T271" i="4"/>
  <c r="I271" i="4" s="1"/>
  <c r="F347" i="6"/>
  <c r="B347" i="6" s="1"/>
  <c r="A347" i="6" s="1"/>
  <c r="C348" i="6"/>
  <c r="D348" i="6"/>
  <c r="N271" i="4"/>
  <c r="O271" i="4"/>
  <c r="AC273" i="5"/>
  <c r="H273" i="5"/>
  <c r="S274" i="5"/>
  <c r="G273" i="5"/>
  <c r="D347" i="5"/>
  <c r="C347" i="5"/>
  <c r="F346" i="5"/>
  <c r="B346" i="5" s="1"/>
  <c r="A346" i="5" s="1"/>
  <c r="H272" i="4"/>
  <c r="G272" i="4"/>
  <c r="AC272" i="4"/>
  <c r="S273" i="4"/>
  <c r="AD272" i="4" l="1"/>
  <c r="AD274" i="6"/>
  <c r="V273" i="5"/>
  <c r="K273" i="5" s="1"/>
  <c r="T273" i="5"/>
  <c r="I273" i="5" s="1"/>
  <c r="W273" i="5"/>
  <c r="L273" i="5" s="1"/>
  <c r="U273" i="5"/>
  <c r="J273" i="5" s="1"/>
  <c r="AC275" i="6"/>
  <c r="S276" i="6"/>
  <c r="G275" i="6"/>
  <c r="H275" i="6"/>
  <c r="F347" i="5"/>
  <c r="B347" i="5" s="1"/>
  <c r="A347" i="5" s="1"/>
  <c r="C348" i="5"/>
  <c r="D348" i="5"/>
  <c r="H274" i="5"/>
  <c r="AC274" i="5"/>
  <c r="S275" i="5"/>
  <c r="G274" i="5"/>
  <c r="N272" i="4"/>
  <c r="O272" i="4"/>
  <c r="C349" i="4"/>
  <c r="F348" i="4"/>
  <c r="B348" i="4" s="1"/>
  <c r="A348" i="4" s="1"/>
  <c r="D349" i="4"/>
  <c r="U274" i="6"/>
  <c r="J274" i="6" s="1"/>
  <c r="T274" i="6"/>
  <c r="I274" i="6" s="1"/>
  <c r="W274" i="6"/>
  <c r="L274" i="6" s="1"/>
  <c r="V274" i="6"/>
  <c r="K274" i="6" s="1"/>
  <c r="S274" i="4"/>
  <c r="AC273" i="4"/>
  <c r="H273" i="4"/>
  <c r="G273" i="4"/>
  <c r="T272" i="4"/>
  <c r="I272" i="4" s="1"/>
  <c r="V272" i="4"/>
  <c r="K272" i="4" s="1"/>
  <c r="W272" i="4"/>
  <c r="L272" i="4" s="1"/>
  <c r="U272" i="4"/>
  <c r="J272" i="4" s="1"/>
  <c r="D349" i="6"/>
  <c r="F348" i="6"/>
  <c r="B348" i="6" s="1"/>
  <c r="A348" i="6" s="1"/>
  <c r="C349" i="6"/>
  <c r="O273" i="5"/>
  <c r="N273" i="5"/>
  <c r="AD273" i="5"/>
  <c r="N274" i="6"/>
  <c r="O274" i="6"/>
  <c r="AD275" i="6" l="1"/>
  <c r="D349" i="5"/>
  <c r="C349" i="5"/>
  <c r="F348" i="5"/>
  <c r="B348" i="5" s="1"/>
  <c r="A348" i="5" s="1"/>
  <c r="D350" i="4"/>
  <c r="F349" i="4"/>
  <c r="B349" i="4" s="1"/>
  <c r="A349" i="4" s="1"/>
  <c r="C350" i="4"/>
  <c r="D350" i="6"/>
  <c r="F349" i="6"/>
  <c r="B349" i="6" s="1"/>
  <c r="A349" i="6" s="1"/>
  <c r="C350" i="6"/>
  <c r="W273" i="4"/>
  <c r="L273" i="4" s="1"/>
  <c r="V273" i="4"/>
  <c r="K273" i="4" s="1"/>
  <c r="U273" i="4"/>
  <c r="J273" i="4" s="1"/>
  <c r="T273" i="4"/>
  <c r="I273" i="4" s="1"/>
  <c r="N273" i="4"/>
  <c r="O273" i="4"/>
  <c r="V274" i="5"/>
  <c r="K274" i="5" s="1"/>
  <c r="U274" i="5"/>
  <c r="J274" i="5" s="1"/>
  <c r="T274" i="5"/>
  <c r="I274" i="5" s="1"/>
  <c r="W274" i="5"/>
  <c r="L274" i="5" s="1"/>
  <c r="AD273" i="4"/>
  <c r="AC275" i="5"/>
  <c r="H275" i="5"/>
  <c r="S276" i="5"/>
  <c r="G275" i="5"/>
  <c r="O275" i="6"/>
  <c r="N275" i="6"/>
  <c r="H274" i="4"/>
  <c r="G274" i="4"/>
  <c r="AC274" i="4"/>
  <c r="S275" i="4"/>
  <c r="AD274" i="5"/>
  <c r="W275" i="6"/>
  <c r="L275" i="6" s="1"/>
  <c r="V275" i="6"/>
  <c r="K275" i="6" s="1"/>
  <c r="U275" i="6"/>
  <c r="J275" i="6" s="1"/>
  <c r="T275" i="6"/>
  <c r="I275" i="6" s="1"/>
  <c r="O274" i="5"/>
  <c r="N274" i="5"/>
  <c r="H276" i="6"/>
  <c r="G276" i="6"/>
  <c r="AC276" i="6"/>
  <c r="S277" i="6"/>
  <c r="AD276" i="6" l="1"/>
  <c r="AD275" i="5"/>
  <c r="AD274" i="4"/>
  <c r="T274" i="4"/>
  <c r="I274" i="4" s="1"/>
  <c r="V274" i="4"/>
  <c r="K274" i="4" s="1"/>
  <c r="W274" i="4"/>
  <c r="L274" i="4" s="1"/>
  <c r="U274" i="4"/>
  <c r="J274" i="4" s="1"/>
  <c r="D351" i="6"/>
  <c r="C351" i="6"/>
  <c r="F350" i="6"/>
  <c r="B350" i="6" s="1"/>
  <c r="A350" i="6" s="1"/>
  <c r="AC277" i="6"/>
  <c r="S278" i="6"/>
  <c r="G277" i="6"/>
  <c r="H277" i="6"/>
  <c r="U276" i="6"/>
  <c r="J276" i="6" s="1"/>
  <c r="T276" i="6"/>
  <c r="I276" i="6" s="1"/>
  <c r="W276" i="6"/>
  <c r="L276" i="6" s="1"/>
  <c r="V276" i="6"/>
  <c r="K276" i="6" s="1"/>
  <c r="V275" i="5"/>
  <c r="K275" i="5" s="1"/>
  <c r="T275" i="5"/>
  <c r="I275" i="5" s="1"/>
  <c r="W275" i="5"/>
  <c r="L275" i="5" s="1"/>
  <c r="U275" i="5"/>
  <c r="J275" i="5" s="1"/>
  <c r="N276" i="6"/>
  <c r="O276" i="6"/>
  <c r="H276" i="5"/>
  <c r="AC276" i="5"/>
  <c r="S277" i="5"/>
  <c r="G276" i="5"/>
  <c r="C351" i="4"/>
  <c r="F350" i="4"/>
  <c r="B350" i="4" s="1"/>
  <c r="A350" i="4" s="1"/>
  <c r="D351" i="4"/>
  <c r="F349" i="5"/>
  <c r="B349" i="5" s="1"/>
  <c r="A349" i="5" s="1"/>
  <c r="C350" i="5"/>
  <c r="D350" i="5"/>
  <c r="O274" i="4"/>
  <c r="N274" i="4"/>
  <c r="S276" i="4"/>
  <c r="AC275" i="4"/>
  <c r="G275" i="4"/>
  <c r="H275" i="4"/>
  <c r="O275" i="5"/>
  <c r="N275" i="5"/>
  <c r="AD275" i="4" l="1"/>
  <c r="AD276" i="5"/>
  <c r="O275" i="4"/>
  <c r="N275" i="4"/>
  <c r="V276" i="5"/>
  <c r="K276" i="5" s="1"/>
  <c r="U276" i="5"/>
  <c r="J276" i="5" s="1"/>
  <c r="T276" i="5"/>
  <c r="I276" i="5" s="1"/>
  <c r="W276" i="5"/>
  <c r="L276" i="5" s="1"/>
  <c r="D352" i="6"/>
  <c r="C352" i="6"/>
  <c r="F351" i="6"/>
  <c r="B351" i="6" s="1"/>
  <c r="A351" i="6" s="1"/>
  <c r="W275" i="4"/>
  <c r="L275" i="4" s="1"/>
  <c r="V275" i="4"/>
  <c r="K275" i="4" s="1"/>
  <c r="U275" i="4"/>
  <c r="J275" i="4" s="1"/>
  <c r="T275" i="4"/>
  <c r="I275" i="4" s="1"/>
  <c r="AC277" i="5"/>
  <c r="H277" i="5"/>
  <c r="S278" i="5"/>
  <c r="G277" i="5"/>
  <c r="N277" i="6"/>
  <c r="O277" i="6"/>
  <c r="H276" i="4"/>
  <c r="G276" i="4"/>
  <c r="AC276" i="4"/>
  <c r="S277" i="4"/>
  <c r="O276" i="5"/>
  <c r="N276" i="5"/>
  <c r="H278" i="6"/>
  <c r="G278" i="6"/>
  <c r="AC278" i="6"/>
  <c r="S279" i="6"/>
  <c r="AD277" i="6"/>
  <c r="W277" i="6"/>
  <c r="L277" i="6" s="1"/>
  <c r="V277" i="6"/>
  <c r="K277" i="6" s="1"/>
  <c r="U277" i="6"/>
  <c r="J277" i="6" s="1"/>
  <c r="T277" i="6"/>
  <c r="I277" i="6" s="1"/>
  <c r="D351" i="5"/>
  <c r="C351" i="5"/>
  <c r="F350" i="5"/>
  <c r="B350" i="5" s="1"/>
  <c r="A350" i="5" s="1"/>
  <c r="D352" i="4"/>
  <c r="F351" i="4"/>
  <c r="B351" i="4" s="1"/>
  <c r="A351" i="4" s="1"/>
  <c r="C352" i="4"/>
  <c r="AD276" i="4" l="1"/>
  <c r="AD278" i="6"/>
  <c r="N278" i="6"/>
  <c r="O278" i="6"/>
  <c r="V277" i="5"/>
  <c r="K277" i="5" s="1"/>
  <c r="T277" i="5"/>
  <c r="I277" i="5" s="1"/>
  <c r="W277" i="5"/>
  <c r="L277" i="5" s="1"/>
  <c r="U277" i="5"/>
  <c r="J277" i="5" s="1"/>
  <c r="F351" i="5"/>
  <c r="B351" i="5" s="1"/>
  <c r="A351" i="5" s="1"/>
  <c r="C352" i="5"/>
  <c r="D352" i="5"/>
  <c r="S278" i="4"/>
  <c r="AC277" i="4"/>
  <c r="H277" i="4"/>
  <c r="G277" i="4"/>
  <c r="H278" i="5"/>
  <c r="AC278" i="5"/>
  <c r="S279" i="5"/>
  <c r="G278" i="5"/>
  <c r="AC279" i="6"/>
  <c r="S280" i="6"/>
  <c r="G279" i="6"/>
  <c r="H279" i="6"/>
  <c r="O277" i="5"/>
  <c r="N277" i="5"/>
  <c r="D353" i="6"/>
  <c r="C353" i="6"/>
  <c r="F352" i="6"/>
  <c r="B352" i="6" s="1"/>
  <c r="A352" i="6" s="1"/>
  <c r="T276" i="4"/>
  <c r="I276" i="4" s="1"/>
  <c r="V276" i="4"/>
  <c r="K276" i="4" s="1"/>
  <c r="W276" i="4"/>
  <c r="L276" i="4" s="1"/>
  <c r="U276" i="4"/>
  <c r="J276" i="4" s="1"/>
  <c r="AD277" i="5"/>
  <c r="C353" i="4"/>
  <c r="F352" i="4"/>
  <c r="B352" i="4" s="1"/>
  <c r="A352" i="4" s="1"/>
  <c r="D353" i="4"/>
  <c r="U278" i="6"/>
  <c r="J278" i="6" s="1"/>
  <c r="T278" i="6"/>
  <c r="I278" i="6" s="1"/>
  <c r="W278" i="6"/>
  <c r="L278" i="6" s="1"/>
  <c r="V278" i="6"/>
  <c r="K278" i="6" s="1"/>
  <c r="N276" i="4"/>
  <c r="O276" i="4"/>
  <c r="AD279" i="6" l="1"/>
  <c r="AD277" i="4"/>
  <c r="W279" i="6"/>
  <c r="L279" i="6" s="1"/>
  <c r="V279" i="6"/>
  <c r="K279" i="6" s="1"/>
  <c r="U279" i="6"/>
  <c r="J279" i="6" s="1"/>
  <c r="T279" i="6"/>
  <c r="I279" i="6" s="1"/>
  <c r="W277" i="4"/>
  <c r="L277" i="4" s="1"/>
  <c r="V277" i="4"/>
  <c r="K277" i="4" s="1"/>
  <c r="U277" i="4"/>
  <c r="J277" i="4" s="1"/>
  <c r="T277" i="4"/>
  <c r="I277" i="4" s="1"/>
  <c r="D354" i="4"/>
  <c r="F353" i="4"/>
  <c r="B353" i="4" s="1"/>
  <c r="A353" i="4" s="1"/>
  <c r="C354" i="4"/>
  <c r="D354" i="6"/>
  <c r="F353" i="6"/>
  <c r="B353" i="6" s="1"/>
  <c r="A353" i="6" s="1"/>
  <c r="C354" i="6"/>
  <c r="H280" i="6"/>
  <c r="G280" i="6"/>
  <c r="AC280" i="6"/>
  <c r="S281" i="6"/>
  <c r="N277" i="4"/>
  <c r="O277" i="4"/>
  <c r="H278" i="4"/>
  <c r="G278" i="4"/>
  <c r="AC278" i="4"/>
  <c r="S279" i="4"/>
  <c r="V278" i="5"/>
  <c r="K278" i="5" s="1"/>
  <c r="U278" i="5"/>
  <c r="J278" i="5" s="1"/>
  <c r="T278" i="5"/>
  <c r="I278" i="5" s="1"/>
  <c r="W278" i="5"/>
  <c r="L278" i="5" s="1"/>
  <c r="AC279" i="5"/>
  <c r="H279" i="5"/>
  <c r="G279" i="5"/>
  <c r="S280" i="5"/>
  <c r="D353" i="5"/>
  <c r="C353" i="5"/>
  <c r="F352" i="5"/>
  <c r="B352" i="5" s="1"/>
  <c r="A352" i="5" s="1"/>
  <c r="AD278" i="5"/>
  <c r="N279" i="6"/>
  <c r="O279" i="6"/>
  <c r="N278" i="5"/>
  <c r="O278" i="5"/>
  <c r="AD279" i="5" l="1"/>
  <c r="AD278" i="4"/>
  <c r="V279" i="5"/>
  <c r="K279" i="5" s="1"/>
  <c r="T279" i="5"/>
  <c r="I279" i="5" s="1"/>
  <c r="W279" i="5"/>
  <c r="L279" i="5" s="1"/>
  <c r="U279" i="5"/>
  <c r="J279" i="5" s="1"/>
  <c r="AC281" i="6"/>
  <c r="S282" i="6"/>
  <c r="G281" i="6"/>
  <c r="H281" i="6"/>
  <c r="N279" i="5"/>
  <c r="O279" i="5"/>
  <c r="S280" i="4"/>
  <c r="G279" i="4"/>
  <c r="AC279" i="4"/>
  <c r="H279" i="4"/>
  <c r="AD280" i="6"/>
  <c r="C355" i="4"/>
  <c r="F354" i="4"/>
  <c r="B354" i="4" s="1"/>
  <c r="A354" i="4" s="1"/>
  <c r="D355" i="4"/>
  <c r="U280" i="6"/>
  <c r="J280" i="6" s="1"/>
  <c r="T280" i="6"/>
  <c r="I280" i="6" s="1"/>
  <c r="W280" i="6"/>
  <c r="L280" i="6" s="1"/>
  <c r="V280" i="6"/>
  <c r="K280" i="6" s="1"/>
  <c r="T278" i="4"/>
  <c r="I278" i="4" s="1"/>
  <c r="V278" i="4"/>
  <c r="K278" i="4" s="1"/>
  <c r="W278" i="4"/>
  <c r="L278" i="4" s="1"/>
  <c r="U278" i="4"/>
  <c r="J278" i="4" s="1"/>
  <c r="N280" i="6"/>
  <c r="O280" i="6"/>
  <c r="N278" i="4"/>
  <c r="O278" i="4"/>
  <c r="D355" i="6"/>
  <c r="C355" i="6"/>
  <c r="F354" i="6"/>
  <c r="B354" i="6" s="1"/>
  <c r="A354" i="6" s="1"/>
  <c r="F353" i="5"/>
  <c r="B353" i="5" s="1"/>
  <c r="A353" i="5" s="1"/>
  <c r="C354" i="5"/>
  <c r="D354" i="5"/>
  <c r="H280" i="5"/>
  <c r="G280" i="5"/>
  <c r="AC280" i="5"/>
  <c r="S281" i="5"/>
  <c r="AD281" i="6" l="1"/>
  <c r="AD280" i="5"/>
  <c r="AD279" i="4"/>
  <c r="O280" i="5"/>
  <c r="N280" i="5"/>
  <c r="W281" i="6"/>
  <c r="L281" i="6" s="1"/>
  <c r="V281" i="6"/>
  <c r="K281" i="6" s="1"/>
  <c r="U281" i="6"/>
  <c r="J281" i="6" s="1"/>
  <c r="T281" i="6"/>
  <c r="I281" i="6" s="1"/>
  <c r="N279" i="4"/>
  <c r="O279" i="4"/>
  <c r="H282" i="6"/>
  <c r="G282" i="6"/>
  <c r="AC282" i="6"/>
  <c r="S283" i="6"/>
  <c r="D355" i="5"/>
  <c r="C355" i="5"/>
  <c r="F354" i="5"/>
  <c r="B354" i="5" s="1"/>
  <c r="A354" i="5" s="1"/>
  <c r="W279" i="4"/>
  <c r="L279" i="4" s="1"/>
  <c r="V279" i="4"/>
  <c r="K279" i="4" s="1"/>
  <c r="U279" i="4"/>
  <c r="J279" i="4" s="1"/>
  <c r="T279" i="4"/>
  <c r="I279" i="4" s="1"/>
  <c r="H280" i="4"/>
  <c r="G280" i="4"/>
  <c r="AC280" i="4"/>
  <c r="S281" i="4"/>
  <c r="D356" i="6"/>
  <c r="C356" i="6"/>
  <c r="F355" i="6"/>
  <c r="B355" i="6" s="1"/>
  <c r="A355" i="6" s="1"/>
  <c r="AC281" i="5"/>
  <c r="H281" i="5"/>
  <c r="G281" i="5"/>
  <c r="S282" i="5"/>
  <c r="V280" i="5"/>
  <c r="K280" i="5" s="1"/>
  <c r="U280" i="5"/>
  <c r="J280" i="5" s="1"/>
  <c r="T280" i="5"/>
  <c r="I280" i="5" s="1"/>
  <c r="W280" i="5"/>
  <c r="L280" i="5" s="1"/>
  <c r="D356" i="4"/>
  <c r="F355" i="4"/>
  <c r="B355" i="4" s="1"/>
  <c r="A355" i="4" s="1"/>
  <c r="C356" i="4"/>
  <c r="N281" i="6"/>
  <c r="O281" i="6"/>
  <c r="AD282" i="6" l="1"/>
  <c r="AD280" i="4"/>
  <c r="H282" i="5"/>
  <c r="G282" i="5"/>
  <c r="AC282" i="5"/>
  <c r="S283" i="5"/>
  <c r="F355" i="5"/>
  <c r="B355" i="5" s="1"/>
  <c r="A355" i="5" s="1"/>
  <c r="C356" i="5"/>
  <c r="D356" i="5"/>
  <c r="S282" i="4"/>
  <c r="H281" i="4"/>
  <c r="G281" i="4"/>
  <c r="AC281" i="4"/>
  <c r="AC283" i="6"/>
  <c r="S284" i="6"/>
  <c r="G283" i="6"/>
  <c r="H283" i="6"/>
  <c r="V281" i="5"/>
  <c r="K281" i="5" s="1"/>
  <c r="T281" i="5"/>
  <c r="I281" i="5" s="1"/>
  <c r="W281" i="5"/>
  <c r="L281" i="5" s="1"/>
  <c r="U281" i="5"/>
  <c r="J281" i="5" s="1"/>
  <c r="AD281" i="5"/>
  <c r="T280" i="4"/>
  <c r="I280" i="4" s="1"/>
  <c r="V280" i="4"/>
  <c r="K280" i="4" s="1"/>
  <c r="W280" i="4"/>
  <c r="L280" i="4" s="1"/>
  <c r="U280" i="4"/>
  <c r="J280" i="4" s="1"/>
  <c r="O280" i="4"/>
  <c r="N280" i="4"/>
  <c r="U282" i="6"/>
  <c r="J282" i="6" s="1"/>
  <c r="T282" i="6"/>
  <c r="I282" i="6" s="1"/>
  <c r="W282" i="6"/>
  <c r="L282" i="6" s="1"/>
  <c r="V282" i="6"/>
  <c r="K282" i="6" s="1"/>
  <c r="N281" i="5"/>
  <c r="O281" i="5"/>
  <c r="D357" i="6"/>
  <c r="C357" i="6"/>
  <c r="F356" i="6"/>
  <c r="B356" i="6" s="1"/>
  <c r="A356" i="6" s="1"/>
  <c r="O282" i="6"/>
  <c r="N282" i="6"/>
  <c r="C357" i="4"/>
  <c r="F356" i="4"/>
  <c r="B356" i="4" s="1"/>
  <c r="A356" i="4" s="1"/>
  <c r="D357" i="4"/>
  <c r="AD282" i="5" l="1"/>
  <c r="AD283" i="6"/>
  <c r="D358" i="4"/>
  <c r="F357" i="4"/>
  <c r="B357" i="4" s="1"/>
  <c r="A357" i="4" s="1"/>
  <c r="C358" i="4"/>
  <c r="AD281" i="4"/>
  <c r="W281" i="4"/>
  <c r="L281" i="4" s="1"/>
  <c r="V281" i="4"/>
  <c r="K281" i="4" s="1"/>
  <c r="U281" i="4"/>
  <c r="J281" i="4" s="1"/>
  <c r="T281" i="4"/>
  <c r="I281" i="4" s="1"/>
  <c r="AC283" i="5"/>
  <c r="H283" i="5"/>
  <c r="G283" i="5"/>
  <c r="S284" i="5"/>
  <c r="O281" i="4"/>
  <c r="N281" i="4"/>
  <c r="H282" i="4"/>
  <c r="G282" i="4"/>
  <c r="AC282" i="4"/>
  <c r="S283" i="4"/>
  <c r="V282" i="5"/>
  <c r="K282" i="5" s="1"/>
  <c r="U282" i="5"/>
  <c r="J282" i="5" s="1"/>
  <c r="T282" i="5"/>
  <c r="I282" i="5" s="1"/>
  <c r="W282" i="5"/>
  <c r="L282" i="5" s="1"/>
  <c r="N283" i="6"/>
  <c r="O283" i="6"/>
  <c r="O282" i="5"/>
  <c r="N282" i="5"/>
  <c r="W283" i="6"/>
  <c r="L283" i="6" s="1"/>
  <c r="V283" i="6"/>
  <c r="K283" i="6" s="1"/>
  <c r="U283" i="6"/>
  <c r="J283" i="6" s="1"/>
  <c r="T283" i="6"/>
  <c r="I283" i="6" s="1"/>
  <c r="D357" i="5"/>
  <c r="C357" i="5"/>
  <c r="F356" i="5"/>
  <c r="B356" i="5" s="1"/>
  <c r="A356" i="5" s="1"/>
  <c r="D358" i="6"/>
  <c r="C358" i="6"/>
  <c r="F357" i="6"/>
  <c r="B357" i="6" s="1"/>
  <c r="A357" i="6" s="1"/>
  <c r="H284" i="6"/>
  <c r="G284" i="6"/>
  <c r="AC284" i="6"/>
  <c r="S285" i="6"/>
  <c r="AD284" i="6" l="1"/>
  <c r="AD282" i="4"/>
  <c r="F357" i="5"/>
  <c r="B357" i="5" s="1"/>
  <c r="A357" i="5" s="1"/>
  <c r="C358" i="5"/>
  <c r="D358" i="5"/>
  <c r="D359" i="6"/>
  <c r="C359" i="6"/>
  <c r="F358" i="6"/>
  <c r="B358" i="6" s="1"/>
  <c r="A358" i="6" s="1"/>
  <c r="H284" i="5"/>
  <c r="S285" i="5"/>
  <c r="G284" i="5"/>
  <c r="AC284" i="5"/>
  <c r="V283" i="5"/>
  <c r="K283" i="5" s="1"/>
  <c r="T283" i="5"/>
  <c r="I283" i="5" s="1"/>
  <c r="W283" i="5"/>
  <c r="L283" i="5" s="1"/>
  <c r="U283" i="5"/>
  <c r="J283" i="5" s="1"/>
  <c r="S284" i="4"/>
  <c r="H283" i="4"/>
  <c r="G283" i="4"/>
  <c r="AC283" i="4"/>
  <c r="N283" i="5"/>
  <c r="O283" i="5"/>
  <c r="AD283" i="5"/>
  <c r="C359" i="4"/>
  <c r="F358" i="4"/>
  <c r="B358" i="4" s="1"/>
  <c r="A358" i="4" s="1"/>
  <c r="D359" i="4"/>
  <c r="T282" i="4"/>
  <c r="I282" i="4" s="1"/>
  <c r="V282" i="4"/>
  <c r="K282" i="4" s="1"/>
  <c r="U282" i="4"/>
  <c r="J282" i="4" s="1"/>
  <c r="W282" i="4"/>
  <c r="L282" i="4" s="1"/>
  <c r="O282" i="4"/>
  <c r="N282" i="4"/>
  <c r="AC285" i="6"/>
  <c r="S286" i="6"/>
  <c r="G285" i="6"/>
  <c r="H285" i="6"/>
  <c r="U284" i="6"/>
  <c r="J284" i="6" s="1"/>
  <c r="T284" i="6"/>
  <c r="I284" i="6" s="1"/>
  <c r="W284" i="6"/>
  <c r="L284" i="6" s="1"/>
  <c r="V284" i="6"/>
  <c r="K284" i="6" s="1"/>
  <c r="N284" i="6"/>
  <c r="O284" i="6"/>
  <c r="AD284" i="5" l="1"/>
  <c r="W283" i="4"/>
  <c r="L283" i="4" s="1"/>
  <c r="V283" i="4"/>
  <c r="K283" i="4" s="1"/>
  <c r="U283" i="4"/>
  <c r="J283" i="4" s="1"/>
  <c r="T283" i="4"/>
  <c r="I283" i="4" s="1"/>
  <c r="H284" i="4"/>
  <c r="G284" i="4"/>
  <c r="AC284" i="4"/>
  <c r="S285" i="4"/>
  <c r="V284" i="5"/>
  <c r="K284" i="5" s="1"/>
  <c r="U284" i="5"/>
  <c r="J284" i="5" s="1"/>
  <c r="T284" i="5"/>
  <c r="I284" i="5" s="1"/>
  <c r="W284" i="5"/>
  <c r="L284" i="5" s="1"/>
  <c r="O285" i="6"/>
  <c r="N285" i="6"/>
  <c r="D360" i="4"/>
  <c r="F359" i="4"/>
  <c r="B359" i="4" s="1"/>
  <c r="A359" i="4" s="1"/>
  <c r="C360" i="4"/>
  <c r="AC285" i="5"/>
  <c r="H285" i="5"/>
  <c r="S286" i="5"/>
  <c r="G285" i="5"/>
  <c r="W285" i="6"/>
  <c r="L285" i="6" s="1"/>
  <c r="V285" i="6"/>
  <c r="K285" i="6" s="1"/>
  <c r="U285" i="6"/>
  <c r="J285" i="6" s="1"/>
  <c r="T285" i="6"/>
  <c r="I285" i="6" s="1"/>
  <c r="O284" i="5"/>
  <c r="N284" i="5"/>
  <c r="D359" i="5"/>
  <c r="C359" i="5"/>
  <c r="F358" i="5"/>
  <c r="B358" i="5" s="1"/>
  <c r="A358" i="5" s="1"/>
  <c r="N283" i="4"/>
  <c r="O283" i="4"/>
  <c r="AD285" i="6"/>
  <c r="H286" i="6"/>
  <c r="G286" i="6"/>
  <c r="AC286" i="6"/>
  <c r="S287" i="6"/>
  <c r="AD283" i="4"/>
  <c r="D360" i="6"/>
  <c r="F359" i="6"/>
  <c r="B359" i="6" s="1"/>
  <c r="A359" i="6" s="1"/>
  <c r="C360" i="6"/>
  <c r="AD286" i="6" l="1"/>
  <c r="AD284" i="4"/>
  <c r="AD285" i="5"/>
  <c r="O284" i="4"/>
  <c r="N284" i="4"/>
  <c r="AC287" i="6"/>
  <c r="S288" i="6"/>
  <c r="G287" i="6"/>
  <c r="H287" i="6"/>
  <c r="D361" i="6"/>
  <c r="F360" i="6"/>
  <c r="B360" i="6" s="1"/>
  <c r="A360" i="6" s="1"/>
  <c r="C361" i="6"/>
  <c r="U286" i="6"/>
  <c r="J286" i="6" s="1"/>
  <c r="T286" i="6"/>
  <c r="I286" i="6" s="1"/>
  <c r="W286" i="6"/>
  <c r="L286" i="6" s="1"/>
  <c r="V286" i="6"/>
  <c r="K286" i="6" s="1"/>
  <c r="F359" i="5"/>
  <c r="B359" i="5" s="1"/>
  <c r="A359" i="5" s="1"/>
  <c r="C360" i="5"/>
  <c r="D360" i="5"/>
  <c r="V285" i="5"/>
  <c r="K285" i="5" s="1"/>
  <c r="T285" i="5"/>
  <c r="I285" i="5" s="1"/>
  <c r="W285" i="5"/>
  <c r="L285" i="5" s="1"/>
  <c r="U285" i="5"/>
  <c r="J285" i="5" s="1"/>
  <c r="S286" i="4"/>
  <c r="H285" i="4"/>
  <c r="G285" i="4"/>
  <c r="AC285" i="4"/>
  <c r="H286" i="5"/>
  <c r="S287" i="5"/>
  <c r="G286" i="5"/>
  <c r="AC286" i="5"/>
  <c r="C361" i="4"/>
  <c r="F360" i="4"/>
  <c r="B360" i="4" s="1"/>
  <c r="A360" i="4" s="1"/>
  <c r="D361" i="4"/>
  <c r="N286" i="6"/>
  <c r="O286" i="6"/>
  <c r="N285" i="5"/>
  <c r="O285" i="5"/>
  <c r="T284" i="4"/>
  <c r="I284" i="4" s="1"/>
  <c r="V284" i="4"/>
  <c r="K284" i="4" s="1"/>
  <c r="W284" i="4"/>
  <c r="L284" i="4" s="1"/>
  <c r="U284" i="4"/>
  <c r="J284" i="4" s="1"/>
  <c r="AD285" i="4" l="1"/>
  <c r="AD286" i="5"/>
  <c r="D362" i="4"/>
  <c r="F361" i="4"/>
  <c r="B361" i="4" s="1"/>
  <c r="A361" i="4" s="1"/>
  <c r="C362" i="4"/>
  <c r="W285" i="4"/>
  <c r="L285" i="4" s="1"/>
  <c r="V285" i="4"/>
  <c r="K285" i="4" s="1"/>
  <c r="U285" i="4"/>
  <c r="J285" i="4" s="1"/>
  <c r="T285" i="4"/>
  <c r="I285" i="4" s="1"/>
  <c r="O287" i="6"/>
  <c r="N287" i="6"/>
  <c r="O285" i="4"/>
  <c r="N285" i="4"/>
  <c r="W287" i="6"/>
  <c r="L287" i="6" s="1"/>
  <c r="V287" i="6"/>
  <c r="K287" i="6" s="1"/>
  <c r="U287" i="6"/>
  <c r="J287" i="6" s="1"/>
  <c r="T287" i="6"/>
  <c r="I287" i="6" s="1"/>
  <c r="V286" i="5"/>
  <c r="K286" i="5" s="1"/>
  <c r="U286" i="5"/>
  <c r="J286" i="5" s="1"/>
  <c r="T286" i="5"/>
  <c r="I286" i="5" s="1"/>
  <c r="W286" i="5"/>
  <c r="L286" i="5" s="1"/>
  <c r="H286" i="4"/>
  <c r="G286" i="4"/>
  <c r="AC286" i="4"/>
  <c r="S287" i="4"/>
  <c r="D361" i="5"/>
  <c r="C361" i="5"/>
  <c r="F360" i="5"/>
  <c r="B360" i="5" s="1"/>
  <c r="A360" i="5" s="1"/>
  <c r="H288" i="6"/>
  <c r="G288" i="6"/>
  <c r="AC288" i="6"/>
  <c r="S289" i="6"/>
  <c r="AC287" i="5"/>
  <c r="H287" i="5"/>
  <c r="S288" i="5"/>
  <c r="G287" i="5"/>
  <c r="D362" i="6"/>
  <c r="C362" i="6"/>
  <c r="F361" i="6"/>
  <c r="B361" i="6" s="1"/>
  <c r="A361" i="6" s="1"/>
  <c r="AD287" i="6"/>
  <c r="O286" i="5"/>
  <c r="N286" i="5"/>
  <c r="AD287" i="5" l="1"/>
  <c r="AD286" i="4"/>
  <c r="D363" i="6"/>
  <c r="C363" i="6"/>
  <c r="F362" i="6"/>
  <c r="B362" i="6" s="1"/>
  <c r="A362" i="6" s="1"/>
  <c r="O287" i="5"/>
  <c r="N287" i="5"/>
  <c r="F361" i="5"/>
  <c r="B361" i="5" s="1"/>
  <c r="A361" i="5" s="1"/>
  <c r="C362" i="5"/>
  <c r="D362" i="5"/>
  <c r="AD288" i="6"/>
  <c r="S288" i="4"/>
  <c r="H287" i="4"/>
  <c r="G287" i="4"/>
  <c r="AC287" i="4"/>
  <c r="U288" i="6"/>
  <c r="J288" i="6" s="1"/>
  <c r="T288" i="6"/>
  <c r="I288" i="6" s="1"/>
  <c r="W288" i="6"/>
  <c r="L288" i="6" s="1"/>
  <c r="V288" i="6"/>
  <c r="K288" i="6" s="1"/>
  <c r="C363" i="4"/>
  <c r="F362" i="4"/>
  <c r="B362" i="4" s="1"/>
  <c r="A362" i="4" s="1"/>
  <c r="D363" i="4"/>
  <c r="N288" i="6"/>
  <c r="O288" i="6"/>
  <c r="T286" i="4"/>
  <c r="I286" i="4" s="1"/>
  <c r="V286" i="4"/>
  <c r="K286" i="4" s="1"/>
  <c r="U286" i="4"/>
  <c r="J286" i="4" s="1"/>
  <c r="W286" i="4"/>
  <c r="L286" i="4" s="1"/>
  <c r="V287" i="5"/>
  <c r="K287" i="5" s="1"/>
  <c r="T287" i="5"/>
  <c r="I287" i="5" s="1"/>
  <c r="U287" i="5"/>
  <c r="J287" i="5" s="1"/>
  <c r="W287" i="5"/>
  <c r="L287" i="5" s="1"/>
  <c r="N286" i="4"/>
  <c r="O286" i="4"/>
  <c r="AC289" i="6"/>
  <c r="S290" i="6"/>
  <c r="G289" i="6"/>
  <c r="H289" i="6"/>
  <c r="H288" i="5"/>
  <c r="S289" i="5"/>
  <c r="G288" i="5"/>
  <c r="AC288" i="5"/>
  <c r="AD288" i="5" l="1"/>
  <c r="AD287" i="4"/>
  <c r="H288" i="4"/>
  <c r="G288" i="4"/>
  <c r="AC288" i="4"/>
  <c r="S289" i="4"/>
  <c r="H290" i="6"/>
  <c r="G290" i="6"/>
  <c r="AC290" i="6"/>
  <c r="S291" i="6"/>
  <c r="N289" i="6"/>
  <c r="O289" i="6"/>
  <c r="N287" i="4"/>
  <c r="O287" i="4"/>
  <c r="W289" i="6"/>
  <c r="L289" i="6" s="1"/>
  <c r="V289" i="6"/>
  <c r="K289" i="6" s="1"/>
  <c r="U289" i="6"/>
  <c r="J289" i="6" s="1"/>
  <c r="T289" i="6"/>
  <c r="I289" i="6" s="1"/>
  <c r="AD289" i="6"/>
  <c r="D364" i="4"/>
  <c r="F363" i="4"/>
  <c r="B363" i="4" s="1"/>
  <c r="A363" i="4" s="1"/>
  <c r="C364" i="4"/>
  <c r="V288" i="5"/>
  <c r="K288" i="5" s="1"/>
  <c r="U288" i="5"/>
  <c r="J288" i="5" s="1"/>
  <c r="T288" i="5"/>
  <c r="I288" i="5" s="1"/>
  <c r="W288" i="5"/>
  <c r="L288" i="5" s="1"/>
  <c r="D363" i="5"/>
  <c r="C363" i="5"/>
  <c r="F362" i="5"/>
  <c r="B362" i="5" s="1"/>
  <c r="A362" i="5" s="1"/>
  <c r="D364" i="6"/>
  <c r="F363" i="6"/>
  <c r="B363" i="6" s="1"/>
  <c r="A363" i="6" s="1"/>
  <c r="C364" i="6"/>
  <c r="AC289" i="5"/>
  <c r="H289" i="5"/>
  <c r="S290" i="5"/>
  <c r="G289" i="5"/>
  <c r="O288" i="5"/>
  <c r="N288" i="5"/>
  <c r="W287" i="4"/>
  <c r="L287" i="4" s="1"/>
  <c r="V287" i="4"/>
  <c r="K287" i="4" s="1"/>
  <c r="U287" i="4"/>
  <c r="J287" i="4" s="1"/>
  <c r="T287" i="4"/>
  <c r="I287" i="4" s="1"/>
  <c r="AD290" i="6" l="1"/>
  <c r="AD289" i="5"/>
  <c r="C365" i="4"/>
  <c r="F364" i="4"/>
  <c r="B364" i="4" s="1"/>
  <c r="A364" i="4" s="1"/>
  <c r="D365" i="4"/>
  <c r="F363" i="5"/>
  <c r="B363" i="5" s="1"/>
  <c r="A363" i="5" s="1"/>
  <c r="C364" i="5"/>
  <c r="D364" i="5"/>
  <c r="U290" i="6"/>
  <c r="J290" i="6" s="1"/>
  <c r="T290" i="6"/>
  <c r="I290" i="6" s="1"/>
  <c r="W290" i="6"/>
  <c r="L290" i="6" s="1"/>
  <c r="V290" i="6"/>
  <c r="K290" i="6" s="1"/>
  <c r="AC291" i="6"/>
  <c r="S292" i="6"/>
  <c r="G291" i="6"/>
  <c r="H291" i="6"/>
  <c r="N290" i="6"/>
  <c r="O290" i="6"/>
  <c r="D365" i="6"/>
  <c r="C365" i="6"/>
  <c r="F364" i="6"/>
  <c r="B364" i="6" s="1"/>
  <c r="A364" i="6" s="1"/>
  <c r="V289" i="5"/>
  <c r="K289" i="5" s="1"/>
  <c r="T289" i="5"/>
  <c r="I289" i="5" s="1"/>
  <c r="W289" i="5"/>
  <c r="L289" i="5" s="1"/>
  <c r="U289" i="5"/>
  <c r="J289" i="5" s="1"/>
  <c r="S290" i="4"/>
  <c r="AC289" i="4"/>
  <c r="H289" i="4"/>
  <c r="G289" i="4"/>
  <c r="H290" i="5"/>
  <c r="AC290" i="5"/>
  <c r="S291" i="5"/>
  <c r="G290" i="5"/>
  <c r="AD288" i="4"/>
  <c r="O289" i="5"/>
  <c r="N289" i="5"/>
  <c r="T288" i="4"/>
  <c r="I288" i="4" s="1"/>
  <c r="V288" i="4"/>
  <c r="K288" i="4" s="1"/>
  <c r="W288" i="4"/>
  <c r="L288" i="4" s="1"/>
  <c r="U288" i="4"/>
  <c r="J288" i="4" s="1"/>
  <c r="O288" i="4"/>
  <c r="N288" i="4"/>
  <c r="AD290" i="5" l="1"/>
  <c r="O290" i="5"/>
  <c r="N290" i="5"/>
  <c r="N289" i="4"/>
  <c r="O289" i="4"/>
  <c r="AD289" i="4"/>
  <c r="O291" i="6"/>
  <c r="N291" i="6"/>
  <c r="H290" i="4"/>
  <c r="G290" i="4"/>
  <c r="AC290" i="4"/>
  <c r="S291" i="4"/>
  <c r="D366" i="6"/>
  <c r="F365" i="6"/>
  <c r="B365" i="6" s="1"/>
  <c r="A365" i="6" s="1"/>
  <c r="C366" i="6"/>
  <c r="W291" i="6"/>
  <c r="L291" i="6" s="1"/>
  <c r="V291" i="6"/>
  <c r="K291" i="6" s="1"/>
  <c r="U291" i="6"/>
  <c r="J291" i="6" s="1"/>
  <c r="T291" i="6"/>
  <c r="I291" i="6" s="1"/>
  <c r="W289" i="4"/>
  <c r="L289" i="4" s="1"/>
  <c r="V289" i="4"/>
  <c r="K289" i="4" s="1"/>
  <c r="U289" i="4"/>
  <c r="J289" i="4" s="1"/>
  <c r="T289" i="4"/>
  <c r="I289" i="4" s="1"/>
  <c r="V290" i="5"/>
  <c r="K290" i="5" s="1"/>
  <c r="U290" i="5"/>
  <c r="J290" i="5" s="1"/>
  <c r="T290" i="5"/>
  <c r="I290" i="5" s="1"/>
  <c r="W290" i="5"/>
  <c r="L290" i="5" s="1"/>
  <c r="H292" i="6"/>
  <c r="G292" i="6"/>
  <c r="AC292" i="6"/>
  <c r="S293" i="6"/>
  <c r="D365" i="5"/>
  <c r="C365" i="5"/>
  <c r="F364" i="5"/>
  <c r="B364" i="5" s="1"/>
  <c r="A364" i="5" s="1"/>
  <c r="D366" i="4"/>
  <c r="F365" i="4"/>
  <c r="B365" i="4" s="1"/>
  <c r="A365" i="4" s="1"/>
  <c r="C366" i="4"/>
  <c r="AC291" i="5"/>
  <c r="H291" i="5"/>
  <c r="S292" i="5"/>
  <c r="G291" i="5"/>
  <c r="AD291" i="6"/>
  <c r="AD292" i="6" l="1"/>
  <c r="AD291" i="5"/>
  <c r="C367" i="4"/>
  <c r="F366" i="4"/>
  <c r="B366" i="4" s="1"/>
  <c r="A366" i="4" s="1"/>
  <c r="D367" i="4"/>
  <c r="F365" i="5"/>
  <c r="B365" i="5" s="1"/>
  <c r="A365" i="5" s="1"/>
  <c r="C366" i="5"/>
  <c r="D366" i="5"/>
  <c r="AC293" i="6"/>
  <c r="S294" i="6"/>
  <c r="G293" i="6"/>
  <c r="H293" i="6"/>
  <c r="S292" i="4"/>
  <c r="AC291" i="4"/>
  <c r="G291" i="4"/>
  <c r="H291" i="4"/>
  <c r="V291" i="5"/>
  <c r="K291" i="5" s="1"/>
  <c r="T291" i="5"/>
  <c r="I291" i="5" s="1"/>
  <c r="W291" i="5"/>
  <c r="L291" i="5" s="1"/>
  <c r="U291" i="5"/>
  <c r="J291" i="5" s="1"/>
  <c r="U292" i="6"/>
  <c r="J292" i="6" s="1"/>
  <c r="T292" i="6"/>
  <c r="I292" i="6" s="1"/>
  <c r="W292" i="6"/>
  <c r="L292" i="6" s="1"/>
  <c r="V292" i="6"/>
  <c r="K292" i="6" s="1"/>
  <c r="AD290" i="4"/>
  <c r="H292" i="5"/>
  <c r="AC292" i="5"/>
  <c r="S293" i="5"/>
  <c r="G292" i="5"/>
  <c r="N292" i="6"/>
  <c r="O292" i="6"/>
  <c r="T290" i="4"/>
  <c r="I290" i="4" s="1"/>
  <c r="V290" i="4"/>
  <c r="K290" i="4" s="1"/>
  <c r="W290" i="4"/>
  <c r="L290" i="4" s="1"/>
  <c r="U290" i="4"/>
  <c r="J290" i="4" s="1"/>
  <c r="N291" i="5"/>
  <c r="O291" i="5"/>
  <c r="D367" i="6"/>
  <c r="C367" i="6"/>
  <c r="F366" i="6"/>
  <c r="B366" i="6" s="1"/>
  <c r="A366" i="6" s="1"/>
  <c r="N290" i="4"/>
  <c r="O290" i="4"/>
  <c r="AD292" i="5" l="1"/>
  <c r="AD291" i="4"/>
  <c r="W293" i="6"/>
  <c r="L293" i="6" s="1"/>
  <c r="V293" i="6"/>
  <c r="K293" i="6" s="1"/>
  <c r="U293" i="6"/>
  <c r="J293" i="6" s="1"/>
  <c r="T293" i="6"/>
  <c r="I293" i="6" s="1"/>
  <c r="H294" i="6"/>
  <c r="G294" i="6"/>
  <c r="AC294" i="6"/>
  <c r="S295" i="6"/>
  <c r="AD293" i="6"/>
  <c r="V292" i="5"/>
  <c r="K292" i="5" s="1"/>
  <c r="U292" i="5"/>
  <c r="J292" i="5" s="1"/>
  <c r="T292" i="5"/>
  <c r="I292" i="5" s="1"/>
  <c r="W292" i="5"/>
  <c r="L292" i="5" s="1"/>
  <c r="N291" i="4"/>
  <c r="O291" i="4"/>
  <c r="AC293" i="5"/>
  <c r="H293" i="5"/>
  <c r="S294" i="5"/>
  <c r="G293" i="5"/>
  <c r="W291" i="4"/>
  <c r="L291" i="4" s="1"/>
  <c r="V291" i="4"/>
  <c r="K291" i="4" s="1"/>
  <c r="U291" i="4"/>
  <c r="J291" i="4" s="1"/>
  <c r="T291" i="4"/>
  <c r="I291" i="4" s="1"/>
  <c r="O293" i="6"/>
  <c r="N293" i="6"/>
  <c r="D368" i="6"/>
  <c r="C368" i="6"/>
  <c r="F367" i="6"/>
  <c r="B367" i="6" s="1"/>
  <c r="A367" i="6" s="1"/>
  <c r="N292" i="5"/>
  <c r="O292" i="5"/>
  <c r="H292" i="4"/>
  <c r="G292" i="4"/>
  <c r="AC292" i="4"/>
  <c r="S293" i="4"/>
  <c r="D367" i="5"/>
  <c r="C367" i="5"/>
  <c r="F366" i="5"/>
  <c r="B366" i="5" s="1"/>
  <c r="A366" i="5" s="1"/>
  <c r="D368" i="4"/>
  <c r="F367" i="4"/>
  <c r="B367" i="4" s="1"/>
  <c r="A367" i="4" s="1"/>
  <c r="C368" i="4"/>
  <c r="AD293" i="5" l="1"/>
  <c r="U294" i="6"/>
  <c r="J294" i="6" s="1"/>
  <c r="T294" i="6"/>
  <c r="I294" i="6" s="1"/>
  <c r="W294" i="6"/>
  <c r="L294" i="6" s="1"/>
  <c r="V294" i="6"/>
  <c r="K294" i="6" s="1"/>
  <c r="N292" i="4"/>
  <c r="O292" i="4"/>
  <c r="V293" i="5"/>
  <c r="K293" i="5" s="1"/>
  <c r="T293" i="5"/>
  <c r="I293" i="5" s="1"/>
  <c r="W293" i="5"/>
  <c r="L293" i="5" s="1"/>
  <c r="U293" i="5"/>
  <c r="J293" i="5" s="1"/>
  <c r="O294" i="6"/>
  <c r="N294" i="6"/>
  <c r="H294" i="5"/>
  <c r="AC294" i="5"/>
  <c r="S295" i="5"/>
  <c r="G294" i="5"/>
  <c r="D368" i="5"/>
  <c r="F367" i="5"/>
  <c r="B367" i="5" s="1"/>
  <c r="A367" i="5" s="1"/>
  <c r="C368" i="5"/>
  <c r="N293" i="5"/>
  <c r="O293" i="5"/>
  <c r="T292" i="4"/>
  <c r="I292" i="4" s="1"/>
  <c r="V292" i="4"/>
  <c r="K292" i="4" s="1"/>
  <c r="W292" i="4"/>
  <c r="L292" i="4" s="1"/>
  <c r="U292" i="4"/>
  <c r="J292" i="4" s="1"/>
  <c r="D369" i="6"/>
  <c r="C369" i="6"/>
  <c r="F368" i="6"/>
  <c r="B368" i="6" s="1"/>
  <c r="A368" i="6" s="1"/>
  <c r="S294" i="4"/>
  <c r="AC293" i="4"/>
  <c r="H293" i="4"/>
  <c r="G293" i="4"/>
  <c r="AC295" i="6"/>
  <c r="S296" i="6"/>
  <c r="G295" i="6"/>
  <c r="H295" i="6"/>
  <c r="C369" i="4"/>
  <c r="F368" i="4"/>
  <c r="B368" i="4" s="1"/>
  <c r="A368" i="4" s="1"/>
  <c r="D369" i="4"/>
  <c r="AD292" i="4"/>
  <c r="AD294" i="6"/>
  <c r="AD294" i="5" l="1"/>
  <c r="N293" i="4"/>
  <c r="O293" i="4"/>
  <c r="D369" i="5"/>
  <c r="F368" i="5"/>
  <c r="B368" i="5" s="1"/>
  <c r="A368" i="5" s="1"/>
  <c r="C369" i="5"/>
  <c r="N294" i="5"/>
  <c r="O294" i="5"/>
  <c r="AD293" i="4"/>
  <c r="D370" i="4"/>
  <c r="F369" i="4"/>
  <c r="B369" i="4" s="1"/>
  <c r="A369" i="4" s="1"/>
  <c r="C370" i="4"/>
  <c r="H294" i="4"/>
  <c r="G294" i="4"/>
  <c r="AC294" i="4"/>
  <c r="S295" i="4"/>
  <c r="N295" i="6"/>
  <c r="O295" i="6"/>
  <c r="W295" i="6"/>
  <c r="L295" i="6" s="1"/>
  <c r="V295" i="6"/>
  <c r="K295" i="6" s="1"/>
  <c r="U295" i="6"/>
  <c r="J295" i="6" s="1"/>
  <c r="T295" i="6"/>
  <c r="I295" i="6" s="1"/>
  <c r="W293" i="4"/>
  <c r="L293" i="4" s="1"/>
  <c r="V293" i="4"/>
  <c r="K293" i="4" s="1"/>
  <c r="U293" i="4"/>
  <c r="J293" i="4" s="1"/>
  <c r="T293" i="4"/>
  <c r="I293" i="4" s="1"/>
  <c r="H296" i="6"/>
  <c r="G296" i="6"/>
  <c r="AC296" i="6"/>
  <c r="S297" i="6"/>
  <c r="D370" i="6"/>
  <c r="F369" i="6"/>
  <c r="B369" i="6" s="1"/>
  <c r="A369" i="6" s="1"/>
  <c r="C370" i="6"/>
  <c r="V294" i="5"/>
  <c r="K294" i="5" s="1"/>
  <c r="U294" i="5"/>
  <c r="J294" i="5" s="1"/>
  <c r="T294" i="5"/>
  <c r="I294" i="5" s="1"/>
  <c r="W294" i="5"/>
  <c r="L294" i="5" s="1"/>
  <c r="AD295" i="6"/>
  <c r="AC295" i="5"/>
  <c r="H295" i="5"/>
  <c r="G295" i="5"/>
  <c r="S296" i="5"/>
  <c r="AD294" i="4" l="1"/>
  <c r="AD295" i="5"/>
  <c r="N294" i="4"/>
  <c r="O294" i="4"/>
  <c r="C371" i="4"/>
  <c r="F370" i="4"/>
  <c r="B370" i="4" s="1"/>
  <c r="A370" i="4" s="1"/>
  <c r="D371" i="4"/>
  <c r="D370" i="5"/>
  <c r="F369" i="5"/>
  <c r="B369" i="5" s="1"/>
  <c r="A369" i="5" s="1"/>
  <c r="C370" i="5"/>
  <c r="V295" i="5"/>
  <c r="K295" i="5" s="1"/>
  <c r="T295" i="5"/>
  <c r="I295" i="5" s="1"/>
  <c r="W295" i="5"/>
  <c r="L295" i="5" s="1"/>
  <c r="U295" i="5"/>
  <c r="J295" i="5" s="1"/>
  <c r="AD296" i="6"/>
  <c r="U296" i="6"/>
  <c r="J296" i="6" s="1"/>
  <c r="T296" i="6"/>
  <c r="I296" i="6" s="1"/>
  <c r="W296" i="6"/>
  <c r="L296" i="6" s="1"/>
  <c r="V296" i="6"/>
  <c r="K296" i="6" s="1"/>
  <c r="S296" i="4"/>
  <c r="G295" i="4"/>
  <c r="AC295" i="4"/>
  <c r="H295" i="4"/>
  <c r="AC297" i="6"/>
  <c r="S298" i="6"/>
  <c r="G297" i="6"/>
  <c r="H297" i="6"/>
  <c r="D371" i="6"/>
  <c r="C371" i="6"/>
  <c r="F370" i="6"/>
  <c r="B370" i="6" s="1"/>
  <c r="A370" i="6" s="1"/>
  <c r="H296" i="5"/>
  <c r="G296" i="5"/>
  <c r="AC296" i="5"/>
  <c r="S297" i="5"/>
  <c r="O295" i="5"/>
  <c r="N295" i="5"/>
  <c r="N296" i="6"/>
  <c r="O296" i="6"/>
  <c r="T294" i="4"/>
  <c r="I294" i="4" s="1"/>
  <c r="V294" i="4"/>
  <c r="K294" i="4" s="1"/>
  <c r="W294" i="4"/>
  <c r="L294" i="4" s="1"/>
  <c r="U294" i="4"/>
  <c r="J294" i="4" s="1"/>
  <c r="AD297" i="6" l="1"/>
  <c r="AD296" i="5"/>
  <c r="AD295" i="4"/>
  <c r="N296" i="5"/>
  <c r="O296" i="5"/>
  <c r="N295" i="4"/>
  <c r="O295" i="4"/>
  <c r="H298" i="6"/>
  <c r="G298" i="6"/>
  <c r="AC298" i="6"/>
  <c r="S299" i="6"/>
  <c r="D372" i="6"/>
  <c r="C372" i="6"/>
  <c r="F371" i="6"/>
  <c r="B371" i="6" s="1"/>
  <c r="A371" i="6" s="1"/>
  <c r="D371" i="5"/>
  <c r="F370" i="5"/>
  <c r="B370" i="5" s="1"/>
  <c r="A370" i="5" s="1"/>
  <c r="C371" i="5"/>
  <c r="W295" i="4"/>
  <c r="L295" i="4" s="1"/>
  <c r="V295" i="4"/>
  <c r="K295" i="4" s="1"/>
  <c r="U295" i="4"/>
  <c r="J295" i="4" s="1"/>
  <c r="T295" i="4"/>
  <c r="I295" i="4" s="1"/>
  <c r="D372" i="4"/>
  <c r="F371" i="4"/>
  <c r="B371" i="4" s="1"/>
  <c r="A371" i="4" s="1"/>
  <c r="C372" i="4"/>
  <c r="AC297" i="5"/>
  <c r="H297" i="5"/>
  <c r="G297" i="5"/>
  <c r="S298" i="5"/>
  <c r="H296" i="4"/>
  <c r="G296" i="4"/>
  <c r="AC296" i="4"/>
  <c r="S297" i="4"/>
  <c r="N297" i="6"/>
  <c r="O297" i="6"/>
  <c r="V296" i="5"/>
  <c r="K296" i="5" s="1"/>
  <c r="U296" i="5"/>
  <c r="J296" i="5" s="1"/>
  <c r="T296" i="5"/>
  <c r="I296" i="5" s="1"/>
  <c r="W296" i="5"/>
  <c r="L296" i="5" s="1"/>
  <c r="W297" i="6"/>
  <c r="L297" i="6" s="1"/>
  <c r="V297" i="6"/>
  <c r="K297" i="6" s="1"/>
  <c r="U297" i="6"/>
  <c r="J297" i="6" s="1"/>
  <c r="T297" i="6"/>
  <c r="I297" i="6" s="1"/>
  <c r="AD297" i="5" l="1"/>
  <c r="U298" i="6"/>
  <c r="J298" i="6" s="1"/>
  <c r="T298" i="6"/>
  <c r="I298" i="6" s="1"/>
  <c r="W298" i="6"/>
  <c r="L298" i="6" s="1"/>
  <c r="V298" i="6"/>
  <c r="K298" i="6" s="1"/>
  <c r="O297" i="5"/>
  <c r="N297" i="5"/>
  <c r="AD298" i="6"/>
  <c r="N298" i="6"/>
  <c r="O298" i="6"/>
  <c r="AD296" i="4"/>
  <c r="D373" i="6"/>
  <c r="F372" i="6"/>
  <c r="B372" i="6" s="1"/>
  <c r="A372" i="6" s="1"/>
  <c r="C373" i="6"/>
  <c r="C373" i="4"/>
  <c r="F372" i="4"/>
  <c r="B372" i="4" s="1"/>
  <c r="A372" i="4" s="1"/>
  <c r="D373" i="4"/>
  <c r="T296" i="4"/>
  <c r="I296" i="4" s="1"/>
  <c r="V296" i="4"/>
  <c r="K296" i="4" s="1"/>
  <c r="U296" i="4"/>
  <c r="J296" i="4" s="1"/>
  <c r="W296" i="4"/>
  <c r="L296" i="4" s="1"/>
  <c r="D372" i="5"/>
  <c r="C372" i="5"/>
  <c r="F371" i="5"/>
  <c r="B371" i="5" s="1"/>
  <c r="A371" i="5" s="1"/>
  <c r="S298" i="4"/>
  <c r="H297" i="4"/>
  <c r="G297" i="4"/>
  <c r="AC297" i="4"/>
  <c r="N296" i="4"/>
  <c r="O296" i="4"/>
  <c r="H298" i="5"/>
  <c r="G298" i="5"/>
  <c r="AC298" i="5"/>
  <c r="S299" i="5"/>
  <c r="V297" i="5"/>
  <c r="K297" i="5" s="1"/>
  <c r="T297" i="5"/>
  <c r="I297" i="5" s="1"/>
  <c r="W297" i="5"/>
  <c r="L297" i="5" s="1"/>
  <c r="U297" i="5"/>
  <c r="J297" i="5" s="1"/>
  <c r="AC299" i="6"/>
  <c r="S300" i="6"/>
  <c r="G299" i="6"/>
  <c r="H299" i="6"/>
  <c r="AD298" i="5" l="1"/>
  <c r="AD299" i="6"/>
  <c r="N298" i="5"/>
  <c r="O298" i="5"/>
  <c r="D374" i="6"/>
  <c r="C374" i="6"/>
  <c r="F373" i="6"/>
  <c r="B373" i="6" s="1"/>
  <c r="A373" i="6" s="1"/>
  <c r="D373" i="5"/>
  <c r="F372" i="5"/>
  <c r="B372" i="5" s="1"/>
  <c r="A372" i="5" s="1"/>
  <c r="C373" i="5"/>
  <c r="N299" i="6"/>
  <c r="O299" i="6"/>
  <c r="AD297" i="4"/>
  <c r="W299" i="6"/>
  <c r="L299" i="6" s="1"/>
  <c r="V299" i="6"/>
  <c r="K299" i="6" s="1"/>
  <c r="U299" i="6"/>
  <c r="J299" i="6" s="1"/>
  <c r="T299" i="6"/>
  <c r="I299" i="6" s="1"/>
  <c r="W297" i="4"/>
  <c r="L297" i="4" s="1"/>
  <c r="V297" i="4"/>
  <c r="K297" i="4" s="1"/>
  <c r="U297" i="4"/>
  <c r="J297" i="4" s="1"/>
  <c r="T297" i="4"/>
  <c r="I297" i="4" s="1"/>
  <c r="H300" i="6"/>
  <c r="G300" i="6"/>
  <c r="AC300" i="6"/>
  <c r="S301" i="6"/>
  <c r="AC299" i="5"/>
  <c r="H299" i="5"/>
  <c r="G299" i="5"/>
  <c r="S300" i="5"/>
  <c r="O297" i="4"/>
  <c r="N297" i="4"/>
  <c r="H298" i="4"/>
  <c r="G298" i="4"/>
  <c r="AC298" i="4"/>
  <c r="S299" i="4"/>
  <c r="V298" i="5"/>
  <c r="K298" i="5" s="1"/>
  <c r="U298" i="5"/>
  <c r="J298" i="5" s="1"/>
  <c r="T298" i="5"/>
  <c r="I298" i="5" s="1"/>
  <c r="W298" i="5"/>
  <c r="L298" i="5" s="1"/>
  <c r="D374" i="4"/>
  <c r="F373" i="4"/>
  <c r="B373" i="4" s="1"/>
  <c r="A373" i="4" s="1"/>
  <c r="C374" i="4"/>
  <c r="U300" i="6" l="1"/>
  <c r="J300" i="6" s="1"/>
  <c r="T300" i="6"/>
  <c r="I300" i="6" s="1"/>
  <c r="W300" i="6"/>
  <c r="L300" i="6" s="1"/>
  <c r="V300" i="6"/>
  <c r="K300" i="6" s="1"/>
  <c r="C375" i="4"/>
  <c r="F374" i="4"/>
  <c r="B374" i="4" s="1"/>
  <c r="A374" i="4" s="1"/>
  <c r="D375" i="4"/>
  <c r="T298" i="4"/>
  <c r="I298" i="4" s="1"/>
  <c r="V298" i="4"/>
  <c r="K298" i="4" s="1"/>
  <c r="W298" i="4"/>
  <c r="L298" i="4" s="1"/>
  <c r="U298" i="4"/>
  <c r="J298" i="4" s="1"/>
  <c r="AC301" i="6"/>
  <c r="S302" i="6"/>
  <c r="G301" i="6"/>
  <c r="H301" i="6"/>
  <c r="N298" i="4"/>
  <c r="O298" i="4"/>
  <c r="AD300" i="6"/>
  <c r="F374" i="6"/>
  <c r="B374" i="6" s="1"/>
  <c r="A374" i="6" s="1"/>
  <c r="D375" i="6"/>
  <c r="C375" i="6"/>
  <c r="O300" i="6"/>
  <c r="N300" i="6"/>
  <c r="H300" i="5"/>
  <c r="S301" i="5"/>
  <c r="G300" i="5"/>
  <c r="AC300" i="5"/>
  <c r="D374" i="5"/>
  <c r="F373" i="5"/>
  <c r="B373" i="5" s="1"/>
  <c r="A373" i="5" s="1"/>
  <c r="C374" i="5"/>
  <c r="V299" i="5"/>
  <c r="K299" i="5" s="1"/>
  <c r="T299" i="5"/>
  <c r="I299" i="5" s="1"/>
  <c r="W299" i="5"/>
  <c r="L299" i="5" s="1"/>
  <c r="U299" i="5"/>
  <c r="J299" i="5" s="1"/>
  <c r="S300" i="4"/>
  <c r="H299" i="4"/>
  <c r="G299" i="4"/>
  <c r="AC299" i="4"/>
  <c r="O299" i="5"/>
  <c r="N299" i="5"/>
  <c r="AD298" i="4"/>
  <c r="AD299" i="5"/>
  <c r="AD300" i="5" l="1"/>
  <c r="O300" i="5"/>
  <c r="N300" i="5"/>
  <c r="AD299" i="4"/>
  <c r="V300" i="5"/>
  <c r="K300" i="5" s="1"/>
  <c r="U300" i="5"/>
  <c r="J300" i="5" s="1"/>
  <c r="T300" i="5"/>
  <c r="I300" i="5" s="1"/>
  <c r="W300" i="5"/>
  <c r="L300" i="5" s="1"/>
  <c r="AD301" i="6"/>
  <c r="W299" i="4"/>
  <c r="L299" i="4" s="1"/>
  <c r="V299" i="4"/>
  <c r="K299" i="4" s="1"/>
  <c r="U299" i="4"/>
  <c r="J299" i="4" s="1"/>
  <c r="T299" i="4"/>
  <c r="I299" i="4" s="1"/>
  <c r="AC301" i="5"/>
  <c r="H301" i="5"/>
  <c r="S302" i="5"/>
  <c r="G301" i="5"/>
  <c r="D376" i="4"/>
  <c r="F375" i="4"/>
  <c r="B375" i="4" s="1"/>
  <c r="A375" i="4" s="1"/>
  <c r="C376" i="4"/>
  <c r="H300" i="4"/>
  <c r="G300" i="4"/>
  <c r="AC300" i="4"/>
  <c r="S301" i="4"/>
  <c r="N299" i="4"/>
  <c r="O299" i="4"/>
  <c r="D376" i="6"/>
  <c r="F375" i="6"/>
  <c r="B375" i="6" s="1"/>
  <c r="A375" i="6" s="1"/>
  <c r="C376" i="6"/>
  <c r="O301" i="6"/>
  <c r="N301" i="6"/>
  <c r="D375" i="5"/>
  <c r="F374" i="5"/>
  <c r="B374" i="5" s="1"/>
  <c r="A374" i="5" s="1"/>
  <c r="C375" i="5"/>
  <c r="W301" i="6"/>
  <c r="L301" i="6" s="1"/>
  <c r="V301" i="6"/>
  <c r="K301" i="6" s="1"/>
  <c r="U301" i="6"/>
  <c r="J301" i="6" s="1"/>
  <c r="T301" i="6"/>
  <c r="I301" i="6" s="1"/>
  <c r="H302" i="6"/>
  <c r="G302" i="6"/>
  <c r="AC302" i="6"/>
  <c r="S303" i="6"/>
  <c r="AD300" i="4" l="1"/>
  <c r="AD302" i="6"/>
  <c r="N300" i="4"/>
  <c r="O300" i="4"/>
  <c r="N301" i="5"/>
  <c r="O301" i="5"/>
  <c r="AD301" i="5"/>
  <c r="AC303" i="6"/>
  <c r="S304" i="6"/>
  <c r="G303" i="6"/>
  <c r="H303" i="6"/>
  <c r="S302" i="4"/>
  <c r="H301" i="4"/>
  <c r="G301" i="4"/>
  <c r="AC301" i="4"/>
  <c r="C377" i="4"/>
  <c r="F376" i="4"/>
  <c r="B376" i="4" s="1"/>
  <c r="A376" i="4" s="1"/>
  <c r="D377" i="4"/>
  <c r="F376" i="6"/>
  <c r="B376" i="6" s="1"/>
  <c r="A376" i="6" s="1"/>
  <c r="D377" i="6"/>
  <c r="C377" i="6"/>
  <c r="V301" i="5"/>
  <c r="K301" i="5" s="1"/>
  <c r="T301" i="5"/>
  <c r="I301" i="5" s="1"/>
  <c r="W301" i="5"/>
  <c r="L301" i="5" s="1"/>
  <c r="U301" i="5"/>
  <c r="J301" i="5" s="1"/>
  <c r="U302" i="6"/>
  <c r="J302" i="6" s="1"/>
  <c r="T302" i="6"/>
  <c r="I302" i="6" s="1"/>
  <c r="W302" i="6"/>
  <c r="L302" i="6" s="1"/>
  <c r="V302" i="6"/>
  <c r="K302" i="6" s="1"/>
  <c r="O302" i="6"/>
  <c r="N302" i="6"/>
  <c r="D376" i="5"/>
  <c r="C376" i="5"/>
  <c r="F375" i="5"/>
  <c r="B375" i="5" s="1"/>
  <c r="A375" i="5" s="1"/>
  <c r="T300" i="4"/>
  <c r="I300" i="4" s="1"/>
  <c r="V300" i="4"/>
  <c r="K300" i="4" s="1"/>
  <c r="W300" i="4"/>
  <c r="L300" i="4" s="1"/>
  <c r="U300" i="4"/>
  <c r="J300" i="4" s="1"/>
  <c r="H302" i="5"/>
  <c r="S303" i="5"/>
  <c r="G302" i="5"/>
  <c r="AC302" i="5"/>
  <c r="AD302" i="5" l="1"/>
  <c r="AD301" i="4"/>
  <c r="W301" i="4"/>
  <c r="L301" i="4" s="1"/>
  <c r="V301" i="4"/>
  <c r="K301" i="4" s="1"/>
  <c r="U301" i="4"/>
  <c r="J301" i="4" s="1"/>
  <c r="T301" i="4"/>
  <c r="I301" i="4" s="1"/>
  <c r="O301" i="4"/>
  <c r="N301" i="4"/>
  <c r="H302" i="4"/>
  <c r="G302" i="4"/>
  <c r="AC302" i="4"/>
  <c r="S303" i="4"/>
  <c r="O303" i="6"/>
  <c r="N303" i="6"/>
  <c r="V302" i="5"/>
  <c r="K302" i="5" s="1"/>
  <c r="U302" i="5"/>
  <c r="J302" i="5" s="1"/>
  <c r="T302" i="5"/>
  <c r="I302" i="5" s="1"/>
  <c r="W302" i="5"/>
  <c r="L302" i="5" s="1"/>
  <c r="W303" i="6"/>
  <c r="L303" i="6" s="1"/>
  <c r="V303" i="6"/>
  <c r="K303" i="6" s="1"/>
  <c r="U303" i="6"/>
  <c r="J303" i="6" s="1"/>
  <c r="T303" i="6"/>
  <c r="I303" i="6" s="1"/>
  <c r="AC303" i="5"/>
  <c r="H303" i="5"/>
  <c r="S304" i="5"/>
  <c r="G303" i="5"/>
  <c r="D377" i="5"/>
  <c r="F376" i="5"/>
  <c r="B376" i="5" s="1"/>
  <c r="A376" i="5" s="1"/>
  <c r="C377" i="5"/>
  <c r="D378" i="6"/>
  <c r="C378" i="6"/>
  <c r="F377" i="6"/>
  <c r="B377" i="6" s="1"/>
  <c r="A377" i="6" s="1"/>
  <c r="H304" i="6"/>
  <c r="G304" i="6"/>
  <c r="AC304" i="6"/>
  <c r="S305" i="6"/>
  <c r="O302" i="5"/>
  <c r="N302" i="5"/>
  <c r="D378" i="4"/>
  <c r="F377" i="4"/>
  <c r="B377" i="4" s="1"/>
  <c r="A377" i="4" s="1"/>
  <c r="C378" i="4"/>
  <c r="AD303" i="6"/>
  <c r="AD302" i="4" l="1"/>
  <c r="C379" i="4"/>
  <c r="F378" i="4"/>
  <c r="B378" i="4" s="1"/>
  <c r="A378" i="4" s="1"/>
  <c r="D379" i="4"/>
  <c r="F378" i="6"/>
  <c r="B378" i="6" s="1"/>
  <c r="A378" i="6" s="1"/>
  <c r="D379" i="6"/>
  <c r="C379" i="6"/>
  <c r="V303" i="5"/>
  <c r="K303" i="5" s="1"/>
  <c r="T303" i="5"/>
  <c r="I303" i="5" s="1"/>
  <c r="U303" i="5"/>
  <c r="J303" i="5" s="1"/>
  <c r="W303" i="5"/>
  <c r="L303" i="5" s="1"/>
  <c r="N303" i="5"/>
  <c r="O303" i="5"/>
  <c r="S304" i="4"/>
  <c r="H303" i="4"/>
  <c r="G303" i="4"/>
  <c r="AC303" i="4"/>
  <c r="AC305" i="6"/>
  <c r="S306" i="6"/>
  <c r="G305" i="6"/>
  <c r="H305" i="6"/>
  <c r="AD304" i="6"/>
  <c r="D378" i="5"/>
  <c r="F377" i="5"/>
  <c r="B377" i="5" s="1"/>
  <c r="A377" i="5" s="1"/>
  <c r="C378" i="5"/>
  <c r="AD303" i="5"/>
  <c r="T302" i="4"/>
  <c r="I302" i="4" s="1"/>
  <c r="V302" i="4"/>
  <c r="K302" i="4" s="1"/>
  <c r="U302" i="4"/>
  <c r="J302" i="4" s="1"/>
  <c r="W302" i="4"/>
  <c r="L302" i="4" s="1"/>
  <c r="H304" i="5"/>
  <c r="S305" i="5"/>
  <c r="G304" i="5"/>
  <c r="AC304" i="5"/>
  <c r="U304" i="6"/>
  <c r="J304" i="6" s="1"/>
  <c r="T304" i="6"/>
  <c r="I304" i="6" s="1"/>
  <c r="W304" i="6"/>
  <c r="L304" i="6" s="1"/>
  <c r="V304" i="6"/>
  <c r="K304" i="6" s="1"/>
  <c r="N302" i="4"/>
  <c r="O302" i="4"/>
  <c r="O304" i="6"/>
  <c r="N304" i="6"/>
  <c r="AD304" i="5" l="1"/>
  <c r="AD305" i="6"/>
  <c r="N304" i="5"/>
  <c r="O304" i="5"/>
  <c r="AD303" i="4"/>
  <c r="N303" i="4"/>
  <c r="O303" i="4"/>
  <c r="W303" i="4"/>
  <c r="L303" i="4" s="1"/>
  <c r="V303" i="4"/>
  <c r="K303" i="4" s="1"/>
  <c r="U303" i="4"/>
  <c r="J303" i="4" s="1"/>
  <c r="T303" i="4"/>
  <c r="I303" i="4" s="1"/>
  <c r="H304" i="4"/>
  <c r="G304" i="4"/>
  <c r="AC304" i="4"/>
  <c r="S305" i="4"/>
  <c r="D380" i="6"/>
  <c r="C380" i="6"/>
  <c r="F379" i="6"/>
  <c r="B379" i="6" s="1"/>
  <c r="A379" i="6" s="1"/>
  <c r="O305" i="6"/>
  <c r="N305" i="6"/>
  <c r="V304" i="5"/>
  <c r="K304" i="5" s="1"/>
  <c r="U304" i="5"/>
  <c r="J304" i="5" s="1"/>
  <c r="T304" i="5"/>
  <c r="I304" i="5" s="1"/>
  <c r="W304" i="5"/>
  <c r="L304" i="5" s="1"/>
  <c r="W305" i="6"/>
  <c r="L305" i="6" s="1"/>
  <c r="V305" i="6"/>
  <c r="K305" i="6" s="1"/>
  <c r="U305" i="6"/>
  <c r="J305" i="6" s="1"/>
  <c r="T305" i="6"/>
  <c r="I305" i="6" s="1"/>
  <c r="AC305" i="5"/>
  <c r="H305" i="5"/>
  <c r="S306" i="5"/>
  <c r="G305" i="5"/>
  <c r="D379" i="5"/>
  <c r="F378" i="5"/>
  <c r="B378" i="5" s="1"/>
  <c r="A378" i="5" s="1"/>
  <c r="C379" i="5"/>
  <c r="H306" i="6"/>
  <c r="G306" i="6"/>
  <c r="AC306" i="6"/>
  <c r="S307" i="6"/>
  <c r="D380" i="4"/>
  <c r="F379" i="4"/>
  <c r="B379" i="4" s="1"/>
  <c r="A379" i="4" s="1"/>
  <c r="C380" i="4"/>
  <c r="AD306" i="6" l="1"/>
  <c r="AD304" i="4"/>
  <c r="AC307" i="6"/>
  <c r="S308" i="6"/>
  <c r="G307" i="6"/>
  <c r="H307" i="6"/>
  <c r="S306" i="4"/>
  <c r="AC305" i="4"/>
  <c r="G305" i="4"/>
  <c r="H305" i="4"/>
  <c r="V305" i="5"/>
  <c r="K305" i="5" s="1"/>
  <c r="T305" i="5"/>
  <c r="I305" i="5" s="1"/>
  <c r="W305" i="5"/>
  <c r="L305" i="5" s="1"/>
  <c r="U305" i="5"/>
  <c r="J305" i="5" s="1"/>
  <c r="U306" i="6"/>
  <c r="J306" i="6" s="1"/>
  <c r="T306" i="6"/>
  <c r="I306" i="6" s="1"/>
  <c r="W306" i="6"/>
  <c r="L306" i="6" s="1"/>
  <c r="V306" i="6"/>
  <c r="K306" i="6" s="1"/>
  <c r="H306" i="5"/>
  <c r="AC306" i="5"/>
  <c r="S307" i="5"/>
  <c r="G306" i="5"/>
  <c r="T304" i="4"/>
  <c r="I304" i="4" s="1"/>
  <c r="V304" i="4"/>
  <c r="K304" i="4" s="1"/>
  <c r="W304" i="4"/>
  <c r="L304" i="4" s="1"/>
  <c r="U304" i="4"/>
  <c r="J304" i="4" s="1"/>
  <c r="O306" i="6"/>
  <c r="N306" i="6"/>
  <c r="N305" i="5"/>
  <c r="O305" i="5"/>
  <c r="AD305" i="5"/>
  <c r="F380" i="6"/>
  <c r="B380" i="6" s="1"/>
  <c r="A380" i="6" s="1"/>
  <c r="D381" i="6"/>
  <c r="C381" i="6"/>
  <c r="C381" i="4"/>
  <c r="F380" i="4"/>
  <c r="B380" i="4" s="1"/>
  <c r="A380" i="4" s="1"/>
  <c r="D381" i="4"/>
  <c r="N304" i="4"/>
  <c r="O304" i="4"/>
  <c r="D380" i="5"/>
  <c r="F379" i="5"/>
  <c r="B379" i="5" s="1"/>
  <c r="A379" i="5" s="1"/>
  <c r="C380" i="5"/>
  <c r="AD305" i="4" l="1"/>
  <c r="O305" i="4"/>
  <c r="N305" i="4"/>
  <c r="D382" i="6"/>
  <c r="C382" i="6"/>
  <c r="F381" i="6"/>
  <c r="B381" i="6" s="1"/>
  <c r="A381" i="6" s="1"/>
  <c r="W305" i="4"/>
  <c r="L305" i="4" s="1"/>
  <c r="V305" i="4"/>
  <c r="K305" i="4" s="1"/>
  <c r="U305" i="4"/>
  <c r="J305" i="4" s="1"/>
  <c r="T305" i="4"/>
  <c r="I305" i="4" s="1"/>
  <c r="AC307" i="5"/>
  <c r="H307" i="5"/>
  <c r="S308" i="5"/>
  <c r="G307" i="5"/>
  <c r="H306" i="4"/>
  <c r="G306" i="4"/>
  <c r="AC306" i="4"/>
  <c r="S307" i="4"/>
  <c r="D381" i="5"/>
  <c r="F380" i="5"/>
  <c r="B380" i="5" s="1"/>
  <c r="A380" i="5" s="1"/>
  <c r="C381" i="5"/>
  <c r="AD306" i="5"/>
  <c r="N307" i="6"/>
  <c r="O307" i="6"/>
  <c r="O306" i="5"/>
  <c r="N306" i="5"/>
  <c r="W307" i="6"/>
  <c r="L307" i="6" s="1"/>
  <c r="V307" i="6"/>
  <c r="K307" i="6" s="1"/>
  <c r="U307" i="6"/>
  <c r="J307" i="6" s="1"/>
  <c r="T307" i="6"/>
  <c r="I307" i="6" s="1"/>
  <c r="H308" i="6"/>
  <c r="G308" i="6"/>
  <c r="AC308" i="6"/>
  <c r="S309" i="6"/>
  <c r="V306" i="5"/>
  <c r="K306" i="5" s="1"/>
  <c r="U306" i="5"/>
  <c r="J306" i="5" s="1"/>
  <c r="T306" i="5"/>
  <c r="I306" i="5" s="1"/>
  <c r="W306" i="5"/>
  <c r="L306" i="5" s="1"/>
  <c r="D382" i="4"/>
  <c r="F381" i="4"/>
  <c r="B381" i="4" s="1"/>
  <c r="A381" i="4" s="1"/>
  <c r="C382" i="4"/>
  <c r="AD307" i="6"/>
  <c r="AD307" i="5" l="1"/>
  <c r="U308" i="6"/>
  <c r="J308" i="6" s="1"/>
  <c r="T308" i="6"/>
  <c r="I308" i="6" s="1"/>
  <c r="W308" i="6"/>
  <c r="L308" i="6" s="1"/>
  <c r="V308" i="6"/>
  <c r="K308" i="6" s="1"/>
  <c r="H308" i="5"/>
  <c r="AC308" i="5"/>
  <c r="S309" i="5"/>
  <c r="G308" i="5"/>
  <c r="N308" i="6"/>
  <c r="O308" i="6"/>
  <c r="O307" i="5"/>
  <c r="N307" i="5"/>
  <c r="F382" i="6"/>
  <c r="B382" i="6" s="1"/>
  <c r="A382" i="6" s="1"/>
  <c r="D383" i="6"/>
  <c r="C383" i="6"/>
  <c r="S308" i="4"/>
  <c r="AC307" i="4"/>
  <c r="H307" i="4"/>
  <c r="G307" i="4"/>
  <c r="AD306" i="4"/>
  <c r="T306" i="4"/>
  <c r="I306" i="4" s="1"/>
  <c r="V306" i="4"/>
  <c r="K306" i="4" s="1"/>
  <c r="W306" i="4"/>
  <c r="L306" i="4" s="1"/>
  <c r="U306" i="4"/>
  <c r="J306" i="4" s="1"/>
  <c r="D382" i="5"/>
  <c r="F381" i="5"/>
  <c r="B381" i="5" s="1"/>
  <c r="A381" i="5" s="1"/>
  <c r="C382" i="5"/>
  <c r="O306" i="4"/>
  <c r="N306" i="4"/>
  <c r="C383" i="4"/>
  <c r="F382" i="4"/>
  <c r="B382" i="4" s="1"/>
  <c r="A382" i="4" s="1"/>
  <c r="D383" i="4"/>
  <c r="AC309" i="6"/>
  <c r="S310" i="6"/>
  <c r="G309" i="6"/>
  <c r="H309" i="6"/>
  <c r="AD308" i="6"/>
  <c r="V307" i="5"/>
  <c r="K307" i="5" s="1"/>
  <c r="T307" i="5"/>
  <c r="I307" i="5" s="1"/>
  <c r="W307" i="5"/>
  <c r="L307" i="5" s="1"/>
  <c r="U307" i="5"/>
  <c r="J307" i="5" s="1"/>
  <c r="AD308" i="5" l="1"/>
  <c r="AD307" i="4"/>
  <c r="W307" i="4"/>
  <c r="L307" i="4" s="1"/>
  <c r="V307" i="4"/>
  <c r="K307" i="4" s="1"/>
  <c r="U307" i="4"/>
  <c r="J307" i="4" s="1"/>
  <c r="T307" i="4"/>
  <c r="I307" i="4" s="1"/>
  <c r="O308" i="5"/>
  <c r="N308" i="5"/>
  <c r="AC309" i="5"/>
  <c r="H309" i="5"/>
  <c r="S310" i="5"/>
  <c r="G309" i="5"/>
  <c r="N309" i="6"/>
  <c r="O309" i="6"/>
  <c r="D384" i="4"/>
  <c r="F383" i="4"/>
  <c r="B383" i="4" s="1"/>
  <c r="A383" i="4" s="1"/>
  <c r="C384" i="4"/>
  <c r="N307" i="4"/>
  <c r="O307" i="4"/>
  <c r="H310" i="6"/>
  <c r="G310" i="6"/>
  <c r="AC310" i="6"/>
  <c r="S311" i="6"/>
  <c r="H308" i="4"/>
  <c r="G308" i="4"/>
  <c r="AC308" i="4"/>
  <c r="S309" i="4"/>
  <c r="W309" i="6"/>
  <c r="L309" i="6" s="1"/>
  <c r="V309" i="6"/>
  <c r="K309" i="6" s="1"/>
  <c r="U309" i="6"/>
  <c r="J309" i="6" s="1"/>
  <c r="T309" i="6"/>
  <c r="I309" i="6" s="1"/>
  <c r="AD309" i="6"/>
  <c r="D383" i="5"/>
  <c r="F382" i="5"/>
  <c r="B382" i="5" s="1"/>
  <c r="A382" i="5" s="1"/>
  <c r="C383" i="5"/>
  <c r="D384" i="6"/>
  <c r="C384" i="6"/>
  <c r="F383" i="6"/>
  <c r="B383" i="6" s="1"/>
  <c r="A383" i="6" s="1"/>
  <c r="V308" i="5"/>
  <c r="K308" i="5" s="1"/>
  <c r="U308" i="5"/>
  <c r="J308" i="5" s="1"/>
  <c r="T308" i="5"/>
  <c r="I308" i="5" s="1"/>
  <c r="W308" i="5"/>
  <c r="L308" i="5" s="1"/>
  <c r="AD310" i="6" l="1"/>
  <c r="U310" i="6"/>
  <c r="J310" i="6" s="1"/>
  <c r="T310" i="6"/>
  <c r="I310" i="6" s="1"/>
  <c r="W310" i="6"/>
  <c r="L310" i="6" s="1"/>
  <c r="V310" i="6"/>
  <c r="K310" i="6" s="1"/>
  <c r="N310" i="6"/>
  <c r="O310" i="6"/>
  <c r="S310" i="4"/>
  <c r="AC309" i="4"/>
  <c r="H309" i="4"/>
  <c r="G309" i="4"/>
  <c r="AD308" i="4"/>
  <c r="V309" i="5"/>
  <c r="K309" i="5" s="1"/>
  <c r="T309" i="5"/>
  <c r="I309" i="5" s="1"/>
  <c r="W309" i="5"/>
  <c r="L309" i="5" s="1"/>
  <c r="U309" i="5"/>
  <c r="J309" i="5" s="1"/>
  <c r="F384" i="6"/>
  <c r="B384" i="6" s="1"/>
  <c r="A384" i="6" s="1"/>
  <c r="D385" i="6"/>
  <c r="C385" i="6"/>
  <c r="T308" i="4"/>
  <c r="I308" i="4" s="1"/>
  <c r="V308" i="4"/>
  <c r="K308" i="4" s="1"/>
  <c r="W308" i="4"/>
  <c r="L308" i="4" s="1"/>
  <c r="U308" i="4"/>
  <c r="J308" i="4" s="1"/>
  <c r="C385" i="4"/>
  <c r="F384" i="4"/>
  <c r="B384" i="4" s="1"/>
  <c r="A384" i="4" s="1"/>
  <c r="D385" i="4"/>
  <c r="H310" i="5"/>
  <c r="AC310" i="5"/>
  <c r="S311" i="5"/>
  <c r="G310" i="5"/>
  <c r="O308" i="4"/>
  <c r="N308" i="4"/>
  <c r="O309" i="5"/>
  <c r="N309" i="5"/>
  <c r="D384" i="5"/>
  <c r="C384" i="5"/>
  <c r="F383" i="5"/>
  <c r="B383" i="5" s="1"/>
  <c r="A383" i="5" s="1"/>
  <c r="AC311" i="6"/>
  <c r="S312" i="6"/>
  <c r="G311" i="6"/>
  <c r="H311" i="6"/>
  <c r="AD309" i="5"/>
  <c r="AD310" i="5" l="1"/>
  <c r="D386" i="6"/>
  <c r="C386" i="6"/>
  <c r="F385" i="6"/>
  <c r="B385" i="6" s="1"/>
  <c r="A385" i="6" s="1"/>
  <c r="V310" i="5"/>
  <c r="K310" i="5" s="1"/>
  <c r="U310" i="5"/>
  <c r="J310" i="5" s="1"/>
  <c r="T310" i="5"/>
  <c r="I310" i="5" s="1"/>
  <c r="W310" i="5"/>
  <c r="L310" i="5" s="1"/>
  <c r="D386" i="4"/>
  <c r="F385" i="4"/>
  <c r="B385" i="4" s="1"/>
  <c r="A385" i="4" s="1"/>
  <c r="C386" i="4"/>
  <c r="D385" i="5"/>
  <c r="F384" i="5"/>
  <c r="B384" i="5" s="1"/>
  <c r="A384" i="5" s="1"/>
  <c r="C385" i="5"/>
  <c r="AC311" i="5"/>
  <c r="H311" i="5"/>
  <c r="G311" i="5"/>
  <c r="S312" i="5"/>
  <c r="N311" i="6"/>
  <c r="O311" i="6"/>
  <c r="W309" i="4"/>
  <c r="L309" i="4" s="1"/>
  <c r="V309" i="4"/>
  <c r="K309" i="4" s="1"/>
  <c r="U309" i="4"/>
  <c r="J309" i="4" s="1"/>
  <c r="T309" i="4"/>
  <c r="I309" i="4" s="1"/>
  <c r="O310" i="5"/>
  <c r="N310" i="5"/>
  <c r="O309" i="4"/>
  <c r="N309" i="4"/>
  <c r="AD309" i="4"/>
  <c r="W311" i="6"/>
  <c r="L311" i="6" s="1"/>
  <c r="V311" i="6"/>
  <c r="K311" i="6" s="1"/>
  <c r="U311" i="6"/>
  <c r="J311" i="6" s="1"/>
  <c r="T311" i="6"/>
  <c r="I311" i="6" s="1"/>
  <c r="H312" i="6"/>
  <c r="G312" i="6"/>
  <c r="AC312" i="6"/>
  <c r="S313" i="6"/>
  <c r="AD311" i="6"/>
  <c r="H310" i="4"/>
  <c r="G310" i="4"/>
  <c r="AC310" i="4"/>
  <c r="S311" i="4"/>
  <c r="AD311" i="5" l="1"/>
  <c r="AD312" i="6"/>
  <c r="AD310" i="4"/>
  <c r="V311" i="5"/>
  <c r="K311" i="5" s="1"/>
  <c r="T311" i="5"/>
  <c r="I311" i="5" s="1"/>
  <c r="W311" i="5"/>
  <c r="L311" i="5" s="1"/>
  <c r="U311" i="5"/>
  <c r="J311" i="5" s="1"/>
  <c r="AC313" i="6"/>
  <c r="S314" i="6"/>
  <c r="G313" i="6"/>
  <c r="H313" i="6"/>
  <c r="N311" i="5"/>
  <c r="O311" i="5"/>
  <c r="C387" i="4"/>
  <c r="F386" i="4"/>
  <c r="B386" i="4" s="1"/>
  <c r="A386" i="4" s="1"/>
  <c r="D387" i="4"/>
  <c r="S312" i="4"/>
  <c r="G311" i="4"/>
  <c r="AC311" i="4"/>
  <c r="H311" i="4"/>
  <c r="U312" i="6"/>
  <c r="J312" i="6" s="1"/>
  <c r="T312" i="6"/>
  <c r="I312" i="6" s="1"/>
  <c r="W312" i="6"/>
  <c r="L312" i="6" s="1"/>
  <c r="V312" i="6"/>
  <c r="K312" i="6" s="1"/>
  <c r="D386" i="5"/>
  <c r="C386" i="5"/>
  <c r="F385" i="5"/>
  <c r="B385" i="5" s="1"/>
  <c r="A385" i="5" s="1"/>
  <c r="N312" i="6"/>
  <c r="O312" i="6"/>
  <c r="T310" i="4"/>
  <c r="I310" i="4" s="1"/>
  <c r="V310" i="4"/>
  <c r="K310" i="4" s="1"/>
  <c r="W310" i="4"/>
  <c r="L310" i="4" s="1"/>
  <c r="U310" i="4"/>
  <c r="J310" i="4" s="1"/>
  <c r="F386" i="6"/>
  <c r="B386" i="6" s="1"/>
  <c r="A386" i="6" s="1"/>
  <c r="D387" i="6"/>
  <c r="C387" i="6"/>
  <c r="N310" i="4"/>
  <c r="O310" i="4"/>
  <c r="H312" i="5"/>
  <c r="G312" i="5"/>
  <c r="AC312" i="5"/>
  <c r="S313" i="5"/>
  <c r="AD312" i="5" l="1"/>
  <c r="AD311" i="4"/>
  <c r="W313" i="6"/>
  <c r="L313" i="6" s="1"/>
  <c r="V313" i="6"/>
  <c r="K313" i="6" s="1"/>
  <c r="U313" i="6"/>
  <c r="J313" i="6" s="1"/>
  <c r="T313" i="6"/>
  <c r="I313" i="6" s="1"/>
  <c r="H314" i="6"/>
  <c r="G314" i="6"/>
  <c r="AC314" i="6"/>
  <c r="S315" i="6"/>
  <c r="AD313" i="6"/>
  <c r="D388" i="6"/>
  <c r="C388" i="6"/>
  <c r="F387" i="6"/>
  <c r="B387" i="6" s="1"/>
  <c r="A387" i="6" s="1"/>
  <c r="N311" i="4"/>
  <c r="O311" i="4"/>
  <c r="D388" i="4"/>
  <c r="F387" i="4"/>
  <c r="B387" i="4" s="1"/>
  <c r="A387" i="4" s="1"/>
  <c r="C388" i="4"/>
  <c r="O312" i="5"/>
  <c r="N312" i="5"/>
  <c r="D387" i="5"/>
  <c r="F386" i="5"/>
  <c r="B386" i="5" s="1"/>
  <c r="A386" i="5" s="1"/>
  <c r="C387" i="5"/>
  <c r="W311" i="4"/>
  <c r="L311" i="4" s="1"/>
  <c r="V311" i="4"/>
  <c r="K311" i="4" s="1"/>
  <c r="U311" i="4"/>
  <c r="J311" i="4" s="1"/>
  <c r="T311" i="4"/>
  <c r="I311" i="4" s="1"/>
  <c r="AC313" i="5"/>
  <c r="H313" i="5"/>
  <c r="G313" i="5"/>
  <c r="S314" i="5"/>
  <c r="V312" i="5"/>
  <c r="K312" i="5" s="1"/>
  <c r="U312" i="5"/>
  <c r="J312" i="5" s="1"/>
  <c r="T312" i="5"/>
  <c r="I312" i="5" s="1"/>
  <c r="W312" i="5"/>
  <c r="L312" i="5" s="1"/>
  <c r="H312" i="4"/>
  <c r="G312" i="4"/>
  <c r="AC312" i="4"/>
  <c r="S313" i="4"/>
  <c r="O313" i="6"/>
  <c r="N313" i="6"/>
  <c r="AD313" i="5" l="1"/>
  <c r="AD312" i="4"/>
  <c r="S314" i="4"/>
  <c r="H313" i="4"/>
  <c r="G313" i="4"/>
  <c r="AC313" i="4"/>
  <c r="T312" i="4"/>
  <c r="I312" i="4" s="1"/>
  <c r="V312" i="4"/>
  <c r="K312" i="4" s="1"/>
  <c r="W312" i="4"/>
  <c r="L312" i="4" s="1"/>
  <c r="U312" i="4"/>
  <c r="J312" i="4" s="1"/>
  <c r="V313" i="5"/>
  <c r="K313" i="5" s="1"/>
  <c r="T313" i="5"/>
  <c r="I313" i="5" s="1"/>
  <c r="W313" i="5"/>
  <c r="L313" i="5" s="1"/>
  <c r="U313" i="5"/>
  <c r="J313" i="5" s="1"/>
  <c r="U314" i="6"/>
  <c r="J314" i="6" s="1"/>
  <c r="T314" i="6"/>
  <c r="I314" i="6" s="1"/>
  <c r="W314" i="6"/>
  <c r="L314" i="6" s="1"/>
  <c r="V314" i="6"/>
  <c r="K314" i="6" s="1"/>
  <c r="N312" i="4"/>
  <c r="O312" i="4"/>
  <c r="O313" i="5"/>
  <c r="N313" i="5"/>
  <c r="C389" i="4"/>
  <c r="F388" i="4"/>
  <c r="B388" i="4" s="1"/>
  <c r="A388" i="4" s="1"/>
  <c r="D389" i="4"/>
  <c r="N314" i="6"/>
  <c r="O314" i="6"/>
  <c r="D388" i="5"/>
  <c r="C388" i="5"/>
  <c r="F387" i="5"/>
  <c r="B387" i="5" s="1"/>
  <c r="A387" i="5" s="1"/>
  <c r="F388" i="6"/>
  <c r="B388" i="6" s="1"/>
  <c r="A388" i="6" s="1"/>
  <c r="D389" i="6"/>
  <c r="C389" i="6"/>
  <c r="AC315" i="6"/>
  <c r="S316" i="6"/>
  <c r="G315" i="6"/>
  <c r="H315" i="6"/>
  <c r="H314" i="5"/>
  <c r="G314" i="5"/>
  <c r="AC314" i="5"/>
  <c r="S315" i="5"/>
  <c r="AD314" i="6"/>
  <c r="AD313" i="4" l="1"/>
  <c r="O315" i="6"/>
  <c r="N315" i="6"/>
  <c r="O314" i="5"/>
  <c r="N314" i="5"/>
  <c r="H316" i="6"/>
  <c r="G316" i="6"/>
  <c r="AC316" i="6"/>
  <c r="S317" i="6"/>
  <c r="D390" i="4"/>
  <c r="F389" i="4"/>
  <c r="B389" i="4" s="1"/>
  <c r="A389" i="4" s="1"/>
  <c r="C390" i="4"/>
  <c r="AC315" i="5"/>
  <c r="H315" i="5"/>
  <c r="G315" i="5"/>
  <c r="S316" i="5"/>
  <c r="D390" i="6"/>
  <c r="C390" i="6"/>
  <c r="F389" i="6"/>
  <c r="B389" i="6" s="1"/>
  <c r="A389" i="6" s="1"/>
  <c r="D389" i="5"/>
  <c r="F388" i="5"/>
  <c r="B388" i="5" s="1"/>
  <c r="A388" i="5" s="1"/>
  <c r="C389" i="5"/>
  <c r="W313" i="4"/>
  <c r="L313" i="4" s="1"/>
  <c r="V313" i="4"/>
  <c r="K313" i="4" s="1"/>
  <c r="U313" i="4"/>
  <c r="J313" i="4" s="1"/>
  <c r="T313" i="4"/>
  <c r="I313" i="4" s="1"/>
  <c r="AD314" i="5"/>
  <c r="N313" i="4"/>
  <c r="O313" i="4"/>
  <c r="W315" i="6"/>
  <c r="L315" i="6" s="1"/>
  <c r="V315" i="6"/>
  <c r="K315" i="6" s="1"/>
  <c r="U315" i="6"/>
  <c r="J315" i="6" s="1"/>
  <c r="T315" i="6"/>
  <c r="I315" i="6" s="1"/>
  <c r="AD315" i="6"/>
  <c r="V314" i="5"/>
  <c r="K314" i="5" s="1"/>
  <c r="U314" i="5"/>
  <c r="J314" i="5" s="1"/>
  <c r="T314" i="5"/>
  <c r="I314" i="5" s="1"/>
  <c r="W314" i="5"/>
  <c r="L314" i="5" s="1"/>
  <c r="H314" i="4"/>
  <c r="G314" i="4"/>
  <c r="AC314" i="4"/>
  <c r="S315" i="4"/>
  <c r="AD315" i="5" l="1"/>
  <c r="AD314" i="4"/>
  <c r="V315" i="5"/>
  <c r="K315" i="5" s="1"/>
  <c r="T315" i="5"/>
  <c r="I315" i="5" s="1"/>
  <c r="W315" i="5"/>
  <c r="L315" i="5" s="1"/>
  <c r="U315" i="5"/>
  <c r="J315" i="5" s="1"/>
  <c r="AC317" i="6"/>
  <c r="S318" i="6"/>
  <c r="G317" i="6"/>
  <c r="H317" i="6"/>
  <c r="N315" i="5"/>
  <c r="O315" i="5"/>
  <c r="AD316" i="6"/>
  <c r="S316" i="4"/>
  <c r="H315" i="4"/>
  <c r="G315" i="4"/>
  <c r="AC315" i="4"/>
  <c r="N316" i="6"/>
  <c r="O316" i="6"/>
  <c r="F390" i="6"/>
  <c r="B390" i="6" s="1"/>
  <c r="A390" i="6" s="1"/>
  <c r="D391" i="6"/>
  <c r="C391" i="6"/>
  <c r="C391" i="4"/>
  <c r="F390" i="4"/>
  <c r="B390" i="4" s="1"/>
  <c r="A390" i="4" s="1"/>
  <c r="D391" i="4"/>
  <c r="T314" i="4"/>
  <c r="I314" i="4" s="1"/>
  <c r="V314" i="4"/>
  <c r="K314" i="4" s="1"/>
  <c r="W314" i="4"/>
  <c r="L314" i="4" s="1"/>
  <c r="U314" i="4"/>
  <c r="J314" i="4" s="1"/>
  <c r="D390" i="5"/>
  <c r="C390" i="5"/>
  <c r="F389" i="5"/>
  <c r="B389" i="5" s="1"/>
  <c r="A389" i="5" s="1"/>
  <c r="U316" i="6"/>
  <c r="J316" i="6" s="1"/>
  <c r="T316" i="6"/>
  <c r="I316" i="6" s="1"/>
  <c r="W316" i="6"/>
  <c r="L316" i="6" s="1"/>
  <c r="V316" i="6"/>
  <c r="K316" i="6" s="1"/>
  <c r="O314" i="4"/>
  <c r="N314" i="4"/>
  <c r="H316" i="5"/>
  <c r="S317" i="5"/>
  <c r="G316" i="5"/>
  <c r="AC316" i="5"/>
  <c r="AD316" i="5" l="1"/>
  <c r="AD317" i="6"/>
  <c r="AD315" i="4"/>
  <c r="D392" i="4"/>
  <c r="F391" i="4"/>
  <c r="B391" i="4" s="1"/>
  <c r="A391" i="4" s="1"/>
  <c r="C392" i="4"/>
  <c r="W317" i="6"/>
  <c r="L317" i="6" s="1"/>
  <c r="V317" i="6"/>
  <c r="K317" i="6" s="1"/>
  <c r="U317" i="6"/>
  <c r="J317" i="6" s="1"/>
  <c r="T317" i="6"/>
  <c r="I317" i="6" s="1"/>
  <c r="N316" i="5"/>
  <c r="O316" i="5"/>
  <c r="D392" i="6"/>
  <c r="C392" i="6"/>
  <c r="F391" i="6"/>
  <c r="B391" i="6" s="1"/>
  <c r="A391" i="6" s="1"/>
  <c r="W315" i="4"/>
  <c r="L315" i="4" s="1"/>
  <c r="V315" i="4"/>
  <c r="K315" i="4" s="1"/>
  <c r="U315" i="4"/>
  <c r="J315" i="4" s="1"/>
  <c r="T315" i="4"/>
  <c r="I315" i="4" s="1"/>
  <c r="H318" i="6"/>
  <c r="G318" i="6"/>
  <c r="AC318" i="6"/>
  <c r="S319" i="6"/>
  <c r="H316" i="4"/>
  <c r="G316" i="4"/>
  <c r="AC316" i="4"/>
  <c r="S317" i="4"/>
  <c r="V316" i="5"/>
  <c r="K316" i="5" s="1"/>
  <c r="U316" i="5"/>
  <c r="J316" i="5" s="1"/>
  <c r="T316" i="5"/>
  <c r="I316" i="5" s="1"/>
  <c r="W316" i="5"/>
  <c r="L316" i="5" s="1"/>
  <c r="D391" i="5"/>
  <c r="F390" i="5"/>
  <c r="B390" i="5" s="1"/>
  <c r="A390" i="5" s="1"/>
  <c r="C391" i="5"/>
  <c r="N315" i="4"/>
  <c r="O315" i="4"/>
  <c r="AC317" i="5"/>
  <c r="H317" i="5"/>
  <c r="S318" i="5"/>
  <c r="G317" i="5"/>
  <c r="O317" i="6"/>
  <c r="N317" i="6"/>
  <c r="AD318" i="6" l="1"/>
  <c r="AD316" i="4"/>
  <c r="N317" i="5"/>
  <c r="O317" i="5"/>
  <c r="V317" i="5"/>
  <c r="K317" i="5" s="1"/>
  <c r="T317" i="5"/>
  <c r="I317" i="5" s="1"/>
  <c r="W317" i="5"/>
  <c r="L317" i="5" s="1"/>
  <c r="U317" i="5"/>
  <c r="J317" i="5" s="1"/>
  <c r="U318" i="6"/>
  <c r="J318" i="6" s="1"/>
  <c r="T318" i="6"/>
  <c r="I318" i="6" s="1"/>
  <c r="W318" i="6"/>
  <c r="L318" i="6" s="1"/>
  <c r="V318" i="6"/>
  <c r="K318" i="6" s="1"/>
  <c r="H318" i="5"/>
  <c r="S319" i="5"/>
  <c r="G318" i="5"/>
  <c r="AC318" i="5"/>
  <c r="S318" i="4"/>
  <c r="H317" i="4"/>
  <c r="G317" i="4"/>
  <c r="AC317" i="4"/>
  <c r="O318" i="6"/>
  <c r="N318" i="6"/>
  <c r="F392" i="6"/>
  <c r="B392" i="6" s="1"/>
  <c r="A392" i="6" s="1"/>
  <c r="D393" i="6"/>
  <c r="C393" i="6"/>
  <c r="AD317" i="5"/>
  <c r="T316" i="4"/>
  <c r="I316" i="4" s="1"/>
  <c r="V316" i="4"/>
  <c r="K316" i="4" s="1"/>
  <c r="W316" i="4"/>
  <c r="L316" i="4" s="1"/>
  <c r="U316" i="4"/>
  <c r="J316" i="4" s="1"/>
  <c r="O316" i="4"/>
  <c r="N316" i="4"/>
  <c r="C393" i="4"/>
  <c r="F392" i="4"/>
  <c r="B392" i="4" s="1"/>
  <c r="A392" i="4" s="1"/>
  <c r="D393" i="4"/>
  <c r="AC319" i="6"/>
  <c r="S320" i="6"/>
  <c r="G319" i="6"/>
  <c r="H319" i="6"/>
  <c r="D392" i="5"/>
  <c r="C392" i="5"/>
  <c r="F391" i="5"/>
  <c r="B391" i="5" s="1"/>
  <c r="A391" i="5" s="1"/>
  <c r="AD318" i="5" l="1"/>
  <c r="V318" i="5"/>
  <c r="K318" i="5" s="1"/>
  <c r="U318" i="5"/>
  <c r="J318" i="5" s="1"/>
  <c r="T318" i="5"/>
  <c r="I318" i="5" s="1"/>
  <c r="W318" i="5"/>
  <c r="L318" i="5" s="1"/>
  <c r="N319" i="6"/>
  <c r="O319" i="6"/>
  <c r="D394" i="4"/>
  <c r="F393" i="4"/>
  <c r="B393" i="4" s="1"/>
  <c r="A393" i="4" s="1"/>
  <c r="C394" i="4"/>
  <c r="AC319" i="5"/>
  <c r="H319" i="5"/>
  <c r="S320" i="5"/>
  <c r="G319" i="5"/>
  <c r="W319" i="6"/>
  <c r="L319" i="6" s="1"/>
  <c r="V319" i="6"/>
  <c r="K319" i="6" s="1"/>
  <c r="U319" i="6"/>
  <c r="J319" i="6" s="1"/>
  <c r="T319" i="6"/>
  <c r="I319" i="6" s="1"/>
  <c r="AD317" i="4"/>
  <c r="O318" i="5"/>
  <c r="N318" i="5"/>
  <c r="D394" i="6"/>
  <c r="C394" i="6"/>
  <c r="F393" i="6"/>
  <c r="B393" i="6" s="1"/>
  <c r="A393" i="6" s="1"/>
  <c r="W317" i="4"/>
  <c r="L317" i="4" s="1"/>
  <c r="V317" i="4"/>
  <c r="K317" i="4" s="1"/>
  <c r="U317" i="4"/>
  <c r="J317" i="4" s="1"/>
  <c r="T317" i="4"/>
  <c r="I317" i="4" s="1"/>
  <c r="AD319" i="6"/>
  <c r="N317" i="4"/>
  <c r="O317" i="4"/>
  <c r="H320" i="6"/>
  <c r="G320" i="6"/>
  <c r="AC320" i="6"/>
  <c r="S321" i="6"/>
  <c r="H318" i="4"/>
  <c r="G318" i="4"/>
  <c r="AC318" i="4"/>
  <c r="S319" i="4"/>
  <c r="D393" i="5"/>
  <c r="F392" i="5"/>
  <c r="B392" i="5" s="1"/>
  <c r="A392" i="5" s="1"/>
  <c r="C393" i="5"/>
  <c r="AD320" i="6" l="1"/>
  <c r="AD319" i="5"/>
  <c r="AD318" i="4"/>
  <c r="U320" i="6"/>
  <c r="J320" i="6" s="1"/>
  <c r="T320" i="6"/>
  <c r="I320" i="6" s="1"/>
  <c r="W320" i="6"/>
  <c r="L320" i="6" s="1"/>
  <c r="V320" i="6"/>
  <c r="K320" i="6" s="1"/>
  <c r="V319" i="5"/>
  <c r="K319" i="5" s="1"/>
  <c r="T319" i="5"/>
  <c r="I319" i="5" s="1"/>
  <c r="U319" i="5"/>
  <c r="J319" i="5" s="1"/>
  <c r="W319" i="5"/>
  <c r="L319" i="5" s="1"/>
  <c r="S320" i="4"/>
  <c r="H319" i="4"/>
  <c r="G319" i="4"/>
  <c r="AC319" i="4"/>
  <c r="N320" i="6"/>
  <c r="O320" i="6"/>
  <c r="H320" i="5"/>
  <c r="S321" i="5"/>
  <c r="G320" i="5"/>
  <c r="AC320" i="5"/>
  <c r="O319" i="5"/>
  <c r="N319" i="5"/>
  <c r="D394" i="5"/>
  <c r="C394" i="5"/>
  <c r="F393" i="5"/>
  <c r="B393" i="5" s="1"/>
  <c r="A393" i="5" s="1"/>
  <c r="N318" i="4"/>
  <c r="O318" i="4"/>
  <c r="T318" i="4"/>
  <c r="I318" i="4" s="1"/>
  <c r="V318" i="4"/>
  <c r="K318" i="4" s="1"/>
  <c r="U318" i="4"/>
  <c r="J318" i="4" s="1"/>
  <c r="W318" i="4"/>
  <c r="L318" i="4" s="1"/>
  <c r="F394" i="6"/>
  <c r="B394" i="6" s="1"/>
  <c r="A394" i="6" s="1"/>
  <c r="D395" i="6"/>
  <c r="C395" i="6"/>
  <c r="C395" i="4"/>
  <c r="F394" i="4"/>
  <c r="B394" i="4" s="1"/>
  <c r="A394" i="4" s="1"/>
  <c r="D395" i="4"/>
  <c r="AC321" i="6"/>
  <c r="S322" i="6"/>
  <c r="G321" i="6"/>
  <c r="H321" i="6"/>
  <c r="AD320" i="5" l="1"/>
  <c r="AD321" i="6"/>
  <c r="D396" i="6"/>
  <c r="C396" i="6"/>
  <c r="F395" i="6"/>
  <c r="B395" i="6" s="1"/>
  <c r="A395" i="6" s="1"/>
  <c r="AD319" i="4"/>
  <c r="H322" i="6"/>
  <c r="G322" i="6"/>
  <c r="AC322" i="6"/>
  <c r="S323" i="6"/>
  <c r="W319" i="4"/>
  <c r="L319" i="4" s="1"/>
  <c r="V319" i="4"/>
  <c r="K319" i="4" s="1"/>
  <c r="U319" i="4"/>
  <c r="J319" i="4" s="1"/>
  <c r="T319" i="4"/>
  <c r="I319" i="4" s="1"/>
  <c r="O319" i="4"/>
  <c r="N319" i="4"/>
  <c r="W321" i="6"/>
  <c r="L321" i="6" s="1"/>
  <c r="V321" i="6"/>
  <c r="K321" i="6" s="1"/>
  <c r="U321" i="6"/>
  <c r="J321" i="6" s="1"/>
  <c r="T321" i="6"/>
  <c r="I321" i="6" s="1"/>
  <c r="V320" i="5"/>
  <c r="K320" i="5" s="1"/>
  <c r="U320" i="5"/>
  <c r="J320" i="5" s="1"/>
  <c r="T320" i="5"/>
  <c r="I320" i="5" s="1"/>
  <c r="W320" i="5"/>
  <c r="L320" i="5" s="1"/>
  <c r="H320" i="4"/>
  <c r="G320" i="4"/>
  <c r="AC320" i="4"/>
  <c r="S321" i="4"/>
  <c r="D396" i="4"/>
  <c r="F395" i="4"/>
  <c r="B395" i="4" s="1"/>
  <c r="A395" i="4" s="1"/>
  <c r="C396" i="4"/>
  <c r="AC321" i="5"/>
  <c r="H321" i="5"/>
  <c r="S322" i="5"/>
  <c r="G321" i="5"/>
  <c r="D395" i="5"/>
  <c r="F394" i="5"/>
  <c r="B394" i="5" s="1"/>
  <c r="A394" i="5" s="1"/>
  <c r="C395" i="5"/>
  <c r="O321" i="6"/>
  <c r="N321" i="6"/>
  <c r="N320" i="5"/>
  <c r="O320" i="5"/>
  <c r="AD322" i="6" l="1"/>
  <c r="H322" i="5"/>
  <c r="AC322" i="5"/>
  <c r="S323" i="5"/>
  <c r="G322" i="5"/>
  <c r="C397" i="4"/>
  <c r="F396" i="4"/>
  <c r="B396" i="4" s="1"/>
  <c r="A396" i="4" s="1"/>
  <c r="D397" i="4"/>
  <c r="N320" i="4"/>
  <c r="O320" i="4"/>
  <c r="F396" i="6"/>
  <c r="B396" i="6" s="1"/>
  <c r="A396" i="6" s="1"/>
  <c r="D397" i="6"/>
  <c r="C397" i="6"/>
  <c r="V321" i="5"/>
  <c r="K321" i="5" s="1"/>
  <c r="T321" i="5"/>
  <c r="I321" i="5" s="1"/>
  <c r="W321" i="5"/>
  <c r="L321" i="5" s="1"/>
  <c r="U321" i="5"/>
  <c r="J321" i="5" s="1"/>
  <c r="AC323" i="6"/>
  <c r="S324" i="6"/>
  <c r="G323" i="6"/>
  <c r="H323" i="6"/>
  <c r="N321" i="5"/>
  <c r="O321" i="5"/>
  <c r="AD320" i="4"/>
  <c r="U322" i="6"/>
  <c r="J322" i="6" s="1"/>
  <c r="T322" i="6"/>
  <c r="I322" i="6" s="1"/>
  <c r="W322" i="6"/>
  <c r="L322" i="6" s="1"/>
  <c r="V322" i="6"/>
  <c r="K322" i="6" s="1"/>
  <c r="S322" i="4"/>
  <c r="AC321" i="4"/>
  <c r="H321" i="4"/>
  <c r="G321" i="4"/>
  <c r="D396" i="5"/>
  <c r="C396" i="5"/>
  <c r="F395" i="5"/>
  <c r="B395" i="5" s="1"/>
  <c r="A395" i="5" s="1"/>
  <c r="AD321" i="5"/>
  <c r="T320" i="4"/>
  <c r="I320" i="4" s="1"/>
  <c r="V320" i="4"/>
  <c r="K320" i="4" s="1"/>
  <c r="W320" i="4"/>
  <c r="L320" i="4" s="1"/>
  <c r="U320" i="4"/>
  <c r="J320" i="4" s="1"/>
  <c r="N322" i="6"/>
  <c r="O322" i="6"/>
  <c r="AD323" i="6" l="1"/>
  <c r="W321" i="4"/>
  <c r="L321" i="4" s="1"/>
  <c r="V321" i="4"/>
  <c r="K321" i="4" s="1"/>
  <c r="U321" i="4"/>
  <c r="J321" i="4" s="1"/>
  <c r="T321" i="4"/>
  <c r="I321" i="4" s="1"/>
  <c r="N321" i="4"/>
  <c r="O321" i="4"/>
  <c r="AD321" i="4"/>
  <c r="H324" i="6"/>
  <c r="G324" i="6"/>
  <c r="AC324" i="6"/>
  <c r="S325" i="6"/>
  <c r="H322" i="4"/>
  <c r="G322" i="4"/>
  <c r="AC322" i="4"/>
  <c r="S323" i="4"/>
  <c r="D398" i="4"/>
  <c r="F397" i="4"/>
  <c r="B397" i="4" s="1"/>
  <c r="A397" i="4" s="1"/>
  <c r="C398" i="4"/>
  <c r="V322" i="5"/>
  <c r="K322" i="5" s="1"/>
  <c r="U322" i="5"/>
  <c r="J322" i="5" s="1"/>
  <c r="T322" i="5"/>
  <c r="I322" i="5" s="1"/>
  <c r="W322" i="5"/>
  <c r="L322" i="5" s="1"/>
  <c r="N323" i="6"/>
  <c r="O323" i="6"/>
  <c r="AC323" i="5"/>
  <c r="H323" i="5"/>
  <c r="S324" i="5"/>
  <c r="G323" i="5"/>
  <c r="D397" i="5"/>
  <c r="F396" i="5"/>
  <c r="B396" i="5" s="1"/>
  <c r="A396" i="5" s="1"/>
  <c r="C397" i="5"/>
  <c r="W323" i="6"/>
  <c r="L323" i="6" s="1"/>
  <c r="V323" i="6"/>
  <c r="K323" i="6" s="1"/>
  <c r="U323" i="6"/>
  <c r="J323" i="6" s="1"/>
  <c r="T323" i="6"/>
  <c r="I323" i="6" s="1"/>
  <c r="D398" i="6"/>
  <c r="C398" i="6"/>
  <c r="F397" i="6"/>
  <c r="B397" i="6" s="1"/>
  <c r="A397" i="6" s="1"/>
  <c r="AD322" i="5"/>
  <c r="O322" i="5"/>
  <c r="N322" i="5"/>
  <c r="AD323" i="5" l="1"/>
  <c r="AC325" i="6"/>
  <c r="S326" i="6"/>
  <c r="G325" i="6"/>
  <c r="H325" i="6"/>
  <c r="C399" i="4"/>
  <c r="F398" i="4"/>
  <c r="B398" i="4" s="1"/>
  <c r="A398" i="4" s="1"/>
  <c r="D399" i="4"/>
  <c r="AD324" i="6"/>
  <c r="N323" i="5"/>
  <c r="O323" i="5"/>
  <c r="F398" i="6"/>
  <c r="B398" i="6" s="1"/>
  <c r="A398" i="6" s="1"/>
  <c r="D399" i="6"/>
  <c r="C399" i="6"/>
  <c r="N322" i="4"/>
  <c r="O322" i="4"/>
  <c r="U324" i="6"/>
  <c r="J324" i="6" s="1"/>
  <c r="T324" i="6"/>
  <c r="I324" i="6" s="1"/>
  <c r="W324" i="6"/>
  <c r="L324" i="6" s="1"/>
  <c r="V324" i="6"/>
  <c r="K324" i="6" s="1"/>
  <c r="V323" i="5"/>
  <c r="K323" i="5" s="1"/>
  <c r="T323" i="5"/>
  <c r="I323" i="5" s="1"/>
  <c r="W323" i="5"/>
  <c r="L323" i="5" s="1"/>
  <c r="U323" i="5"/>
  <c r="J323" i="5" s="1"/>
  <c r="S324" i="4"/>
  <c r="AC323" i="4"/>
  <c r="G323" i="4"/>
  <c r="H323" i="4"/>
  <c r="N324" i="6"/>
  <c r="O324" i="6"/>
  <c r="T322" i="4"/>
  <c r="I322" i="4" s="1"/>
  <c r="V322" i="4"/>
  <c r="K322" i="4" s="1"/>
  <c r="W322" i="4"/>
  <c r="L322" i="4" s="1"/>
  <c r="U322" i="4"/>
  <c r="J322" i="4" s="1"/>
  <c r="D398" i="5"/>
  <c r="C398" i="5"/>
  <c r="F397" i="5"/>
  <c r="B397" i="5" s="1"/>
  <c r="A397" i="5" s="1"/>
  <c r="H324" i="5"/>
  <c r="AC324" i="5"/>
  <c r="S325" i="5"/>
  <c r="G324" i="5"/>
  <c r="AD322" i="4"/>
  <c r="AD324" i="5" l="1"/>
  <c r="AD323" i="4"/>
  <c r="O325" i="6"/>
  <c r="N325" i="6"/>
  <c r="N323" i="4"/>
  <c r="O323" i="4"/>
  <c r="D400" i="6"/>
  <c r="C400" i="6"/>
  <c r="F399" i="6"/>
  <c r="B399" i="6" s="1"/>
  <c r="A399" i="6" s="1"/>
  <c r="W325" i="6"/>
  <c r="L325" i="6" s="1"/>
  <c r="V325" i="6"/>
  <c r="K325" i="6" s="1"/>
  <c r="U325" i="6"/>
  <c r="J325" i="6" s="1"/>
  <c r="T325" i="6"/>
  <c r="I325" i="6" s="1"/>
  <c r="D399" i="5"/>
  <c r="F398" i="5"/>
  <c r="B398" i="5" s="1"/>
  <c r="A398" i="5" s="1"/>
  <c r="C399" i="5"/>
  <c r="V324" i="5"/>
  <c r="K324" i="5" s="1"/>
  <c r="U324" i="5"/>
  <c r="J324" i="5" s="1"/>
  <c r="T324" i="5"/>
  <c r="I324" i="5" s="1"/>
  <c r="W324" i="5"/>
  <c r="L324" i="5" s="1"/>
  <c r="AC325" i="5"/>
  <c r="H325" i="5"/>
  <c r="S326" i="5"/>
  <c r="G325" i="5"/>
  <c r="W323" i="4"/>
  <c r="L323" i="4" s="1"/>
  <c r="V323" i="4"/>
  <c r="K323" i="4" s="1"/>
  <c r="U323" i="4"/>
  <c r="J323" i="4" s="1"/>
  <c r="T323" i="4"/>
  <c r="I323" i="4" s="1"/>
  <c r="H326" i="6"/>
  <c r="G326" i="6"/>
  <c r="AC326" i="6"/>
  <c r="S327" i="6"/>
  <c r="AD325" i="6"/>
  <c r="D400" i="4"/>
  <c r="F399" i="4"/>
  <c r="B399" i="4" s="1"/>
  <c r="A399" i="4" s="1"/>
  <c r="C400" i="4"/>
  <c r="O324" i="5"/>
  <c r="N324" i="5"/>
  <c r="H324" i="4"/>
  <c r="G324" i="4"/>
  <c r="AC324" i="4"/>
  <c r="S325" i="4"/>
  <c r="AD326" i="6" l="1"/>
  <c r="O324" i="4"/>
  <c r="N324" i="4"/>
  <c r="F400" i="6"/>
  <c r="B400" i="6" s="1"/>
  <c r="A400" i="6" s="1"/>
  <c r="D401" i="6"/>
  <c r="C401" i="6"/>
  <c r="V325" i="5"/>
  <c r="K325" i="5" s="1"/>
  <c r="T325" i="5"/>
  <c r="I325" i="5" s="1"/>
  <c r="W325" i="5"/>
  <c r="L325" i="5" s="1"/>
  <c r="U325" i="5"/>
  <c r="J325" i="5" s="1"/>
  <c r="U326" i="6"/>
  <c r="J326" i="6" s="1"/>
  <c r="T326" i="6"/>
  <c r="I326" i="6" s="1"/>
  <c r="W326" i="6"/>
  <c r="L326" i="6" s="1"/>
  <c r="V326" i="6"/>
  <c r="K326" i="6" s="1"/>
  <c r="H326" i="5"/>
  <c r="AC326" i="5"/>
  <c r="S327" i="5"/>
  <c r="G326" i="5"/>
  <c r="D400" i="5"/>
  <c r="C400" i="5"/>
  <c r="F399" i="5"/>
  <c r="B399" i="5" s="1"/>
  <c r="A399" i="5" s="1"/>
  <c r="S328" i="6"/>
  <c r="AC327" i="6"/>
  <c r="G327" i="6"/>
  <c r="H327" i="6"/>
  <c r="S326" i="4"/>
  <c r="AC325" i="4"/>
  <c r="H325" i="4"/>
  <c r="G325" i="4"/>
  <c r="N326" i="6"/>
  <c r="O326" i="6"/>
  <c r="N325" i="5"/>
  <c r="O325" i="5"/>
  <c r="C401" i="4"/>
  <c r="F400" i="4"/>
  <c r="B400" i="4" s="1"/>
  <c r="A400" i="4" s="1"/>
  <c r="D401" i="4"/>
  <c r="AD324" i="4"/>
  <c r="AD325" i="5"/>
  <c r="T324" i="4"/>
  <c r="I324" i="4" s="1"/>
  <c r="V324" i="4"/>
  <c r="K324" i="4" s="1"/>
  <c r="W324" i="4"/>
  <c r="L324" i="4" s="1"/>
  <c r="U324" i="4"/>
  <c r="J324" i="4" s="1"/>
  <c r="V326" i="5" l="1"/>
  <c r="K326" i="5" s="1"/>
  <c r="U326" i="5"/>
  <c r="J326" i="5" s="1"/>
  <c r="T326" i="5"/>
  <c r="I326" i="5" s="1"/>
  <c r="W326" i="5"/>
  <c r="L326" i="5" s="1"/>
  <c r="D402" i="4"/>
  <c r="F401" i="4"/>
  <c r="B401" i="4" s="1"/>
  <c r="A401" i="4" s="1"/>
  <c r="C402" i="4"/>
  <c r="H326" i="4"/>
  <c r="G326" i="4"/>
  <c r="AC326" i="4"/>
  <c r="S327" i="4"/>
  <c r="D401" i="5"/>
  <c r="F400" i="5"/>
  <c r="B400" i="5" s="1"/>
  <c r="A400" i="5" s="1"/>
  <c r="C401" i="5"/>
  <c r="W327" i="6"/>
  <c r="L327" i="6" s="1"/>
  <c r="V327" i="6"/>
  <c r="K327" i="6" s="1"/>
  <c r="U327" i="6"/>
  <c r="J327" i="6" s="1"/>
  <c r="T327" i="6"/>
  <c r="I327" i="6" s="1"/>
  <c r="O327" i="6"/>
  <c r="N327" i="6"/>
  <c r="D402" i="6"/>
  <c r="C402" i="6"/>
  <c r="F401" i="6"/>
  <c r="B401" i="6" s="1"/>
  <c r="A401" i="6" s="1"/>
  <c r="H328" i="6"/>
  <c r="G328" i="6"/>
  <c r="S329" i="6"/>
  <c r="AC328" i="6"/>
  <c r="AD326" i="5"/>
  <c r="W325" i="4"/>
  <c r="L325" i="4" s="1"/>
  <c r="V325" i="4"/>
  <c r="K325" i="4" s="1"/>
  <c r="U325" i="4"/>
  <c r="J325" i="4" s="1"/>
  <c r="T325" i="4"/>
  <c r="I325" i="4" s="1"/>
  <c r="N326" i="5"/>
  <c r="O326" i="5"/>
  <c r="AC327" i="5"/>
  <c r="S328" i="5"/>
  <c r="H327" i="5"/>
  <c r="G327" i="5"/>
  <c r="N325" i="4"/>
  <c r="O325" i="4"/>
  <c r="AD327" i="6"/>
  <c r="AD325" i="4"/>
  <c r="AD328" i="6" l="1"/>
  <c r="AD326" i="4"/>
  <c r="N327" i="5"/>
  <c r="O327" i="5"/>
  <c r="H328" i="5"/>
  <c r="G328" i="5"/>
  <c r="S329" i="5"/>
  <c r="AC328" i="5"/>
  <c r="S330" i="6"/>
  <c r="AC329" i="6"/>
  <c r="H329" i="6"/>
  <c r="G329" i="6"/>
  <c r="AD327" i="5"/>
  <c r="F402" i="6"/>
  <c r="B402" i="6" s="1"/>
  <c r="A402" i="6" s="1"/>
  <c r="D403" i="6"/>
  <c r="C403" i="6"/>
  <c r="T326" i="4"/>
  <c r="I326" i="4" s="1"/>
  <c r="V326" i="4"/>
  <c r="K326" i="4" s="1"/>
  <c r="W326" i="4"/>
  <c r="L326" i="4" s="1"/>
  <c r="U326" i="4"/>
  <c r="J326" i="4" s="1"/>
  <c r="U328" i="6"/>
  <c r="J328" i="6" s="1"/>
  <c r="W328" i="6"/>
  <c r="L328" i="6" s="1"/>
  <c r="V328" i="6"/>
  <c r="K328" i="6" s="1"/>
  <c r="T328" i="6"/>
  <c r="I328" i="6" s="1"/>
  <c r="D402" i="5"/>
  <c r="C402" i="5"/>
  <c r="F401" i="5"/>
  <c r="B401" i="5" s="1"/>
  <c r="A401" i="5" s="1"/>
  <c r="O326" i="4"/>
  <c r="N326" i="4"/>
  <c r="S328" i="4"/>
  <c r="G327" i="4"/>
  <c r="AC327" i="4"/>
  <c r="H327" i="4"/>
  <c r="V327" i="5"/>
  <c r="K327" i="5" s="1"/>
  <c r="T327" i="5"/>
  <c r="I327" i="5" s="1"/>
  <c r="W327" i="5"/>
  <c r="L327" i="5" s="1"/>
  <c r="U327" i="5"/>
  <c r="J327" i="5" s="1"/>
  <c r="N328" i="6"/>
  <c r="O328" i="6"/>
  <c r="C403" i="4"/>
  <c r="F402" i="4"/>
  <c r="B402" i="4" s="1"/>
  <c r="A402" i="4" s="1"/>
  <c r="D403" i="4"/>
  <c r="D404" i="4" l="1"/>
  <c r="F403" i="4"/>
  <c r="B403" i="4" s="1"/>
  <c r="A403" i="4" s="1"/>
  <c r="C404" i="4"/>
  <c r="O327" i="4"/>
  <c r="N327" i="4"/>
  <c r="G330" i="6"/>
  <c r="AC330" i="6"/>
  <c r="H330" i="6"/>
  <c r="S331" i="6"/>
  <c r="V328" i="5"/>
  <c r="K328" i="5" s="1"/>
  <c r="U328" i="5"/>
  <c r="J328" i="5" s="1"/>
  <c r="T328" i="5"/>
  <c r="I328" i="5" s="1"/>
  <c r="W328" i="5"/>
  <c r="L328" i="5" s="1"/>
  <c r="AD327" i="4"/>
  <c r="D403" i="5"/>
  <c r="F402" i="5"/>
  <c r="B402" i="5" s="1"/>
  <c r="A402" i="5" s="1"/>
  <c r="C403" i="5"/>
  <c r="AD328" i="5"/>
  <c r="AC329" i="5"/>
  <c r="S330" i="5"/>
  <c r="H329" i="5"/>
  <c r="G329" i="5"/>
  <c r="N328" i="5"/>
  <c r="O328" i="5"/>
  <c r="W327" i="4"/>
  <c r="L327" i="4" s="1"/>
  <c r="V327" i="4"/>
  <c r="K327" i="4" s="1"/>
  <c r="U327" i="4"/>
  <c r="J327" i="4" s="1"/>
  <c r="T327" i="4"/>
  <c r="I327" i="4" s="1"/>
  <c r="D404" i="6"/>
  <c r="C404" i="6"/>
  <c r="F403" i="6"/>
  <c r="B403" i="6" s="1"/>
  <c r="A403" i="6" s="1"/>
  <c r="W329" i="6"/>
  <c r="L329" i="6" s="1"/>
  <c r="V329" i="6"/>
  <c r="K329" i="6" s="1"/>
  <c r="U329" i="6"/>
  <c r="J329" i="6" s="1"/>
  <c r="T329" i="6"/>
  <c r="I329" i="6" s="1"/>
  <c r="N329" i="6"/>
  <c r="O329" i="6"/>
  <c r="H328" i="4"/>
  <c r="G328" i="4"/>
  <c r="AC328" i="4"/>
  <c r="S329" i="4"/>
  <c r="AD329" i="6"/>
  <c r="AD330" i="6" l="1"/>
  <c r="AD328" i="4"/>
  <c r="D404" i="5"/>
  <c r="C404" i="5"/>
  <c r="F403" i="5"/>
  <c r="B403" i="5" s="1"/>
  <c r="A403" i="5" s="1"/>
  <c r="S330" i="4"/>
  <c r="H329" i="4"/>
  <c r="G329" i="4"/>
  <c r="AC329" i="4"/>
  <c r="F404" i="6"/>
  <c r="B404" i="6" s="1"/>
  <c r="A404" i="6" s="1"/>
  <c r="D405" i="6"/>
  <c r="C405" i="6"/>
  <c r="C405" i="4"/>
  <c r="F404" i="4"/>
  <c r="B404" i="4" s="1"/>
  <c r="A404" i="4" s="1"/>
  <c r="D405" i="4"/>
  <c r="S332" i="6"/>
  <c r="AC331" i="6"/>
  <c r="H331" i="6"/>
  <c r="G331" i="6"/>
  <c r="O329" i="5"/>
  <c r="N329" i="5"/>
  <c r="N330" i="6"/>
  <c r="O330" i="6"/>
  <c r="H330" i="5"/>
  <c r="G330" i="5"/>
  <c r="AC330" i="5"/>
  <c r="S331" i="5"/>
  <c r="AD329" i="5"/>
  <c r="U330" i="6"/>
  <c r="J330" i="6" s="1"/>
  <c r="W330" i="6"/>
  <c r="L330" i="6" s="1"/>
  <c r="V330" i="6"/>
  <c r="K330" i="6" s="1"/>
  <c r="T330" i="6"/>
  <c r="I330" i="6" s="1"/>
  <c r="W329" i="5"/>
  <c r="L329" i="5" s="1"/>
  <c r="V329" i="5"/>
  <c r="K329" i="5" s="1"/>
  <c r="T329" i="5"/>
  <c r="I329" i="5" s="1"/>
  <c r="U329" i="5"/>
  <c r="J329" i="5" s="1"/>
  <c r="T328" i="4"/>
  <c r="I328" i="4" s="1"/>
  <c r="V328" i="4"/>
  <c r="K328" i="4" s="1"/>
  <c r="U328" i="4"/>
  <c r="J328" i="4" s="1"/>
  <c r="W328" i="4"/>
  <c r="L328" i="4" s="1"/>
  <c r="O328" i="4"/>
  <c r="N328" i="4"/>
  <c r="AD331" i="6" l="1"/>
  <c r="AD329" i="4"/>
  <c r="V330" i="5"/>
  <c r="K330" i="5" s="1"/>
  <c r="U330" i="5"/>
  <c r="J330" i="5" s="1"/>
  <c r="T330" i="5"/>
  <c r="I330" i="5" s="1"/>
  <c r="W330" i="5"/>
  <c r="L330" i="5" s="1"/>
  <c r="N331" i="6"/>
  <c r="O331" i="6"/>
  <c r="D406" i="4"/>
  <c r="F405" i="4"/>
  <c r="B405" i="4" s="1"/>
  <c r="A405" i="4" s="1"/>
  <c r="C406" i="4"/>
  <c r="O329" i="4"/>
  <c r="N329" i="4"/>
  <c r="G332" i="6"/>
  <c r="S333" i="6"/>
  <c r="AC332" i="6"/>
  <c r="H332" i="6"/>
  <c r="N330" i="5"/>
  <c r="O330" i="5"/>
  <c r="D406" i="6"/>
  <c r="C406" i="6"/>
  <c r="F405" i="6"/>
  <c r="B405" i="6" s="1"/>
  <c r="A405" i="6" s="1"/>
  <c r="H330" i="4"/>
  <c r="G330" i="4"/>
  <c r="AC330" i="4"/>
  <c r="S331" i="4"/>
  <c r="D405" i="5"/>
  <c r="F404" i="5"/>
  <c r="B404" i="5" s="1"/>
  <c r="A404" i="5" s="1"/>
  <c r="C405" i="5"/>
  <c r="AC331" i="5"/>
  <c r="S332" i="5"/>
  <c r="H331" i="5"/>
  <c r="G331" i="5"/>
  <c r="AD330" i="5"/>
  <c r="W331" i="6"/>
  <c r="L331" i="6" s="1"/>
  <c r="V331" i="6"/>
  <c r="K331" i="6" s="1"/>
  <c r="U331" i="6"/>
  <c r="J331" i="6" s="1"/>
  <c r="T331" i="6"/>
  <c r="I331" i="6" s="1"/>
  <c r="W329" i="4"/>
  <c r="L329" i="4" s="1"/>
  <c r="V329" i="4"/>
  <c r="K329" i="4" s="1"/>
  <c r="U329" i="4"/>
  <c r="J329" i="4" s="1"/>
  <c r="T329" i="4"/>
  <c r="I329" i="4" s="1"/>
  <c r="AD332" i="6" l="1"/>
  <c r="AD331" i="5"/>
  <c r="W331" i="5"/>
  <c r="L331" i="5" s="1"/>
  <c r="V331" i="5"/>
  <c r="K331" i="5" s="1"/>
  <c r="T331" i="5"/>
  <c r="I331" i="5" s="1"/>
  <c r="U331" i="5"/>
  <c r="J331" i="5" s="1"/>
  <c r="S334" i="6"/>
  <c r="AC333" i="6"/>
  <c r="G333" i="6"/>
  <c r="H333" i="6"/>
  <c r="S332" i="4"/>
  <c r="H331" i="4"/>
  <c r="G331" i="4"/>
  <c r="AC331" i="4"/>
  <c r="O331" i="5"/>
  <c r="N331" i="5"/>
  <c r="F406" i="6"/>
  <c r="B406" i="6" s="1"/>
  <c r="A406" i="6" s="1"/>
  <c r="D407" i="6"/>
  <c r="C407" i="6"/>
  <c r="U332" i="6"/>
  <c r="J332" i="6" s="1"/>
  <c r="W332" i="6"/>
  <c r="L332" i="6" s="1"/>
  <c r="T332" i="6"/>
  <c r="I332" i="6" s="1"/>
  <c r="V332" i="6"/>
  <c r="K332" i="6" s="1"/>
  <c r="H332" i="5"/>
  <c r="G332" i="5"/>
  <c r="AC332" i="5"/>
  <c r="S333" i="5"/>
  <c r="D406" i="5"/>
  <c r="C406" i="5"/>
  <c r="F405" i="5"/>
  <c r="B405" i="5" s="1"/>
  <c r="A405" i="5" s="1"/>
  <c r="AD330" i="4"/>
  <c r="T330" i="4"/>
  <c r="I330" i="4" s="1"/>
  <c r="V330" i="4"/>
  <c r="K330" i="4" s="1"/>
  <c r="U330" i="4"/>
  <c r="J330" i="4" s="1"/>
  <c r="W330" i="4"/>
  <c r="L330" i="4" s="1"/>
  <c r="C407" i="4"/>
  <c r="F406" i="4"/>
  <c r="B406" i="4" s="1"/>
  <c r="A406" i="4" s="1"/>
  <c r="D407" i="4"/>
  <c r="O330" i="4"/>
  <c r="N330" i="4"/>
  <c r="N332" i="6"/>
  <c r="O332" i="6"/>
  <c r="AD331" i="4" l="1"/>
  <c r="AD332" i="5"/>
  <c r="D407" i="5"/>
  <c r="F406" i="5"/>
  <c r="B406" i="5" s="1"/>
  <c r="A406" i="5" s="1"/>
  <c r="C407" i="5"/>
  <c r="W333" i="6"/>
  <c r="L333" i="6" s="1"/>
  <c r="U333" i="6"/>
  <c r="J333" i="6" s="1"/>
  <c r="V333" i="6"/>
  <c r="K333" i="6" s="1"/>
  <c r="T333" i="6"/>
  <c r="I333" i="6" s="1"/>
  <c r="AD333" i="6"/>
  <c r="V332" i="5"/>
  <c r="K332" i="5" s="1"/>
  <c r="U332" i="5"/>
  <c r="J332" i="5" s="1"/>
  <c r="T332" i="5"/>
  <c r="I332" i="5" s="1"/>
  <c r="W332" i="5"/>
  <c r="L332" i="5" s="1"/>
  <c r="O331" i="4"/>
  <c r="N331" i="4"/>
  <c r="G334" i="6"/>
  <c r="S335" i="6"/>
  <c r="AC334" i="6"/>
  <c r="H334" i="6"/>
  <c r="W331" i="4"/>
  <c r="L331" i="4" s="1"/>
  <c r="V331" i="4"/>
  <c r="K331" i="4" s="1"/>
  <c r="U331" i="4"/>
  <c r="J331" i="4" s="1"/>
  <c r="T331" i="4"/>
  <c r="I331" i="4" s="1"/>
  <c r="N332" i="5"/>
  <c r="O332" i="5"/>
  <c r="H332" i="4"/>
  <c r="G332" i="4"/>
  <c r="AC332" i="4"/>
  <c r="S333" i="4"/>
  <c r="F407" i="6"/>
  <c r="B407" i="6" s="1"/>
  <c r="A407" i="6" s="1"/>
  <c r="D408" i="6"/>
  <c r="C408" i="6"/>
  <c r="D408" i="4"/>
  <c r="F407" i="4"/>
  <c r="B407" i="4" s="1"/>
  <c r="A407" i="4" s="1"/>
  <c r="C408" i="4"/>
  <c r="AC333" i="5"/>
  <c r="S334" i="5"/>
  <c r="H333" i="5"/>
  <c r="G333" i="5"/>
  <c r="N333" i="6"/>
  <c r="O333" i="6"/>
  <c r="AD333" i="5" l="1"/>
  <c r="AD334" i="6"/>
  <c r="AD332" i="4"/>
  <c r="C409" i="4"/>
  <c r="F408" i="4"/>
  <c r="B408" i="4" s="1"/>
  <c r="A408" i="4" s="1"/>
  <c r="D409" i="4"/>
  <c r="U334" i="6"/>
  <c r="J334" i="6" s="1"/>
  <c r="T334" i="6"/>
  <c r="I334" i="6" s="1"/>
  <c r="W334" i="6"/>
  <c r="L334" i="6" s="1"/>
  <c r="V334" i="6"/>
  <c r="K334" i="6" s="1"/>
  <c r="D408" i="5"/>
  <c r="C408" i="5"/>
  <c r="F407" i="5"/>
  <c r="B407" i="5" s="1"/>
  <c r="A407" i="5" s="1"/>
  <c r="S334" i="4"/>
  <c r="H333" i="4"/>
  <c r="G333" i="4"/>
  <c r="AC333" i="4"/>
  <c r="H334" i="5"/>
  <c r="G334" i="5"/>
  <c r="S335" i="5"/>
  <c r="AC334" i="5"/>
  <c r="W333" i="5"/>
  <c r="L333" i="5" s="1"/>
  <c r="V333" i="5"/>
  <c r="K333" i="5" s="1"/>
  <c r="T333" i="5"/>
  <c r="I333" i="5" s="1"/>
  <c r="U333" i="5"/>
  <c r="J333" i="5" s="1"/>
  <c r="T332" i="4"/>
  <c r="I332" i="4" s="1"/>
  <c r="V332" i="4"/>
  <c r="K332" i="4" s="1"/>
  <c r="W332" i="4"/>
  <c r="L332" i="4" s="1"/>
  <c r="U332" i="4"/>
  <c r="J332" i="4" s="1"/>
  <c r="O334" i="6"/>
  <c r="N334" i="6"/>
  <c r="S336" i="6"/>
  <c r="AC335" i="6"/>
  <c r="G335" i="6"/>
  <c r="H335" i="6"/>
  <c r="N333" i="5"/>
  <c r="O333" i="5"/>
  <c r="F408" i="6"/>
  <c r="B408" i="6" s="1"/>
  <c r="A408" i="6" s="1"/>
  <c r="D409" i="6"/>
  <c r="C409" i="6"/>
  <c r="O332" i="4"/>
  <c r="N332" i="4"/>
  <c r="AD333" i="4" l="1"/>
  <c r="D410" i="6"/>
  <c r="F409" i="6"/>
  <c r="B409" i="6" s="1"/>
  <c r="A409" i="6" s="1"/>
  <c r="C410" i="6"/>
  <c r="W335" i="6"/>
  <c r="L335" i="6" s="1"/>
  <c r="U335" i="6"/>
  <c r="J335" i="6" s="1"/>
  <c r="T335" i="6"/>
  <c r="I335" i="6" s="1"/>
  <c r="V335" i="6"/>
  <c r="K335" i="6" s="1"/>
  <c r="AD334" i="5"/>
  <c r="AD335" i="6"/>
  <c r="AC335" i="5"/>
  <c r="S336" i="5"/>
  <c r="H335" i="5"/>
  <c r="G335" i="5"/>
  <c r="D409" i="5"/>
  <c r="F408" i="5"/>
  <c r="B408" i="5" s="1"/>
  <c r="A408" i="5" s="1"/>
  <c r="C409" i="5"/>
  <c r="W333" i="4"/>
  <c r="L333" i="4" s="1"/>
  <c r="V333" i="4"/>
  <c r="K333" i="4" s="1"/>
  <c r="U333" i="4"/>
  <c r="J333" i="4" s="1"/>
  <c r="T333" i="4"/>
  <c r="I333" i="4" s="1"/>
  <c r="V334" i="5"/>
  <c r="K334" i="5" s="1"/>
  <c r="U334" i="5"/>
  <c r="J334" i="5" s="1"/>
  <c r="T334" i="5"/>
  <c r="I334" i="5" s="1"/>
  <c r="W334" i="5"/>
  <c r="L334" i="5" s="1"/>
  <c r="N334" i="5"/>
  <c r="O334" i="5"/>
  <c r="O333" i="4"/>
  <c r="N333" i="4"/>
  <c r="G336" i="6"/>
  <c r="H336" i="6"/>
  <c r="S337" i="6"/>
  <c r="AC336" i="6"/>
  <c r="N335" i="6"/>
  <c r="O335" i="6"/>
  <c r="H334" i="4"/>
  <c r="G334" i="4"/>
  <c r="AC334" i="4"/>
  <c r="S335" i="4"/>
  <c r="D410" i="4"/>
  <c r="F409" i="4"/>
  <c r="B409" i="4" s="1"/>
  <c r="A409" i="4" s="1"/>
  <c r="C410" i="4"/>
  <c r="AD335" i="5" l="1"/>
  <c r="AD334" i="4"/>
  <c r="T334" i="4"/>
  <c r="I334" i="4" s="1"/>
  <c r="V334" i="4"/>
  <c r="K334" i="4" s="1"/>
  <c r="U334" i="4"/>
  <c r="J334" i="4" s="1"/>
  <c r="W334" i="4"/>
  <c r="L334" i="4" s="1"/>
  <c r="D410" i="5"/>
  <c r="C410" i="5"/>
  <c r="F409" i="5"/>
  <c r="B409" i="5" s="1"/>
  <c r="A409" i="5" s="1"/>
  <c r="S336" i="4"/>
  <c r="H335" i="4"/>
  <c r="G335" i="4"/>
  <c r="AC335" i="4"/>
  <c r="O336" i="6"/>
  <c r="N336" i="6"/>
  <c r="O335" i="5"/>
  <c r="N335" i="5"/>
  <c r="U336" i="6"/>
  <c r="J336" i="6" s="1"/>
  <c r="W336" i="6"/>
  <c r="L336" i="6" s="1"/>
  <c r="V336" i="6"/>
  <c r="K336" i="6" s="1"/>
  <c r="T336" i="6"/>
  <c r="I336" i="6" s="1"/>
  <c r="H336" i="5"/>
  <c r="G336" i="5"/>
  <c r="S337" i="5"/>
  <c r="AC336" i="5"/>
  <c r="F410" i="6"/>
  <c r="B410" i="6" s="1"/>
  <c r="A410" i="6" s="1"/>
  <c r="D411" i="6"/>
  <c r="C411" i="6"/>
  <c r="C411" i="4"/>
  <c r="F410" i="4"/>
  <c r="B410" i="4" s="1"/>
  <c r="A410" i="4" s="1"/>
  <c r="D411" i="4"/>
  <c r="N334" i="4"/>
  <c r="O334" i="4"/>
  <c r="AD336" i="6"/>
  <c r="S338" i="6"/>
  <c r="AC337" i="6"/>
  <c r="H337" i="6"/>
  <c r="G337" i="6"/>
  <c r="W335" i="5"/>
  <c r="L335" i="5" s="1"/>
  <c r="V335" i="5"/>
  <c r="K335" i="5" s="1"/>
  <c r="T335" i="5"/>
  <c r="I335" i="5" s="1"/>
  <c r="U335" i="5"/>
  <c r="J335" i="5" s="1"/>
  <c r="AD336" i="5" l="1"/>
  <c r="AD337" i="6"/>
  <c r="AD335" i="4"/>
  <c r="H336" i="4"/>
  <c r="G336" i="4"/>
  <c r="AC336" i="4"/>
  <c r="S337" i="4"/>
  <c r="O336" i="5"/>
  <c r="N336" i="5"/>
  <c r="W337" i="6"/>
  <c r="L337" i="6" s="1"/>
  <c r="V337" i="6"/>
  <c r="K337" i="6" s="1"/>
  <c r="U337" i="6"/>
  <c r="J337" i="6" s="1"/>
  <c r="T337" i="6"/>
  <c r="I337" i="6" s="1"/>
  <c r="F411" i="6"/>
  <c r="B411" i="6" s="1"/>
  <c r="A411" i="6" s="1"/>
  <c r="D412" i="6"/>
  <c r="C412" i="6"/>
  <c r="D411" i="5"/>
  <c r="F410" i="5"/>
  <c r="B410" i="5" s="1"/>
  <c r="A410" i="5" s="1"/>
  <c r="C411" i="5"/>
  <c r="G338" i="6"/>
  <c r="AC338" i="6"/>
  <c r="H338" i="6"/>
  <c r="S339" i="6"/>
  <c r="O335" i="4"/>
  <c r="N335" i="4"/>
  <c r="W335" i="4"/>
  <c r="L335" i="4" s="1"/>
  <c r="V335" i="4"/>
  <c r="K335" i="4" s="1"/>
  <c r="U335" i="4"/>
  <c r="J335" i="4" s="1"/>
  <c r="T335" i="4"/>
  <c r="I335" i="4" s="1"/>
  <c r="AC337" i="5"/>
  <c r="S338" i="5"/>
  <c r="H337" i="5"/>
  <c r="G337" i="5"/>
  <c r="O337" i="6"/>
  <c r="N337" i="6"/>
  <c r="D412" i="4"/>
  <c r="F411" i="4"/>
  <c r="B411" i="4" s="1"/>
  <c r="A411" i="4" s="1"/>
  <c r="C412" i="4"/>
  <c r="V336" i="5"/>
  <c r="K336" i="5" s="1"/>
  <c r="U336" i="5"/>
  <c r="J336" i="5" s="1"/>
  <c r="T336" i="5"/>
  <c r="I336" i="5" s="1"/>
  <c r="W336" i="5"/>
  <c r="L336" i="5" s="1"/>
  <c r="O338" i="6" l="1"/>
  <c r="N338" i="6"/>
  <c r="F412" i="6"/>
  <c r="B412" i="6" s="1"/>
  <c r="A412" i="6" s="1"/>
  <c r="C413" i="6"/>
  <c r="D413" i="6"/>
  <c r="W337" i="5"/>
  <c r="L337" i="5" s="1"/>
  <c r="V337" i="5"/>
  <c r="K337" i="5" s="1"/>
  <c r="T337" i="5"/>
  <c r="I337" i="5" s="1"/>
  <c r="U337" i="5"/>
  <c r="J337" i="5" s="1"/>
  <c r="AD338" i="6"/>
  <c r="O337" i="5"/>
  <c r="N337" i="5"/>
  <c r="U338" i="6"/>
  <c r="J338" i="6" s="1"/>
  <c r="W338" i="6"/>
  <c r="L338" i="6" s="1"/>
  <c r="V338" i="6"/>
  <c r="K338" i="6" s="1"/>
  <c r="T338" i="6"/>
  <c r="I338" i="6" s="1"/>
  <c r="D412" i="5"/>
  <c r="C412" i="5"/>
  <c r="F411" i="5"/>
  <c r="B411" i="5" s="1"/>
  <c r="A411" i="5" s="1"/>
  <c r="H338" i="5"/>
  <c r="G338" i="5"/>
  <c r="AC338" i="5"/>
  <c r="S339" i="5"/>
  <c r="S338" i="4"/>
  <c r="AC337" i="4"/>
  <c r="H337" i="4"/>
  <c r="G337" i="4"/>
  <c r="AD337" i="5"/>
  <c r="AD336" i="4"/>
  <c r="T336" i="4"/>
  <c r="I336" i="4" s="1"/>
  <c r="V336" i="4"/>
  <c r="K336" i="4" s="1"/>
  <c r="W336" i="4"/>
  <c r="L336" i="4" s="1"/>
  <c r="U336" i="4"/>
  <c r="J336" i="4" s="1"/>
  <c r="C413" i="4"/>
  <c r="F412" i="4"/>
  <c r="B412" i="4" s="1"/>
  <c r="A412" i="4" s="1"/>
  <c r="D413" i="4"/>
  <c r="S340" i="6"/>
  <c r="AC339" i="6"/>
  <c r="H339" i="6"/>
  <c r="G339" i="6"/>
  <c r="O336" i="4"/>
  <c r="N336" i="4"/>
  <c r="AD337" i="4" l="1"/>
  <c r="G340" i="6"/>
  <c r="S341" i="6"/>
  <c r="AC340" i="6"/>
  <c r="H340" i="6"/>
  <c r="H338" i="4"/>
  <c r="G338" i="4"/>
  <c r="AC338" i="4"/>
  <c r="S339" i="4"/>
  <c r="D413" i="5"/>
  <c r="F412" i="5"/>
  <c r="B412" i="5" s="1"/>
  <c r="A412" i="5" s="1"/>
  <c r="C413" i="5"/>
  <c r="AC339" i="5"/>
  <c r="S340" i="5"/>
  <c r="H339" i="5"/>
  <c r="G339" i="5"/>
  <c r="AD338" i="5"/>
  <c r="V338" i="5"/>
  <c r="K338" i="5" s="1"/>
  <c r="U338" i="5"/>
  <c r="J338" i="5" s="1"/>
  <c r="T338" i="5"/>
  <c r="I338" i="5" s="1"/>
  <c r="W338" i="5"/>
  <c r="L338" i="5" s="1"/>
  <c r="F413" i="6"/>
  <c r="B413" i="6" s="1"/>
  <c r="A413" i="6" s="1"/>
  <c r="D414" i="6"/>
  <c r="C414" i="6"/>
  <c r="D414" i="4"/>
  <c r="F413" i="4"/>
  <c r="B413" i="4" s="1"/>
  <c r="A413" i="4" s="1"/>
  <c r="C414" i="4"/>
  <c r="O339" i="6"/>
  <c r="N339" i="6"/>
  <c r="N338" i="5"/>
  <c r="O338" i="5"/>
  <c r="W339" i="6"/>
  <c r="L339" i="6" s="1"/>
  <c r="V339" i="6"/>
  <c r="K339" i="6" s="1"/>
  <c r="U339" i="6"/>
  <c r="J339" i="6" s="1"/>
  <c r="T339" i="6"/>
  <c r="I339" i="6" s="1"/>
  <c r="AD339" i="6"/>
  <c r="W337" i="4"/>
  <c r="L337" i="4" s="1"/>
  <c r="V337" i="4"/>
  <c r="K337" i="4" s="1"/>
  <c r="U337" i="4"/>
  <c r="J337" i="4" s="1"/>
  <c r="T337" i="4"/>
  <c r="I337" i="4" s="1"/>
  <c r="O337" i="4"/>
  <c r="N337" i="4"/>
  <c r="AD340" i="6" l="1"/>
  <c r="T338" i="4"/>
  <c r="I338" i="4" s="1"/>
  <c r="V338" i="4"/>
  <c r="K338" i="4" s="1"/>
  <c r="W338" i="4"/>
  <c r="L338" i="4" s="1"/>
  <c r="U338" i="4"/>
  <c r="J338" i="4" s="1"/>
  <c r="D414" i="5"/>
  <c r="C414" i="5"/>
  <c r="F413" i="5"/>
  <c r="B413" i="5" s="1"/>
  <c r="A413" i="5" s="1"/>
  <c r="O338" i="4"/>
  <c r="N338" i="4"/>
  <c r="N340" i="6"/>
  <c r="O340" i="6"/>
  <c r="C415" i="4"/>
  <c r="F414" i="4"/>
  <c r="B414" i="4" s="1"/>
  <c r="A414" i="4" s="1"/>
  <c r="D415" i="4"/>
  <c r="W339" i="5"/>
  <c r="L339" i="5" s="1"/>
  <c r="V339" i="5"/>
  <c r="K339" i="5" s="1"/>
  <c r="T339" i="5"/>
  <c r="I339" i="5" s="1"/>
  <c r="U339" i="5"/>
  <c r="J339" i="5" s="1"/>
  <c r="N339" i="5"/>
  <c r="O339" i="5"/>
  <c r="S342" i="6"/>
  <c r="AC341" i="6"/>
  <c r="G341" i="6"/>
  <c r="H341" i="6"/>
  <c r="H340" i="5"/>
  <c r="G340" i="5"/>
  <c r="AC340" i="5"/>
  <c r="S341" i="5"/>
  <c r="S340" i="4"/>
  <c r="AC339" i="4"/>
  <c r="G339" i="4"/>
  <c r="H339" i="4"/>
  <c r="U340" i="6"/>
  <c r="J340" i="6" s="1"/>
  <c r="W340" i="6"/>
  <c r="L340" i="6" s="1"/>
  <c r="T340" i="6"/>
  <c r="I340" i="6" s="1"/>
  <c r="V340" i="6"/>
  <c r="K340" i="6" s="1"/>
  <c r="F414" i="6"/>
  <c r="B414" i="6" s="1"/>
  <c r="A414" i="6" s="1"/>
  <c r="C415" i="6"/>
  <c r="D415" i="6"/>
  <c r="AD339" i="5"/>
  <c r="AD338" i="4"/>
  <c r="AD340" i="5" l="1"/>
  <c r="O340" i="5"/>
  <c r="N340" i="5"/>
  <c r="O339" i="4"/>
  <c r="N339" i="4"/>
  <c r="D416" i="4"/>
  <c r="F415" i="4"/>
  <c r="B415" i="4" s="1"/>
  <c r="A415" i="4" s="1"/>
  <c r="C416" i="4"/>
  <c r="W339" i="4"/>
  <c r="L339" i="4" s="1"/>
  <c r="V339" i="4"/>
  <c r="K339" i="4" s="1"/>
  <c r="U339" i="4"/>
  <c r="J339" i="4" s="1"/>
  <c r="T339" i="4"/>
  <c r="I339" i="4" s="1"/>
  <c r="W341" i="6"/>
  <c r="L341" i="6" s="1"/>
  <c r="U341" i="6"/>
  <c r="J341" i="6" s="1"/>
  <c r="V341" i="6"/>
  <c r="K341" i="6" s="1"/>
  <c r="T341" i="6"/>
  <c r="I341" i="6" s="1"/>
  <c r="D415" i="5"/>
  <c r="F414" i="5"/>
  <c r="B414" i="5" s="1"/>
  <c r="A414" i="5" s="1"/>
  <c r="C415" i="5"/>
  <c r="F415" i="6"/>
  <c r="B415" i="6" s="1"/>
  <c r="A415" i="6" s="1"/>
  <c r="D416" i="6"/>
  <c r="C416" i="6"/>
  <c r="AD339" i="4"/>
  <c r="AD341" i="6"/>
  <c r="N341" i="6"/>
  <c r="O341" i="6"/>
  <c r="H340" i="4"/>
  <c r="G340" i="4"/>
  <c r="AC340" i="4"/>
  <c r="S341" i="4"/>
  <c r="G342" i="6"/>
  <c r="S343" i="6"/>
  <c r="AC342" i="6"/>
  <c r="H342" i="6"/>
  <c r="AC341" i="5"/>
  <c r="S342" i="5"/>
  <c r="H341" i="5"/>
  <c r="G341" i="5"/>
  <c r="V340" i="5"/>
  <c r="K340" i="5" s="1"/>
  <c r="U340" i="5"/>
  <c r="J340" i="5" s="1"/>
  <c r="T340" i="5"/>
  <c r="I340" i="5" s="1"/>
  <c r="W340" i="5"/>
  <c r="L340" i="5" s="1"/>
  <c r="AD342" i="6" l="1"/>
  <c r="AD341" i="5"/>
  <c r="U342" i="6"/>
  <c r="J342" i="6" s="1"/>
  <c r="T342" i="6"/>
  <c r="I342" i="6" s="1"/>
  <c r="W342" i="6"/>
  <c r="L342" i="6" s="1"/>
  <c r="V342" i="6"/>
  <c r="K342" i="6" s="1"/>
  <c r="S344" i="6"/>
  <c r="AC343" i="6"/>
  <c r="G343" i="6"/>
  <c r="H343" i="6"/>
  <c r="W341" i="5"/>
  <c r="L341" i="5" s="1"/>
  <c r="V341" i="5"/>
  <c r="K341" i="5" s="1"/>
  <c r="T341" i="5"/>
  <c r="I341" i="5" s="1"/>
  <c r="U341" i="5"/>
  <c r="J341" i="5" s="1"/>
  <c r="S342" i="4"/>
  <c r="AC341" i="4"/>
  <c r="H341" i="4"/>
  <c r="G341" i="4"/>
  <c r="D416" i="5"/>
  <c r="C416" i="5"/>
  <c r="F415" i="5"/>
  <c r="B415" i="5" s="1"/>
  <c r="A415" i="5" s="1"/>
  <c r="O341" i="5"/>
  <c r="N341" i="5"/>
  <c r="AD340" i="4"/>
  <c r="O340" i="4"/>
  <c r="N340" i="4"/>
  <c r="H342" i="5"/>
  <c r="G342" i="5"/>
  <c r="S343" i="5"/>
  <c r="AC342" i="5"/>
  <c r="T340" i="4"/>
  <c r="I340" i="4" s="1"/>
  <c r="V340" i="4"/>
  <c r="K340" i="4" s="1"/>
  <c r="W340" i="4"/>
  <c r="L340" i="4" s="1"/>
  <c r="U340" i="4"/>
  <c r="J340" i="4" s="1"/>
  <c r="F416" i="6"/>
  <c r="B416" i="6" s="1"/>
  <c r="A416" i="6" s="1"/>
  <c r="D417" i="6"/>
  <c r="C417" i="6"/>
  <c r="N342" i="6"/>
  <c r="O342" i="6"/>
  <c r="C417" i="4"/>
  <c r="F416" i="4"/>
  <c r="B416" i="4" s="1"/>
  <c r="A416" i="4" s="1"/>
  <c r="D417" i="4"/>
  <c r="AD342" i="5" l="1"/>
  <c r="D418" i="4"/>
  <c r="F417" i="4"/>
  <c r="B417" i="4" s="1"/>
  <c r="A417" i="4" s="1"/>
  <c r="C418" i="4"/>
  <c r="V342" i="5"/>
  <c r="K342" i="5" s="1"/>
  <c r="U342" i="5"/>
  <c r="J342" i="5" s="1"/>
  <c r="T342" i="5"/>
  <c r="I342" i="5" s="1"/>
  <c r="W342" i="5"/>
  <c r="L342" i="5" s="1"/>
  <c r="AD341" i="4"/>
  <c r="W343" i="6"/>
  <c r="L343" i="6" s="1"/>
  <c r="U343" i="6"/>
  <c r="J343" i="6" s="1"/>
  <c r="T343" i="6"/>
  <c r="I343" i="6" s="1"/>
  <c r="V343" i="6"/>
  <c r="K343" i="6" s="1"/>
  <c r="N342" i="5"/>
  <c r="O342" i="5"/>
  <c r="H342" i="4"/>
  <c r="G342" i="4"/>
  <c r="AC342" i="4"/>
  <c r="S343" i="4"/>
  <c r="AD343" i="6"/>
  <c r="G344" i="6"/>
  <c r="H344" i="6"/>
  <c r="AC344" i="6"/>
  <c r="S345" i="6"/>
  <c r="F417" i="6"/>
  <c r="B417" i="6" s="1"/>
  <c r="A417" i="6" s="1"/>
  <c r="D418" i="6"/>
  <c r="C418" i="6"/>
  <c r="W341" i="4"/>
  <c r="L341" i="4" s="1"/>
  <c r="V341" i="4"/>
  <c r="K341" i="4" s="1"/>
  <c r="U341" i="4"/>
  <c r="J341" i="4" s="1"/>
  <c r="T341" i="4"/>
  <c r="I341" i="4" s="1"/>
  <c r="D417" i="5"/>
  <c r="F416" i="5"/>
  <c r="B416" i="5" s="1"/>
  <c r="A416" i="5" s="1"/>
  <c r="C417" i="5"/>
  <c r="AC343" i="5"/>
  <c r="S344" i="5"/>
  <c r="H343" i="5"/>
  <c r="G343" i="5"/>
  <c r="O341" i="4"/>
  <c r="N341" i="4"/>
  <c r="N343" i="6"/>
  <c r="O343" i="6"/>
  <c r="AD342" i="4" l="1"/>
  <c r="S344" i="4"/>
  <c r="G343" i="4"/>
  <c r="AC343" i="4"/>
  <c r="H343" i="4"/>
  <c r="H344" i="5"/>
  <c r="G344" i="5"/>
  <c r="S345" i="5"/>
  <c r="AC344" i="5"/>
  <c r="AD343" i="5"/>
  <c r="C419" i="4"/>
  <c r="F418" i="4"/>
  <c r="B418" i="4" s="1"/>
  <c r="A418" i="4" s="1"/>
  <c r="D419" i="4"/>
  <c r="W343" i="5"/>
  <c r="L343" i="5" s="1"/>
  <c r="V343" i="5"/>
  <c r="K343" i="5" s="1"/>
  <c r="T343" i="5"/>
  <c r="I343" i="5" s="1"/>
  <c r="U343" i="5"/>
  <c r="J343" i="5" s="1"/>
  <c r="F418" i="6"/>
  <c r="B418" i="6" s="1"/>
  <c r="A418" i="6" s="1"/>
  <c r="D419" i="6"/>
  <c r="C419" i="6"/>
  <c r="D418" i="5"/>
  <c r="C418" i="5"/>
  <c r="F417" i="5"/>
  <c r="B417" i="5" s="1"/>
  <c r="A417" i="5" s="1"/>
  <c r="S346" i="6"/>
  <c r="AC345" i="6"/>
  <c r="H345" i="6"/>
  <c r="G345" i="6"/>
  <c r="T342" i="4"/>
  <c r="I342" i="4" s="1"/>
  <c r="V342" i="4"/>
  <c r="K342" i="4" s="1"/>
  <c r="W342" i="4"/>
  <c r="L342" i="4" s="1"/>
  <c r="U342" i="4"/>
  <c r="J342" i="4" s="1"/>
  <c r="N343" i="5"/>
  <c r="O343" i="5"/>
  <c r="AD344" i="6"/>
  <c r="O342" i="4"/>
  <c r="N342" i="4"/>
  <c r="N344" i="6"/>
  <c r="O344" i="6"/>
  <c r="U344" i="6"/>
  <c r="J344" i="6" s="1"/>
  <c r="W344" i="6"/>
  <c r="L344" i="6" s="1"/>
  <c r="V344" i="6"/>
  <c r="K344" i="6" s="1"/>
  <c r="T344" i="6"/>
  <c r="I344" i="6" s="1"/>
  <c r="AD345" i="6" l="1"/>
  <c r="AD344" i="5"/>
  <c r="G346" i="6"/>
  <c r="S347" i="6"/>
  <c r="H346" i="6"/>
  <c r="AC346" i="6"/>
  <c r="V344" i="5"/>
  <c r="K344" i="5" s="1"/>
  <c r="U344" i="5"/>
  <c r="J344" i="5" s="1"/>
  <c r="T344" i="5"/>
  <c r="I344" i="5" s="1"/>
  <c r="W344" i="5"/>
  <c r="L344" i="5" s="1"/>
  <c r="N345" i="6"/>
  <c r="O345" i="6"/>
  <c r="F419" i="6"/>
  <c r="B419" i="6" s="1"/>
  <c r="A419" i="6" s="1"/>
  <c r="D420" i="6"/>
  <c r="C420" i="6"/>
  <c r="O344" i="5"/>
  <c r="N344" i="5"/>
  <c r="AC345" i="5"/>
  <c r="S346" i="5"/>
  <c r="H345" i="5"/>
  <c r="G345" i="5"/>
  <c r="N343" i="4"/>
  <c r="O343" i="4"/>
  <c r="AD343" i="4"/>
  <c r="D419" i="5"/>
  <c r="F418" i="5"/>
  <c r="B418" i="5" s="1"/>
  <c r="A418" i="5" s="1"/>
  <c r="C419" i="5"/>
  <c r="D420" i="4"/>
  <c r="F419" i="4"/>
  <c r="B419" i="4" s="1"/>
  <c r="A419" i="4" s="1"/>
  <c r="C420" i="4"/>
  <c r="W343" i="4"/>
  <c r="L343" i="4" s="1"/>
  <c r="V343" i="4"/>
  <c r="K343" i="4" s="1"/>
  <c r="U343" i="4"/>
  <c r="J343" i="4" s="1"/>
  <c r="T343" i="4"/>
  <c r="I343" i="4" s="1"/>
  <c r="W345" i="6"/>
  <c r="L345" i="6" s="1"/>
  <c r="V345" i="6"/>
  <c r="K345" i="6" s="1"/>
  <c r="T345" i="6"/>
  <c r="I345" i="6" s="1"/>
  <c r="U345" i="6"/>
  <c r="J345" i="6" s="1"/>
  <c r="H344" i="4"/>
  <c r="G344" i="4"/>
  <c r="AC344" i="4"/>
  <c r="S345" i="4"/>
  <c r="AD344" i="4" l="1"/>
  <c r="U346" i="6"/>
  <c r="J346" i="6" s="1"/>
  <c r="V346" i="6"/>
  <c r="K346" i="6" s="1"/>
  <c r="T346" i="6"/>
  <c r="I346" i="6" s="1"/>
  <c r="W346" i="6"/>
  <c r="L346" i="6" s="1"/>
  <c r="D420" i="5"/>
  <c r="C420" i="5"/>
  <c r="F419" i="5"/>
  <c r="B419" i="5" s="1"/>
  <c r="A419" i="5" s="1"/>
  <c r="O345" i="5"/>
  <c r="N345" i="5"/>
  <c r="F420" i="6"/>
  <c r="B420" i="6" s="1"/>
  <c r="A420" i="6" s="1"/>
  <c r="C421" i="6"/>
  <c r="D421" i="6"/>
  <c r="W345" i="5"/>
  <c r="L345" i="5" s="1"/>
  <c r="V345" i="5"/>
  <c r="K345" i="5" s="1"/>
  <c r="T345" i="5"/>
  <c r="I345" i="5" s="1"/>
  <c r="U345" i="5"/>
  <c r="J345" i="5" s="1"/>
  <c r="H346" i="5"/>
  <c r="G346" i="5"/>
  <c r="AC346" i="5"/>
  <c r="S347" i="5"/>
  <c r="C421" i="4"/>
  <c r="F420" i="4"/>
  <c r="B420" i="4" s="1"/>
  <c r="A420" i="4" s="1"/>
  <c r="D421" i="4"/>
  <c r="AD345" i="5"/>
  <c r="S346" i="4"/>
  <c r="H345" i="4"/>
  <c r="G345" i="4"/>
  <c r="AC345" i="4"/>
  <c r="AD346" i="6"/>
  <c r="O346" i="6"/>
  <c r="N346" i="6"/>
  <c r="T344" i="4"/>
  <c r="I344" i="4" s="1"/>
  <c r="V344" i="4"/>
  <c r="K344" i="4" s="1"/>
  <c r="U344" i="4"/>
  <c r="J344" i="4" s="1"/>
  <c r="W344" i="4"/>
  <c r="L344" i="4" s="1"/>
  <c r="S348" i="6"/>
  <c r="AC347" i="6"/>
  <c r="H347" i="6"/>
  <c r="G347" i="6"/>
  <c r="O344" i="4"/>
  <c r="N344" i="4"/>
  <c r="AD346" i="5" l="1"/>
  <c r="AD345" i="4"/>
  <c r="O346" i="5"/>
  <c r="N346" i="5"/>
  <c r="D421" i="5"/>
  <c r="F420" i="5"/>
  <c r="B420" i="5" s="1"/>
  <c r="A420" i="5" s="1"/>
  <c r="C421" i="5"/>
  <c r="F421" i="6"/>
  <c r="B421" i="6" s="1"/>
  <c r="A421" i="6" s="1"/>
  <c r="D422" i="6"/>
  <c r="C422" i="6"/>
  <c r="W345" i="4"/>
  <c r="L345" i="4" s="1"/>
  <c r="V345" i="4"/>
  <c r="K345" i="4" s="1"/>
  <c r="U345" i="4"/>
  <c r="J345" i="4" s="1"/>
  <c r="T345" i="4"/>
  <c r="I345" i="4" s="1"/>
  <c r="D422" i="4"/>
  <c r="F421" i="4"/>
  <c r="B421" i="4" s="1"/>
  <c r="A421" i="4" s="1"/>
  <c r="C422" i="4"/>
  <c r="O345" i="4"/>
  <c r="N345" i="4"/>
  <c r="G348" i="6"/>
  <c r="S349" i="6"/>
  <c r="AC348" i="6"/>
  <c r="H348" i="6"/>
  <c r="H346" i="4"/>
  <c r="G346" i="4"/>
  <c r="AC346" i="4"/>
  <c r="S347" i="4"/>
  <c r="AC347" i="5"/>
  <c r="S348" i="5"/>
  <c r="H347" i="5"/>
  <c r="G347" i="5"/>
  <c r="W347" i="6"/>
  <c r="L347" i="6" s="1"/>
  <c r="T347" i="6"/>
  <c r="I347" i="6" s="1"/>
  <c r="V347" i="6"/>
  <c r="K347" i="6" s="1"/>
  <c r="U347" i="6"/>
  <c r="J347" i="6" s="1"/>
  <c r="N347" i="6"/>
  <c r="O347" i="6"/>
  <c r="AD347" i="6"/>
  <c r="V346" i="5"/>
  <c r="K346" i="5" s="1"/>
  <c r="U346" i="5"/>
  <c r="J346" i="5" s="1"/>
  <c r="T346" i="5"/>
  <c r="I346" i="5" s="1"/>
  <c r="W346" i="5"/>
  <c r="L346" i="5" s="1"/>
  <c r="AD348" i="6" l="1"/>
  <c r="N346" i="4"/>
  <c r="O346" i="4"/>
  <c r="C423" i="4"/>
  <c r="F422" i="4"/>
  <c r="B422" i="4" s="1"/>
  <c r="A422" i="4" s="1"/>
  <c r="D423" i="4"/>
  <c r="W347" i="5"/>
  <c r="L347" i="5" s="1"/>
  <c r="V347" i="5"/>
  <c r="K347" i="5" s="1"/>
  <c r="T347" i="5"/>
  <c r="I347" i="5" s="1"/>
  <c r="U347" i="5"/>
  <c r="J347" i="5" s="1"/>
  <c r="O348" i="6"/>
  <c r="N348" i="6"/>
  <c r="D422" i="5"/>
  <c r="C422" i="5"/>
  <c r="F421" i="5"/>
  <c r="B421" i="5" s="1"/>
  <c r="A421" i="5" s="1"/>
  <c r="N347" i="5"/>
  <c r="O347" i="5"/>
  <c r="F422" i="6"/>
  <c r="B422" i="6" s="1"/>
  <c r="A422" i="6" s="1"/>
  <c r="C423" i="6"/>
  <c r="D423" i="6"/>
  <c r="H348" i="5"/>
  <c r="G348" i="5"/>
  <c r="AC348" i="5"/>
  <c r="S349" i="5"/>
  <c r="S350" i="6"/>
  <c r="AC349" i="6"/>
  <c r="H349" i="6"/>
  <c r="G349" i="6"/>
  <c r="AD347" i="5"/>
  <c r="U348" i="6"/>
  <c r="J348" i="6" s="1"/>
  <c r="V348" i="6"/>
  <c r="K348" i="6" s="1"/>
  <c r="T348" i="6"/>
  <c r="I348" i="6" s="1"/>
  <c r="W348" i="6"/>
  <c r="L348" i="6" s="1"/>
  <c r="T346" i="4"/>
  <c r="I346" i="4" s="1"/>
  <c r="V346" i="4"/>
  <c r="K346" i="4" s="1"/>
  <c r="U346" i="4"/>
  <c r="J346" i="4" s="1"/>
  <c r="W346" i="4"/>
  <c r="L346" i="4" s="1"/>
  <c r="S348" i="4"/>
  <c r="H347" i="4"/>
  <c r="G347" i="4"/>
  <c r="AC347" i="4"/>
  <c r="AD346" i="4"/>
  <c r="AC349" i="5" l="1"/>
  <c r="S350" i="5"/>
  <c r="H349" i="5"/>
  <c r="G349" i="5"/>
  <c r="AD348" i="5"/>
  <c r="F423" i="6"/>
  <c r="B423" i="6" s="1"/>
  <c r="A423" i="6" s="1"/>
  <c r="D424" i="6"/>
  <c r="C424" i="6"/>
  <c r="V348" i="5"/>
  <c r="K348" i="5" s="1"/>
  <c r="U348" i="5"/>
  <c r="J348" i="5" s="1"/>
  <c r="T348" i="5"/>
  <c r="I348" i="5" s="1"/>
  <c r="W348" i="5"/>
  <c r="L348" i="5" s="1"/>
  <c r="N348" i="5"/>
  <c r="O348" i="5"/>
  <c r="D423" i="5"/>
  <c r="F422" i="5"/>
  <c r="B422" i="5" s="1"/>
  <c r="A422" i="5" s="1"/>
  <c r="C423" i="5"/>
  <c r="W349" i="6"/>
  <c r="L349" i="6" s="1"/>
  <c r="U349" i="6"/>
  <c r="J349" i="6" s="1"/>
  <c r="V349" i="6"/>
  <c r="K349" i="6" s="1"/>
  <c r="T349" i="6"/>
  <c r="I349" i="6" s="1"/>
  <c r="H348" i="4"/>
  <c r="G348" i="4"/>
  <c r="AC348" i="4"/>
  <c r="S349" i="4"/>
  <c r="AD347" i="4"/>
  <c r="N349" i="6"/>
  <c r="O349" i="6"/>
  <c r="D424" i="4"/>
  <c r="F423" i="4"/>
  <c r="B423" i="4" s="1"/>
  <c r="A423" i="4" s="1"/>
  <c r="C424" i="4"/>
  <c r="G350" i="6"/>
  <c r="AC350" i="6"/>
  <c r="H350" i="6"/>
  <c r="S351" i="6"/>
  <c r="W347" i="4"/>
  <c r="L347" i="4" s="1"/>
  <c r="V347" i="4"/>
  <c r="K347" i="4" s="1"/>
  <c r="U347" i="4"/>
  <c r="J347" i="4" s="1"/>
  <c r="T347" i="4"/>
  <c r="I347" i="4" s="1"/>
  <c r="AD349" i="6"/>
  <c r="N347" i="4"/>
  <c r="O347" i="4"/>
  <c r="AD350" i="6" l="1"/>
  <c r="N348" i="4"/>
  <c r="O348" i="4"/>
  <c r="T348" i="4"/>
  <c r="I348" i="4" s="1"/>
  <c r="V348" i="4"/>
  <c r="K348" i="4" s="1"/>
  <c r="W348" i="4"/>
  <c r="L348" i="4" s="1"/>
  <c r="U348" i="4"/>
  <c r="J348" i="4" s="1"/>
  <c r="S352" i="6"/>
  <c r="AC351" i="6"/>
  <c r="G351" i="6"/>
  <c r="H351" i="6"/>
  <c r="D424" i="5"/>
  <c r="C424" i="5"/>
  <c r="F423" i="5"/>
  <c r="B423" i="5" s="1"/>
  <c r="A423" i="5" s="1"/>
  <c r="N350" i="6"/>
  <c r="O350" i="6"/>
  <c r="W349" i="5"/>
  <c r="L349" i="5" s="1"/>
  <c r="V349" i="5"/>
  <c r="K349" i="5" s="1"/>
  <c r="T349" i="5"/>
  <c r="I349" i="5" s="1"/>
  <c r="U349" i="5"/>
  <c r="J349" i="5" s="1"/>
  <c r="U350" i="6"/>
  <c r="J350" i="6" s="1"/>
  <c r="T350" i="6"/>
  <c r="I350" i="6" s="1"/>
  <c r="W350" i="6"/>
  <c r="L350" i="6" s="1"/>
  <c r="V350" i="6"/>
  <c r="K350" i="6" s="1"/>
  <c r="O349" i="5"/>
  <c r="N349" i="5"/>
  <c r="H350" i="5"/>
  <c r="G350" i="5"/>
  <c r="S351" i="5"/>
  <c r="AC350" i="5"/>
  <c r="S350" i="4"/>
  <c r="H349" i="4"/>
  <c r="G349" i="4"/>
  <c r="AC349" i="4"/>
  <c r="C425" i="4"/>
  <c r="F424" i="4"/>
  <c r="B424" i="4" s="1"/>
  <c r="A424" i="4" s="1"/>
  <c r="D425" i="4"/>
  <c r="AD348" i="4"/>
  <c r="F424" i="6"/>
  <c r="B424" i="6" s="1"/>
  <c r="A424" i="6" s="1"/>
  <c r="D425" i="6"/>
  <c r="C425" i="6"/>
  <c r="AD349" i="5"/>
  <c r="AD350" i="5" l="1"/>
  <c r="D425" i="5"/>
  <c r="F424" i="5"/>
  <c r="B424" i="5" s="1"/>
  <c r="A424" i="5" s="1"/>
  <c r="C425" i="5"/>
  <c r="N349" i="4"/>
  <c r="O349" i="4"/>
  <c r="H350" i="4"/>
  <c r="G350" i="4"/>
  <c r="AC350" i="4"/>
  <c r="S351" i="4"/>
  <c r="AC351" i="5"/>
  <c r="S352" i="5"/>
  <c r="H351" i="5"/>
  <c r="G351" i="5"/>
  <c r="W351" i="6"/>
  <c r="L351" i="6" s="1"/>
  <c r="U351" i="6"/>
  <c r="J351" i="6" s="1"/>
  <c r="V351" i="6"/>
  <c r="K351" i="6" s="1"/>
  <c r="T351" i="6"/>
  <c r="I351" i="6" s="1"/>
  <c r="W349" i="4"/>
  <c r="L349" i="4" s="1"/>
  <c r="V349" i="4"/>
  <c r="K349" i="4" s="1"/>
  <c r="U349" i="4"/>
  <c r="J349" i="4" s="1"/>
  <c r="T349" i="4"/>
  <c r="I349" i="4" s="1"/>
  <c r="N351" i="6"/>
  <c r="O351" i="6"/>
  <c r="V350" i="5"/>
  <c r="K350" i="5" s="1"/>
  <c r="U350" i="5"/>
  <c r="J350" i="5" s="1"/>
  <c r="T350" i="5"/>
  <c r="I350" i="5" s="1"/>
  <c r="W350" i="5"/>
  <c r="L350" i="5" s="1"/>
  <c r="AD351" i="6"/>
  <c r="F425" i="6"/>
  <c r="B425" i="6" s="1"/>
  <c r="A425" i="6" s="1"/>
  <c r="D426" i="6"/>
  <c r="C426" i="6"/>
  <c r="D426" i="4"/>
  <c r="F425" i="4"/>
  <c r="B425" i="4" s="1"/>
  <c r="A425" i="4" s="1"/>
  <c r="C426" i="4"/>
  <c r="N350" i="5"/>
  <c r="O350" i="5"/>
  <c r="G352" i="6"/>
  <c r="AC352" i="6"/>
  <c r="H352" i="6"/>
  <c r="S353" i="6"/>
  <c r="AD349" i="4"/>
  <c r="AD350" i="4" l="1"/>
  <c r="AD352" i="6"/>
  <c r="AD351" i="5"/>
  <c r="W351" i="5"/>
  <c r="L351" i="5" s="1"/>
  <c r="V351" i="5"/>
  <c r="K351" i="5" s="1"/>
  <c r="T351" i="5"/>
  <c r="I351" i="5" s="1"/>
  <c r="U351" i="5"/>
  <c r="J351" i="5" s="1"/>
  <c r="O350" i="4"/>
  <c r="N350" i="4"/>
  <c r="U352" i="6"/>
  <c r="J352" i="6" s="1"/>
  <c r="W352" i="6"/>
  <c r="L352" i="6" s="1"/>
  <c r="V352" i="6"/>
  <c r="K352" i="6" s="1"/>
  <c r="T352" i="6"/>
  <c r="I352" i="6" s="1"/>
  <c r="N351" i="5"/>
  <c r="O351" i="5"/>
  <c r="C427" i="4"/>
  <c r="F426" i="4"/>
  <c r="B426" i="4" s="1"/>
  <c r="A426" i="4" s="1"/>
  <c r="D427" i="4"/>
  <c r="S352" i="4"/>
  <c r="H351" i="4"/>
  <c r="G351" i="4"/>
  <c r="AC351" i="4"/>
  <c r="H352" i="5"/>
  <c r="G352" i="5"/>
  <c r="S353" i="5"/>
  <c r="AC352" i="5"/>
  <c r="D426" i="5"/>
  <c r="C426" i="5"/>
  <c r="F425" i="5"/>
  <c r="B425" i="5" s="1"/>
  <c r="A425" i="5" s="1"/>
  <c r="S354" i="6"/>
  <c r="AC353" i="6"/>
  <c r="H353" i="6"/>
  <c r="G353" i="6"/>
  <c r="F426" i="6"/>
  <c r="B426" i="6" s="1"/>
  <c r="A426" i="6" s="1"/>
  <c r="D427" i="6"/>
  <c r="C427" i="6"/>
  <c r="N352" i="6"/>
  <c r="O352" i="6"/>
  <c r="T350" i="4"/>
  <c r="I350" i="4" s="1"/>
  <c r="V350" i="4"/>
  <c r="K350" i="4" s="1"/>
  <c r="U350" i="4"/>
  <c r="J350" i="4" s="1"/>
  <c r="W350" i="4"/>
  <c r="L350" i="4" s="1"/>
  <c r="AD351" i="4" l="1"/>
  <c r="AD352" i="5"/>
  <c r="D428" i="4"/>
  <c r="F427" i="4"/>
  <c r="B427" i="4" s="1"/>
  <c r="A427" i="4" s="1"/>
  <c r="C428" i="4"/>
  <c r="W351" i="4"/>
  <c r="L351" i="4" s="1"/>
  <c r="V351" i="4"/>
  <c r="K351" i="4" s="1"/>
  <c r="U351" i="4"/>
  <c r="J351" i="4" s="1"/>
  <c r="T351" i="4"/>
  <c r="I351" i="4" s="1"/>
  <c r="W353" i="6"/>
  <c r="L353" i="6" s="1"/>
  <c r="U353" i="6"/>
  <c r="J353" i="6" s="1"/>
  <c r="V353" i="6"/>
  <c r="K353" i="6" s="1"/>
  <c r="T353" i="6"/>
  <c r="I353" i="6" s="1"/>
  <c r="H352" i="4"/>
  <c r="G352" i="4"/>
  <c r="AC352" i="4"/>
  <c r="S353" i="4"/>
  <c r="N353" i="6"/>
  <c r="O353" i="6"/>
  <c r="D427" i="5"/>
  <c r="F426" i="5"/>
  <c r="B426" i="5" s="1"/>
  <c r="A426" i="5" s="1"/>
  <c r="C427" i="5"/>
  <c r="AD353" i="6"/>
  <c r="AC353" i="5"/>
  <c r="S354" i="5"/>
  <c r="H353" i="5"/>
  <c r="G353" i="5"/>
  <c r="N351" i="4"/>
  <c r="O351" i="4"/>
  <c r="F427" i="6"/>
  <c r="B427" i="6" s="1"/>
  <c r="A427" i="6" s="1"/>
  <c r="D428" i="6"/>
  <c r="C428" i="6"/>
  <c r="G354" i="6"/>
  <c r="AC354" i="6"/>
  <c r="H354" i="6"/>
  <c r="S355" i="6"/>
  <c r="V352" i="5"/>
  <c r="K352" i="5" s="1"/>
  <c r="U352" i="5"/>
  <c r="J352" i="5" s="1"/>
  <c r="T352" i="5"/>
  <c r="I352" i="5" s="1"/>
  <c r="W352" i="5"/>
  <c r="L352" i="5" s="1"/>
  <c r="O352" i="5"/>
  <c r="N352" i="5"/>
  <c r="AD352" i="4" l="1"/>
  <c r="AD354" i="6"/>
  <c r="AD353" i="5"/>
  <c r="F428" i="6"/>
  <c r="B428" i="6" s="1"/>
  <c r="A428" i="6" s="1"/>
  <c r="C429" i="6"/>
  <c r="D429" i="6"/>
  <c r="N353" i="5"/>
  <c r="O353" i="5"/>
  <c r="W353" i="5"/>
  <c r="L353" i="5" s="1"/>
  <c r="V353" i="5"/>
  <c r="K353" i="5" s="1"/>
  <c r="T353" i="5"/>
  <c r="I353" i="5" s="1"/>
  <c r="U353" i="5"/>
  <c r="J353" i="5" s="1"/>
  <c r="H354" i="5"/>
  <c r="G354" i="5"/>
  <c r="AC354" i="5"/>
  <c r="S355" i="5"/>
  <c r="S356" i="6"/>
  <c r="AC355" i="6"/>
  <c r="G355" i="6"/>
  <c r="H355" i="6"/>
  <c r="D428" i="5"/>
  <c r="C428" i="5"/>
  <c r="F427" i="5"/>
  <c r="B427" i="5" s="1"/>
  <c r="A427" i="5" s="1"/>
  <c r="N354" i="6"/>
  <c r="O354" i="6"/>
  <c r="T352" i="4"/>
  <c r="I352" i="4" s="1"/>
  <c r="V352" i="4"/>
  <c r="K352" i="4" s="1"/>
  <c r="W352" i="4"/>
  <c r="L352" i="4" s="1"/>
  <c r="U352" i="4"/>
  <c r="J352" i="4" s="1"/>
  <c r="C429" i="4"/>
  <c r="F428" i="4"/>
  <c r="B428" i="4" s="1"/>
  <c r="A428" i="4" s="1"/>
  <c r="D429" i="4"/>
  <c r="S354" i="4"/>
  <c r="AC353" i="4"/>
  <c r="H353" i="4"/>
  <c r="G353" i="4"/>
  <c r="U354" i="6"/>
  <c r="J354" i="6" s="1"/>
  <c r="W354" i="6"/>
  <c r="L354" i="6" s="1"/>
  <c r="V354" i="6"/>
  <c r="K354" i="6" s="1"/>
  <c r="T354" i="6"/>
  <c r="I354" i="6" s="1"/>
  <c r="N352" i="4"/>
  <c r="O352" i="4"/>
  <c r="AD354" i="5" l="1"/>
  <c r="AD353" i="4"/>
  <c r="H354" i="4"/>
  <c r="G354" i="4"/>
  <c r="AC354" i="4"/>
  <c r="S355" i="4"/>
  <c r="D429" i="5"/>
  <c r="F428" i="5"/>
  <c r="B428" i="5" s="1"/>
  <c r="A428" i="5" s="1"/>
  <c r="C429" i="5"/>
  <c r="V354" i="5"/>
  <c r="K354" i="5" s="1"/>
  <c r="U354" i="5"/>
  <c r="J354" i="5" s="1"/>
  <c r="T354" i="5"/>
  <c r="I354" i="5" s="1"/>
  <c r="W354" i="5"/>
  <c r="L354" i="5" s="1"/>
  <c r="N354" i="5"/>
  <c r="O354" i="5"/>
  <c r="N355" i="6"/>
  <c r="O355" i="6"/>
  <c r="W355" i="6"/>
  <c r="L355" i="6" s="1"/>
  <c r="U355" i="6"/>
  <c r="J355" i="6" s="1"/>
  <c r="T355" i="6"/>
  <c r="I355" i="6" s="1"/>
  <c r="V355" i="6"/>
  <c r="K355" i="6" s="1"/>
  <c r="W353" i="4"/>
  <c r="L353" i="4" s="1"/>
  <c r="V353" i="4"/>
  <c r="K353" i="4" s="1"/>
  <c r="U353" i="4"/>
  <c r="J353" i="4" s="1"/>
  <c r="T353" i="4"/>
  <c r="I353" i="4" s="1"/>
  <c r="D430" i="4"/>
  <c r="F429" i="4"/>
  <c r="B429" i="4" s="1"/>
  <c r="A429" i="4" s="1"/>
  <c r="C430" i="4"/>
  <c r="AD355" i="6"/>
  <c r="N353" i="4"/>
  <c r="O353" i="4"/>
  <c r="G356" i="6"/>
  <c r="AC356" i="6"/>
  <c r="S357" i="6"/>
  <c r="H356" i="6"/>
  <c r="F429" i="6"/>
  <c r="B429" i="6" s="1"/>
  <c r="A429" i="6" s="1"/>
  <c r="D430" i="6"/>
  <c r="C430" i="6"/>
  <c r="AC355" i="5"/>
  <c r="S356" i="5"/>
  <c r="H355" i="5"/>
  <c r="G355" i="5"/>
  <c r="AD354" i="4" l="1"/>
  <c r="W355" i="5"/>
  <c r="L355" i="5" s="1"/>
  <c r="V355" i="5"/>
  <c r="K355" i="5" s="1"/>
  <c r="T355" i="5"/>
  <c r="I355" i="5" s="1"/>
  <c r="U355" i="5"/>
  <c r="J355" i="5" s="1"/>
  <c r="AD356" i="6"/>
  <c r="U356" i="6"/>
  <c r="J356" i="6" s="1"/>
  <c r="V356" i="6"/>
  <c r="K356" i="6" s="1"/>
  <c r="W356" i="6"/>
  <c r="L356" i="6" s="1"/>
  <c r="T356" i="6"/>
  <c r="I356" i="6" s="1"/>
  <c r="F430" i="6"/>
  <c r="B430" i="6" s="1"/>
  <c r="A430" i="6" s="1"/>
  <c r="C431" i="6"/>
  <c r="D431" i="6"/>
  <c r="S356" i="4"/>
  <c r="AC355" i="4"/>
  <c r="G355" i="4"/>
  <c r="H355" i="4"/>
  <c r="O355" i="5"/>
  <c r="N355" i="5"/>
  <c r="N356" i="6"/>
  <c r="O356" i="6"/>
  <c r="C431" i="4"/>
  <c r="F430" i="4"/>
  <c r="B430" i="4" s="1"/>
  <c r="A430" i="4" s="1"/>
  <c r="D431" i="4"/>
  <c r="T354" i="4"/>
  <c r="I354" i="4" s="1"/>
  <c r="V354" i="4"/>
  <c r="K354" i="4" s="1"/>
  <c r="W354" i="4"/>
  <c r="L354" i="4" s="1"/>
  <c r="U354" i="4"/>
  <c r="J354" i="4" s="1"/>
  <c r="H356" i="5"/>
  <c r="G356" i="5"/>
  <c r="AC356" i="5"/>
  <c r="S357" i="5"/>
  <c r="AD355" i="5"/>
  <c r="S358" i="6"/>
  <c r="AC357" i="6"/>
  <c r="H357" i="6"/>
  <c r="G357" i="6"/>
  <c r="D430" i="5"/>
  <c r="C430" i="5"/>
  <c r="F429" i="5"/>
  <c r="B429" i="5" s="1"/>
  <c r="A429" i="5" s="1"/>
  <c r="O354" i="4"/>
  <c r="N354" i="4"/>
  <c r="AD356" i="5" l="1"/>
  <c r="O357" i="6"/>
  <c r="N357" i="6"/>
  <c r="D431" i="5"/>
  <c r="F430" i="5"/>
  <c r="B430" i="5" s="1"/>
  <c r="A430" i="5" s="1"/>
  <c r="C431" i="5"/>
  <c r="N356" i="5"/>
  <c r="O356" i="5"/>
  <c r="V356" i="5"/>
  <c r="K356" i="5" s="1"/>
  <c r="U356" i="5"/>
  <c r="J356" i="5" s="1"/>
  <c r="T356" i="5"/>
  <c r="I356" i="5" s="1"/>
  <c r="W356" i="5"/>
  <c r="L356" i="5" s="1"/>
  <c r="O355" i="4"/>
  <c r="N355" i="4"/>
  <c r="F431" i="6"/>
  <c r="B431" i="6" s="1"/>
  <c r="A431" i="6" s="1"/>
  <c r="D432" i="6"/>
  <c r="C432" i="6"/>
  <c r="AD355" i="4"/>
  <c r="W357" i="6"/>
  <c r="L357" i="6" s="1"/>
  <c r="U357" i="6"/>
  <c r="J357" i="6" s="1"/>
  <c r="T357" i="6"/>
  <c r="I357" i="6" s="1"/>
  <c r="V357" i="6"/>
  <c r="K357" i="6" s="1"/>
  <c r="AD357" i="6"/>
  <c r="D432" i="4"/>
  <c r="F431" i="4"/>
  <c r="B431" i="4" s="1"/>
  <c r="A431" i="4" s="1"/>
  <c r="C432" i="4"/>
  <c r="H356" i="4"/>
  <c r="G356" i="4"/>
  <c r="AC356" i="4"/>
  <c r="S357" i="4"/>
  <c r="W355" i="4"/>
  <c r="L355" i="4" s="1"/>
  <c r="V355" i="4"/>
  <c r="K355" i="4" s="1"/>
  <c r="U355" i="4"/>
  <c r="J355" i="4" s="1"/>
  <c r="T355" i="4"/>
  <c r="I355" i="4" s="1"/>
  <c r="G358" i="6"/>
  <c r="AC358" i="6"/>
  <c r="H358" i="6"/>
  <c r="S359" i="6"/>
  <c r="AC357" i="5"/>
  <c r="S358" i="5"/>
  <c r="H357" i="5"/>
  <c r="G357" i="5"/>
  <c r="O358" i="6" l="1"/>
  <c r="N358" i="6"/>
  <c r="S358" i="4"/>
  <c r="AC357" i="4"/>
  <c r="H357" i="4"/>
  <c r="G357" i="4"/>
  <c r="D432" i="5"/>
  <c r="C432" i="5"/>
  <c r="F431" i="5"/>
  <c r="B431" i="5" s="1"/>
  <c r="A431" i="5" s="1"/>
  <c r="AD358" i="6"/>
  <c r="AD356" i="4"/>
  <c r="F432" i="6"/>
  <c r="B432" i="6" s="1"/>
  <c r="A432" i="6" s="1"/>
  <c r="D433" i="6"/>
  <c r="C433" i="6"/>
  <c r="O356" i="4"/>
  <c r="N356" i="4"/>
  <c r="W357" i="5"/>
  <c r="L357" i="5" s="1"/>
  <c r="V357" i="5"/>
  <c r="K357" i="5" s="1"/>
  <c r="T357" i="5"/>
  <c r="I357" i="5" s="1"/>
  <c r="U357" i="5"/>
  <c r="J357" i="5" s="1"/>
  <c r="N357" i="5"/>
  <c r="O357" i="5"/>
  <c r="H358" i="5"/>
  <c r="G358" i="5"/>
  <c r="S359" i="5"/>
  <c r="AC358" i="5"/>
  <c r="C433" i="4"/>
  <c r="F432" i="4"/>
  <c r="B432" i="4" s="1"/>
  <c r="A432" i="4" s="1"/>
  <c r="D433" i="4"/>
  <c r="T356" i="4"/>
  <c r="I356" i="4" s="1"/>
  <c r="V356" i="4"/>
  <c r="K356" i="4" s="1"/>
  <c r="W356" i="4"/>
  <c r="L356" i="4" s="1"/>
  <c r="U356" i="4"/>
  <c r="J356" i="4" s="1"/>
  <c r="S360" i="6"/>
  <c r="AC359" i="6"/>
  <c r="H359" i="6"/>
  <c r="G359" i="6"/>
  <c r="U358" i="6"/>
  <c r="J358" i="6" s="1"/>
  <c r="T358" i="6"/>
  <c r="I358" i="6" s="1"/>
  <c r="W358" i="6"/>
  <c r="L358" i="6" s="1"/>
  <c r="V358" i="6"/>
  <c r="K358" i="6" s="1"/>
  <c r="AD357" i="5"/>
  <c r="AD359" i="6" l="1"/>
  <c r="V358" i="5"/>
  <c r="K358" i="5" s="1"/>
  <c r="U358" i="5"/>
  <c r="J358" i="5" s="1"/>
  <c r="T358" i="5"/>
  <c r="I358" i="5" s="1"/>
  <c r="W358" i="5"/>
  <c r="L358" i="5" s="1"/>
  <c r="F433" i="6"/>
  <c r="B433" i="6" s="1"/>
  <c r="A433" i="6" s="1"/>
  <c r="D434" i="6"/>
  <c r="C434" i="6"/>
  <c r="D433" i="5"/>
  <c r="F432" i="5"/>
  <c r="B432" i="5" s="1"/>
  <c r="A432" i="5" s="1"/>
  <c r="C433" i="5"/>
  <c r="W359" i="6"/>
  <c r="L359" i="6" s="1"/>
  <c r="U359" i="6"/>
  <c r="J359" i="6" s="1"/>
  <c r="V359" i="6"/>
  <c r="K359" i="6" s="1"/>
  <c r="T359" i="6"/>
  <c r="I359" i="6" s="1"/>
  <c r="N359" i="6"/>
  <c r="O359" i="6"/>
  <c r="O358" i="5"/>
  <c r="N358" i="5"/>
  <c r="W357" i="4"/>
  <c r="L357" i="4" s="1"/>
  <c r="V357" i="4"/>
  <c r="K357" i="4" s="1"/>
  <c r="U357" i="4"/>
  <c r="J357" i="4" s="1"/>
  <c r="T357" i="4"/>
  <c r="I357" i="4" s="1"/>
  <c r="G360" i="6"/>
  <c r="AC360" i="6"/>
  <c r="S361" i="6"/>
  <c r="H360" i="6"/>
  <c r="O357" i="4"/>
  <c r="N357" i="4"/>
  <c r="AD357" i="4"/>
  <c r="D434" i="4"/>
  <c r="F433" i="4"/>
  <c r="B433" i="4" s="1"/>
  <c r="A433" i="4" s="1"/>
  <c r="C434" i="4"/>
  <c r="H358" i="4"/>
  <c r="G358" i="4"/>
  <c r="AC358" i="4"/>
  <c r="S359" i="4"/>
  <c r="AD358" i="5"/>
  <c r="AC359" i="5"/>
  <c r="S360" i="5"/>
  <c r="H359" i="5"/>
  <c r="G359" i="5"/>
  <c r="S360" i="4" l="1"/>
  <c r="G359" i="4"/>
  <c r="AC359" i="4"/>
  <c r="H359" i="4"/>
  <c r="F434" i="6"/>
  <c r="B434" i="6" s="1"/>
  <c r="A434" i="6" s="1"/>
  <c r="D435" i="6"/>
  <c r="C435" i="6"/>
  <c r="W359" i="5"/>
  <c r="L359" i="5" s="1"/>
  <c r="V359" i="5"/>
  <c r="K359" i="5" s="1"/>
  <c r="T359" i="5"/>
  <c r="I359" i="5" s="1"/>
  <c r="U359" i="5"/>
  <c r="J359" i="5" s="1"/>
  <c r="AD358" i="4"/>
  <c r="D434" i="5"/>
  <c r="C434" i="5"/>
  <c r="F433" i="5"/>
  <c r="B433" i="5" s="1"/>
  <c r="A433" i="5" s="1"/>
  <c r="C435" i="4"/>
  <c r="F434" i="4"/>
  <c r="B434" i="4" s="1"/>
  <c r="A434" i="4" s="1"/>
  <c r="D435" i="4"/>
  <c r="T358" i="4"/>
  <c r="I358" i="4" s="1"/>
  <c r="V358" i="4"/>
  <c r="K358" i="4" s="1"/>
  <c r="W358" i="4"/>
  <c r="L358" i="4" s="1"/>
  <c r="U358" i="4"/>
  <c r="J358" i="4" s="1"/>
  <c r="O358" i="4"/>
  <c r="N358" i="4"/>
  <c r="O360" i="6"/>
  <c r="N360" i="6"/>
  <c r="H360" i="5"/>
  <c r="G360" i="5"/>
  <c r="S361" i="5"/>
  <c r="AC360" i="5"/>
  <c r="S362" i="6"/>
  <c r="AC361" i="6"/>
  <c r="G361" i="6"/>
  <c r="H361" i="6"/>
  <c r="O359" i="5"/>
  <c r="N359" i="5"/>
  <c r="AD359" i="5"/>
  <c r="AD360" i="6"/>
  <c r="U360" i="6"/>
  <c r="J360" i="6" s="1"/>
  <c r="W360" i="6"/>
  <c r="L360" i="6" s="1"/>
  <c r="V360" i="6"/>
  <c r="K360" i="6" s="1"/>
  <c r="T360" i="6"/>
  <c r="I360" i="6" s="1"/>
  <c r="AD361" i="6" l="1"/>
  <c r="AD360" i="5"/>
  <c r="D436" i="4"/>
  <c r="F435" i="4"/>
  <c r="B435" i="4" s="1"/>
  <c r="A435" i="4" s="1"/>
  <c r="C436" i="4"/>
  <c r="N360" i="5"/>
  <c r="O360" i="5"/>
  <c r="O361" i="6"/>
  <c r="N361" i="6"/>
  <c r="O359" i="4"/>
  <c r="N359" i="4"/>
  <c r="V360" i="5"/>
  <c r="K360" i="5" s="1"/>
  <c r="U360" i="5"/>
  <c r="J360" i="5" s="1"/>
  <c r="T360" i="5"/>
  <c r="I360" i="5" s="1"/>
  <c r="W360" i="5"/>
  <c r="L360" i="5" s="1"/>
  <c r="W361" i="6"/>
  <c r="L361" i="6" s="1"/>
  <c r="U361" i="6"/>
  <c r="J361" i="6" s="1"/>
  <c r="T361" i="6"/>
  <c r="I361" i="6" s="1"/>
  <c r="V361" i="6"/>
  <c r="K361" i="6" s="1"/>
  <c r="AD359" i="4"/>
  <c r="AC361" i="5"/>
  <c r="S362" i="5"/>
  <c r="H361" i="5"/>
  <c r="G361" i="5"/>
  <c r="W359" i="4"/>
  <c r="L359" i="4" s="1"/>
  <c r="V359" i="4"/>
  <c r="K359" i="4" s="1"/>
  <c r="U359" i="4"/>
  <c r="J359" i="4" s="1"/>
  <c r="T359" i="4"/>
  <c r="I359" i="4" s="1"/>
  <c r="G362" i="6"/>
  <c r="AC362" i="6"/>
  <c r="H362" i="6"/>
  <c r="S363" i="6"/>
  <c r="D435" i="5"/>
  <c r="F434" i="5"/>
  <c r="B434" i="5" s="1"/>
  <c r="A434" i="5" s="1"/>
  <c r="C435" i="5"/>
  <c r="F435" i="6"/>
  <c r="B435" i="6" s="1"/>
  <c r="A435" i="6" s="1"/>
  <c r="C436" i="6"/>
  <c r="D436" i="6"/>
  <c r="H360" i="4"/>
  <c r="G360" i="4"/>
  <c r="AC360" i="4"/>
  <c r="S361" i="4"/>
  <c r="AD360" i="4" l="1"/>
  <c r="S364" i="6"/>
  <c r="AC363" i="6"/>
  <c r="H363" i="6"/>
  <c r="G363" i="6"/>
  <c r="C437" i="4"/>
  <c r="F436" i="4"/>
  <c r="B436" i="4" s="1"/>
  <c r="A436" i="4" s="1"/>
  <c r="D437" i="4"/>
  <c r="F436" i="6"/>
  <c r="B436" i="6" s="1"/>
  <c r="A436" i="6" s="1"/>
  <c r="C437" i="6"/>
  <c r="D437" i="6"/>
  <c r="S362" i="4"/>
  <c r="H361" i="4"/>
  <c r="G361" i="4"/>
  <c r="AC361" i="4"/>
  <c r="AD362" i="6"/>
  <c r="W361" i="5"/>
  <c r="L361" i="5" s="1"/>
  <c r="V361" i="5"/>
  <c r="K361" i="5" s="1"/>
  <c r="T361" i="5"/>
  <c r="I361" i="5" s="1"/>
  <c r="U361" i="5"/>
  <c r="J361" i="5" s="1"/>
  <c r="U362" i="6"/>
  <c r="J362" i="6" s="1"/>
  <c r="V362" i="6"/>
  <c r="K362" i="6" s="1"/>
  <c r="W362" i="6"/>
  <c r="L362" i="6" s="1"/>
  <c r="T362" i="6"/>
  <c r="I362" i="6" s="1"/>
  <c r="N361" i="5"/>
  <c r="O361" i="5"/>
  <c r="H362" i="5"/>
  <c r="G362" i="5"/>
  <c r="AC362" i="5"/>
  <c r="S363" i="5"/>
  <c r="T360" i="4"/>
  <c r="I360" i="4" s="1"/>
  <c r="V360" i="4"/>
  <c r="K360" i="4" s="1"/>
  <c r="W360" i="4"/>
  <c r="L360" i="4" s="1"/>
  <c r="U360" i="4"/>
  <c r="J360" i="4" s="1"/>
  <c r="N360" i="4"/>
  <c r="O360" i="4"/>
  <c r="AD361" i="5"/>
  <c r="N362" i="6"/>
  <c r="O362" i="6"/>
  <c r="D436" i="5"/>
  <c r="C436" i="5"/>
  <c r="F435" i="5"/>
  <c r="B435" i="5" s="1"/>
  <c r="A435" i="5" s="1"/>
  <c r="AD362" i="5" l="1"/>
  <c r="AD361" i="4"/>
  <c r="D438" i="4"/>
  <c r="F437" i="4"/>
  <c r="B437" i="4" s="1"/>
  <c r="A437" i="4" s="1"/>
  <c r="C438" i="4"/>
  <c r="AC363" i="5"/>
  <c r="S364" i="5"/>
  <c r="H363" i="5"/>
  <c r="G363" i="5"/>
  <c r="W363" i="6"/>
  <c r="L363" i="6" s="1"/>
  <c r="U363" i="6"/>
  <c r="J363" i="6" s="1"/>
  <c r="V363" i="6"/>
  <c r="K363" i="6" s="1"/>
  <c r="T363" i="6"/>
  <c r="I363" i="6" s="1"/>
  <c r="F437" i="6"/>
  <c r="B437" i="6" s="1"/>
  <c r="A437" i="6" s="1"/>
  <c r="D438" i="6"/>
  <c r="C438" i="6"/>
  <c r="O363" i="6"/>
  <c r="N363" i="6"/>
  <c r="V362" i="5"/>
  <c r="K362" i="5" s="1"/>
  <c r="U362" i="5"/>
  <c r="J362" i="5" s="1"/>
  <c r="T362" i="5"/>
  <c r="I362" i="5" s="1"/>
  <c r="W362" i="5"/>
  <c r="L362" i="5" s="1"/>
  <c r="AD363" i="6"/>
  <c r="H362" i="4"/>
  <c r="G362" i="4"/>
  <c r="AC362" i="4"/>
  <c r="S363" i="4"/>
  <c r="D437" i="5"/>
  <c r="F436" i="5"/>
  <c r="B436" i="5" s="1"/>
  <c r="A436" i="5" s="1"/>
  <c r="C437" i="5"/>
  <c r="N362" i="5"/>
  <c r="O362" i="5"/>
  <c r="W361" i="4"/>
  <c r="L361" i="4" s="1"/>
  <c r="V361" i="4"/>
  <c r="K361" i="4" s="1"/>
  <c r="U361" i="4"/>
  <c r="J361" i="4" s="1"/>
  <c r="T361" i="4"/>
  <c r="I361" i="4" s="1"/>
  <c r="G364" i="6"/>
  <c r="AC364" i="6"/>
  <c r="H364" i="6"/>
  <c r="S365" i="6"/>
  <c r="O361" i="4"/>
  <c r="N361" i="4"/>
  <c r="AD364" i="6" l="1"/>
  <c r="AD362" i="4"/>
  <c r="S366" i="6"/>
  <c r="AC365" i="6"/>
  <c r="H365" i="6"/>
  <c r="G365" i="6"/>
  <c r="S364" i="4"/>
  <c r="H363" i="4"/>
  <c r="G363" i="4"/>
  <c r="AC363" i="4"/>
  <c r="AD363" i="5"/>
  <c r="T362" i="4"/>
  <c r="I362" i="4" s="1"/>
  <c r="V362" i="4"/>
  <c r="K362" i="4" s="1"/>
  <c r="W362" i="4"/>
  <c r="L362" i="4" s="1"/>
  <c r="U362" i="4"/>
  <c r="J362" i="4" s="1"/>
  <c r="D438" i="5"/>
  <c r="C438" i="5"/>
  <c r="F437" i="5"/>
  <c r="B437" i="5" s="1"/>
  <c r="A437" i="5" s="1"/>
  <c r="C439" i="4"/>
  <c r="F438" i="4"/>
  <c r="B438" i="4" s="1"/>
  <c r="A438" i="4" s="1"/>
  <c r="D439" i="4"/>
  <c r="O364" i="6"/>
  <c r="N364" i="6"/>
  <c r="U364" i="6"/>
  <c r="J364" i="6" s="1"/>
  <c r="T364" i="6"/>
  <c r="I364" i="6" s="1"/>
  <c r="W364" i="6"/>
  <c r="L364" i="6" s="1"/>
  <c r="V364" i="6"/>
  <c r="K364" i="6" s="1"/>
  <c r="N362" i="4"/>
  <c r="O362" i="4"/>
  <c r="F438" i="6"/>
  <c r="B438" i="6" s="1"/>
  <c r="A438" i="6" s="1"/>
  <c r="C439" i="6"/>
  <c r="D439" i="6"/>
  <c r="H364" i="5"/>
  <c r="G364" i="5"/>
  <c r="AC364" i="5"/>
  <c r="S365" i="5"/>
  <c r="W363" i="5"/>
  <c r="L363" i="5" s="1"/>
  <c r="V363" i="5"/>
  <c r="K363" i="5" s="1"/>
  <c r="T363" i="5"/>
  <c r="I363" i="5" s="1"/>
  <c r="U363" i="5"/>
  <c r="J363" i="5" s="1"/>
  <c r="O363" i="5"/>
  <c r="N363" i="5"/>
  <c r="AD364" i="5" l="1"/>
  <c r="AD363" i="4"/>
  <c r="D439" i="5"/>
  <c r="F438" i="5"/>
  <c r="B438" i="5" s="1"/>
  <c r="A438" i="5" s="1"/>
  <c r="C439" i="5"/>
  <c r="W363" i="4"/>
  <c r="L363" i="4" s="1"/>
  <c r="V363" i="4"/>
  <c r="K363" i="4" s="1"/>
  <c r="U363" i="4"/>
  <c r="J363" i="4" s="1"/>
  <c r="T363" i="4"/>
  <c r="I363" i="4" s="1"/>
  <c r="N363" i="4"/>
  <c r="O363" i="4"/>
  <c r="F439" i="6"/>
  <c r="B439" i="6" s="1"/>
  <c r="A439" i="6" s="1"/>
  <c r="D440" i="6"/>
  <c r="C440" i="6"/>
  <c r="D440" i="4"/>
  <c r="F439" i="4"/>
  <c r="B439" i="4" s="1"/>
  <c r="A439" i="4" s="1"/>
  <c r="C440" i="4"/>
  <c r="W365" i="6"/>
  <c r="L365" i="6" s="1"/>
  <c r="U365" i="6"/>
  <c r="J365" i="6" s="1"/>
  <c r="T365" i="6"/>
  <c r="I365" i="6" s="1"/>
  <c r="V365" i="6"/>
  <c r="K365" i="6" s="1"/>
  <c r="S366" i="5"/>
  <c r="AC365" i="5"/>
  <c r="H365" i="5"/>
  <c r="G365" i="5"/>
  <c r="O365" i="6"/>
  <c r="N365" i="6"/>
  <c r="AD365" i="6"/>
  <c r="N364" i="5"/>
  <c r="O364" i="5"/>
  <c r="H364" i="4"/>
  <c r="G364" i="4"/>
  <c r="AC364" i="4"/>
  <c r="S365" i="4"/>
  <c r="V364" i="5"/>
  <c r="K364" i="5" s="1"/>
  <c r="U364" i="5"/>
  <c r="J364" i="5" s="1"/>
  <c r="T364" i="5"/>
  <c r="I364" i="5" s="1"/>
  <c r="W364" i="5"/>
  <c r="L364" i="5" s="1"/>
  <c r="G366" i="6"/>
  <c r="AC366" i="6"/>
  <c r="S367" i="6"/>
  <c r="H366" i="6"/>
  <c r="AD366" i="6" l="1"/>
  <c r="AD364" i="4"/>
  <c r="O366" i="6"/>
  <c r="N366" i="6"/>
  <c r="O364" i="4"/>
  <c r="N364" i="4"/>
  <c r="AD365" i="5"/>
  <c r="C441" i="4"/>
  <c r="F440" i="4"/>
  <c r="B440" i="4" s="1"/>
  <c r="A440" i="4" s="1"/>
  <c r="D441" i="4"/>
  <c r="D440" i="5"/>
  <c r="C440" i="5"/>
  <c r="F439" i="5"/>
  <c r="B439" i="5" s="1"/>
  <c r="A439" i="5" s="1"/>
  <c r="S368" i="6"/>
  <c r="AC367" i="6"/>
  <c r="G367" i="6"/>
  <c r="H367" i="6"/>
  <c r="AC366" i="5"/>
  <c r="S367" i="5"/>
  <c r="H366" i="5"/>
  <c r="G366" i="5"/>
  <c r="S366" i="4"/>
  <c r="H365" i="4"/>
  <c r="G365" i="4"/>
  <c r="AC365" i="4"/>
  <c r="F440" i="6"/>
  <c r="B440" i="6" s="1"/>
  <c r="A440" i="6" s="1"/>
  <c r="D441" i="6"/>
  <c r="C441" i="6"/>
  <c r="W365" i="5"/>
  <c r="L365" i="5" s="1"/>
  <c r="V365" i="5"/>
  <c r="K365" i="5" s="1"/>
  <c r="T365" i="5"/>
  <c r="I365" i="5" s="1"/>
  <c r="U365" i="5"/>
  <c r="J365" i="5" s="1"/>
  <c r="U366" i="6"/>
  <c r="J366" i="6" s="1"/>
  <c r="W366" i="6"/>
  <c r="L366" i="6" s="1"/>
  <c r="V366" i="6"/>
  <c r="K366" i="6" s="1"/>
  <c r="T366" i="6"/>
  <c r="I366" i="6" s="1"/>
  <c r="T364" i="4"/>
  <c r="I364" i="4" s="1"/>
  <c r="V364" i="4"/>
  <c r="K364" i="4" s="1"/>
  <c r="W364" i="4"/>
  <c r="L364" i="4" s="1"/>
  <c r="U364" i="4"/>
  <c r="J364" i="4" s="1"/>
  <c r="O365" i="5"/>
  <c r="N365" i="5"/>
  <c r="AD366" i="5" l="1"/>
  <c r="AD365" i="4"/>
  <c r="G367" i="5"/>
  <c r="AC367" i="5"/>
  <c r="S368" i="5"/>
  <c r="H367" i="5"/>
  <c r="F441" i="6"/>
  <c r="B441" i="6" s="1"/>
  <c r="A441" i="6" s="1"/>
  <c r="D442" i="6"/>
  <c r="C442" i="6"/>
  <c r="G368" i="6"/>
  <c r="AC368" i="6"/>
  <c r="H368" i="6"/>
  <c r="S369" i="6"/>
  <c r="W366" i="5"/>
  <c r="L366" i="5" s="1"/>
  <c r="U366" i="5"/>
  <c r="J366" i="5" s="1"/>
  <c r="V366" i="5"/>
  <c r="K366" i="5" s="1"/>
  <c r="T366" i="5"/>
  <c r="I366" i="5" s="1"/>
  <c r="D442" i="4"/>
  <c r="F441" i="4"/>
  <c r="B441" i="4" s="1"/>
  <c r="A441" i="4" s="1"/>
  <c r="C442" i="4"/>
  <c r="D441" i="5"/>
  <c r="F440" i="5"/>
  <c r="B440" i="5" s="1"/>
  <c r="A440" i="5" s="1"/>
  <c r="C441" i="5"/>
  <c r="W365" i="4"/>
  <c r="L365" i="4" s="1"/>
  <c r="V365" i="4"/>
  <c r="K365" i="4" s="1"/>
  <c r="U365" i="4"/>
  <c r="J365" i="4" s="1"/>
  <c r="T365" i="4"/>
  <c r="I365" i="4" s="1"/>
  <c r="N367" i="6"/>
  <c r="O367" i="6"/>
  <c r="O365" i="4"/>
  <c r="N365" i="4"/>
  <c r="W367" i="6"/>
  <c r="L367" i="6" s="1"/>
  <c r="U367" i="6"/>
  <c r="J367" i="6" s="1"/>
  <c r="T367" i="6"/>
  <c r="I367" i="6" s="1"/>
  <c r="V367" i="6"/>
  <c r="K367" i="6" s="1"/>
  <c r="N366" i="5"/>
  <c r="O366" i="5"/>
  <c r="H366" i="4"/>
  <c r="G366" i="4"/>
  <c r="AC366" i="4"/>
  <c r="S367" i="4"/>
  <c r="AD367" i="6"/>
  <c r="AD368" i="6" l="1"/>
  <c r="AD367" i="5"/>
  <c r="T366" i="4"/>
  <c r="I366" i="4" s="1"/>
  <c r="V366" i="4"/>
  <c r="K366" i="4" s="1"/>
  <c r="U366" i="4"/>
  <c r="J366" i="4" s="1"/>
  <c r="W366" i="4"/>
  <c r="L366" i="4" s="1"/>
  <c r="N366" i="4"/>
  <c r="O366" i="4"/>
  <c r="C443" i="4"/>
  <c r="F442" i="4"/>
  <c r="B442" i="4" s="1"/>
  <c r="A442" i="4" s="1"/>
  <c r="D443" i="4"/>
  <c r="F442" i="6"/>
  <c r="B442" i="6" s="1"/>
  <c r="A442" i="6" s="1"/>
  <c r="D443" i="6"/>
  <c r="C443" i="6"/>
  <c r="S370" i="6"/>
  <c r="AC369" i="6"/>
  <c r="H369" i="6"/>
  <c r="G369" i="6"/>
  <c r="O368" i="6"/>
  <c r="N368" i="6"/>
  <c r="N367" i="5"/>
  <c r="O367" i="5"/>
  <c r="D442" i="5"/>
  <c r="C442" i="5"/>
  <c r="F441" i="5"/>
  <c r="B441" i="5" s="1"/>
  <c r="A441" i="5" s="1"/>
  <c r="AC368" i="5"/>
  <c r="S369" i="5"/>
  <c r="G368" i="5"/>
  <c r="H368" i="5"/>
  <c r="S368" i="4"/>
  <c r="H367" i="4"/>
  <c r="G367" i="4"/>
  <c r="AC367" i="4"/>
  <c r="U368" i="6"/>
  <c r="J368" i="6" s="1"/>
  <c r="V368" i="6"/>
  <c r="K368" i="6" s="1"/>
  <c r="W368" i="6"/>
  <c r="L368" i="6" s="1"/>
  <c r="T368" i="6"/>
  <c r="I368" i="6" s="1"/>
  <c r="AD366" i="4"/>
  <c r="U367" i="5"/>
  <c r="J367" i="5" s="1"/>
  <c r="W367" i="5"/>
  <c r="L367" i="5" s="1"/>
  <c r="V367" i="5"/>
  <c r="K367" i="5" s="1"/>
  <c r="T367" i="5"/>
  <c r="I367" i="5" s="1"/>
  <c r="W369" i="6" l="1"/>
  <c r="L369" i="6" s="1"/>
  <c r="U369" i="6"/>
  <c r="J369" i="6" s="1"/>
  <c r="V369" i="6"/>
  <c r="K369" i="6" s="1"/>
  <c r="T369" i="6"/>
  <c r="I369" i="6" s="1"/>
  <c r="O369" i="6"/>
  <c r="N369" i="6"/>
  <c r="AD367" i="4"/>
  <c r="C444" i="6"/>
  <c r="F443" i="6"/>
  <c r="B443" i="6" s="1"/>
  <c r="A443" i="6" s="1"/>
  <c r="D444" i="6"/>
  <c r="W367" i="4"/>
  <c r="L367" i="4" s="1"/>
  <c r="V367" i="4"/>
  <c r="K367" i="4" s="1"/>
  <c r="U367" i="4"/>
  <c r="J367" i="4" s="1"/>
  <c r="T367" i="4"/>
  <c r="I367" i="4" s="1"/>
  <c r="N368" i="5"/>
  <c r="O368" i="5"/>
  <c r="D443" i="5"/>
  <c r="F442" i="5"/>
  <c r="B442" i="5" s="1"/>
  <c r="A442" i="5" s="1"/>
  <c r="C443" i="5"/>
  <c r="AD369" i="6"/>
  <c r="O367" i="4"/>
  <c r="N367" i="4"/>
  <c r="H368" i="4"/>
  <c r="G368" i="4"/>
  <c r="AC368" i="4"/>
  <c r="S369" i="4"/>
  <c r="W368" i="5"/>
  <c r="L368" i="5" s="1"/>
  <c r="U368" i="5"/>
  <c r="J368" i="5" s="1"/>
  <c r="T368" i="5"/>
  <c r="I368" i="5" s="1"/>
  <c r="V368" i="5"/>
  <c r="K368" i="5" s="1"/>
  <c r="G370" i="6"/>
  <c r="AC370" i="6"/>
  <c r="H370" i="6"/>
  <c r="S371" i="6"/>
  <c r="G369" i="5"/>
  <c r="AC369" i="5"/>
  <c r="S370" i="5"/>
  <c r="H369" i="5"/>
  <c r="AD368" i="5"/>
  <c r="D444" i="4"/>
  <c r="F443" i="4"/>
  <c r="B443" i="4" s="1"/>
  <c r="A443" i="4" s="1"/>
  <c r="C444" i="4"/>
  <c r="AD370" i="6" l="1"/>
  <c r="AD369" i="5"/>
  <c r="N369" i="5"/>
  <c r="O369" i="5"/>
  <c r="T368" i="4"/>
  <c r="I368" i="4" s="1"/>
  <c r="V368" i="4"/>
  <c r="K368" i="4" s="1"/>
  <c r="W368" i="4"/>
  <c r="L368" i="4" s="1"/>
  <c r="U368" i="4"/>
  <c r="J368" i="4" s="1"/>
  <c r="D445" i="4"/>
  <c r="C445" i="4"/>
  <c r="F444" i="4"/>
  <c r="B444" i="4" s="1"/>
  <c r="A444" i="4" s="1"/>
  <c r="AC370" i="5"/>
  <c r="S371" i="5"/>
  <c r="G370" i="5"/>
  <c r="H370" i="5"/>
  <c r="O368" i="4"/>
  <c r="N368" i="4"/>
  <c r="U369" i="5"/>
  <c r="J369" i="5" s="1"/>
  <c r="W369" i="5"/>
  <c r="L369" i="5" s="1"/>
  <c r="V369" i="5"/>
  <c r="K369" i="5" s="1"/>
  <c r="T369" i="5"/>
  <c r="I369" i="5" s="1"/>
  <c r="S372" i="6"/>
  <c r="AC371" i="6"/>
  <c r="H371" i="6"/>
  <c r="G371" i="6"/>
  <c r="O370" i="6"/>
  <c r="N370" i="6"/>
  <c r="S370" i="4"/>
  <c r="AC369" i="4"/>
  <c r="H369" i="4"/>
  <c r="G369" i="4"/>
  <c r="D444" i="5"/>
  <c r="C444" i="5"/>
  <c r="F443" i="5"/>
  <c r="B443" i="5" s="1"/>
  <c r="A443" i="5" s="1"/>
  <c r="U370" i="6"/>
  <c r="J370" i="6" s="1"/>
  <c r="W370" i="6"/>
  <c r="L370" i="6" s="1"/>
  <c r="V370" i="6"/>
  <c r="K370" i="6" s="1"/>
  <c r="T370" i="6"/>
  <c r="I370" i="6" s="1"/>
  <c r="AD368" i="4"/>
  <c r="F444" i="6"/>
  <c r="B444" i="6" s="1"/>
  <c r="A444" i="6" s="1"/>
  <c r="D445" i="6"/>
  <c r="C445" i="6"/>
  <c r="AD370" i="5" l="1"/>
  <c r="W370" i="5"/>
  <c r="L370" i="5" s="1"/>
  <c r="U370" i="5"/>
  <c r="J370" i="5" s="1"/>
  <c r="V370" i="5"/>
  <c r="K370" i="5" s="1"/>
  <c r="T370" i="5"/>
  <c r="I370" i="5" s="1"/>
  <c r="G371" i="5"/>
  <c r="AC371" i="5"/>
  <c r="S372" i="5"/>
  <c r="H371" i="5"/>
  <c r="W369" i="4"/>
  <c r="L369" i="4" s="1"/>
  <c r="V369" i="4"/>
  <c r="K369" i="4" s="1"/>
  <c r="U369" i="4"/>
  <c r="J369" i="4" s="1"/>
  <c r="T369" i="4"/>
  <c r="I369" i="4" s="1"/>
  <c r="W371" i="6"/>
  <c r="L371" i="6" s="1"/>
  <c r="U371" i="6"/>
  <c r="J371" i="6" s="1"/>
  <c r="T371" i="6"/>
  <c r="I371" i="6" s="1"/>
  <c r="V371" i="6"/>
  <c r="K371" i="6" s="1"/>
  <c r="N369" i="4"/>
  <c r="O369" i="4"/>
  <c r="N371" i="6"/>
  <c r="O371" i="6"/>
  <c r="AD369" i="4"/>
  <c r="AD371" i="6"/>
  <c r="F445" i="4"/>
  <c r="B445" i="4" s="1"/>
  <c r="A445" i="4" s="1"/>
  <c r="D446" i="4"/>
  <c r="C446" i="4"/>
  <c r="D445" i="5"/>
  <c r="F444" i="5"/>
  <c r="B444" i="5" s="1"/>
  <c r="A444" i="5" s="1"/>
  <c r="C445" i="5"/>
  <c r="C446" i="6"/>
  <c r="F445" i="6"/>
  <c r="B445" i="6" s="1"/>
  <c r="A445" i="6" s="1"/>
  <c r="D446" i="6"/>
  <c r="H370" i="4"/>
  <c r="G370" i="4"/>
  <c r="AC370" i="4"/>
  <c r="S371" i="4"/>
  <c r="G372" i="6"/>
  <c r="AC372" i="6"/>
  <c r="S373" i="6"/>
  <c r="H372" i="6"/>
  <c r="O370" i="5"/>
  <c r="N370" i="5"/>
  <c r="AD370" i="4" l="1"/>
  <c r="AD372" i="6"/>
  <c r="AD371" i="5"/>
  <c r="U372" i="6"/>
  <c r="J372" i="6" s="1"/>
  <c r="V372" i="6"/>
  <c r="K372" i="6" s="1"/>
  <c r="T372" i="6"/>
  <c r="I372" i="6" s="1"/>
  <c r="W372" i="6"/>
  <c r="L372" i="6" s="1"/>
  <c r="U371" i="5"/>
  <c r="J371" i="5" s="1"/>
  <c r="W371" i="5"/>
  <c r="L371" i="5" s="1"/>
  <c r="V371" i="5"/>
  <c r="K371" i="5" s="1"/>
  <c r="T371" i="5"/>
  <c r="I371" i="5" s="1"/>
  <c r="D446" i="5"/>
  <c r="C446" i="5"/>
  <c r="F445" i="5"/>
  <c r="B445" i="5" s="1"/>
  <c r="A445" i="5" s="1"/>
  <c r="O370" i="4"/>
  <c r="N370" i="4"/>
  <c r="S372" i="4"/>
  <c r="AC371" i="4"/>
  <c r="G371" i="4"/>
  <c r="H371" i="4"/>
  <c r="F446" i="4"/>
  <c r="B446" i="4" s="1"/>
  <c r="A446" i="4" s="1"/>
  <c r="D447" i="4"/>
  <c r="C447" i="4"/>
  <c r="O372" i="6"/>
  <c r="N372" i="6"/>
  <c r="O371" i="5"/>
  <c r="N371" i="5"/>
  <c r="F446" i="6"/>
  <c r="B446" i="6" s="1"/>
  <c r="A446" i="6" s="1"/>
  <c r="D447" i="6"/>
  <c r="C447" i="6"/>
  <c r="T370" i="4"/>
  <c r="I370" i="4" s="1"/>
  <c r="V370" i="4"/>
  <c r="K370" i="4" s="1"/>
  <c r="W370" i="4"/>
  <c r="L370" i="4" s="1"/>
  <c r="U370" i="4"/>
  <c r="J370" i="4" s="1"/>
  <c r="S374" i="6"/>
  <c r="AC373" i="6"/>
  <c r="H373" i="6"/>
  <c r="G373" i="6"/>
  <c r="AC372" i="5"/>
  <c r="S373" i="5"/>
  <c r="G372" i="5"/>
  <c r="H372" i="5"/>
  <c r="AD373" i="6" l="1"/>
  <c r="AD372" i="5"/>
  <c r="N373" i="6"/>
  <c r="O373" i="6"/>
  <c r="D447" i="5"/>
  <c r="F446" i="5"/>
  <c r="B446" i="5" s="1"/>
  <c r="A446" i="5" s="1"/>
  <c r="C447" i="5"/>
  <c r="W373" i="6"/>
  <c r="L373" i="6" s="1"/>
  <c r="V373" i="6"/>
  <c r="K373" i="6" s="1"/>
  <c r="U373" i="6"/>
  <c r="J373" i="6" s="1"/>
  <c r="T373" i="6"/>
  <c r="I373" i="6" s="1"/>
  <c r="O371" i="4"/>
  <c r="N371" i="4"/>
  <c r="G374" i="6"/>
  <c r="AC374" i="6"/>
  <c r="S375" i="6"/>
  <c r="H374" i="6"/>
  <c r="H372" i="4"/>
  <c r="G372" i="4"/>
  <c r="AC372" i="4"/>
  <c r="S373" i="4"/>
  <c r="W371" i="4"/>
  <c r="L371" i="4" s="1"/>
  <c r="V371" i="4"/>
  <c r="K371" i="4" s="1"/>
  <c r="U371" i="4"/>
  <c r="J371" i="4" s="1"/>
  <c r="T371" i="4"/>
  <c r="I371" i="4" s="1"/>
  <c r="AD371" i="4"/>
  <c r="F447" i="4"/>
  <c r="B447" i="4" s="1"/>
  <c r="A447" i="4" s="1"/>
  <c r="D448" i="4"/>
  <c r="C448" i="4"/>
  <c r="C448" i="6"/>
  <c r="F447" i="6"/>
  <c r="B447" i="6" s="1"/>
  <c r="A447" i="6" s="1"/>
  <c r="D448" i="6"/>
  <c r="O372" i="5"/>
  <c r="N372" i="5"/>
  <c r="W372" i="5"/>
  <c r="L372" i="5" s="1"/>
  <c r="U372" i="5"/>
  <c r="J372" i="5" s="1"/>
  <c r="V372" i="5"/>
  <c r="K372" i="5" s="1"/>
  <c r="T372" i="5"/>
  <c r="I372" i="5" s="1"/>
  <c r="G373" i="5"/>
  <c r="AC373" i="5"/>
  <c r="S374" i="5"/>
  <c r="H373" i="5"/>
  <c r="AD374" i="6" l="1"/>
  <c r="AD373" i="5"/>
  <c r="AD372" i="4"/>
  <c r="U373" i="5"/>
  <c r="J373" i="5" s="1"/>
  <c r="W373" i="5"/>
  <c r="L373" i="5" s="1"/>
  <c r="V373" i="5"/>
  <c r="K373" i="5" s="1"/>
  <c r="T373" i="5"/>
  <c r="I373" i="5" s="1"/>
  <c r="D448" i="5"/>
  <c r="C448" i="5"/>
  <c r="F447" i="5"/>
  <c r="B447" i="5" s="1"/>
  <c r="A447" i="5" s="1"/>
  <c r="S374" i="4"/>
  <c r="AC373" i="4"/>
  <c r="H373" i="4"/>
  <c r="G373" i="4"/>
  <c r="F448" i="6"/>
  <c r="B448" i="6" s="1"/>
  <c r="A448" i="6" s="1"/>
  <c r="C449" i="6"/>
  <c r="D449" i="6"/>
  <c r="T372" i="4"/>
  <c r="I372" i="4" s="1"/>
  <c r="V372" i="4"/>
  <c r="K372" i="4" s="1"/>
  <c r="W372" i="4"/>
  <c r="L372" i="4" s="1"/>
  <c r="U372" i="4"/>
  <c r="J372" i="4" s="1"/>
  <c r="U374" i="6"/>
  <c r="J374" i="6" s="1"/>
  <c r="W374" i="6"/>
  <c r="L374" i="6" s="1"/>
  <c r="V374" i="6"/>
  <c r="K374" i="6" s="1"/>
  <c r="T374" i="6"/>
  <c r="I374" i="6" s="1"/>
  <c r="N373" i="5"/>
  <c r="O373" i="5"/>
  <c r="N372" i="4"/>
  <c r="O372" i="4"/>
  <c r="AC374" i="5"/>
  <c r="S375" i="5"/>
  <c r="G374" i="5"/>
  <c r="H374" i="5"/>
  <c r="F448" i="4"/>
  <c r="B448" i="4" s="1"/>
  <c r="A448" i="4" s="1"/>
  <c r="C449" i="4"/>
  <c r="D449" i="4"/>
  <c r="O374" i="6"/>
  <c r="N374" i="6"/>
  <c r="S376" i="6"/>
  <c r="AC375" i="6"/>
  <c r="G375" i="6"/>
  <c r="H375" i="6"/>
  <c r="AD374" i="5" l="1"/>
  <c r="AD375" i="6"/>
  <c r="W374" i="5"/>
  <c r="L374" i="5" s="1"/>
  <c r="U374" i="5"/>
  <c r="J374" i="5" s="1"/>
  <c r="V374" i="5"/>
  <c r="K374" i="5" s="1"/>
  <c r="T374" i="5"/>
  <c r="I374" i="5" s="1"/>
  <c r="D449" i="5"/>
  <c r="F448" i="5"/>
  <c r="B448" i="5" s="1"/>
  <c r="A448" i="5" s="1"/>
  <c r="C449" i="5"/>
  <c r="N373" i="4"/>
  <c r="O373" i="4"/>
  <c r="AD373" i="4"/>
  <c r="O374" i="5"/>
  <c r="N374" i="5"/>
  <c r="W373" i="4"/>
  <c r="L373" i="4" s="1"/>
  <c r="V373" i="4"/>
  <c r="K373" i="4" s="1"/>
  <c r="U373" i="4"/>
  <c r="J373" i="4" s="1"/>
  <c r="T373" i="4"/>
  <c r="I373" i="4" s="1"/>
  <c r="N375" i="6"/>
  <c r="O375" i="6"/>
  <c r="H374" i="4"/>
  <c r="G374" i="4"/>
  <c r="AC374" i="4"/>
  <c r="S375" i="4"/>
  <c r="G376" i="6"/>
  <c r="AC376" i="6"/>
  <c r="S377" i="6"/>
  <c r="H376" i="6"/>
  <c r="G375" i="5"/>
  <c r="AC375" i="5"/>
  <c r="S376" i="5"/>
  <c r="H375" i="5"/>
  <c r="W375" i="6"/>
  <c r="L375" i="6" s="1"/>
  <c r="V375" i="6"/>
  <c r="K375" i="6" s="1"/>
  <c r="U375" i="6"/>
  <c r="J375" i="6" s="1"/>
  <c r="T375" i="6"/>
  <c r="I375" i="6" s="1"/>
  <c r="F449" i="4"/>
  <c r="B449" i="4" s="1"/>
  <c r="A449" i="4" s="1"/>
  <c r="D450" i="4"/>
  <c r="C450" i="4"/>
  <c r="C450" i="6"/>
  <c r="F449" i="6"/>
  <c r="B449" i="6" s="1"/>
  <c r="A449" i="6" s="1"/>
  <c r="D450" i="6"/>
  <c r="AD374" i="4" l="1"/>
  <c r="AD376" i="6"/>
  <c r="S378" i="6"/>
  <c r="AC377" i="6"/>
  <c r="H377" i="6"/>
  <c r="G377" i="6"/>
  <c r="O375" i="5"/>
  <c r="N375" i="5"/>
  <c r="AC376" i="5"/>
  <c r="S377" i="5"/>
  <c r="G376" i="5"/>
  <c r="H376" i="5"/>
  <c r="F450" i="6"/>
  <c r="B450" i="6" s="1"/>
  <c r="A450" i="6" s="1"/>
  <c r="D451" i="6"/>
  <c r="C451" i="6"/>
  <c r="U376" i="6"/>
  <c r="J376" i="6" s="1"/>
  <c r="W376" i="6"/>
  <c r="L376" i="6" s="1"/>
  <c r="V376" i="6"/>
  <c r="K376" i="6" s="1"/>
  <c r="T376" i="6"/>
  <c r="I376" i="6" s="1"/>
  <c r="S376" i="4"/>
  <c r="G375" i="4"/>
  <c r="AC375" i="4"/>
  <c r="H375" i="4"/>
  <c r="AD375" i="5"/>
  <c r="T374" i="4"/>
  <c r="I374" i="4" s="1"/>
  <c r="V374" i="4"/>
  <c r="K374" i="4" s="1"/>
  <c r="W374" i="4"/>
  <c r="L374" i="4" s="1"/>
  <c r="U374" i="4"/>
  <c r="J374" i="4" s="1"/>
  <c r="F450" i="4"/>
  <c r="B450" i="4" s="1"/>
  <c r="A450" i="4" s="1"/>
  <c r="C451" i="4"/>
  <c r="D451" i="4"/>
  <c r="U375" i="5"/>
  <c r="J375" i="5" s="1"/>
  <c r="W375" i="5"/>
  <c r="L375" i="5" s="1"/>
  <c r="V375" i="5"/>
  <c r="K375" i="5" s="1"/>
  <c r="T375" i="5"/>
  <c r="I375" i="5" s="1"/>
  <c r="O374" i="4"/>
  <c r="N374" i="4"/>
  <c r="D450" i="5"/>
  <c r="C450" i="5"/>
  <c r="F449" i="5"/>
  <c r="B449" i="5" s="1"/>
  <c r="A449" i="5" s="1"/>
  <c r="O376" i="6"/>
  <c r="N376" i="6"/>
  <c r="AD375" i="4" l="1"/>
  <c r="AD376" i="5"/>
  <c r="D451" i="5"/>
  <c r="F450" i="5"/>
  <c r="B450" i="5" s="1"/>
  <c r="A450" i="5" s="1"/>
  <c r="C451" i="5"/>
  <c r="H376" i="4"/>
  <c r="G376" i="4"/>
  <c r="AC376" i="4"/>
  <c r="S377" i="4"/>
  <c r="C452" i="6"/>
  <c r="F451" i="6"/>
  <c r="B451" i="6" s="1"/>
  <c r="A451" i="6" s="1"/>
  <c r="D452" i="6"/>
  <c r="O376" i="5"/>
  <c r="N376" i="5"/>
  <c r="O377" i="6"/>
  <c r="N377" i="6"/>
  <c r="W377" i="6"/>
  <c r="L377" i="6" s="1"/>
  <c r="V377" i="6"/>
  <c r="K377" i="6" s="1"/>
  <c r="U377" i="6"/>
  <c r="J377" i="6" s="1"/>
  <c r="T377" i="6"/>
  <c r="I377" i="6" s="1"/>
  <c r="F451" i="4"/>
  <c r="B451" i="4" s="1"/>
  <c r="A451" i="4" s="1"/>
  <c r="D452" i="4"/>
  <c r="C452" i="4"/>
  <c r="W376" i="5"/>
  <c r="L376" i="5" s="1"/>
  <c r="U376" i="5"/>
  <c r="J376" i="5" s="1"/>
  <c r="V376" i="5"/>
  <c r="K376" i="5" s="1"/>
  <c r="T376" i="5"/>
  <c r="I376" i="5" s="1"/>
  <c r="AD377" i="6"/>
  <c r="N375" i="4"/>
  <c r="O375" i="4"/>
  <c r="G377" i="5"/>
  <c r="AC377" i="5"/>
  <c r="S378" i="5"/>
  <c r="H377" i="5"/>
  <c r="G378" i="6"/>
  <c r="AC378" i="6"/>
  <c r="S379" i="6"/>
  <c r="H378" i="6"/>
  <c r="W375" i="4"/>
  <c r="L375" i="4" s="1"/>
  <c r="V375" i="4"/>
  <c r="K375" i="4" s="1"/>
  <c r="U375" i="4"/>
  <c r="J375" i="4" s="1"/>
  <c r="T375" i="4"/>
  <c r="I375" i="4" s="1"/>
  <c r="AD376" i="4" l="1"/>
  <c r="AD378" i="6"/>
  <c r="T376" i="4"/>
  <c r="I376" i="4" s="1"/>
  <c r="V376" i="4"/>
  <c r="K376" i="4" s="1"/>
  <c r="W376" i="4"/>
  <c r="L376" i="4" s="1"/>
  <c r="U376" i="4"/>
  <c r="J376" i="4" s="1"/>
  <c r="U377" i="5"/>
  <c r="J377" i="5" s="1"/>
  <c r="W377" i="5"/>
  <c r="L377" i="5" s="1"/>
  <c r="V377" i="5"/>
  <c r="K377" i="5" s="1"/>
  <c r="T377" i="5"/>
  <c r="I377" i="5" s="1"/>
  <c r="S380" i="6"/>
  <c r="AC379" i="6"/>
  <c r="G379" i="6"/>
  <c r="H379" i="6"/>
  <c r="N376" i="4"/>
  <c r="O376" i="4"/>
  <c r="F452" i="4"/>
  <c r="B452" i="4" s="1"/>
  <c r="A452" i="4" s="1"/>
  <c r="D453" i="4"/>
  <c r="C453" i="4"/>
  <c r="D452" i="5"/>
  <c r="C452" i="5"/>
  <c r="F451" i="5"/>
  <c r="B451" i="5" s="1"/>
  <c r="A451" i="5" s="1"/>
  <c r="N378" i="6"/>
  <c r="O378" i="6"/>
  <c r="U378" i="6"/>
  <c r="J378" i="6" s="1"/>
  <c r="W378" i="6"/>
  <c r="L378" i="6" s="1"/>
  <c r="V378" i="6"/>
  <c r="K378" i="6" s="1"/>
  <c r="T378" i="6"/>
  <c r="I378" i="6" s="1"/>
  <c r="N377" i="5"/>
  <c r="O377" i="5"/>
  <c r="F452" i="6"/>
  <c r="B452" i="6" s="1"/>
  <c r="A452" i="6" s="1"/>
  <c r="D453" i="6"/>
  <c r="C453" i="6"/>
  <c r="AC378" i="5"/>
  <c r="S379" i="5"/>
  <c r="G378" i="5"/>
  <c r="H378" i="5"/>
  <c r="AD377" i="5"/>
  <c r="S378" i="4"/>
  <c r="H377" i="4"/>
  <c r="G377" i="4"/>
  <c r="AC377" i="4"/>
  <c r="AD377" i="4" l="1"/>
  <c r="AD378" i="5"/>
  <c r="H378" i="4"/>
  <c r="G378" i="4"/>
  <c r="AC378" i="4"/>
  <c r="S379" i="4"/>
  <c r="D453" i="5"/>
  <c r="F452" i="5"/>
  <c r="B452" i="5" s="1"/>
  <c r="A452" i="5" s="1"/>
  <c r="C453" i="5"/>
  <c r="O378" i="5"/>
  <c r="N378" i="5"/>
  <c r="W378" i="5"/>
  <c r="L378" i="5" s="1"/>
  <c r="U378" i="5"/>
  <c r="J378" i="5" s="1"/>
  <c r="V378" i="5"/>
  <c r="K378" i="5" s="1"/>
  <c r="T378" i="5"/>
  <c r="I378" i="5" s="1"/>
  <c r="N379" i="6"/>
  <c r="O379" i="6"/>
  <c r="AD379" i="6"/>
  <c r="G379" i="5"/>
  <c r="AC379" i="5"/>
  <c r="S380" i="5"/>
  <c r="H379" i="5"/>
  <c r="W377" i="4"/>
  <c r="L377" i="4" s="1"/>
  <c r="V377" i="4"/>
  <c r="K377" i="4" s="1"/>
  <c r="U377" i="4"/>
  <c r="J377" i="4" s="1"/>
  <c r="T377" i="4"/>
  <c r="I377" i="4" s="1"/>
  <c r="C454" i="6"/>
  <c r="F453" i="6"/>
  <c r="B453" i="6" s="1"/>
  <c r="A453" i="6" s="1"/>
  <c r="D454" i="6"/>
  <c r="F453" i="4"/>
  <c r="B453" i="4" s="1"/>
  <c r="A453" i="4" s="1"/>
  <c r="D454" i="4"/>
  <c r="C454" i="4"/>
  <c r="G380" i="6"/>
  <c r="AC380" i="6"/>
  <c r="S381" i="6"/>
  <c r="H380" i="6"/>
  <c r="W379" i="6"/>
  <c r="L379" i="6" s="1"/>
  <c r="V379" i="6"/>
  <c r="K379" i="6" s="1"/>
  <c r="U379" i="6"/>
  <c r="J379" i="6" s="1"/>
  <c r="T379" i="6"/>
  <c r="I379" i="6" s="1"/>
  <c r="N377" i="4"/>
  <c r="O377" i="4"/>
  <c r="AD378" i="4" l="1"/>
  <c r="U380" i="6"/>
  <c r="J380" i="6" s="1"/>
  <c r="W380" i="6"/>
  <c r="L380" i="6" s="1"/>
  <c r="V380" i="6"/>
  <c r="K380" i="6" s="1"/>
  <c r="T380" i="6"/>
  <c r="I380" i="6" s="1"/>
  <c r="AC380" i="5"/>
  <c r="S381" i="5"/>
  <c r="G380" i="5"/>
  <c r="H380" i="5"/>
  <c r="F454" i="6"/>
  <c r="B454" i="6" s="1"/>
  <c r="A454" i="6" s="1"/>
  <c r="D455" i="6"/>
  <c r="C455" i="6"/>
  <c r="AD379" i="5"/>
  <c r="F454" i="4"/>
  <c r="B454" i="4" s="1"/>
  <c r="A454" i="4" s="1"/>
  <c r="D455" i="4"/>
  <c r="C455" i="4"/>
  <c r="U379" i="5"/>
  <c r="J379" i="5" s="1"/>
  <c r="W379" i="5"/>
  <c r="L379" i="5" s="1"/>
  <c r="V379" i="5"/>
  <c r="K379" i="5" s="1"/>
  <c r="T379" i="5"/>
  <c r="I379" i="5" s="1"/>
  <c r="S380" i="4"/>
  <c r="H379" i="4"/>
  <c r="G379" i="4"/>
  <c r="AC379" i="4"/>
  <c r="N379" i="5"/>
  <c r="O379" i="5"/>
  <c r="N380" i="6"/>
  <c r="O380" i="6"/>
  <c r="T378" i="4"/>
  <c r="I378" i="4" s="1"/>
  <c r="V378" i="4"/>
  <c r="K378" i="4" s="1"/>
  <c r="U378" i="4"/>
  <c r="J378" i="4" s="1"/>
  <c r="W378" i="4"/>
  <c r="L378" i="4" s="1"/>
  <c r="S382" i="6"/>
  <c r="AC381" i="6"/>
  <c r="H381" i="6"/>
  <c r="G381" i="6"/>
  <c r="D454" i="5"/>
  <c r="C454" i="5"/>
  <c r="F453" i="5"/>
  <c r="B453" i="5" s="1"/>
  <c r="A453" i="5" s="1"/>
  <c r="O378" i="4"/>
  <c r="N378" i="4"/>
  <c r="AD380" i="6"/>
  <c r="AD380" i="5" l="1"/>
  <c r="G381" i="5"/>
  <c r="AC381" i="5"/>
  <c r="S382" i="5"/>
  <c r="H381" i="5"/>
  <c r="D455" i="5"/>
  <c r="F454" i="5"/>
  <c r="B454" i="5" s="1"/>
  <c r="A454" i="5" s="1"/>
  <c r="C455" i="5"/>
  <c r="AD379" i="4"/>
  <c r="C456" i="6"/>
  <c r="F455" i="6"/>
  <c r="B455" i="6" s="1"/>
  <c r="A455" i="6" s="1"/>
  <c r="D456" i="6"/>
  <c r="W379" i="4"/>
  <c r="L379" i="4" s="1"/>
  <c r="V379" i="4"/>
  <c r="K379" i="4" s="1"/>
  <c r="U379" i="4"/>
  <c r="J379" i="4" s="1"/>
  <c r="T379" i="4"/>
  <c r="I379" i="4" s="1"/>
  <c r="W381" i="6"/>
  <c r="L381" i="6" s="1"/>
  <c r="V381" i="6"/>
  <c r="K381" i="6" s="1"/>
  <c r="U381" i="6"/>
  <c r="J381" i="6" s="1"/>
  <c r="T381" i="6"/>
  <c r="I381" i="6" s="1"/>
  <c r="N379" i="4"/>
  <c r="O379" i="4"/>
  <c r="F455" i="4"/>
  <c r="B455" i="4" s="1"/>
  <c r="A455" i="4" s="1"/>
  <c r="D456" i="4"/>
  <c r="C456" i="4"/>
  <c r="H380" i="4"/>
  <c r="G380" i="4"/>
  <c r="AC380" i="4"/>
  <c r="S381" i="4"/>
  <c r="N381" i="6"/>
  <c r="O381" i="6"/>
  <c r="AD381" i="6"/>
  <c r="O380" i="5"/>
  <c r="N380" i="5"/>
  <c r="G382" i="6"/>
  <c r="AC382" i="6"/>
  <c r="S383" i="6"/>
  <c r="H382" i="6"/>
  <c r="W380" i="5"/>
  <c r="L380" i="5" s="1"/>
  <c r="U380" i="5"/>
  <c r="J380" i="5" s="1"/>
  <c r="T380" i="5"/>
  <c r="I380" i="5" s="1"/>
  <c r="V380" i="5"/>
  <c r="K380" i="5" s="1"/>
  <c r="AD382" i="6" l="1"/>
  <c r="S382" i="4"/>
  <c r="H381" i="4"/>
  <c r="G381" i="4"/>
  <c r="AC381" i="4"/>
  <c r="U382" i="6"/>
  <c r="J382" i="6" s="1"/>
  <c r="W382" i="6"/>
  <c r="L382" i="6" s="1"/>
  <c r="V382" i="6"/>
  <c r="K382" i="6" s="1"/>
  <c r="T382" i="6"/>
  <c r="I382" i="6" s="1"/>
  <c r="AD380" i="4"/>
  <c r="T380" i="4"/>
  <c r="I380" i="4" s="1"/>
  <c r="V380" i="4"/>
  <c r="K380" i="4" s="1"/>
  <c r="W380" i="4"/>
  <c r="L380" i="4" s="1"/>
  <c r="U380" i="4"/>
  <c r="J380" i="4" s="1"/>
  <c r="O381" i="5"/>
  <c r="N381" i="5"/>
  <c r="O380" i="4"/>
  <c r="N380" i="4"/>
  <c r="F456" i="6"/>
  <c r="B456" i="6" s="1"/>
  <c r="A456" i="6" s="1"/>
  <c r="D457" i="6"/>
  <c r="C457" i="6"/>
  <c r="AC382" i="5"/>
  <c r="S383" i="5"/>
  <c r="G382" i="5"/>
  <c r="H382" i="5"/>
  <c r="AD381" i="5"/>
  <c r="D456" i="5"/>
  <c r="C456" i="5"/>
  <c r="F455" i="5"/>
  <c r="B455" i="5" s="1"/>
  <c r="A455" i="5" s="1"/>
  <c r="U381" i="5"/>
  <c r="J381" i="5" s="1"/>
  <c r="W381" i="5"/>
  <c r="L381" i="5" s="1"/>
  <c r="V381" i="5"/>
  <c r="K381" i="5" s="1"/>
  <c r="T381" i="5"/>
  <c r="I381" i="5" s="1"/>
  <c r="S384" i="6"/>
  <c r="H383" i="6"/>
  <c r="AC383" i="6"/>
  <c r="G383" i="6"/>
  <c r="N382" i="6"/>
  <c r="O382" i="6"/>
  <c r="F456" i="4"/>
  <c r="B456" i="4" s="1"/>
  <c r="A456" i="4" s="1"/>
  <c r="C457" i="4"/>
  <c r="D457" i="4"/>
  <c r="AD381" i="4" l="1"/>
  <c r="D458" i="6"/>
  <c r="C458" i="6"/>
  <c r="F457" i="6"/>
  <c r="B457" i="6" s="1"/>
  <c r="A457" i="6" s="1"/>
  <c r="H382" i="4"/>
  <c r="G382" i="4"/>
  <c r="AC382" i="4"/>
  <c r="S383" i="4"/>
  <c r="D457" i="5"/>
  <c r="F456" i="5"/>
  <c r="B456" i="5" s="1"/>
  <c r="A456" i="5" s="1"/>
  <c r="C457" i="5"/>
  <c r="O382" i="5"/>
  <c r="N382" i="5"/>
  <c r="AD383" i="6"/>
  <c r="W382" i="5"/>
  <c r="L382" i="5" s="1"/>
  <c r="U382" i="5"/>
  <c r="J382" i="5" s="1"/>
  <c r="V382" i="5"/>
  <c r="K382" i="5" s="1"/>
  <c r="T382" i="5"/>
  <c r="I382" i="5" s="1"/>
  <c r="N383" i="6"/>
  <c r="O383" i="6"/>
  <c r="H383" i="5"/>
  <c r="G383" i="5"/>
  <c r="AC383" i="5"/>
  <c r="S384" i="5"/>
  <c r="W381" i="4"/>
  <c r="L381" i="4" s="1"/>
  <c r="V381" i="4"/>
  <c r="K381" i="4" s="1"/>
  <c r="U381" i="4"/>
  <c r="J381" i="4" s="1"/>
  <c r="T381" i="4"/>
  <c r="I381" i="4" s="1"/>
  <c r="W383" i="6"/>
  <c r="L383" i="6" s="1"/>
  <c r="V383" i="6"/>
  <c r="K383" i="6" s="1"/>
  <c r="U383" i="6"/>
  <c r="J383" i="6" s="1"/>
  <c r="T383" i="6"/>
  <c r="I383" i="6" s="1"/>
  <c r="G384" i="6"/>
  <c r="AC384" i="6"/>
  <c r="S385" i="6"/>
  <c r="H384" i="6"/>
  <c r="AD382" i="5"/>
  <c r="N381" i="4"/>
  <c r="O381" i="4"/>
  <c r="F457" i="4"/>
  <c r="B457" i="4" s="1"/>
  <c r="A457" i="4" s="1"/>
  <c r="D458" i="4"/>
  <c r="C458" i="4"/>
  <c r="AD382" i="4" l="1"/>
  <c r="AC384" i="5"/>
  <c r="S385" i="5"/>
  <c r="G384" i="5"/>
  <c r="H384" i="5"/>
  <c r="D458" i="5"/>
  <c r="C458" i="5"/>
  <c r="F457" i="5"/>
  <c r="B457" i="5" s="1"/>
  <c r="A457" i="5" s="1"/>
  <c r="T382" i="4"/>
  <c r="I382" i="4" s="1"/>
  <c r="V382" i="4"/>
  <c r="K382" i="4" s="1"/>
  <c r="U382" i="4"/>
  <c r="J382" i="4" s="1"/>
  <c r="W382" i="4"/>
  <c r="L382" i="4" s="1"/>
  <c r="AD383" i="5"/>
  <c r="N382" i="4"/>
  <c r="O382" i="4"/>
  <c r="N384" i="6"/>
  <c r="O384" i="6"/>
  <c r="U383" i="5"/>
  <c r="J383" i="5" s="1"/>
  <c r="T383" i="5"/>
  <c r="I383" i="5" s="1"/>
  <c r="W383" i="5"/>
  <c r="L383" i="5" s="1"/>
  <c r="V383" i="5"/>
  <c r="K383" i="5" s="1"/>
  <c r="F458" i="4"/>
  <c r="B458" i="4" s="1"/>
  <c r="A458" i="4" s="1"/>
  <c r="C459" i="4"/>
  <c r="D459" i="4"/>
  <c r="S386" i="6"/>
  <c r="H385" i="6"/>
  <c r="AC385" i="6"/>
  <c r="G385" i="6"/>
  <c r="O383" i="5"/>
  <c r="N383" i="5"/>
  <c r="AD384" i="6"/>
  <c r="U384" i="6"/>
  <c r="J384" i="6" s="1"/>
  <c r="W384" i="6"/>
  <c r="L384" i="6" s="1"/>
  <c r="V384" i="6"/>
  <c r="K384" i="6" s="1"/>
  <c r="T384" i="6"/>
  <c r="I384" i="6" s="1"/>
  <c r="F458" i="6"/>
  <c r="B458" i="6" s="1"/>
  <c r="A458" i="6" s="1"/>
  <c r="C459" i="6"/>
  <c r="D459" i="6"/>
  <c r="S384" i="4"/>
  <c r="H383" i="4"/>
  <c r="G383" i="4"/>
  <c r="AC383" i="4"/>
  <c r="AD384" i="5" l="1"/>
  <c r="AD383" i="4"/>
  <c r="H384" i="4"/>
  <c r="G384" i="4"/>
  <c r="AC384" i="4"/>
  <c r="S385" i="4"/>
  <c r="N385" i="6"/>
  <c r="O385" i="6"/>
  <c r="W385" i="6"/>
  <c r="L385" i="6" s="1"/>
  <c r="V385" i="6"/>
  <c r="K385" i="6" s="1"/>
  <c r="U385" i="6"/>
  <c r="J385" i="6" s="1"/>
  <c r="T385" i="6"/>
  <c r="I385" i="6" s="1"/>
  <c r="D460" i="6"/>
  <c r="C460" i="6"/>
  <c r="F459" i="6"/>
  <c r="B459" i="6" s="1"/>
  <c r="A459" i="6" s="1"/>
  <c r="G386" i="6"/>
  <c r="AC386" i="6"/>
  <c r="S387" i="6"/>
  <c r="H386" i="6"/>
  <c r="AD385" i="6"/>
  <c r="D459" i="5"/>
  <c r="F458" i="5"/>
  <c r="B458" i="5" s="1"/>
  <c r="A458" i="5" s="1"/>
  <c r="C459" i="5"/>
  <c r="N384" i="5"/>
  <c r="O384" i="5"/>
  <c r="W383" i="4"/>
  <c r="L383" i="4" s="1"/>
  <c r="V383" i="4"/>
  <c r="K383" i="4" s="1"/>
  <c r="U383" i="4"/>
  <c r="J383" i="4" s="1"/>
  <c r="T383" i="4"/>
  <c r="I383" i="4" s="1"/>
  <c r="F459" i="4"/>
  <c r="B459" i="4" s="1"/>
  <c r="A459" i="4" s="1"/>
  <c r="D460" i="4"/>
  <c r="C460" i="4"/>
  <c r="W384" i="5"/>
  <c r="L384" i="5" s="1"/>
  <c r="U384" i="5"/>
  <c r="J384" i="5" s="1"/>
  <c r="V384" i="5"/>
  <c r="K384" i="5" s="1"/>
  <c r="T384" i="5"/>
  <c r="I384" i="5" s="1"/>
  <c r="N383" i="4"/>
  <c r="O383" i="4"/>
  <c r="H385" i="5"/>
  <c r="G385" i="5"/>
  <c r="AC385" i="5"/>
  <c r="S386" i="5"/>
  <c r="AD385" i="5" l="1"/>
  <c r="F460" i="4"/>
  <c r="B460" i="4" s="1"/>
  <c r="A460" i="4" s="1"/>
  <c r="D461" i="4"/>
  <c r="C461" i="4"/>
  <c r="F460" i="6"/>
  <c r="B460" i="6" s="1"/>
  <c r="A460" i="6" s="1"/>
  <c r="D461" i="6"/>
  <c r="C461" i="6"/>
  <c r="N386" i="6"/>
  <c r="O386" i="6"/>
  <c r="D460" i="5"/>
  <c r="C460" i="5"/>
  <c r="F459" i="5"/>
  <c r="B459" i="5" s="1"/>
  <c r="A459" i="5" s="1"/>
  <c r="S388" i="6"/>
  <c r="H387" i="6"/>
  <c r="AC387" i="6"/>
  <c r="G387" i="6"/>
  <c r="S386" i="4"/>
  <c r="AC385" i="4"/>
  <c r="H385" i="4"/>
  <c r="G385" i="4"/>
  <c r="AD386" i="6"/>
  <c r="AD384" i="4"/>
  <c r="AC386" i="5"/>
  <c r="S387" i="5"/>
  <c r="G386" i="5"/>
  <c r="H386" i="5"/>
  <c r="U386" i="6"/>
  <c r="J386" i="6" s="1"/>
  <c r="W386" i="6"/>
  <c r="L386" i="6" s="1"/>
  <c r="V386" i="6"/>
  <c r="K386" i="6" s="1"/>
  <c r="T386" i="6"/>
  <c r="I386" i="6" s="1"/>
  <c r="T384" i="4"/>
  <c r="I384" i="4" s="1"/>
  <c r="V384" i="4"/>
  <c r="K384" i="4" s="1"/>
  <c r="W384" i="4"/>
  <c r="L384" i="4" s="1"/>
  <c r="U384" i="4"/>
  <c r="J384" i="4" s="1"/>
  <c r="U385" i="5"/>
  <c r="J385" i="5" s="1"/>
  <c r="T385" i="5"/>
  <c r="I385" i="5" s="1"/>
  <c r="W385" i="5"/>
  <c r="L385" i="5" s="1"/>
  <c r="V385" i="5"/>
  <c r="K385" i="5" s="1"/>
  <c r="N385" i="5"/>
  <c r="O385" i="5"/>
  <c r="O384" i="4"/>
  <c r="N384" i="4"/>
  <c r="H387" i="5" l="1"/>
  <c r="G387" i="5"/>
  <c r="AC387" i="5"/>
  <c r="S388" i="5"/>
  <c r="W387" i="6"/>
  <c r="L387" i="6" s="1"/>
  <c r="V387" i="6"/>
  <c r="K387" i="6" s="1"/>
  <c r="U387" i="6"/>
  <c r="J387" i="6" s="1"/>
  <c r="T387" i="6"/>
  <c r="I387" i="6" s="1"/>
  <c r="H386" i="4"/>
  <c r="G386" i="4"/>
  <c r="AC386" i="4"/>
  <c r="S387" i="4"/>
  <c r="AD386" i="5"/>
  <c r="AD387" i="6"/>
  <c r="N387" i="6"/>
  <c r="O387" i="6"/>
  <c r="G388" i="6"/>
  <c r="AC388" i="6"/>
  <c r="S389" i="6"/>
  <c r="H388" i="6"/>
  <c r="D461" i="5"/>
  <c r="F460" i="5"/>
  <c r="B460" i="5" s="1"/>
  <c r="A460" i="5" s="1"/>
  <c r="C461" i="5"/>
  <c r="W385" i="4"/>
  <c r="L385" i="4" s="1"/>
  <c r="V385" i="4"/>
  <c r="K385" i="4" s="1"/>
  <c r="U385" i="4"/>
  <c r="J385" i="4" s="1"/>
  <c r="T385" i="4"/>
  <c r="I385" i="4" s="1"/>
  <c r="D462" i="6"/>
  <c r="C462" i="6"/>
  <c r="F461" i="6"/>
  <c r="B461" i="6" s="1"/>
  <c r="A461" i="6" s="1"/>
  <c r="F461" i="4"/>
  <c r="B461" i="4" s="1"/>
  <c r="A461" i="4" s="1"/>
  <c r="D462" i="4"/>
  <c r="C462" i="4"/>
  <c r="W386" i="5"/>
  <c r="L386" i="5" s="1"/>
  <c r="U386" i="5"/>
  <c r="J386" i="5" s="1"/>
  <c r="V386" i="5"/>
  <c r="K386" i="5" s="1"/>
  <c r="T386" i="5"/>
  <c r="I386" i="5" s="1"/>
  <c r="O385" i="4"/>
  <c r="N385" i="4"/>
  <c r="N386" i="5"/>
  <c r="O386" i="5"/>
  <c r="AD385" i="4"/>
  <c r="AD388" i="6" l="1"/>
  <c r="AD387" i="5"/>
  <c r="AD386" i="4"/>
  <c r="N388" i="6"/>
  <c r="O388" i="6"/>
  <c r="F462" i="4"/>
  <c r="B462" i="4" s="1"/>
  <c r="A462" i="4" s="1"/>
  <c r="D463" i="4"/>
  <c r="C463" i="4"/>
  <c r="S388" i="4"/>
  <c r="AC387" i="4"/>
  <c r="G387" i="4"/>
  <c r="H387" i="4"/>
  <c r="T386" i="4"/>
  <c r="I386" i="4" s="1"/>
  <c r="V386" i="4"/>
  <c r="K386" i="4" s="1"/>
  <c r="W386" i="4"/>
  <c r="L386" i="4" s="1"/>
  <c r="U386" i="4"/>
  <c r="J386" i="4" s="1"/>
  <c r="AC388" i="5"/>
  <c r="S389" i="5"/>
  <c r="G388" i="5"/>
  <c r="H388" i="5"/>
  <c r="S390" i="6"/>
  <c r="H389" i="6"/>
  <c r="AC389" i="6"/>
  <c r="G389" i="6"/>
  <c r="D462" i="5"/>
  <c r="C462" i="5"/>
  <c r="F461" i="5"/>
  <c r="B461" i="5" s="1"/>
  <c r="A461" i="5" s="1"/>
  <c r="U388" i="6"/>
  <c r="J388" i="6" s="1"/>
  <c r="T388" i="6"/>
  <c r="I388" i="6" s="1"/>
  <c r="W388" i="6"/>
  <c r="L388" i="6" s="1"/>
  <c r="V388" i="6"/>
  <c r="K388" i="6" s="1"/>
  <c r="O386" i="4"/>
  <c r="N386" i="4"/>
  <c r="F462" i="6"/>
  <c r="B462" i="6" s="1"/>
  <c r="A462" i="6" s="1"/>
  <c r="C463" i="6"/>
  <c r="D463" i="6"/>
  <c r="U387" i="5"/>
  <c r="J387" i="5" s="1"/>
  <c r="T387" i="5"/>
  <c r="I387" i="5" s="1"/>
  <c r="W387" i="5"/>
  <c r="L387" i="5" s="1"/>
  <c r="V387" i="5"/>
  <c r="K387" i="5" s="1"/>
  <c r="N387" i="5"/>
  <c r="O387" i="5"/>
  <c r="AD387" i="4" l="1"/>
  <c r="D464" i="6"/>
  <c r="C464" i="6"/>
  <c r="F463" i="6"/>
  <c r="B463" i="6" s="1"/>
  <c r="A463" i="6" s="1"/>
  <c r="H388" i="4"/>
  <c r="G388" i="4"/>
  <c r="AC388" i="4"/>
  <c r="S389" i="4"/>
  <c r="N389" i="6"/>
  <c r="O389" i="6"/>
  <c r="F463" i="4"/>
  <c r="B463" i="4" s="1"/>
  <c r="A463" i="4" s="1"/>
  <c r="D464" i="4"/>
  <c r="C464" i="4"/>
  <c r="W389" i="6"/>
  <c r="L389" i="6" s="1"/>
  <c r="V389" i="6"/>
  <c r="K389" i="6" s="1"/>
  <c r="U389" i="6"/>
  <c r="J389" i="6" s="1"/>
  <c r="T389" i="6"/>
  <c r="I389" i="6" s="1"/>
  <c r="AD389" i="6"/>
  <c r="G390" i="6"/>
  <c r="AC390" i="6"/>
  <c r="H390" i="6"/>
  <c r="S391" i="6"/>
  <c r="O388" i="5"/>
  <c r="N388" i="5"/>
  <c r="O387" i="4"/>
  <c r="N387" i="4"/>
  <c r="D463" i="5"/>
  <c r="F462" i="5"/>
  <c r="B462" i="5" s="1"/>
  <c r="A462" i="5" s="1"/>
  <c r="C463" i="5"/>
  <c r="H389" i="5"/>
  <c r="G389" i="5"/>
  <c r="AC389" i="5"/>
  <c r="S390" i="5"/>
  <c r="W387" i="4"/>
  <c r="L387" i="4" s="1"/>
  <c r="V387" i="4"/>
  <c r="K387" i="4" s="1"/>
  <c r="U387" i="4"/>
  <c r="J387" i="4" s="1"/>
  <c r="T387" i="4"/>
  <c r="I387" i="4" s="1"/>
  <c r="W388" i="5"/>
  <c r="L388" i="5" s="1"/>
  <c r="U388" i="5"/>
  <c r="J388" i="5" s="1"/>
  <c r="V388" i="5"/>
  <c r="K388" i="5" s="1"/>
  <c r="T388" i="5"/>
  <c r="I388" i="5" s="1"/>
  <c r="AD388" i="5"/>
  <c r="AD390" i="6" l="1"/>
  <c r="AD389" i="5"/>
  <c r="AD388" i="4"/>
  <c r="AC390" i="5"/>
  <c r="S391" i="5"/>
  <c r="G390" i="5"/>
  <c r="H390" i="5"/>
  <c r="U390" i="6"/>
  <c r="J390" i="6" s="1"/>
  <c r="V390" i="6"/>
  <c r="K390" i="6" s="1"/>
  <c r="T390" i="6"/>
  <c r="I390" i="6" s="1"/>
  <c r="W390" i="6"/>
  <c r="L390" i="6" s="1"/>
  <c r="F464" i="4"/>
  <c r="B464" i="4" s="1"/>
  <c r="A464" i="4" s="1"/>
  <c r="C465" i="4"/>
  <c r="D465" i="4"/>
  <c r="T388" i="4"/>
  <c r="I388" i="4" s="1"/>
  <c r="V388" i="4"/>
  <c r="K388" i="4" s="1"/>
  <c r="W388" i="4"/>
  <c r="L388" i="4" s="1"/>
  <c r="U388" i="4"/>
  <c r="J388" i="4" s="1"/>
  <c r="U389" i="5"/>
  <c r="J389" i="5" s="1"/>
  <c r="T389" i="5"/>
  <c r="I389" i="5" s="1"/>
  <c r="W389" i="5"/>
  <c r="L389" i="5" s="1"/>
  <c r="V389" i="5"/>
  <c r="K389" i="5" s="1"/>
  <c r="O388" i="4"/>
  <c r="N388" i="4"/>
  <c r="N389" i="5"/>
  <c r="O389" i="5"/>
  <c r="D464" i="5"/>
  <c r="C464" i="5"/>
  <c r="F463" i="5"/>
  <c r="B463" i="5" s="1"/>
  <c r="A463" i="5" s="1"/>
  <c r="S392" i="6"/>
  <c r="H391" i="6"/>
  <c r="AC391" i="6"/>
  <c r="G391" i="6"/>
  <c r="F464" i="6"/>
  <c r="B464" i="6" s="1"/>
  <c r="A464" i="6" s="1"/>
  <c r="D465" i="6"/>
  <c r="C465" i="6"/>
  <c r="N390" i="6"/>
  <c r="O390" i="6"/>
  <c r="S390" i="4"/>
  <c r="AC389" i="4"/>
  <c r="H389" i="4"/>
  <c r="G389" i="4"/>
  <c r="AD391" i="6" l="1"/>
  <c r="AD389" i="4"/>
  <c r="H390" i="4"/>
  <c r="G390" i="4"/>
  <c r="AC390" i="4"/>
  <c r="S391" i="4"/>
  <c r="W391" i="6"/>
  <c r="L391" i="6" s="1"/>
  <c r="V391" i="6"/>
  <c r="K391" i="6" s="1"/>
  <c r="U391" i="6"/>
  <c r="J391" i="6" s="1"/>
  <c r="T391" i="6"/>
  <c r="I391" i="6" s="1"/>
  <c r="D465" i="5"/>
  <c r="F464" i="5"/>
  <c r="B464" i="5" s="1"/>
  <c r="A464" i="5" s="1"/>
  <c r="C465" i="5"/>
  <c r="O391" i="6"/>
  <c r="N391" i="6"/>
  <c r="D466" i="6"/>
  <c r="C466" i="6"/>
  <c r="F465" i="6"/>
  <c r="B465" i="6" s="1"/>
  <c r="A465" i="6" s="1"/>
  <c r="N390" i="5"/>
  <c r="O390" i="5"/>
  <c r="F465" i="4"/>
  <c r="B465" i="4" s="1"/>
  <c r="A465" i="4" s="1"/>
  <c r="D466" i="4"/>
  <c r="C466" i="4"/>
  <c r="W390" i="5"/>
  <c r="L390" i="5" s="1"/>
  <c r="U390" i="5"/>
  <c r="J390" i="5" s="1"/>
  <c r="V390" i="5"/>
  <c r="K390" i="5" s="1"/>
  <c r="T390" i="5"/>
  <c r="I390" i="5" s="1"/>
  <c r="W389" i="4"/>
  <c r="L389" i="4" s="1"/>
  <c r="V389" i="4"/>
  <c r="K389" i="4" s="1"/>
  <c r="U389" i="4"/>
  <c r="J389" i="4" s="1"/>
  <c r="T389" i="4"/>
  <c r="I389" i="4" s="1"/>
  <c r="H391" i="5"/>
  <c r="G391" i="5"/>
  <c r="AC391" i="5"/>
  <c r="S392" i="5"/>
  <c r="G392" i="6"/>
  <c r="AC392" i="6"/>
  <c r="S393" i="6"/>
  <c r="H392" i="6"/>
  <c r="O389" i="4"/>
  <c r="N389" i="4"/>
  <c r="AD390" i="5"/>
  <c r="AD392" i="6" l="1"/>
  <c r="D466" i="5"/>
  <c r="C466" i="5"/>
  <c r="F465" i="5"/>
  <c r="B465" i="5" s="1"/>
  <c r="A465" i="5" s="1"/>
  <c r="F466" i="4"/>
  <c r="B466" i="4" s="1"/>
  <c r="A466" i="4" s="1"/>
  <c r="C467" i="4"/>
  <c r="D467" i="4"/>
  <c r="AC392" i="5"/>
  <c r="S393" i="5"/>
  <c r="G392" i="5"/>
  <c r="H392" i="5"/>
  <c r="S392" i="4"/>
  <c r="G391" i="4"/>
  <c r="AC391" i="4"/>
  <c r="H391" i="4"/>
  <c r="U392" i="6"/>
  <c r="J392" i="6" s="1"/>
  <c r="W392" i="6"/>
  <c r="L392" i="6" s="1"/>
  <c r="V392" i="6"/>
  <c r="K392" i="6" s="1"/>
  <c r="T392" i="6"/>
  <c r="I392" i="6" s="1"/>
  <c r="AD391" i="5"/>
  <c r="AD390" i="4"/>
  <c r="S394" i="6"/>
  <c r="H393" i="6"/>
  <c r="AC393" i="6"/>
  <c r="G393" i="6"/>
  <c r="U391" i="5"/>
  <c r="J391" i="5" s="1"/>
  <c r="T391" i="5"/>
  <c r="I391" i="5" s="1"/>
  <c r="W391" i="5"/>
  <c r="L391" i="5" s="1"/>
  <c r="V391" i="5"/>
  <c r="K391" i="5" s="1"/>
  <c r="F466" i="6"/>
  <c r="B466" i="6" s="1"/>
  <c r="A466" i="6" s="1"/>
  <c r="C467" i="6"/>
  <c r="D467" i="6"/>
  <c r="T390" i="4"/>
  <c r="I390" i="4" s="1"/>
  <c r="V390" i="4"/>
  <c r="K390" i="4" s="1"/>
  <c r="W390" i="4"/>
  <c r="L390" i="4" s="1"/>
  <c r="U390" i="4"/>
  <c r="J390" i="4" s="1"/>
  <c r="N392" i="6"/>
  <c r="O392" i="6"/>
  <c r="O391" i="5"/>
  <c r="N391" i="5"/>
  <c r="N390" i="4"/>
  <c r="O390" i="4"/>
  <c r="AD391" i="4" l="1"/>
  <c r="AD393" i="6"/>
  <c r="D468" i="6"/>
  <c r="C468" i="6"/>
  <c r="F467" i="6"/>
  <c r="B467" i="6" s="1"/>
  <c r="A467" i="6" s="1"/>
  <c r="H392" i="4"/>
  <c r="G392" i="4"/>
  <c r="AC392" i="4"/>
  <c r="S393" i="4"/>
  <c r="W393" i="6"/>
  <c r="L393" i="6" s="1"/>
  <c r="V393" i="6"/>
  <c r="K393" i="6" s="1"/>
  <c r="U393" i="6"/>
  <c r="J393" i="6" s="1"/>
  <c r="T393" i="6"/>
  <c r="I393" i="6" s="1"/>
  <c r="F467" i="4"/>
  <c r="B467" i="4" s="1"/>
  <c r="A467" i="4" s="1"/>
  <c r="D468" i="4"/>
  <c r="C468" i="4"/>
  <c r="O392" i="5"/>
  <c r="N392" i="5"/>
  <c r="O393" i="6"/>
  <c r="N393" i="6"/>
  <c r="W392" i="5"/>
  <c r="L392" i="5" s="1"/>
  <c r="U392" i="5"/>
  <c r="J392" i="5" s="1"/>
  <c r="V392" i="5"/>
  <c r="K392" i="5" s="1"/>
  <c r="T392" i="5"/>
  <c r="I392" i="5" s="1"/>
  <c r="G394" i="6"/>
  <c r="AC394" i="6"/>
  <c r="S395" i="6"/>
  <c r="H394" i="6"/>
  <c r="H393" i="5"/>
  <c r="G393" i="5"/>
  <c r="AC393" i="5"/>
  <c r="S394" i="5"/>
  <c r="O391" i="4"/>
  <c r="N391" i="4"/>
  <c r="AD392" i="5"/>
  <c r="D467" i="5"/>
  <c r="F466" i="5"/>
  <c r="B466" i="5" s="1"/>
  <c r="A466" i="5" s="1"/>
  <c r="C467" i="5"/>
  <c r="W391" i="4"/>
  <c r="L391" i="4" s="1"/>
  <c r="V391" i="4"/>
  <c r="K391" i="4" s="1"/>
  <c r="U391" i="4"/>
  <c r="J391" i="4" s="1"/>
  <c r="T391" i="4"/>
  <c r="I391" i="4" s="1"/>
  <c r="AD393" i="5" l="1"/>
  <c r="AD392" i="4"/>
  <c r="O394" i="6"/>
  <c r="N394" i="6"/>
  <c r="S396" i="6"/>
  <c r="H395" i="6"/>
  <c r="AC395" i="6"/>
  <c r="G395" i="6"/>
  <c r="T392" i="4"/>
  <c r="I392" i="4" s="1"/>
  <c r="V392" i="4"/>
  <c r="K392" i="4" s="1"/>
  <c r="W392" i="4"/>
  <c r="L392" i="4" s="1"/>
  <c r="U392" i="4"/>
  <c r="J392" i="4" s="1"/>
  <c r="AD394" i="6"/>
  <c r="N392" i="4"/>
  <c r="O392" i="4"/>
  <c r="D468" i="5"/>
  <c r="C468" i="5"/>
  <c r="F467" i="5"/>
  <c r="B467" i="5" s="1"/>
  <c r="A467" i="5" s="1"/>
  <c r="U394" i="6"/>
  <c r="J394" i="6" s="1"/>
  <c r="W394" i="6"/>
  <c r="L394" i="6" s="1"/>
  <c r="V394" i="6"/>
  <c r="K394" i="6" s="1"/>
  <c r="T394" i="6"/>
  <c r="I394" i="6" s="1"/>
  <c r="AC394" i="5"/>
  <c r="S395" i="5"/>
  <c r="G394" i="5"/>
  <c r="H394" i="5"/>
  <c r="U393" i="5"/>
  <c r="J393" i="5" s="1"/>
  <c r="T393" i="5"/>
  <c r="I393" i="5" s="1"/>
  <c r="W393" i="5"/>
  <c r="L393" i="5" s="1"/>
  <c r="V393" i="5"/>
  <c r="K393" i="5" s="1"/>
  <c r="F468" i="6"/>
  <c r="B468" i="6" s="1"/>
  <c r="A468" i="6" s="1"/>
  <c r="C469" i="6"/>
  <c r="D469" i="6"/>
  <c r="N393" i="5"/>
  <c r="O393" i="5"/>
  <c r="F468" i="4"/>
  <c r="B468" i="4" s="1"/>
  <c r="A468" i="4" s="1"/>
  <c r="D469" i="4"/>
  <c r="C469" i="4"/>
  <c r="S394" i="4"/>
  <c r="H393" i="4"/>
  <c r="G393" i="4"/>
  <c r="AC393" i="4"/>
  <c r="AD395" i="6" l="1"/>
  <c r="AD393" i="4"/>
  <c r="W395" i="6"/>
  <c r="L395" i="6" s="1"/>
  <c r="V395" i="6"/>
  <c r="K395" i="6" s="1"/>
  <c r="U395" i="6"/>
  <c r="J395" i="6" s="1"/>
  <c r="T395" i="6"/>
  <c r="I395" i="6" s="1"/>
  <c r="D470" i="6"/>
  <c r="C470" i="6"/>
  <c r="F469" i="6"/>
  <c r="B469" i="6" s="1"/>
  <c r="A469" i="6" s="1"/>
  <c r="F469" i="4"/>
  <c r="B469" i="4" s="1"/>
  <c r="A469" i="4" s="1"/>
  <c r="D470" i="4"/>
  <c r="C470" i="4"/>
  <c r="O394" i="5"/>
  <c r="N394" i="5"/>
  <c r="O395" i="6"/>
  <c r="N395" i="6"/>
  <c r="W394" i="5"/>
  <c r="L394" i="5" s="1"/>
  <c r="U394" i="5"/>
  <c r="J394" i="5" s="1"/>
  <c r="V394" i="5"/>
  <c r="K394" i="5" s="1"/>
  <c r="T394" i="5"/>
  <c r="I394" i="5" s="1"/>
  <c r="G396" i="6"/>
  <c r="AC396" i="6"/>
  <c r="S397" i="6"/>
  <c r="H396" i="6"/>
  <c r="N393" i="4"/>
  <c r="O393" i="4"/>
  <c r="H395" i="5"/>
  <c r="G395" i="5"/>
  <c r="AC395" i="5"/>
  <c r="S396" i="5"/>
  <c r="H394" i="4"/>
  <c r="G394" i="4"/>
  <c r="AC394" i="4"/>
  <c r="S395" i="4"/>
  <c r="W393" i="4"/>
  <c r="L393" i="4" s="1"/>
  <c r="V393" i="4"/>
  <c r="K393" i="4" s="1"/>
  <c r="U393" i="4"/>
  <c r="J393" i="4" s="1"/>
  <c r="T393" i="4"/>
  <c r="I393" i="4" s="1"/>
  <c r="AD394" i="5"/>
  <c r="D469" i="5"/>
  <c r="F468" i="5"/>
  <c r="B468" i="5" s="1"/>
  <c r="A468" i="5" s="1"/>
  <c r="C469" i="5"/>
  <c r="AD396" i="6" l="1"/>
  <c r="AD395" i="5"/>
  <c r="AD394" i="4"/>
  <c r="F470" i="6"/>
  <c r="B470" i="6" s="1"/>
  <c r="A470" i="6" s="1"/>
  <c r="C471" i="6"/>
  <c r="D471" i="6"/>
  <c r="F470" i="4"/>
  <c r="B470" i="4" s="1"/>
  <c r="A470" i="4" s="1"/>
  <c r="D471" i="4"/>
  <c r="C471" i="4"/>
  <c r="T394" i="4"/>
  <c r="I394" i="4" s="1"/>
  <c r="V394" i="4"/>
  <c r="K394" i="4" s="1"/>
  <c r="U394" i="4"/>
  <c r="J394" i="4" s="1"/>
  <c r="W394" i="4"/>
  <c r="L394" i="4" s="1"/>
  <c r="O396" i="6"/>
  <c r="N396" i="6"/>
  <c r="N394" i="4"/>
  <c r="O394" i="4"/>
  <c r="S398" i="6"/>
  <c r="H397" i="6"/>
  <c r="AC397" i="6"/>
  <c r="G397" i="6"/>
  <c r="AC396" i="5"/>
  <c r="S397" i="5"/>
  <c r="G396" i="5"/>
  <c r="H396" i="5"/>
  <c r="D470" i="5"/>
  <c r="C470" i="5"/>
  <c r="F469" i="5"/>
  <c r="B469" i="5" s="1"/>
  <c r="A469" i="5" s="1"/>
  <c r="U396" i="6"/>
  <c r="J396" i="6" s="1"/>
  <c r="W396" i="6"/>
  <c r="L396" i="6" s="1"/>
  <c r="V396" i="6"/>
  <c r="K396" i="6" s="1"/>
  <c r="T396" i="6"/>
  <c r="I396" i="6" s="1"/>
  <c r="U395" i="5"/>
  <c r="J395" i="5" s="1"/>
  <c r="T395" i="5"/>
  <c r="I395" i="5" s="1"/>
  <c r="W395" i="5"/>
  <c r="L395" i="5" s="1"/>
  <c r="V395" i="5"/>
  <c r="K395" i="5" s="1"/>
  <c r="S396" i="4"/>
  <c r="H395" i="4"/>
  <c r="G395" i="4"/>
  <c r="AC395" i="4"/>
  <c r="N395" i="5"/>
  <c r="O395" i="5"/>
  <c r="AD397" i="6" l="1"/>
  <c r="W395" i="4"/>
  <c r="L395" i="4" s="1"/>
  <c r="V395" i="4"/>
  <c r="K395" i="4" s="1"/>
  <c r="U395" i="4"/>
  <c r="J395" i="4" s="1"/>
  <c r="T395" i="4"/>
  <c r="I395" i="4" s="1"/>
  <c r="D471" i="5"/>
  <c r="F470" i="5"/>
  <c r="B470" i="5" s="1"/>
  <c r="A470" i="5" s="1"/>
  <c r="C471" i="5"/>
  <c r="N397" i="6"/>
  <c r="O397" i="6"/>
  <c r="H396" i="4"/>
  <c r="G396" i="4"/>
  <c r="AC396" i="4"/>
  <c r="S397" i="4"/>
  <c r="G398" i="6"/>
  <c r="AC398" i="6"/>
  <c r="H398" i="6"/>
  <c r="S399" i="6"/>
  <c r="N396" i="5"/>
  <c r="O396" i="5"/>
  <c r="W396" i="5"/>
  <c r="L396" i="5" s="1"/>
  <c r="U396" i="5"/>
  <c r="J396" i="5" s="1"/>
  <c r="V396" i="5"/>
  <c r="K396" i="5" s="1"/>
  <c r="T396" i="5"/>
  <c r="I396" i="5" s="1"/>
  <c r="D472" i="6"/>
  <c r="C472" i="6"/>
  <c r="F471" i="6"/>
  <c r="B471" i="6" s="1"/>
  <c r="A471" i="6" s="1"/>
  <c r="H397" i="5"/>
  <c r="G397" i="5"/>
  <c r="AC397" i="5"/>
  <c r="S398" i="5"/>
  <c r="AD396" i="5"/>
  <c r="O395" i="4"/>
  <c r="N395" i="4"/>
  <c r="AD395" i="4"/>
  <c r="W397" i="6"/>
  <c r="L397" i="6" s="1"/>
  <c r="V397" i="6"/>
  <c r="K397" i="6" s="1"/>
  <c r="U397" i="6"/>
  <c r="J397" i="6" s="1"/>
  <c r="T397" i="6"/>
  <c r="I397" i="6" s="1"/>
  <c r="F471" i="4"/>
  <c r="B471" i="4" s="1"/>
  <c r="A471" i="4" s="1"/>
  <c r="D472" i="4"/>
  <c r="C472" i="4"/>
  <c r="AD398" i="6" l="1"/>
  <c r="AD397" i="5"/>
  <c r="F472" i="6"/>
  <c r="B472" i="6" s="1"/>
  <c r="A472" i="6" s="1"/>
  <c r="C473" i="6"/>
  <c r="D473" i="6"/>
  <c r="T396" i="4"/>
  <c r="I396" i="4" s="1"/>
  <c r="V396" i="4"/>
  <c r="K396" i="4" s="1"/>
  <c r="W396" i="4"/>
  <c r="L396" i="4" s="1"/>
  <c r="U396" i="4"/>
  <c r="J396" i="4" s="1"/>
  <c r="AC398" i="5"/>
  <c r="S399" i="5"/>
  <c r="G398" i="5"/>
  <c r="H398" i="5"/>
  <c r="S400" i="6"/>
  <c r="H399" i="6"/>
  <c r="AC399" i="6"/>
  <c r="G399" i="6"/>
  <c r="O396" i="4"/>
  <c r="N396" i="4"/>
  <c r="N398" i="6"/>
  <c r="O398" i="6"/>
  <c r="O397" i="5"/>
  <c r="N397" i="5"/>
  <c r="U398" i="6"/>
  <c r="J398" i="6" s="1"/>
  <c r="W398" i="6"/>
  <c r="L398" i="6" s="1"/>
  <c r="V398" i="6"/>
  <c r="K398" i="6" s="1"/>
  <c r="T398" i="6"/>
  <c r="I398" i="6" s="1"/>
  <c r="F472" i="4"/>
  <c r="B472" i="4" s="1"/>
  <c r="A472" i="4" s="1"/>
  <c r="C473" i="4"/>
  <c r="D473" i="4"/>
  <c r="D472" i="5"/>
  <c r="C472" i="5"/>
  <c r="F471" i="5"/>
  <c r="B471" i="5" s="1"/>
  <c r="A471" i="5" s="1"/>
  <c r="U397" i="5"/>
  <c r="J397" i="5" s="1"/>
  <c r="T397" i="5"/>
  <c r="I397" i="5" s="1"/>
  <c r="W397" i="5"/>
  <c r="L397" i="5" s="1"/>
  <c r="V397" i="5"/>
  <c r="K397" i="5" s="1"/>
  <c r="S398" i="4"/>
  <c r="H397" i="4"/>
  <c r="G397" i="4"/>
  <c r="AC397" i="4"/>
  <c r="AD396" i="4"/>
  <c r="N397" i="4" l="1"/>
  <c r="O397" i="4"/>
  <c r="G400" i="6"/>
  <c r="AC400" i="6"/>
  <c r="H400" i="6"/>
  <c r="S401" i="6"/>
  <c r="H398" i="4"/>
  <c r="G398" i="4"/>
  <c r="AC398" i="4"/>
  <c r="S399" i="4"/>
  <c r="F473" i="4"/>
  <c r="B473" i="4" s="1"/>
  <c r="A473" i="4" s="1"/>
  <c r="D474" i="4"/>
  <c r="C474" i="4"/>
  <c r="O398" i="5"/>
  <c r="N398" i="5"/>
  <c r="W397" i="4"/>
  <c r="L397" i="4" s="1"/>
  <c r="V397" i="4"/>
  <c r="K397" i="4" s="1"/>
  <c r="U397" i="4"/>
  <c r="J397" i="4" s="1"/>
  <c r="T397" i="4"/>
  <c r="I397" i="4" s="1"/>
  <c r="N399" i="6"/>
  <c r="O399" i="6"/>
  <c r="D473" i="5"/>
  <c r="F472" i="5"/>
  <c r="B472" i="5" s="1"/>
  <c r="A472" i="5" s="1"/>
  <c r="C473" i="5"/>
  <c r="W398" i="5"/>
  <c r="L398" i="5" s="1"/>
  <c r="U398" i="5"/>
  <c r="J398" i="5" s="1"/>
  <c r="V398" i="5"/>
  <c r="K398" i="5" s="1"/>
  <c r="T398" i="5"/>
  <c r="I398" i="5" s="1"/>
  <c r="H399" i="5"/>
  <c r="G399" i="5"/>
  <c r="AC399" i="5"/>
  <c r="S400" i="5"/>
  <c r="W399" i="6"/>
  <c r="L399" i="6" s="1"/>
  <c r="V399" i="6"/>
  <c r="K399" i="6" s="1"/>
  <c r="U399" i="6"/>
  <c r="J399" i="6" s="1"/>
  <c r="T399" i="6"/>
  <c r="I399" i="6" s="1"/>
  <c r="AD398" i="5"/>
  <c r="D474" i="6"/>
  <c r="C474" i="6"/>
  <c r="F473" i="6"/>
  <c r="B473" i="6" s="1"/>
  <c r="A473" i="6" s="1"/>
  <c r="AD397" i="4"/>
  <c r="AD399" i="6"/>
  <c r="AD400" i="6" l="1"/>
  <c r="AD398" i="4"/>
  <c r="F474" i="6"/>
  <c r="B474" i="6" s="1"/>
  <c r="A474" i="6" s="1"/>
  <c r="C475" i="6"/>
  <c r="D475" i="6"/>
  <c r="AC400" i="5"/>
  <c r="S401" i="5"/>
  <c r="G400" i="5"/>
  <c r="H400" i="5"/>
  <c r="T398" i="4"/>
  <c r="I398" i="4" s="1"/>
  <c r="V398" i="4"/>
  <c r="K398" i="4" s="1"/>
  <c r="U398" i="4"/>
  <c r="J398" i="4" s="1"/>
  <c r="W398" i="4"/>
  <c r="L398" i="4" s="1"/>
  <c r="AD399" i="5"/>
  <c r="O398" i="4"/>
  <c r="N398" i="4"/>
  <c r="U399" i="5"/>
  <c r="J399" i="5" s="1"/>
  <c r="T399" i="5"/>
  <c r="I399" i="5" s="1"/>
  <c r="W399" i="5"/>
  <c r="L399" i="5" s="1"/>
  <c r="V399" i="5"/>
  <c r="K399" i="5" s="1"/>
  <c r="F474" i="4"/>
  <c r="B474" i="4" s="1"/>
  <c r="A474" i="4" s="1"/>
  <c r="C475" i="4"/>
  <c r="D475" i="4"/>
  <c r="S402" i="6"/>
  <c r="H401" i="6"/>
  <c r="AC401" i="6"/>
  <c r="G401" i="6"/>
  <c r="N399" i="5"/>
  <c r="O399" i="5"/>
  <c r="D474" i="5"/>
  <c r="C474" i="5"/>
  <c r="F473" i="5"/>
  <c r="B473" i="5" s="1"/>
  <c r="A473" i="5" s="1"/>
  <c r="N400" i="6"/>
  <c r="O400" i="6"/>
  <c r="U400" i="6"/>
  <c r="J400" i="6" s="1"/>
  <c r="W400" i="6"/>
  <c r="L400" i="6" s="1"/>
  <c r="V400" i="6"/>
  <c r="K400" i="6" s="1"/>
  <c r="T400" i="6"/>
  <c r="I400" i="6" s="1"/>
  <c r="S400" i="4"/>
  <c r="H399" i="4"/>
  <c r="G399" i="4"/>
  <c r="AC399" i="4"/>
  <c r="AD399" i="4" l="1"/>
  <c r="AD400" i="5"/>
  <c r="AD401" i="6"/>
  <c r="N401" i="6"/>
  <c r="O401" i="6"/>
  <c r="G402" i="6"/>
  <c r="AC402" i="6"/>
  <c r="H402" i="6"/>
  <c r="S403" i="6"/>
  <c r="D475" i="5"/>
  <c r="F474" i="5"/>
  <c r="B474" i="5" s="1"/>
  <c r="A474" i="5" s="1"/>
  <c r="C475" i="5"/>
  <c r="D476" i="6"/>
  <c r="C476" i="6"/>
  <c r="F475" i="6"/>
  <c r="B475" i="6" s="1"/>
  <c r="A475" i="6" s="1"/>
  <c r="H401" i="5"/>
  <c r="G401" i="5"/>
  <c r="AC401" i="5"/>
  <c r="S402" i="5"/>
  <c r="W401" i="6"/>
  <c r="L401" i="6" s="1"/>
  <c r="V401" i="6"/>
  <c r="K401" i="6" s="1"/>
  <c r="U401" i="6"/>
  <c r="J401" i="6" s="1"/>
  <c r="T401" i="6"/>
  <c r="I401" i="6" s="1"/>
  <c r="W399" i="4"/>
  <c r="L399" i="4" s="1"/>
  <c r="V399" i="4"/>
  <c r="K399" i="4" s="1"/>
  <c r="U399" i="4"/>
  <c r="J399" i="4" s="1"/>
  <c r="T399" i="4"/>
  <c r="I399" i="4" s="1"/>
  <c r="N399" i="4"/>
  <c r="O399" i="4"/>
  <c r="O400" i="5"/>
  <c r="N400" i="5"/>
  <c r="H400" i="4"/>
  <c r="G400" i="4"/>
  <c r="AC400" i="4"/>
  <c r="S401" i="4"/>
  <c r="F475" i="4"/>
  <c r="B475" i="4" s="1"/>
  <c r="A475" i="4" s="1"/>
  <c r="D476" i="4"/>
  <c r="C476" i="4"/>
  <c r="W400" i="5"/>
  <c r="L400" i="5" s="1"/>
  <c r="U400" i="5"/>
  <c r="J400" i="5" s="1"/>
  <c r="V400" i="5"/>
  <c r="K400" i="5" s="1"/>
  <c r="T400" i="5"/>
  <c r="I400" i="5" s="1"/>
  <c r="AD402" i="6" l="1"/>
  <c r="AC402" i="5"/>
  <c r="S403" i="5"/>
  <c r="G402" i="5"/>
  <c r="H402" i="5"/>
  <c r="S404" i="6"/>
  <c r="H403" i="6"/>
  <c r="AC403" i="6"/>
  <c r="G403" i="6"/>
  <c r="N400" i="4"/>
  <c r="O400" i="4"/>
  <c r="AD401" i="5"/>
  <c r="O402" i="6"/>
  <c r="N402" i="6"/>
  <c r="F476" i="6"/>
  <c r="B476" i="6" s="1"/>
  <c r="A476" i="6" s="1"/>
  <c r="C477" i="6"/>
  <c r="D477" i="6"/>
  <c r="F476" i="4"/>
  <c r="B476" i="4" s="1"/>
  <c r="A476" i="4" s="1"/>
  <c r="D477" i="4"/>
  <c r="C477" i="4"/>
  <c r="U401" i="5"/>
  <c r="J401" i="5" s="1"/>
  <c r="T401" i="5"/>
  <c r="I401" i="5" s="1"/>
  <c r="W401" i="5"/>
  <c r="L401" i="5" s="1"/>
  <c r="V401" i="5"/>
  <c r="K401" i="5" s="1"/>
  <c r="D476" i="5"/>
  <c r="C476" i="5"/>
  <c r="F475" i="5"/>
  <c r="B475" i="5" s="1"/>
  <c r="A475" i="5" s="1"/>
  <c r="O401" i="5"/>
  <c r="N401" i="5"/>
  <c r="U402" i="6"/>
  <c r="J402" i="6" s="1"/>
  <c r="W402" i="6"/>
  <c r="L402" i="6" s="1"/>
  <c r="V402" i="6"/>
  <c r="K402" i="6" s="1"/>
  <c r="T402" i="6"/>
  <c r="I402" i="6" s="1"/>
  <c r="T400" i="4"/>
  <c r="I400" i="4" s="1"/>
  <c r="V400" i="4"/>
  <c r="K400" i="4" s="1"/>
  <c r="W400" i="4"/>
  <c r="L400" i="4" s="1"/>
  <c r="U400" i="4"/>
  <c r="J400" i="4" s="1"/>
  <c r="S402" i="4"/>
  <c r="AC401" i="4"/>
  <c r="G401" i="4"/>
  <c r="H401" i="4"/>
  <c r="AD400" i="4"/>
  <c r="AD403" i="6" l="1"/>
  <c r="AD401" i="4"/>
  <c r="D477" i="5"/>
  <c r="F476" i="5"/>
  <c r="B476" i="5" s="1"/>
  <c r="A476" i="5" s="1"/>
  <c r="C477" i="5"/>
  <c r="O403" i="6"/>
  <c r="N403" i="6"/>
  <c r="D478" i="4"/>
  <c r="F477" i="4"/>
  <c r="B477" i="4" s="1"/>
  <c r="A477" i="4" s="1"/>
  <c r="C478" i="4"/>
  <c r="G404" i="6"/>
  <c r="AC404" i="6"/>
  <c r="S405" i="6"/>
  <c r="H404" i="6"/>
  <c r="O402" i="5"/>
  <c r="N402" i="5"/>
  <c r="W401" i="4"/>
  <c r="L401" i="4" s="1"/>
  <c r="V401" i="4"/>
  <c r="K401" i="4" s="1"/>
  <c r="U401" i="4"/>
  <c r="J401" i="4" s="1"/>
  <c r="T401" i="4"/>
  <c r="I401" i="4" s="1"/>
  <c r="W402" i="5"/>
  <c r="L402" i="5" s="1"/>
  <c r="U402" i="5"/>
  <c r="J402" i="5" s="1"/>
  <c r="V402" i="5"/>
  <c r="K402" i="5" s="1"/>
  <c r="T402" i="5"/>
  <c r="I402" i="5" s="1"/>
  <c r="D478" i="6"/>
  <c r="C478" i="6"/>
  <c r="F477" i="6"/>
  <c r="B477" i="6" s="1"/>
  <c r="A477" i="6" s="1"/>
  <c r="H403" i="5"/>
  <c r="G403" i="5"/>
  <c r="AC403" i="5"/>
  <c r="S404" i="5"/>
  <c r="O401" i="4"/>
  <c r="N401" i="4"/>
  <c r="H402" i="4"/>
  <c r="G402" i="4"/>
  <c r="AC402" i="4"/>
  <c r="S403" i="4"/>
  <c r="W403" i="6"/>
  <c r="L403" i="6" s="1"/>
  <c r="V403" i="6"/>
  <c r="K403" i="6" s="1"/>
  <c r="U403" i="6"/>
  <c r="J403" i="6" s="1"/>
  <c r="T403" i="6"/>
  <c r="I403" i="6" s="1"/>
  <c r="AD402" i="5"/>
  <c r="AD404" i="6" l="1"/>
  <c r="AC404" i="5"/>
  <c r="S405" i="5"/>
  <c r="G404" i="5"/>
  <c r="H404" i="5"/>
  <c r="AD403" i="5"/>
  <c r="U404" i="6"/>
  <c r="J404" i="6" s="1"/>
  <c r="T404" i="6"/>
  <c r="I404" i="6" s="1"/>
  <c r="W404" i="6"/>
  <c r="L404" i="6" s="1"/>
  <c r="V404" i="6"/>
  <c r="K404" i="6" s="1"/>
  <c r="AD402" i="4"/>
  <c r="N403" i="5"/>
  <c r="O403" i="5"/>
  <c r="F478" i="4"/>
  <c r="B478" i="4" s="1"/>
  <c r="A478" i="4" s="1"/>
  <c r="D479" i="4"/>
  <c r="C479" i="4"/>
  <c r="D478" i="5"/>
  <c r="C478" i="5"/>
  <c r="F477" i="5"/>
  <c r="B477" i="5" s="1"/>
  <c r="A477" i="5" s="1"/>
  <c r="S404" i="4"/>
  <c r="AC403" i="4"/>
  <c r="G403" i="4"/>
  <c r="H403" i="4"/>
  <c r="N402" i="4"/>
  <c r="O402" i="4"/>
  <c r="T402" i="4"/>
  <c r="I402" i="4" s="1"/>
  <c r="V402" i="4"/>
  <c r="K402" i="4" s="1"/>
  <c r="W402" i="4"/>
  <c r="L402" i="4" s="1"/>
  <c r="U402" i="4"/>
  <c r="J402" i="4" s="1"/>
  <c r="O404" i="6"/>
  <c r="N404" i="6"/>
  <c r="U403" i="5"/>
  <c r="J403" i="5" s="1"/>
  <c r="T403" i="5"/>
  <c r="I403" i="5" s="1"/>
  <c r="W403" i="5"/>
  <c r="L403" i="5" s="1"/>
  <c r="V403" i="5"/>
  <c r="K403" i="5" s="1"/>
  <c r="F478" i="6"/>
  <c r="B478" i="6" s="1"/>
  <c r="A478" i="6" s="1"/>
  <c r="C479" i="6"/>
  <c r="D479" i="6"/>
  <c r="S406" i="6"/>
  <c r="H405" i="6"/>
  <c r="AC405" i="6"/>
  <c r="G405" i="6"/>
  <c r="AD405" i="6" l="1"/>
  <c r="AD403" i="4"/>
  <c r="D480" i="6"/>
  <c r="C480" i="6"/>
  <c r="F479" i="6"/>
  <c r="B479" i="6" s="1"/>
  <c r="A479" i="6" s="1"/>
  <c r="D479" i="5"/>
  <c r="F478" i="5"/>
  <c r="B478" i="5" s="1"/>
  <c r="A478" i="5" s="1"/>
  <c r="C479" i="5"/>
  <c r="W405" i="6"/>
  <c r="L405" i="6" s="1"/>
  <c r="V405" i="6"/>
  <c r="K405" i="6" s="1"/>
  <c r="U405" i="6"/>
  <c r="J405" i="6" s="1"/>
  <c r="T405" i="6"/>
  <c r="I405" i="6" s="1"/>
  <c r="N403" i="4"/>
  <c r="O403" i="4"/>
  <c r="N404" i="5"/>
  <c r="O404" i="5"/>
  <c r="W403" i="4"/>
  <c r="L403" i="4" s="1"/>
  <c r="V403" i="4"/>
  <c r="K403" i="4" s="1"/>
  <c r="U403" i="4"/>
  <c r="J403" i="4" s="1"/>
  <c r="T403" i="4"/>
  <c r="I403" i="4" s="1"/>
  <c r="D480" i="4"/>
  <c r="F479" i="4"/>
  <c r="B479" i="4" s="1"/>
  <c r="A479" i="4" s="1"/>
  <c r="C480" i="4"/>
  <c r="W404" i="5"/>
  <c r="L404" i="5" s="1"/>
  <c r="U404" i="5"/>
  <c r="J404" i="5" s="1"/>
  <c r="V404" i="5"/>
  <c r="K404" i="5" s="1"/>
  <c r="T404" i="5"/>
  <c r="I404" i="5" s="1"/>
  <c r="H405" i="5"/>
  <c r="G405" i="5"/>
  <c r="AC405" i="5"/>
  <c r="S406" i="5"/>
  <c r="O405" i="6"/>
  <c r="N405" i="6"/>
  <c r="G406" i="6"/>
  <c r="AC406" i="6"/>
  <c r="S407" i="6"/>
  <c r="H406" i="6"/>
  <c r="H404" i="4"/>
  <c r="G404" i="4"/>
  <c r="AC404" i="4"/>
  <c r="S405" i="4"/>
  <c r="AD404" i="5"/>
  <c r="AD404" i="4" l="1"/>
  <c r="AD406" i="6"/>
  <c r="AD405" i="5"/>
  <c r="AC407" i="6"/>
  <c r="H407" i="6"/>
  <c r="S408" i="6"/>
  <c r="G407" i="6"/>
  <c r="O404" i="4"/>
  <c r="N404" i="4"/>
  <c r="O406" i="6"/>
  <c r="N406" i="6"/>
  <c r="U405" i="5"/>
  <c r="J405" i="5" s="1"/>
  <c r="T405" i="5"/>
  <c r="I405" i="5" s="1"/>
  <c r="W405" i="5"/>
  <c r="L405" i="5" s="1"/>
  <c r="V405" i="5"/>
  <c r="K405" i="5" s="1"/>
  <c r="F480" i="4"/>
  <c r="B480" i="4" s="1"/>
  <c r="A480" i="4" s="1"/>
  <c r="D481" i="4"/>
  <c r="C481" i="4"/>
  <c r="U406" i="6"/>
  <c r="J406" i="6" s="1"/>
  <c r="V406" i="6"/>
  <c r="K406" i="6" s="1"/>
  <c r="T406" i="6"/>
  <c r="I406" i="6" s="1"/>
  <c r="W406" i="6"/>
  <c r="L406" i="6" s="1"/>
  <c r="S406" i="4"/>
  <c r="AC405" i="4"/>
  <c r="H405" i="4"/>
  <c r="G405" i="4"/>
  <c r="D480" i="5"/>
  <c r="C480" i="5"/>
  <c r="F479" i="5"/>
  <c r="B479" i="5" s="1"/>
  <c r="A479" i="5" s="1"/>
  <c r="F480" i="6"/>
  <c r="B480" i="6" s="1"/>
  <c r="A480" i="6" s="1"/>
  <c r="C481" i="6"/>
  <c r="D481" i="6"/>
  <c r="N405" i="5"/>
  <c r="O405" i="5"/>
  <c r="T404" i="4"/>
  <c r="I404" i="4" s="1"/>
  <c r="V404" i="4"/>
  <c r="K404" i="4" s="1"/>
  <c r="W404" i="4"/>
  <c r="L404" i="4" s="1"/>
  <c r="U404" i="4"/>
  <c r="J404" i="4" s="1"/>
  <c r="AC406" i="5"/>
  <c r="S407" i="5"/>
  <c r="G406" i="5"/>
  <c r="H406" i="5"/>
  <c r="AD406" i="5" l="1"/>
  <c r="H407" i="5"/>
  <c r="G407" i="5"/>
  <c r="AC407" i="5"/>
  <c r="S408" i="5"/>
  <c r="H406" i="4"/>
  <c r="G406" i="4"/>
  <c r="AC406" i="4"/>
  <c r="S407" i="4"/>
  <c r="D481" i="5"/>
  <c r="F480" i="5"/>
  <c r="B480" i="5" s="1"/>
  <c r="A480" i="5" s="1"/>
  <c r="C481" i="5"/>
  <c r="V407" i="6"/>
  <c r="K407" i="6" s="1"/>
  <c r="W407" i="6"/>
  <c r="L407" i="6" s="1"/>
  <c r="U407" i="6"/>
  <c r="J407" i="6" s="1"/>
  <c r="T407" i="6"/>
  <c r="I407" i="6" s="1"/>
  <c r="W405" i="4"/>
  <c r="L405" i="4" s="1"/>
  <c r="V405" i="4"/>
  <c r="K405" i="4" s="1"/>
  <c r="U405" i="4"/>
  <c r="J405" i="4" s="1"/>
  <c r="T405" i="4"/>
  <c r="I405" i="4" s="1"/>
  <c r="S409" i="6"/>
  <c r="H408" i="6"/>
  <c r="G408" i="6"/>
  <c r="AC408" i="6"/>
  <c r="N406" i="5"/>
  <c r="O406" i="5"/>
  <c r="N405" i="4"/>
  <c r="O405" i="4"/>
  <c r="O407" i="6"/>
  <c r="N407" i="6"/>
  <c r="D482" i="6"/>
  <c r="C482" i="6"/>
  <c r="F481" i="6"/>
  <c r="B481" i="6" s="1"/>
  <c r="A481" i="6" s="1"/>
  <c r="W406" i="5"/>
  <c r="L406" i="5" s="1"/>
  <c r="V406" i="5"/>
  <c r="K406" i="5" s="1"/>
  <c r="U406" i="5"/>
  <c r="J406" i="5" s="1"/>
  <c r="T406" i="5"/>
  <c r="I406" i="5" s="1"/>
  <c r="AD405" i="4"/>
  <c r="D482" i="4"/>
  <c r="F481" i="4"/>
  <c r="B481" i="4" s="1"/>
  <c r="A481" i="4" s="1"/>
  <c r="C482" i="4"/>
  <c r="AD407" i="6"/>
  <c r="AD407" i="5" l="1"/>
  <c r="AD406" i="4"/>
  <c r="F482" i="6"/>
  <c r="B482" i="6" s="1"/>
  <c r="A482" i="6" s="1"/>
  <c r="C483" i="6"/>
  <c r="D483" i="6"/>
  <c r="D482" i="5"/>
  <c r="C482" i="5"/>
  <c r="F481" i="5"/>
  <c r="B481" i="5" s="1"/>
  <c r="A481" i="5" s="1"/>
  <c r="T406" i="4"/>
  <c r="I406" i="4" s="1"/>
  <c r="V406" i="4"/>
  <c r="K406" i="4" s="1"/>
  <c r="W406" i="4"/>
  <c r="L406" i="4" s="1"/>
  <c r="U406" i="4"/>
  <c r="J406" i="4" s="1"/>
  <c r="AD408" i="6"/>
  <c r="N406" i="4"/>
  <c r="O406" i="4"/>
  <c r="W408" i="6"/>
  <c r="L408" i="6" s="1"/>
  <c r="V408" i="6"/>
  <c r="K408" i="6" s="1"/>
  <c r="U408" i="6"/>
  <c r="J408" i="6" s="1"/>
  <c r="T408" i="6"/>
  <c r="I408" i="6" s="1"/>
  <c r="AC408" i="5"/>
  <c r="S409" i="5"/>
  <c r="G408" i="5"/>
  <c r="H408" i="5"/>
  <c r="F482" i="4"/>
  <c r="B482" i="4" s="1"/>
  <c r="A482" i="4" s="1"/>
  <c r="D483" i="4"/>
  <c r="C483" i="4"/>
  <c r="N408" i="6"/>
  <c r="O408" i="6"/>
  <c r="S408" i="4"/>
  <c r="G407" i="4"/>
  <c r="AC407" i="4"/>
  <c r="H407" i="4"/>
  <c r="H409" i="6"/>
  <c r="G409" i="6"/>
  <c r="S410" i="6"/>
  <c r="AC409" i="6"/>
  <c r="U407" i="5"/>
  <c r="J407" i="5" s="1"/>
  <c r="T407" i="5"/>
  <c r="I407" i="5" s="1"/>
  <c r="W407" i="5"/>
  <c r="L407" i="5" s="1"/>
  <c r="V407" i="5"/>
  <c r="K407" i="5" s="1"/>
  <c r="O407" i="5"/>
  <c r="N407" i="5"/>
  <c r="AD407" i="4" l="1"/>
  <c r="AD409" i="6"/>
  <c r="W407" i="4"/>
  <c r="L407" i="4" s="1"/>
  <c r="V407" i="4"/>
  <c r="K407" i="4" s="1"/>
  <c r="U407" i="4"/>
  <c r="J407" i="4" s="1"/>
  <c r="T407" i="4"/>
  <c r="I407" i="4" s="1"/>
  <c r="D484" i="6"/>
  <c r="C484" i="6"/>
  <c r="F483" i="6"/>
  <c r="B483" i="6" s="1"/>
  <c r="A483" i="6" s="1"/>
  <c r="H408" i="4"/>
  <c r="G408" i="4"/>
  <c r="AC408" i="4"/>
  <c r="S409" i="4"/>
  <c r="W408" i="5"/>
  <c r="L408" i="5" s="1"/>
  <c r="V408" i="5"/>
  <c r="K408" i="5" s="1"/>
  <c r="U408" i="5"/>
  <c r="J408" i="5" s="1"/>
  <c r="T408" i="5"/>
  <c r="I408" i="5" s="1"/>
  <c r="H409" i="5"/>
  <c r="G409" i="5"/>
  <c r="AC409" i="5"/>
  <c r="S410" i="5"/>
  <c r="V409" i="6"/>
  <c r="K409" i="6" s="1"/>
  <c r="U409" i="6"/>
  <c r="J409" i="6" s="1"/>
  <c r="T409" i="6"/>
  <c r="I409" i="6" s="1"/>
  <c r="W409" i="6"/>
  <c r="L409" i="6" s="1"/>
  <c r="AD408" i="5"/>
  <c r="H410" i="6"/>
  <c r="G410" i="6"/>
  <c r="AC410" i="6"/>
  <c r="S411" i="6"/>
  <c r="O409" i="6"/>
  <c r="N409" i="6"/>
  <c r="D484" i="4"/>
  <c r="F483" i="4"/>
  <c r="B483" i="4" s="1"/>
  <c r="A483" i="4" s="1"/>
  <c r="C484" i="4"/>
  <c r="D483" i="5"/>
  <c r="F482" i="5"/>
  <c r="B482" i="5" s="1"/>
  <c r="A482" i="5" s="1"/>
  <c r="C483" i="5"/>
  <c r="N408" i="5"/>
  <c r="O408" i="5"/>
  <c r="O407" i="4"/>
  <c r="N407" i="4"/>
  <c r="AD410" i="6" l="1"/>
  <c r="AD409" i="5"/>
  <c r="N410" i="6"/>
  <c r="O410" i="6"/>
  <c r="S410" i="4"/>
  <c r="H409" i="4"/>
  <c r="G409" i="4"/>
  <c r="AC409" i="4"/>
  <c r="D484" i="5"/>
  <c r="C484" i="5"/>
  <c r="F483" i="5"/>
  <c r="B483" i="5" s="1"/>
  <c r="A483" i="5" s="1"/>
  <c r="U409" i="5"/>
  <c r="J409" i="5" s="1"/>
  <c r="T409" i="5"/>
  <c r="I409" i="5" s="1"/>
  <c r="W409" i="5"/>
  <c r="L409" i="5" s="1"/>
  <c r="V409" i="5"/>
  <c r="K409" i="5" s="1"/>
  <c r="AD408" i="4"/>
  <c r="T408" i="4"/>
  <c r="I408" i="4" s="1"/>
  <c r="V408" i="4"/>
  <c r="K408" i="4" s="1"/>
  <c r="U408" i="4"/>
  <c r="J408" i="4" s="1"/>
  <c r="W408" i="4"/>
  <c r="L408" i="4" s="1"/>
  <c r="N409" i="5"/>
  <c r="O409" i="5"/>
  <c r="O408" i="4"/>
  <c r="N408" i="4"/>
  <c r="H411" i="6"/>
  <c r="G411" i="6"/>
  <c r="AC411" i="6"/>
  <c r="S412" i="6"/>
  <c r="F484" i="4"/>
  <c r="B484" i="4" s="1"/>
  <c r="A484" i="4" s="1"/>
  <c r="C485" i="4"/>
  <c r="D485" i="4"/>
  <c r="V410" i="6"/>
  <c r="K410" i="6" s="1"/>
  <c r="W410" i="6"/>
  <c r="L410" i="6" s="1"/>
  <c r="U410" i="6"/>
  <c r="J410" i="6" s="1"/>
  <c r="T410" i="6"/>
  <c r="I410" i="6" s="1"/>
  <c r="AC410" i="5"/>
  <c r="S411" i="5"/>
  <c r="G410" i="5"/>
  <c r="H410" i="5"/>
  <c r="F484" i="6"/>
  <c r="B484" i="6" s="1"/>
  <c r="A484" i="6" s="1"/>
  <c r="C485" i="6"/>
  <c r="D485" i="6"/>
  <c r="AD409" i="4" l="1"/>
  <c r="AC412" i="6"/>
  <c r="H412" i="6"/>
  <c r="G412" i="6"/>
  <c r="S413" i="6"/>
  <c r="N410" i="5"/>
  <c r="O410" i="5"/>
  <c r="AD411" i="6"/>
  <c r="O411" i="6"/>
  <c r="N411" i="6"/>
  <c r="W409" i="4"/>
  <c r="L409" i="4" s="1"/>
  <c r="V409" i="4"/>
  <c r="K409" i="4" s="1"/>
  <c r="U409" i="4"/>
  <c r="J409" i="4" s="1"/>
  <c r="T409" i="4"/>
  <c r="I409" i="4" s="1"/>
  <c r="V411" i="6"/>
  <c r="K411" i="6" s="1"/>
  <c r="W411" i="6"/>
  <c r="L411" i="6" s="1"/>
  <c r="U411" i="6"/>
  <c r="J411" i="6" s="1"/>
  <c r="T411" i="6"/>
  <c r="I411" i="6" s="1"/>
  <c r="H411" i="5"/>
  <c r="G411" i="5"/>
  <c r="AC411" i="5"/>
  <c r="S412" i="5"/>
  <c r="AD410" i="5"/>
  <c r="D486" i="4"/>
  <c r="F485" i="4"/>
  <c r="B485" i="4" s="1"/>
  <c r="A485" i="4" s="1"/>
  <c r="C486" i="4"/>
  <c r="N409" i="4"/>
  <c r="O409" i="4"/>
  <c r="H410" i="4"/>
  <c r="G410" i="4"/>
  <c r="AC410" i="4"/>
  <c r="S411" i="4"/>
  <c r="W410" i="5"/>
  <c r="L410" i="5" s="1"/>
  <c r="V410" i="5"/>
  <c r="K410" i="5" s="1"/>
  <c r="U410" i="5"/>
  <c r="J410" i="5" s="1"/>
  <c r="T410" i="5"/>
  <c r="I410" i="5" s="1"/>
  <c r="D486" i="6"/>
  <c r="C486" i="6"/>
  <c r="F485" i="6"/>
  <c r="B485" i="6" s="1"/>
  <c r="A485" i="6" s="1"/>
  <c r="D485" i="5"/>
  <c r="F484" i="5"/>
  <c r="B484" i="5" s="1"/>
  <c r="A484" i="5" s="1"/>
  <c r="C485" i="5"/>
  <c r="AD411" i="5" l="1"/>
  <c r="AD410" i="4"/>
  <c r="AC412" i="5"/>
  <c r="S413" i="5"/>
  <c r="G412" i="5"/>
  <c r="H412" i="5"/>
  <c r="D486" i="5"/>
  <c r="C486" i="5"/>
  <c r="F485" i="5"/>
  <c r="B485" i="5" s="1"/>
  <c r="A485" i="5" s="1"/>
  <c r="F486" i="4"/>
  <c r="B486" i="4" s="1"/>
  <c r="A486" i="4" s="1"/>
  <c r="D487" i="4"/>
  <c r="C487" i="4"/>
  <c r="U411" i="5"/>
  <c r="J411" i="5" s="1"/>
  <c r="T411" i="5"/>
  <c r="I411" i="5" s="1"/>
  <c r="W411" i="5"/>
  <c r="L411" i="5" s="1"/>
  <c r="V411" i="5"/>
  <c r="K411" i="5" s="1"/>
  <c r="S412" i="4"/>
  <c r="H411" i="4"/>
  <c r="G411" i="4"/>
  <c r="AC411" i="4"/>
  <c r="N411" i="5"/>
  <c r="O411" i="5"/>
  <c r="AC413" i="6"/>
  <c r="H413" i="6"/>
  <c r="G413" i="6"/>
  <c r="S414" i="6"/>
  <c r="F486" i="6"/>
  <c r="B486" i="6" s="1"/>
  <c r="A486" i="6" s="1"/>
  <c r="C487" i="6"/>
  <c r="D487" i="6"/>
  <c r="V412" i="6"/>
  <c r="K412" i="6" s="1"/>
  <c r="W412" i="6"/>
  <c r="L412" i="6" s="1"/>
  <c r="U412" i="6"/>
  <c r="J412" i="6" s="1"/>
  <c r="T412" i="6"/>
  <c r="I412" i="6" s="1"/>
  <c r="T410" i="4"/>
  <c r="I410" i="4" s="1"/>
  <c r="V410" i="4"/>
  <c r="K410" i="4" s="1"/>
  <c r="U410" i="4"/>
  <c r="J410" i="4" s="1"/>
  <c r="W410" i="4"/>
  <c r="L410" i="4" s="1"/>
  <c r="N412" i="6"/>
  <c r="O412" i="6"/>
  <c r="N410" i="4"/>
  <c r="O410" i="4"/>
  <c r="AD412" i="6"/>
  <c r="AD411" i="4" l="1"/>
  <c r="AD413" i="6"/>
  <c r="AD412" i="5"/>
  <c r="D488" i="6"/>
  <c r="C488" i="6"/>
  <c r="F487" i="6"/>
  <c r="B487" i="6" s="1"/>
  <c r="A487" i="6" s="1"/>
  <c r="W411" i="4"/>
  <c r="L411" i="4" s="1"/>
  <c r="V411" i="4"/>
  <c r="K411" i="4" s="1"/>
  <c r="U411" i="4"/>
  <c r="J411" i="4" s="1"/>
  <c r="T411" i="4"/>
  <c r="I411" i="4" s="1"/>
  <c r="D487" i="5"/>
  <c r="F486" i="5"/>
  <c r="B486" i="5" s="1"/>
  <c r="A486" i="5" s="1"/>
  <c r="C487" i="5"/>
  <c r="S415" i="6"/>
  <c r="AC414" i="6"/>
  <c r="H414" i="6"/>
  <c r="G414" i="6"/>
  <c r="O411" i="4"/>
  <c r="N411" i="4"/>
  <c r="D488" i="4"/>
  <c r="F487" i="4"/>
  <c r="B487" i="4" s="1"/>
  <c r="A487" i="4" s="1"/>
  <c r="C488" i="4"/>
  <c r="V413" i="6"/>
  <c r="K413" i="6" s="1"/>
  <c r="W413" i="6"/>
  <c r="L413" i="6" s="1"/>
  <c r="U413" i="6"/>
  <c r="J413" i="6" s="1"/>
  <c r="T413" i="6"/>
  <c r="I413" i="6" s="1"/>
  <c r="H412" i="4"/>
  <c r="G412" i="4"/>
  <c r="AC412" i="4"/>
  <c r="S413" i="4"/>
  <c r="N412" i="5"/>
  <c r="O412" i="5"/>
  <c r="N413" i="6"/>
  <c r="O413" i="6"/>
  <c r="W412" i="5"/>
  <c r="L412" i="5" s="1"/>
  <c r="V412" i="5"/>
  <c r="K412" i="5" s="1"/>
  <c r="U412" i="5"/>
  <c r="J412" i="5" s="1"/>
  <c r="T412" i="5"/>
  <c r="I412" i="5" s="1"/>
  <c r="H413" i="5"/>
  <c r="G413" i="5"/>
  <c r="AC413" i="5"/>
  <c r="S414" i="5"/>
  <c r="AD414" i="6" l="1"/>
  <c r="O413" i="5"/>
  <c r="N413" i="5"/>
  <c r="O412" i="4"/>
  <c r="N412" i="4"/>
  <c r="S414" i="4"/>
  <c r="H413" i="4"/>
  <c r="G413" i="4"/>
  <c r="AC413" i="4"/>
  <c r="U413" i="5"/>
  <c r="J413" i="5" s="1"/>
  <c r="T413" i="5"/>
  <c r="I413" i="5" s="1"/>
  <c r="W413" i="5"/>
  <c r="L413" i="5" s="1"/>
  <c r="V413" i="5"/>
  <c r="K413" i="5" s="1"/>
  <c r="AC414" i="5"/>
  <c r="S415" i="5"/>
  <c r="G414" i="5"/>
  <c r="H414" i="5"/>
  <c r="AD412" i="4"/>
  <c r="V414" i="6"/>
  <c r="K414" i="6" s="1"/>
  <c r="T414" i="6"/>
  <c r="I414" i="6" s="1"/>
  <c r="U414" i="6"/>
  <c r="J414" i="6" s="1"/>
  <c r="W414" i="6"/>
  <c r="L414" i="6" s="1"/>
  <c r="S416" i="6"/>
  <c r="AC415" i="6"/>
  <c r="G415" i="6"/>
  <c r="H415" i="6"/>
  <c r="D488" i="5"/>
  <c r="C488" i="5"/>
  <c r="F487" i="5"/>
  <c r="B487" i="5" s="1"/>
  <c r="A487" i="5" s="1"/>
  <c r="AD413" i="5"/>
  <c r="T412" i="4"/>
  <c r="I412" i="4" s="1"/>
  <c r="V412" i="4"/>
  <c r="K412" i="4" s="1"/>
  <c r="W412" i="4"/>
  <c r="L412" i="4" s="1"/>
  <c r="U412" i="4"/>
  <c r="J412" i="4" s="1"/>
  <c r="F488" i="4"/>
  <c r="B488" i="4" s="1"/>
  <c r="A488" i="4" s="1"/>
  <c r="C489" i="4"/>
  <c r="D489" i="4"/>
  <c r="O414" i="6"/>
  <c r="N414" i="6"/>
  <c r="F488" i="6"/>
  <c r="B488" i="6" s="1"/>
  <c r="A488" i="6" s="1"/>
  <c r="C489" i="6"/>
  <c r="D489" i="6"/>
  <c r="AD413" i="4" l="1"/>
  <c r="AD414" i="5"/>
  <c r="N413" i="4"/>
  <c r="O413" i="4"/>
  <c r="D489" i="5"/>
  <c r="F488" i="5"/>
  <c r="B488" i="5" s="1"/>
  <c r="A488" i="5" s="1"/>
  <c r="C489" i="5"/>
  <c r="H414" i="4"/>
  <c r="G414" i="4"/>
  <c r="AC414" i="4"/>
  <c r="S415" i="4"/>
  <c r="N415" i="6"/>
  <c r="O415" i="6"/>
  <c r="D490" i="4"/>
  <c r="F489" i="4"/>
  <c r="B489" i="4" s="1"/>
  <c r="A489" i="4" s="1"/>
  <c r="C490" i="4"/>
  <c r="V415" i="6"/>
  <c r="K415" i="6" s="1"/>
  <c r="U415" i="6"/>
  <c r="J415" i="6" s="1"/>
  <c r="W415" i="6"/>
  <c r="L415" i="6" s="1"/>
  <c r="T415" i="6"/>
  <c r="I415" i="6" s="1"/>
  <c r="D490" i="6"/>
  <c r="C490" i="6"/>
  <c r="F489" i="6"/>
  <c r="B489" i="6" s="1"/>
  <c r="A489" i="6" s="1"/>
  <c r="AD415" i="6"/>
  <c r="N414" i="5"/>
  <c r="O414" i="5"/>
  <c r="S417" i="6"/>
  <c r="H416" i="6"/>
  <c r="G416" i="6"/>
  <c r="AC416" i="6"/>
  <c r="W414" i="5"/>
  <c r="L414" i="5" s="1"/>
  <c r="V414" i="5"/>
  <c r="K414" i="5" s="1"/>
  <c r="U414" i="5"/>
  <c r="J414" i="5" s="1"/>
  <c r="T414" i="5"/>
  <c r="I414" i="5" s="1"/>
  <c r="H415" i="5"/>
  <c r="G415" i="5"/>
  <c r="AC415" i="5"/>
  <c r="S416" i="5"/>
  <c r="W413" i="4"/>
  <c r="L413" i="4" s="1"/>
  <c r="V413" i="4"/>
  <c r="K413" i="4" s="1"/>
  <c r="U413" i="4"/>
  <c r="J413" i="4" s="1"/>
  <c r="T413" i="4"/>
  <c r="I413" i="4" s="1"/>
  <c r="AD415" i="5" l="1"/>
  <c r="AD414" i="4"/>
  <c r="U415" i="5"/>
  <c r="J415" i="5" s="1"/>
  <c r="T415" i="5"/>
  <c r="I415" i="5" s="1"/>
  <c r="W415" i="5"/>
  <c r="L415" i="5" s="1"/>
  <c r="V415" i="5"/>
  <c r="K415" i="5" s="1"/>
  <c r="AD416" i="6"/>
  <c r="O415" i="5"/>
  <c r="N415" i="5"/>
  <c r="AC416" i="5"/>
  <c r="S417" i="5"/>
  <c r="G416" i="5"/>
  <c r="H416" i="5"/>
  <c r="D490" i="5"/>
  <c r="C490" i="5"/>
  <c r="F489" i="5"/>
  <c r="B489" i="5" s="1"/>
  <c r="A489" i="5" s="1"/>
  <c r="V416" i="6"/>
  <c r="K416" i="6" s="1"/>
  <c r="T416" i="6"/>
  <c r="I416" i="6" s="1"/>
  <c r="W416" i="6"/>
  <c r="L416" i="6" s="1"/>
  <c r="U416" i="6"/>
  <c r="J416" i="6" s="1"/>
  <c r="N416" i="6"/>
  <c r="O416" i="6"/>
  <c r="S416" i="4"/>
  <c r="H415" i="4"/>
  <c r="G415" i="4"/>
  <c r="AC415" i="4"/>
  <c r="N414" i="4"/>
  <c r="O414" i="4"/>
  <c r="G417" i="6"/>
  <c r="S418" i="6"/>
  <c r="H417" i="6"/>
  <c r="AC417" i="6"/>
  <c r="F490" i="6"/>
  <c r="B490" i="6" s="1"/>
  <c r="A490" i="6" s="1"/>
  <c r="C491" i="6"/>
  <c r="D491" i="6"/>
  <c r="F490" i="4"/>
  <c r="B490" i="4" s="1"/>
  <c r="A490" i="4" s="1"/>
  <c r="C491" i="4"/>
  <c r="D491" i="4"/>
  <c r="T414" i="4"/>
  <c r="I414" i="4" s="1"/>
  <c r="V414" i="4"/>
  <c r="K414" i="4" s="1"/>
  <c r="U414" i="4"/>
  <c r="J414" i="4" s="1"/>
  <c r="W414" i="4"/>
  <c r="L414" i="4" s="1"/>
  <c r="AD415" i="4" l="1"/>
  <c r="AD417" i="6"/>
  <c r="D492" i="4"/>
  <c r="F491" i="4"/>
  <c r="B491" i="4" s="1"/>
  <c r="A491" i="4" s="1"/>
  <c r="C492" i="4"/>
  <c r="W415" i="4"/>
  <c r="L415" i="4" s="1"/>
  <c r="V415" i="4"/>
  <c r="K415" i="4" s="1"/>
  <c r="U415" i="4"/>
  <c r="J415" i="4" s="1"/>
  <c r="T415" i="4"/>
  <c r="I415" i="4" s="1"/>
  <c r="W416" i="5"/>
  <c r="L416" i="5" s="1"/>
  <c r="V416" i="5"/>
  <c r="K416" i="5" s="1"/>
  <c r="U416" i="5"/>
  <c r="J416" i="5" s="1"/>
  <c r="T416" i="5"/>
  <c r="I416" i="5" s="1"/>
  <c r="N415" i="4"/>
  <c r="O415" i="4"/>
  <c r="H417" i="5"/>
  <c r="G417" i="5"/>
  <c r="AC417" i="5"/>
  <c r="S418" i="5"/>
  <c r="O417" i="6"/>
  <c r="N417" i="6"/>
  <c r="H416" i="4"/>
  <c r="G416" i="4"/>
  <c r="AC416" i="4"/>
  <c r="S417" i="4"/>
  <c r="AD416" i="5"/>
  <c r="H418" i="6"/>
  <c r="G418" i="6"/>
  <c r="AC418" i="6"/>
  <c r="S419" i="6"/>
  <c r="V417" i="6"/>
  <c r="K417" i="6" s="1"/>
  <c r="U417" i="6"/>
  <c r="J417" i="6" s="1"/>
  <c r="T417" i="6"/>
  <c r="I417" i="6" s="1"/>
  <c r="W417" i="6"/>
  <c r="L417" i="6" s="1"/>
  <c r="N416" i="5"/>
  <c r="O416" i="5"/>
  <c r="D492" i="6"/>
  <c r="C492" i="6"/>
  <c r="F491" i="6"/>
  <c r="B491" i="6" s="1"/>
  <c r="A491" i="6" s="1"/>
  <c r="D491" i="5"/>
  <c r="F490" i="5"/>
  <c r="B490" i="5" s="1"/>
  <c r="A490" i="5" s="1"/>
  <c r="C491" i="5"/>
  <c r="H419" i="6" l="1"/>
  <c r="G419" i="6"/>
  <c r="AC419" i="6"/>
  <c r="S420" i="6"/>
  <c r="T416" i="4"/>
  <c r="I416" i="4" s="1"/>
  <c r="V416" i="4"/>
  <c r="K416" i="4" s="1"/>
  <c r="W416" i="4"/>
  <c r="L416" i="4" s="1"/>
  <c r="U416" i="4"/>
  <c r="J416" i="4" s="1"/>
  <c r="AD418" i="6"/>
  <c r="N416" i="4"/>
  <c r="O416" i="4"/>
  <c r="N418" i="6"/>
  <c r="O418" i="6"/>
  <c r="AC418" i="5"/>
  <c r="S419" i="5"/>
  <c r="G418" i="5"/>
  <c r="H418" i="5"/>
  <c r="V418" i="6"/>
  <c r="K418" i="6" s="1"/>
  <c r="W418" i="6"/>
  <c r="L418" i="6" s="1"/>
  <c r="U418" i="6"/>
  <c r="J418" i="6" s="1"/>
  <c r="T418" i="6"/>
  <c r="I418" i="6" s="1"/>
  <c r="D492" i="5"/>
  <c r="C492" i="5"/>
  <c r="F491" i="5"/>
  <c r="B491" i="5" s="1"/>
  <c r="A491" i="5" s="1"/>
  <c r="F492" i="6"/>
  <c r="B492" i="6" s="1"/>
  <c r="A492" i="6" s="1"/>
  <c r="C493" i="6"/>
  <c r="D493" i="6"/>
  <c r="AD417" i="5"/>
  <c r="S418" i="4"/>
  <c r="AC417" i="4"/>
  <c r="G417" i="4"/>
  <c r="H417" i="4"/>
  <c r="U417" i="5"/>
  <c r="J417" i="5" s="1"/>
  <c r="T417" i="5"/>
  <c r="I417" i="5" s="1"/>
  <c r="W417" i="5"/>
  <c r="L417" i="5" s="1"/>
  <c r="V417" i="5"/>
  <c r="K417" i="5" s="1"/>
  <c r="F492" i="4"/>
  <c r="B492" i="4" s="1"/>
  <c r="A492" i="4" s="1"/>
  <c r="D493" i="4"/>
  <c r="C493" i="4"/>
  <c r="AD416" i="4"/>
  <c r="N417" i="5"/>
  <c r="O417" i="5"/>
  <c r="AD418" i="5" l="1"/>
  <c r="AD419" i="6"/>
  <c r="W417" i="4"/>
  <c r="L417" i="4" s="1"/>
  <c r="V417" i="4"/>
  <c r="K417" i="4" s="1"/>
  <c r="U417" i="4"/>
  <c r="J417" i="4" s="1"/>
  <c r="T417" i="4"/>
  <c r="I417" i="4" s="1"/>
  <c r="N417" i="4"/>
  <c r="O417" i="4"/>
  <c r="AD417" i="4"/>
  <c r="AC420" i="6"/>
  <c r="H420" i="6"/>
  <c r="G420" i="6"/>
  <c r="S421" i="6"/>
  <c r="H418" i="4"/>
  <c r="G418" i="4"/>
  <c r="AC418" i="4"/>
  <c r="S419" i="4"/>
  <c r="N418" i="5"/>
  <c r="O418" i="5"/>
  <c r="D494" i="4"/>
  <c r="F493" i="4"/>
  <c r="B493" i="4" s="1"/>
  <c r="A493" i="4" s="1"/>
  <c r="C494" i="4"/>
  <c r="D493" i="5"/>
  <c r="F492" i="5"/>
  <c r="B492" i="5" s="1"/>
  <c r="A492" i="5" s="1"/>
  <c r="C493" i="5"/>
  <c r="W418" i="5"/>
  <c r="L418" i="5" s="1"/>
  <c r="V418" i="5"/>
  <c r="K418" i="5" s="1"/>
  <c r="U418" i="5"/>
  <c r="J418" i="5" s="1"/>
  <c r="T418" i="5"/>
  <c r="I418" i="5" s="1"/>
  <c r="V419" i="6"/>
  <c r="K419" i="6" s="1"/>
  <c r="W419" i="6"/>
  <c r="L419" i="6" s="1"/>
  <c r="U419" i="6"/>
  <c r="J419" i="6" s="1"/>
  <c r="T419" i="6"/>
  <c r="I419" i="6" s="1"/>
  <c r="D494" i="6"/>
  <c r="C494" i="6"/>
  <c r="F493" i="6"/>
  <c r="B493" i="6" s="1"/>
  <c r="A493" i="6" s="1"/>
  <c r="H419" i="5"/>
  <c r="G419" i="5"/>
  <c r="AC419" i="5"/>
  <c r="S420" i="5"/>
  <c r="O419" i="6"/>
  <c r="N419" i="6"/>
  <c r="AD418" i="4" l="1"/>
  <c r="S420" i="4"/>
  <c r="AC419" i="4"/>
  <c r="H419" i="4"/>
  <c r="G419" i="4"/>
  <c r="F494" i="4"/>
  <c r="B494" i="4" s="1"/>
  <c r="A494" i="4" s="1"/>
  <c r="D495" i="4"/>
  <c r="C495" i="4"/>
  <c r="T418" i="4"/>
  <c r="I418" i="4" s="1"/>
  <c r="V418" i="4"/>
  <c r="K418" i="4" s="1"/>
  <c r="W418" i="4"/>
  <c r="L418" i="4" s="1"/>
  <c r="U418" i="4"/>
  <c r="J418" i="4" s="1"/>
  <c r="N419" i="5"/>
  <c r="O419" i="5"/>
  <c r="D494" i="5"/>
  <c r="C494" i="5"/>
  <c r="F493" i="5"/>
  <c r="B493" i="5" s="1"/>
  <c r="A493" i="5" s="1"/>
  <c r="N418" i="4"/>
  <c r="O418" i="4"/>
  <c r="U419" i="5"/>
  <c r="J419" i="5" s="1"/>
  <c r="T419" i="5"/>
  <c r="I419" i="5" s="1"/>
  <c r="W419" i="5"/>
  <c r="L419" i="5" s="1"/>
  <c r="V419" i="5"/>
  <c r="K419" i="5" s="1"/>
  <c r="AC421" i="6"/>
  <c r="H421" i="6"/>
  <c r="G421" i="6"/>
  <c r="S422" i="6"/>
  <c r="V420" i="6"/>
  <c r="K420" i="6" s="1"/>
  <c r="W420" i="6"/>
  <c r="L420" i="6" s="1"/>
  <c r="U420" i="6"/>
  <c r="J420" i="6" s="1"/>
  <c r="T420" i="6"/>
  <c r="I420" i="6" s="1"/>
  <c r="AC420" i="5"/>
  <c r="S421" i="5"/>
  <c r="G420" i="5"/>
  <c r="H420" i="5"/>
  <c r="F494" i="6"/>
  <c r="B494" i="6" s="1"/>
  <c r="A494" i="6" s="1"/>
  <c r="C495" i="6"/>
  <c r="D495" i="6"/>
  <c r="O420" i="6"/>
  <c r="N420" i="6"/>
  <c r="AD419" i="5"/>
  <c r="AD420" i="6"/>
  <c r="AD420" i="5" l="1"/>
  <c r="S423" i="6"/>
  <c r="AC422" i="6"/>
  <c r="H422" i="6"/>
  <c r="G422" i="6"/>
  <c r="D496" i="6"/>
  <c r="C496" i="6"/>
  <c r="F495" i="6"/>
  <c r="B495" i="6" s="1"/>
  <c r="A495" i="6" s="1"/>
  <c r="V421" i="6"/>
  <c r="K421" i="6" s="1"/>
  <c r="W421" i="6"/>
  <c r="L421" i="6" s="1"/>
  <c r="U421" i="6"/>
  <c r="J421" i="6" s="1"/>
  <c r="T421" i="6"/>
  <c r="I421" i="6" s="1"/>
  <c r="AD421" i="6"/>
  <c r="N421" i="6"/>
  <c r="O421" i="6"/>
  <c r="W419" i="4"/>
  <c r="L419" i="4" s="1"/>
  <c r="V419" i="4"/>
  <c r="K419" i="4" s="1"/>
  <c r="U419" i="4"/>
  <c r="J419" i="4" s="1"/>
  <c r="T419" i="4"/>
  <c r="I419" i="4" s="1"/>
  <c r="O419" i="4"/>
  <c r="N419" i="4"/>
  <c r="N420" i="5"/>
  <c r="O420" i="5"/>
  <c r="W420" i="5"/>
  <c r="L420" i="5" s="1"/>
  <c r="V420" i="5"/>
  <c r="K420" i="5" s="1"/>
  <c r="U420" i="5"/>
  <c r="J420" i="5" s="1"/>
  <c r="T420" i="5"/>
  <c r="I420" i="5" s="1"/>
  <c r="D495" i="5"/>
  <c r="F494" i="5"/>
  <c r="B494" i="5" s="1"/>
  <c r="A494" i="5" s="1"/>
  <c r="C495" i="5"/>
  <c r="AD419" i="4"/>
  <c r="H421" i="5"/>
  <c r="G421" i="5"/>
  <c r="AC421" i="5"/>
  <c r="S422" i="5"/>
  <c r="D496" i="4"/>
  <c r="F495" i="4"/>
  <c r="B495" i="4" s="1"/>
  <c r="A495" i="4" s="1"/>
  <c r="C496" i="4"/>
  <c r="H420" i="4"/>
  <c r="G420" i="4"/>
  <c r="AC420" i="4"/>
  <c r="S421" i="4"/>
  <c r="AD420" i="4" l="1"/>
  <c r="N421" i="5"/>
  <c r="O421" i="5"/>
  <c r="F496" i="4"/>
  <c r="B496" i="4" s="1"/>
  <c r="A496" i="4" s="1"/>
  <c r="D497" i="4"/>
  <c r="C497" i="4"/>
  <c r="F496" i="6"/>
  <c r="B496" i="6" s="1"/>
  <c r="A496" i="6" s="1"/>
  <c r="C497" i="6"/>
  <c r="D497" i="6"/>
  <c r="V422" i="6"/>
  <c r="K422" i="6" s="1"/>
  <c r="T422" i="6"/>
  <c r="I422" i="6" s="1"/>
  <c r="W422" i="6"/>
  <c r="L422" i="6" s="1"/>
  <c r="U422" i="6"/>
  <c r="J422" i="6" s="1"/>
  <c r="S422" i="4"/>
  <c r="AC421" i="4"/>
  <c r="H421" i="4"/>
  <c r="G421" i="4"/>
  <c r="N422" i="6"/>
  <c r="O422" i="6"/>
  <c r="D496" i="5"/>
  <c r="C496" i="5"/>
  <c r="F495" i="5"/>
  <c r="B495" i="5" s="1"/>
  <c r="A495" i="5" s="1"/>
  <c r="T420" i="4"/>
  <c r="I420" i="4" s="1"/>
  <c r="V420" i="4"/>
  <c r="K420" i="4" s="1"/>
  <c r="W420" i="4"/>
  <c r="L420" i="4" s="1"/>
  <c r="U420" i="4"/>
  <c r="J420" i="4" s="1"/>
  <c r="N420" i="4"/>
  <c r="O420" i="4"/>
  <c r="AD421" i="5"/>
  <c r="AD422" i="6"/>
  <c r="AC422" i="5"/>
  <c r="S423" i="5"/>
  <c r="G422" i="5"/>
  <c r="H422" i="5"/>
  <c r="U421" i="5"/>
  <c r="J421" i="5" s="1"/>
  <c r="T421" i="5"/>
  <c r="I421" i="5" s="1"/>
  <c r="W421" i="5"/>
  <c r="L421" i="5" s="1"/>
  <c r="V421" i="5"/>
  <c r="K421" i="5" s="1"/>
  <c r="S424" i="6"/>
  <c r="AC423" i="6"/>
  <c r="G423" i="6"/>
  <c r="H423" i="6"/>
  <c r="AD423" i="6" l="1"/>
  <c r="AD421" i="4"/>
  <c r="W421" i="4"/>
  <c r="L421" i="4" s="1"/>
  <c r="V421" i="4"/>
  <c r="K421" i="4" s="1"/>
  <c r="U421" i="4"/>
  <c r="J421" i="4" s="1"/>
  <c r="T421" i="4"/>
  <c r="I421" i="4" s="1"/>
  <c r="O421" i="4"/>
  <c r="N421" i="4"/>
  <c r="D498" i="4"/>
  <c r="F497" i="4"/>
  <c r="B497" i="4" s="1"/>
  <c r="A497" i="4" s="1"/>
  <c r="C498" i="4"/>
  <c r="V423" i="6"/>
  <c r="K423" i="6" s="1"/>
  <c r="U423" i="6"/>
  <c r="J423" i="6" s="1"/>
  <c r="W423" i="6"/>
  <c r="L423" i="6" s="1"/>
  <c r="T423" i="6"/>
  <c r="I423" i="6" s="1"/>
  <c r="N422" i="5"/>
  <c r="O422" i="5"/>
  <c r="H422" i="4"/>
  <c r="G422" i="4"/>
  <c r="AC422" i="4"/>
  <c r="S423" i="4"/>
  <c r="D497" i="5"/>
  <c r="F496" i="5"/>
  <c r="B496" i="5" s="1"/>
  <c r="A496" i="5" s="1"/>
  <c r="C497" i="5"/>
  <c r="D498" i="6"/>
  <c r="C498" i="6"/>
  <c r="F497" i="6"/>
  <c r="B497" i="6" s="1"/>
  <c r="A497" i="6" s="1"/>
  <c r="S425" i="6"/>
  <c r="H424" i="6"/>
  <c r="G424" i="6"/>
  <c r="AC424" i="6"/>
  <c r="N423" i="6"/>
  <c r="O423" i="6"/>
  <c r="W422" i="5"/>
  <c r="L422" i="5" s="1"/>
  <c r="V422" i="5"/>
  <c r="K422" i="5" s="1"/>
  <c r="U422" i="5"/>
  <c r="J422" i="5" s="1"/>
  <c r="T422" i="5"/>
  <c r="I422" i="5" s="1"/>
  <c r="H423" i="5"/>
  <c r="G423" i="5"/>
  <c r="AC423" i="5"/>
  <c r="S424" i="5"/>
  <c r="AD422" i="5"/>
  <c r="AD424" i="6" l="1"/>
  <c r="AD422" i="4"/>
  <c r="S424" i="4"/>
  <c r="G423" i="4"/>
  <c r="AC423" i="4"/>
  <c r="H423" i="4"/>
  <c r="V424" i="6"/>
  <c r="K424" i="6" s="1"/>
  <c r="T424" i="6"/>
  <c r="I424" i="6" s="1"/>
  <c r="W424" i="6"/>
  <c r="L424" i="6" s="1"/>
  <c r="U424" i="6"/>
  <c r="J424" i="6" s="1"/>
  <c r="D498" i="5"/>
  <c r="C498" i="5"/>
  <c r="F497" i="5"/>
  <c r="B497" i="5" s="1"/>
  <c r="A497" i="5" s="1"/>
  <c r="T422" i="4"/>
  <c r="I422" i="4" s="1"/>
  <c r="V422" i="4"/>
  <c r="K422" i="4" s="1"/>
  <c r="W422" i="4"/>
  <c r="L422" i="4" s="1"/>
  <c r="U422" i="4"/>
  <c r="J422" i="4" s="1"/>
  <c r="U423" i="5"/>
  <c r="J423" i="5" s="1"/>
  <c r="T423" i="5"/>
  <c r="I423" i="5" s="1"/>
  <c r="W423" i="5"/>
  <c r="L423" i="5" s="1"/>
  <c r="V423" i="5"/>
  <c r="K423" i="5" s="1"/>
  <c r="N423" i="5"/>
  <c r="O423" i="5"/>
  <c r="O424" i="6"/>
  <c r="N424" i="6"/>
  <c r="G425" i="6"/>
  <c r="S426" i="6"/>
  <c r="AC425" i="6"/>
  <c r="H425" i="6"/>
  <c r="F498" i="4"/>
  <c r="B498" i="4" s="1"/>
  <c r="A498" i="4" s="1"/>
  <c r="D499" i="4"/>
  <c r="C499" i="4"/>
  <c r="N422" i="4"/>
  <c r="O422" i="4"/>
  <c r="AC424" i="5"/>
  <c r="S425" i="5"/>
  <c r="G424" i="5"/>
  <c r="H424" i="5"/>
  <c r="F498" i="6"/>
  <c r="B498" i="6" s="1"/>
  <c r="A498" i="6" s="1"/>
  <c r="C499" i="6"/>
  <c r="D499" i="6"/>
  <c r="AD423" i="5"/>
  <c r="AD423" i="4" l="1"/>
  <c r="D500" i="4"/>
  <c r="F499" i="4"/>
  <c r="B499" i="4" s="1"/>
  <c r="A499" i="4" s="1"/>
  <c r="C500" i="4"/>
  <c r="V425" i="6"/>
  <c r="K425" i="6" s="1"/>
  <c r="U425" i="6"/>
  <c r="J425" i="6" s="1"/>
  <c r="T425" i="6"/>
  <c r="I425" i="6" s="1"/>
  <c r="W425" i="6"/>
  <c r="L425" i="6" s="1"/>
  <c r="O424" i="5"/>
  <c r="N424" i="5"/>
  <c r="O423" i="4"/>
  <c r="N423" i="4"/>
  <c r="W424" i="5"/>
  <c r="L424" i="5" s="1"/>
  <c r="V424" i="5"/>
  <c r="K424" i="5" s="1"/>
  <c r="U424" i="5"/>
  <c r="J424" i="5" s="1"/>
  <c r="T424" i="5"/>
  <c r="I424" i="5" s="1"/>
  <c r="D499" i="5"/>
  <c r="F498" i="5"/>
  <c r="B498" i="5" s="1"/>
  <c r="A498" i="5" s="1"/>
  <c r="C499" i="5"/>
  <c r="H426" i="6"/>
  <c r="G426" i="6"/>
  <c r="AC426" i="6"/>
  <c r="S427" i="6"/>
  <c r="H425" i="5"/>
  <c r="G425" i="5"/>
  <c r="AC425" i="5"/>
  <c r="S426" i="5"/>
  <c r="W423" i="4"/>
  <c r="L423" i="4" s="1"/>
  <c r="V423" i="4"/>
  <c r="K423" i="4" s="1"/>
  <c r="U423" i="4"/>
  <c r="J423" i="4" s="1"/>
  <c r="T423" i="4"/>
  <c r="I423" i="4" s="1"/>
  <c r="AD424" i="5"/>
  <c r="H424" i="4"/>
  <c r="G424" i="4"/>
  <c r="AC424" i="4"/>
  <c r="S425" i="4"/>
  <c r="O425" i="6"/>
  <c r="N425" i="6"/>
  <c r="D500" i="6"/>
  <c r="C500" i="6"/>
  <c r="F499" i="6"/>
  <c r="B499" i="6" s="1"/>
  <c r="A499" i="6" s="1"/>
  <c r="AD425" i="6"/>
  <c r="AD425" i="5" l="1"/>
  <c r="AD426" i="6"/>
  <c r="AD424" i="4"/>
  <c r="U425" i="5"/>
  <c r="J425" i="5" s="1"/>
  <c r="T425" i="5"/>
  <c r="I425" i="5" s="1"/>
  <c r="W425" i="5"/>
  <c r="L425" i="5" s="1"/>
  <c r="V425" i="5"/>
  <c r="K425" i="5" s="1"/>
  <c r="O425" i="5"/>
  <c r="N425" i="5"/>
  <c r="S426" i="4"/>
  <c r="H425" i="4"/>
  <c r="G425" i="4"/>
  <c r="AC425" i="4"/>
  <c r="H427" i="6"/>
  <c r="G427" i="6"/>
  <c r="S428" i="6"/>
  <c r="AC427" i="6"/>
  <c r="F500" i="4"/>
  <c r="B500" i="4" s="1"/>
  <c r="A500" i="4" s="1"/>
  <c r="C501" i="4"/>
  <c r="D501" i="4"/>
  <c r="T424" i="4"/>
  <c r="I424" i="4" s="1"/>
  <c r="V424" i="4"/>
  <c r="K424" i="4" s="1"/>
  <c r="W424" i="4"/>
  <c r="L424" i="4" s="1"/>
  <c r="U424" i="4"/>
  <c r="J424" i="4" s="1"/>
  <c r="V426" i="6"/>
  <c r="K426" i="6" s="1"/>
  <c r="W426" i="6"/>
  <c r="L426" i="6" s="1"/>
  <c r="U426" i="6"/>
  <c r="J426" i="6" s="1"/>
  <c r="T426" i="6"/>
  <c r="I426" i="6" s="1"/>
  <c r="O424" i="4"/>
  <c r="N424" i="4"/>
  <c r="N426" i="6"/>
  <c r="O426" i="6"/>
  <c r="C501" i="6"/>
  <c r="F500" i="6"/>
  <c r="B500" i="6" s="1"/>
  <c r="A500" i="6" s="1"/>
  <c r="D501" i="6"/>
  <c r="AC426" i="5"/>
  <c r="S427" i="5"/>
  <c r="G426" i="5"/>
  <c r="H426" i="5"/>
  <c r="D500" i="5"/>
  <c r="C500" i="5"/>
  <c r="F499" i="5"/>
  <c r="B499" i="5" s="1"/>
  <c r="A499" i="5" s="1"/>
  <c r="AD427" i="6" l="1"/>
  <c r="AD425" i="4"/>
  <c r="D501" i="5"/>
  <c r="F500" i="5"/>
  <c r="B500" i="5" s="1"/>
  <c r="A500" i="5" s="1"/>
  <c r="C501" i="5"/>
  <c r="AC428" i="6"/>
  <c r="H428" i="6"/>
  <c r="G428" i="6"/>
  <c r="S429" i="6"/>
  <c r="V427" i="6"/>
  <c r="K427" i="6" s="1"/>
  <c r="W427" i="6"/>
  <c r="L427" i="6" s="1"/>
  <c r="U427" i="6"/>
  <c r="J427" i="6" s="1"/>
  <c r="T427" i="6"/>
  <c r="I427" i="6" s="1"/>
  <c r="O426" i="5"/>
  <c r="N426" i="5"/>
  <c r="C502" i="6"/>
  <c r="F501" i="6"/>
  <c r="B501" i="6" s="1"/>
  <c r="A501" i="6" s="1"/>
  <c r="D502" i="6"/>
  <c r="N427" i="6"/>
  <c r="O427" i="6"/>
  <c r="H427" i="5"/>
  <c r="G427" i="5"/>
  <c r="AC427" i="5"/>
  <c r="S428" i="5"/>
  <c r="D502" i="4"/>
  <c r="F501" i="4"/>
  <c r="B501" i="4" s="1"/>
  <c r="A501" i="4" s="1"/>
  <c r="C502" i="4"/>
  <c r="W425" i="4"/>
  <c r="L425" i="4" s="1"/>
  <c r="V425" i="4"/>
  <c r="K425" i="4" s="1"/>
  <c r="U425" i="4"/>
  <c r="J425" i="4" s="1"/>
  <c r="T425" i="4"/>
  <c r="I425" i="4" s="1"/>
  <c r="AD426" i="5"/>
  <c r="O425" i="4"/>
  <c r="N425" i="4"/>
  <c r="W426" i="5"/>
  <c r="L426" i="5" s="1"/>
  <c r="V426" i="5"/>
  <c r="K426" i="5" s="1"/>
  <c r="U426" i="5"/>
  <c r="J426" i="5" s="1"/>
  <c r="T426" i="5"/>
  <c r="I426" i="5" s="1"/>
  <c r="H426" i="4"/>
  <c r="G426" i="4"/>
  <c r="AC426" i="4"/>
  <c r="S427" i="4"/>
  <c r="AD426" i="4" l="1"/>
  <c r="N428" i="6"/>
  <c r="O428" i="6"/>
  <c r="AD428" i="6"/>
  <c r="AC428" i="5"/>
  <c r="S429" i="5"/>
  <c r="G428" i="5"/>
  <c r="H428" i="5"/>
  <c r="D502" i="5"/>
  <c r="C502" i="5"/>
  <c r="F501" i="5"/>
  <c r="B501" i="5" s="1"/>
  <c r="A501" i="5" s="1"/>
  <c r="AD427" i="5"/>
  <c r="F502" i="6"/>
  <c r="B502" i="6" s="1"/>
  <c r="A502" i="6" s="1"/>
  <c r="D503" i="6"/>
  <c r="C503" i="6"/>
  <c r="U427" i="5"/>
  <c r="J427" i="5" s="1"/>
  <c r="T427" i="5"/>
  <c r="I427" i="5" s="1"/>
  <c r="W427" i="5"/>
  <c r="L427" i="5" s="1"/>
  <c r="V427" i="5"/>
  <c r="K427" i="5" s="1"/>
  <c r="V428" i="6"/>
  <c r="K428" i="6" s="1"/>
  <c r="W428" i="6"/>
  <c r="L428" i="6" s="1"/>
  <c r="U428" i="6"/>
  <c r="J428" i="6" s="1"/>
  <c r="T428" i="6"/>
  <c r="I428" i="6" s="1"/>
  <c r="F502" i="4"/>
  <c r="B502" i="4" s="1"/>
  <c r="A502" i="4" s="1"/>
  <c r="D503" i="4"/>
  <c r="C503" i="4"/>
  <c r="N427" i="5"/>
  <c r="O427" i="5"/>
  <c r="S428" i="4"/>
  <c r="H427" i="4"/>
  <c r="G427" i="4"/>
  <c r="AC427" i="4"/>
  <c r="T426" i="4"/>
  <c r="I426" i="4" s="1"/>
  <c r="V426" i="4"/>
  <c r="K426" i="4" s="1"/>
  <c r="U426" i="4"/>
  <c r="J426" i="4" s="1"/>
  <c r="W426" i="4"/>
  <c r="L426" i="4" s="1"/>
  <c r="N426" i="4"/>
  <c r="O426" i="4"/>
  <c r="AC429" i="6"/>
  <c r="H429" i="6"/>
  <c r="S430" i="6"/>
  <c r="G429" i="6"/>
  <c r="W428" i="5" l="1"/>
  <c r="L428" i="5" s="1"/>
  <c r="V428" i="5"/>
  <c r="K428" i="5" s="1"/>
  <c r="U428" i="5"/>
  <c r="J428" i="5" s="1"/>
  <c r="T428" i="5"/>
  <c r="I428" i="5" s="1"/>
  <c r="H428" i="4"/>
  <c r="G428" i="4"/>
  <c r="AC428" i="4"/>
  <c r="S429" i="4"/>
  <c r="H429" i="5"/>
  <c r="G429" i="5"/>
  <c r="AC429" i="5"/>
  <c r="S430" i="5"/>
  <c r="AD428" i="5"/>
  <c r="V429" i="6"/>
  <c r="K429" i="6" s="1"/>
  <c r="W429" i="6"/>
  <c r="L429" i="6" s="1"/>
  <c r="U429" i="6"/>
  <c r="J429" i="6" s="1"/>
  <c r="T429" i="6"/>
  <c r="I429" i="6" s="1"/>
  <c r="S431" i="6"/>
  <c r="AC430" i="6"/>
  <c r="H430" i="6"/>
  <c r="G430" i="6"/>
  <c r="W427" i="4"/>
  <c r="L427" i="4" s="1"/>
  <c r="V427" i="4"/>
  <c r="K427" i="4" s="1"/>
  <c r="U427" i="4"/>
  <c r="J427" i="4" s="1"/>
  <c r="T427" i="4"/>
  <c r="I427" i="4" s="1"/>
  <c r="N428" i="5"/>
  <c r="O428" i="5"/>
  <c r="O429" i="6"/>
  <c r="N429" i="6"/>
  <c r="D504" i="4"/>
  <c r="F503" i="4"/>
  <c r="B503" i="4" s="1"/>
  <c r="A503" i="4" s="1"/>
  <c r="C504" i="4"/>
  <c r="D504" i="6"/>
  <c r="C504" i="6"/>
  <c r="F503" i="6"/>
  <c r="B503" i="6" s="1"/>
  <c r="A503" i="6" s="1"/>
  <c r="D503" i="5"/>
  <c r="F502" i="5"/>
  <c r="B502" i="5" s="1"/>
  <c r="A502" i="5" s="1"/>
  <c r="C503" i="5"/>
  <c r="O427" i="4"/>
  <c r="N427" i="4"/>
  <c r="AD429" i="6"/>
  <c r="AD427" i="4"/>
  <c r="AD428" i="4" l="1"/>
  <c r="F504" i="4"/>
  <c r="B504" i="4" s="1"/>
  <c r="A504" i="4" s="1"/>
  <c r="C505" i="4"/>
  <c r="D505" i="4"/>
  <c r="AD430" i="6"/>
  <c r="O428" i="4"/>
  <c r="N428" i="4"/>
  <c r="F504" i="6"/>
  <c r="B504" i="6" s="1"/>
  <c r="A504" i="6" s="1"/>
  <c r="D505" i="6"/>
  <c r="C505" i="6"/>
  <c r="O430" i="6"/>
  <c r="N430" i="6"/>
  <c r="S432" i="6"/>
  <c r="AC431" i="6"/>
  <c r="G431" i="6"/>
  <c r="H431" i="6"/>
  <c r="AC430" i="5"/>
  <c r="S431" i="5"/>
  <c r="G430" i="5"/>
  <c r="H430" i="5"/>
  <c r="D504" i="5"/>
  <c r="C504" i="5"/>
  <c r="F503" i="5"/>
  <c r="B503" i="5" s="1"/>
  <c r="A503" i="5" s="1"/>
  <c r="T428" i="4"/>
  <c r="I428" i="4" s="1"/>
  <c r="V428" i="4"/>
  <c r="K428" i="4" s="1"/>
  <c r="W428" i="4"/>
  <c r="L428" i="4" s="1"/>
  <c r="U428" i="4"/>
  <c r="J428" i="4" s="1"/>
  <c r="AD429" i="5"/>
  <c r="U429" i="5"/>
  <c r="J429" i="5" s="1"/>
  <c r="T429" i="5"/>
  <c r="I429" i="5" s="1"/>
  <c r="W429" i="5"/>
  <c r="L429" i="5" s="1"/>
  <c r="V429" i="5"/>
  <c r="K429" i="5" s="1"/>
  <c r="N429" i="5"/>
  <c r="O429" i="5"/>
  <c r="V430" i="6"/>
  <c r="K430" i="6" s="1"/>
  <c r="T430" i="6"/>
  <c r="I430" i="6" s="1"/>
  <c r="W430" i="6"/>
  <c r="L430" i="6" s="1"/>
  <c r="U430" i="6"/>
  <c r="J430" i="6" s="1"/>
  <c r="S430" i="4"/>
  <c r="H429" i="4"/>
  <c r="G429" i="4"/>
  <c r="AC429" i="4"/>
  <c r="AD429" i="4" l="1"/>
  <c r="AD430" i="5"/>
  <c r="W430" i="5"/>
  <c r="L430" i="5" s="1"/>
  <c r="V430" i="5"/>
  <c r="K430" i="5" s="1"/>
  <c r="U430" i="5"/>
  <c r="J430" i="5" s="1"/>
  <c r="T430" i="5"/>
  <c r="I430" i="5" s="1"/>
  <c r="D506" i="4"/>
  <c r="F505" i="4"/>
  <c r="B505" i="4" s="1"/>
  <c r="A505" i="4" s="1"/>
  <c r="C506" i="4"/>
  <c r="N430" i="5"/>
  <c r="O430" i="5"/>
  <c r="W429" i="4"/>
  <c r="L429" i="4" s="1"/>
  <c r="V429" i="4"/>
  <c r="K429" i="4" s="1"/>
  <c r="U429" i="4"/>
  <c r="J429" i="4" s="1"/>
  <c r="T429" i="4"/>
  <c r="I429" i="4" s="1"/>
  <c r="O431" i="6"/>
  <c r="N431" i="6"/>
  <c r="C506" i="6"/>
  <c r="F505" i="6"/>
  <c r="B505" i="6" s="1"/>
  <c r="A505" i="6" s="1"/>
  <c r="D506" i="6"/>
  <c r="N429" i="4"/>
  <c r="O429" i="4"/>
  <c r="V431" i="6"/>
  <c r="K431" i="6" s="1"/>
  <c r="U431" i="6"/>
  <c r="J431" i="6" s="1"/>
  <c r="W431" i="6"/>
  <c r="L431" i="6" s="1"/>
  <c r="T431" i="6"/>
  <c r="I431" i="6" s="1"/>
  <c r="D505" i="5"/>
  <c r="F504" i="5"/>
  <c r="B504" i="5" s="1"/>
  <c r="A504" i="5" s="1"/>
  <c r="C505" i="5"/>
  <c r="AD431" i="6"/>
  <c r="H431" i="5"/>
  <c r="G431" i="5"/>
  <c r="AC431" i="5"/>
  <c r="S432" i="5"/>
  <c r="H430" i="4"/>
  <c r="G430" i="4"/>
  <c r="AC430" i="4"/>
  <c r="S431" i="4"/>
  <c r="S433" i="6"/>
  <c r="H432" i="6"/>
  <c r="AC432" i="6"/>
  <c r="G432" i="6"/>
  <c r="AD432" i="6" l="1"/>
  <c r="AD431" i="5"/>
  <c r="AD430" i="4"/>
  <c r="N431" i="5"/>
  <c r="O431" i="5"/>
  <c r="S432" i="4"/>
  <c r="H431" i="4"/>
  <c r="G431" i="4"/>
  <c r="AC431" i="4"/>
  <c r="D506" i="5"/>
  <c r="C506" i="5"/>
  <c r="F505" i="5"/>
  <c r="B505" i="5" s="1"/>
  <c r="A505" i="5" s="1"/>
  <c r="T430" i="4"/>
  <c r="I430" i="4" s="1"/>
  <c r="V430" i="4"/>
  <c r="K430" i="4" s="1"/>
  <c r="U430" i="4"/>
  <c r="J430" i="4" s="1"/>
  <c r="W430" i="4"/>
  <c r="L430" i="4" s="1"/>
  <c r="F506" i="6"/>
  <c r="B506" i="6" s="1"/>
  <c r="A506" i="6" s="1"/>
  <c r="D507" i="6"/>
  <c r="C507" i="6"/>
  <c r="V432" i="6"/>
  <c r="K432" i="6" s="1"/>
  <c r="T432" i="6"/>
  <c r="I432" i="6" s="1"/>
  <c r="W432" i="6"/>
  <c r="L432" i="6" s="1"/>
  <c r="U432" i="6"/>
  <c r="J432" i="6" s="1"/>
  <c r="O430" i="4"/>
  <c r="N430" i="4"/>
  <c r="F506" i="4"/>
  <c r="B506" i="4" s="1"/>
  <c r="A506" i="4" s="1"/>
  <c r="C507" i="4"/>
  <c r="D507" i="4"/>
  <c r="AC432" i="5"/>
  <c r="S433" i="5"/>
  <c r="G432" i="5"/>
  <c r="H432" i="5"/>
  <c r="N432" i="6"/>
  <c r="O432" i="6"/>
  <c r="G433" i="6"/>
  <c r="S434" i="6"/>
  <c r="H433" i="6"/>
  <c r="AC433" i="6"/>
  <c r="U431" i="5"/>
  <c r="J431" i="5" s="1"/>
  <c r="T431" i="5"/>
  <c r="I431" i="5" s="1"/>
  <c r="W431" i="5"/>
  <c r="L431" i="5" s="1"/>
  <c r="V431" i="5"/>
  <c r="K431" i="5" s="1"/>
  <c r="AD433" i="6" l="1"/>
  <c r="AD431" i="4"/>
  <c r="N432" i="5"/>
  <c r="O432" i="5"/>
  <c r="W432" i="5"/>
  <c r="L432" i="5" s="1"/>
  <c r="V432" i="5"/>
  <c r="K432" i="5" s="1"/>
  <c r="U432" i="5"/>
  <c r="J432" i="5" s="1"/>
  <c r="T432" i="5"/>
  <c r="I432" i="5" s="1"/>
  <c r="D508" i="6"/>
  <c r="F507" i="6"/>
  <c r="B507" i="6" s="1"/>
  <c r="A507" i="6" s="1"/>
  <c r="C508" i="6"/>
  <c r="W431" i="4"/>
  <c r="L431" i="4" s="1"/>
  <c r="V431" i="4"/>
  <c r="K431" i="4" s="1"/>
  <c r="U431" i="4"/>
  <c r="J431" i="4" s="1"/>
  <c r="T431" i="4"/>
  <c r="I431" i="4" s="1"/>
  <c r="H433" i="5"/>
  <c r="G433" i="5"/>
  <c r="AC433" i="5"/>
  <c r="S434" i="5"/>
  <c r="N433" i="6"/>
  <c r="O433" i="6"/>
  <c r="AD432" i="5"/>
  <c r="N431" i="4"/>
  <c r="O431" i="4"/>
  <c r="H434" i="6"/>
  <c r="G434" i="6"/>
  <c r="AC434" i="6"/>
  <c r="S435" i="6"/>
  <c r="H432" i="4"/>
  <c r="G432" i="4"/>
  <c r="AC432" i="4"/>
  <c r="S433" i="4"/>
  <c r="V433" i="6"/>
  <c r="K433" i="6" s="1"/>
  <c r="U433" i="6"/>
  <c r="J433" i="6" s="1"/>
  <c r="T433" i="6"/>
  <c r="I433" i="6" s="1"/>
  <c r="W433" i="6"/>
  <c r="L433" i="6" s="1"/>
  <c r="D508" i="4"/>
  <c r="F507" i="4"/>
  <c r="B507" i="4" s="1"/>
  <c r="A507" i="4" s="1"/>
  <c r="C508" i="4"/>
  <c r="D507" i="5"/>
  <c r="F506" i="5"/>
  <c r="B506" i="5" s="1"/>
  <c r="A506" i="5" s="1"/>
  <c r="C507" i="5"/>
  <c r="AD434" i="6" l="1"/>
  <c r="AD433" i="5"/>
  <c r="AD432" i="4"/>
  <c r="H435" i="6"/>
  <c r="G435" i="6"/>
  <c r="AC435" i="6"/>
  <c r="S436" i="6"/>
  <c r="AC434" i="5"/>
  <c r="S435" i="5"/>
  <c r="G434" i="5"/>
  <c r="H434" i="5"/>
  <c r="V434" i="6"/>
  <c r="K434" i="6" s="1"/>
  <c r="W434" i="6"/>
  <c r="L434" i="6" s="1"/>
  <c r="U434" i="6"/>
  <c r="J434" i="6" s="1"/>
  <c r="T434" i="6"/>
  <c r="I434" i="6" s="1"/>
  <c r="F508" i="4"/>
  <c r="B508" i="4" s="1"/>
  <c r="A508" i="4" s="1"/>
  <c r="D509" i="4"/>
  <c r="C509" i="4"/>
  <c r="S434" i="4"/>
  <c r="AC433" i="4"/>
  <c r="G433" i="4"/>
  <c r="H433" i="4"/>
  <c r="N434" i="6"/>
  <c r="O434" i="6"/>
  <c r="U433" i="5"/>
  <c r="J433" i="5" s="1"/>
  <c r="T433" i="5"/>
  <c r="I433" i="5" s="1"/>
  <c r="W433" i="5"/>
  <c r="L433" i="5" s="1"/>
  <c r="V433" i="5"/>
  <c r="K433" i="5" s="1"/>
  <c r="N433" i="5"/>
  <c r="O433" i="5"/>
  <c r="T432" i="4"/>
  <c r="I432" i="4" s="1"/>
  <c r="V432" i="4"/>
  <c r="K432" i="4" s="1"/>
  <c r="W432" i="4"/>
  <c r="L432" i="4" s="1"/>
  <c r="U432" i="4"/>
  <c r="J432" i="4" s="1"/>
  <c r="F508" i="6"/>
  <c r="B508" i="6" s="1"/>
  <c r="A508" i="6" s="1"/>
  <c r="D509" i="6"/>
  <c r="C509" i="6"/>
  <c r="O432" i="4"/>
  <c r="N432" i="4"/>
  <c r="D508" i="5"/>
  <c r="C508" i="5"/>
  <c r="F507" i="5"/>
  <c r="B507" i="5" s="1"/>
  <c r="A507" i="5" s="1"/>
  <c r="AD433" i="4" l="1"/>
  <c r="AD435" i="6"/>
  <c r="O434" i="5"/>
  <c r="N434" i="5"/>
  <c r="D509" i="5"/>
  <c r="F508" i="5"/>
  <c r="B508" i="5" s="1"/>
  <c r="A508" i="5" s="1"/>
  <c r="C509" i="5"/>
  <c r="W434" i="5"/>
  <c r="L434" i="5" s="1"/>
  <c r="V434" i="5"/>
  <c r="K434" i="5" s="1"/>
  <c r="U434" i="5"/>
  <c r="J434" i="5" s="1"/>
  <c r="T434" i="5"/>
  <c r="I434" i="5" s="1"/>
  <c r="D510" i="6"/>
  <c r="C510" i="6"/>
  <c r="F509" i="6"/>
  <c r="B509" i="6" s="1"/>
  <c r="A509" i="6" s="1"/>
  <c r="N433" i="4"/>
  <c r="O433" i="4"/>
  <c r="H435" i="5"/>
  <c r="G435" i="5"/>
  <c r="AC435" i="5"/>
  <c r="S436" i="5"/>
  <c r="W433" i="4"/>
  <c r="L433" i="4" s="1"/>
  <c r="V433" i="4"/>
  <c r="K433" i="4" s="1"/>
  <c r="U433" i="4"/>
  <c r="J433" i="4" s="1"/>
  <c r="T433" i="4"/>
  <c r="I433" i="4" s="1"/>
  <c r="AD434" i="5"/>
  <c r="AC436" i="6"/>
  <c r="H436" i="6"/>
  <c r="G436" i="6"/>
  <c r="S437" i="6"/>
  <c r="H434" i="4"/>
  <c r="G434" i="4"/>
  <c r="AC434" i="4"/>
  <c r="S435" i="4"/>
  <c r="D510" i="4"/>
  <c r="F509" i="4"/>
  <c r="B509" i="4" s="1"/>
  <c r="A509" i="4" s="1"/>
  <c r="C510" i="4"/>
  <c r="V435" i="6"/>
  <c r="K435" i="6" s="1"/>
  <c r="W435" i="6"/>
  <c r="L435" i="6" s="1"/>
  <c r="U435" i="6"/>
  <c r="J435" i="6" s="1"/>
  <c r="T435" i="6"/>
  <c r="I435" i="6" s="1"/>
  <c r="O435" i="6"/>
  <c r="N435" i="6"/>
  <c r="AD435" i="5" l="1"/>
  <c r="AD434" i="4"/>
  <c r="AD436" i="6"/>
  <c r="S436" i="4"/>
  <c r="AC435" i="4"/>
  <c r="G435" i="4"/>
  <c r="H435" i="4"/>
  <c r="U435" i="5"/>
  <c r="J435" i="5" s="1"/>
  <c r="T435" i="5"/>
  <c r="I435" i="5" s="1"/>
  <c r="W435" i="5"/>
  <c r="L435" i="5" s="1"/>
  <c r="V435" i="5"/>
  <c r="K435" i="5" s="1"/>
  <c r="F510" i="6"/>
  <c r="B510" i="6" s="1"/>
  <c r="A510" i="6" s="1"/>
  <c r="D511" i="6"/>
  <c r="C511" i="6"/>
  <c r="D510" i="5"/>
  <c r="C510" i="5"/>
  <c r="F509" i="5"/>
  <c r="B509" i="5" s="1"/>
  <c r="A509" i="5" s="1"/>
  <c r="T434" i="4"/>
  <c r="I434" i="4" s="1"/>
  <c r="V434" i="4"/>
  <c r="K434" i="4" s="1"/>
  <c r="W434" i="4"/>
  <c r="L434" i="4" s="1"/>
  <c r="U434" i="4"/>
  <c r="J434" i="4" s="1"/>
  <c r="F510" i="4"/>
  <c r="B510" i="4" s="1"/>
  <c r="A510" i="4" s="1"/>
  <c r="D511" i="4"/>
  <c r="C511" i="4"/>
  <c r="N434" i="4"/>
  <c r="O434" i="4"/>
  <c r="N435" i="5"/>
  <c r="O435" i="5"/>
  <c r="AC437" i="6"/>
  <c r="H437" i="6"/>
  <c r="G437" i="6"/>
  <c r="S438" i="6"/>
  <c r="V436" i="6"/>
  <c r="K436" i="6" s="1"/>
  <c r="W436" i="6"/>
  <c r="L436" i="6" s="1"/>
  <c r="U436" i="6"/>
  <c r="J436" i="6" s="1"/>
  <c r="T436" i="6"/>
  <c r="I436" i="6" s="1"/>
  <c r="O436" i="6"/>
  <c r="N436" i="6"/>
  <c r="AC436" i="5"/>
  <c r="S437" i="5"/>
  <c r="G436" i="5"/>
  <c r="H436" i="5"/>
  <c r="AD436" i="5" l="1"/>
  <c r="S439" i="6"/>
  <c r="AC438" i="6"/>
  <c r="H438" i="6"/>
  <c r="G438" i="6"/>
  <c r="D512" i="4"/>
  <c r="F511" i="4"/>
  <c r="B511" i="4" s="1"/>
  <c r="A511" i="4" s="1"/>
  <c r="C512" i="4"/>
  <c r="V437" i="6"/>
  <c r="K437" i="6" s="1"/>
  <c r="W437" i="6"/>
  <c r="L437" i="6" s="1"/>
  <c r="U437" i="6"/>
  <c r="J437" i="6" s="1"/>
  <c r="T437" i="6"/>
  <c r="I437" i="6" s="1"/>
  <c r="O437" i="6"/>
  <c r="N437" i="6"/>
  <c r="N435" i="4"/>
  <c r="O435" i="4"/>
  <c r="W435" i="4"/>
  <c r="L435" i="4" s="1"/>
  <c r="V435" i="4"/>
  <c r="K435" i="4" s="1"/>
  <c r="U435" i="4"/>
  <c r="J435" i="4" s="1"/>
  <c r="T435" i="4"/>
  <c r="I435" i="4" s="1"/>
  <c r="AD437" i="6"/>
  <c r="D512" i="6"/>
  <c r="C512" i="6"/>
  <c r="F511" i="6"/>
  <c r="B511" i="6" s="1"/>
  <c r="A511" i="6" s="1"/>
  <c r="N436" i="5"/>
  <c r="O436" i="5"/>
  <c r="AD435" i="4"/>
  <c r="W436" i="5"/>
  <c r="L436" i="5" s="1"/>
  <c r="V436" i="5"/>
  <c r="K436" i="5" s="1"/>
  <c r="U436" i="5"/>
  <c r="J436" i="5" s="1"/>
  <c r="T436" i="5"/>
  <c r="I436" i="5" s="1"/>
  <c r="H436" i="4"/>
  <c r="G436" i="4"/>
  <c r="AC436" i="4"/>
  <c r="S437" i="4"/>
  <c r="H437" i="5"/>
  <c r="G437" i="5"/>
  <c r="AC437" i="5"/>
  <c r="S438" i="5"/>
  <c r="D511" i="5"/>
  <c r="F510" i="5"/>
  <c r="B510" i="5" s="1"/>
  <c r="A510" i="5" s="1"/>
  <c r="C511" i="5"/>
  <c r="AD437" i="5" l="1"/>
  <c r="AD438" i="6"/>
  <c r="AC438" i="5"/>
  <c r="S439" i="5"/>
  <c r="G438" i="5"/>
  <c r="H438" i="5"/>
  <c r="F512" i="4"/>
  <c r="B512" i="4" s="1"/>
  <c r="A512" i="4" s="1"/>
  <c r="D513" i="4"/>
  <c r="C513" i="4"/>
  <c r="U437" i="5"/>
  <c r="J437" i="5" s="1"/>
  <c r="T437" i="5"/>
  <c r="I437" i="5" s="1"/>
  <c r="W437" i="5"/>
  <c r="L437" i="5" s="1"/>
  <c r="V437" i="5"/>
  <c r="K437" i="5" s="1"/>
  <c r="D512" i="5"/>
  <c r="C512" i="5"/>
  <c r="F511" i="5"/>
  <c r="B511" i="5" s="1"/>
  <c r="A511" i="5" s="1"/>
  <c r="N437" i="5"/>
  <c r="O437" i="5"/>
  <c r="F512" i="6"/>
  <c r="B512" i="6" s="1"/>
  <c r="A512" i="6" s="1"/>
  <c r="C513" i="6"/>
  <c r="D513" i="6"/>
  <c r="S438" i="4"/>
  <c r="AC437" i="4"/>
  <c r="H437" i="4"/>
  <c r="G437" i="4"/>
  <c r="V438" i="6"/>
  <c r="K438" i="6" s="1"/>
  <c r="T438" i="6"/>
  <c r="I438" i="6" s="1"/>
  <c r="W438" i="6"/>
  <c r="L438" i="6" s="1"/>
  <c r="U438" i="6"/>
  <c r="J438" i="6" s="1"/>
  <c r="AD436" i="4"/>
  <c r="O438" i="6"/>
  <c r="N438" i="6"/>
  <c r="T436" i="4"/>
  <c r="I436" i="4" s="1"/>
  <c r="V436" i="4"/>
  <c r="K436" i="4" s="1"/>
  <c r="W436" i="4"/>
  <c r="L436" i="4" s="1"/>
  <c r="U436" i="4"/>
  <c r="J436" i="4" s="1"/>
  <c r="O436" i="4"/>
  <c r="N436" i="4"/>
  <c r="S440" i="6"/>
  <c r="AC439" i="6"/>
  <c r="G439" i="6"/>
  <c r="H439" i="6"/>
  <c r="D513" i="5" l="1"/>
  <c r="F512" i="5"/>
  <c r="B512" i="5" s="1"/>
  <c r="A512" i="5" s="1"/>
  <c r="C513" i="5"/>
  <c r="D514" i="4"/>
  <c r="F513" i="4"/>
  <c r="B513" i="4" s="1"/>
  <c r="A513" i="4" s="1"/>
  <c r="C514" i="4"/>
  <c r="W437" i="4"/>
  <c r="L437" i="4" s="1"/>
  <c r="V437" i="4"/>
  <c r="K437" i="4" s="1"/>
  <c r="U437" i="4"/>
  <c r="J437" i="4" s="1"/>
  <c r="T437" i="4"/>
  <c r="I437" i="4" s="1"/>
  <c r="F513" i="6"/>
  <c r="B513" i="6" s="1"/>
  <c r="A513" i="6" s="1"/>
  <c r="D514" i="6"/>
  <c r="C514" i="6"/>
  <c r="N437" i="4"/>
  <c r="O437" i="4"/>
  <c r="AD437" i="4"/>
  <c r="H438" i="4"/>
  <c r="G438" i="4"/>
  <c r="AC438" i="4"/>
  <c r="S439" i="4"/>
  <c r="N438" i="5"/>
  <c r="O438" i="5"/>
  <c r="V439" i="6"/>
  <c r="K439" i="6" s="1"/>
  <c r="U439" i="6"/>
  <c r="J439" i="6" s="1"/>
  <c r="W439" i="6"/>
  <c r="L439" i="6" s="1"/>
  <c r="T439" i="6"/>
  <c r="I439" i="6" s="1"/>
  <c r="W438" i="5"/>
  <c r="L438" i="5" s="1"/>
  <c r="V438" i="5"/>
  <c r="K438" i="5" s="1"/>
  <c r="U438" i="5"/>
  <c r="J438" i="5" s="1"/>
  <c r="T438" i="5"/>
  <c r="I438" i="5" s="1"/>
  <c r="AD439" i="6"/>
  <c r="H439" i="5"/>
  <c r="G439" i="5"/>
  <c r="AC439" i="5"/>
  <c r="S440" i="5"/>
  <c r="N439" i="6"/>
  <c r="O439" i="6"/>
  <c r="S441" i="6"/>
  <c r="H440" i="6"/>
  <c r="G440" i="6"/>
  <c r="AC440" i="6"/>
  <c r="AD438" i="5"/>
  <c r="AD440" i="6" l="1"/>
  <c r="AD438" i="4"/>
  <c r="AC440" i="5"/>
  <c r="S441" i="5"/>
  <c r="G440" i="5"/>
  <c r="H440" i="5"/>
  <c r="AD439" i="5"/>
  <c r="S440" i="4"/>
  <c r="G439" i="4"/>
  <c r="AC439" i="4"/>
  <c r="H439" i="4"/>
  <c r="D514" i="5"/>
  <c r="C514" i="5"/>
  <c r="F513" i="5"/>
  <c r="B513" i="5" s="1"/>
  <c r="A513" i="5" s="1"/>
  <c r="V440" i="6"/>
  <c r="K440" i="6" s="1"/>
  <c r="T440" i="6"/>
  <c r="I440" i="6" s="1"/>
  <c r="W440" i="6"/>
  <c r="L440" i="6" s="1"/>
  <c r="U440" i="6"/>
  <c r="J440" i="6" s="1"/>
  <c r="T438" i="4"/>
  <c r="I438" i="4" s="1"/>
  <c r="V438" i="4"/>
  <c r="K438" i="4" s="1"/>
  <c r="W438" i="4"/>
  <c r="L438" i="4" s="1"/>
  <c r="U438" i="4"/>
  <c r="J438" i="4" s="1"/>
  <c r="U439" i="5"/>
  <c r="J439" i="5" s="1"/>
  <c r="T439" i="5"/>
  <c r="I439" i="5" s="1"/>
  <c r="W439" i="5"/>
  <c r="L439" i="5" s="1"/>
  <c r="V439" i="5"/>
  <c r="K439" i="5" s="1"/>
  <c r="O439" i="5"/>
  <c r="N439" i="5"/>
  <c r="N440" i="6"/>
  <c r="O440" i="6"/>
  <c r="O438" i="4"/>
  <c r="N438" i="4"/>
  <c r="F514" i="6"/>
  <c r="B514" i="6" s="1"/>
  <c r="A514" i="6" s="1"/>
  <c r="C515" i="6"/>
  <c r="D515" i="6"/>
  <c r="G441" i="6"/>
  <c r="S442" i="6"/>
  <c r="H441" i="6"/>
  <c r="AC441" i="6"/>
  <c r="F514" i="4"/>
  <c r="B514" i="4" s="1"/>
  <c r="A514" i="4" s="1"/>
  <c r="D515" i="4"/>
  <c r="C515" i="4"/>
  <c r="H440" i="4" l="1"/>
  <c r="G440" i="4"/>
  <c r="AC440" i="4"/>
  <c r="S441" i="4"/>
  <c r="F515" i="6"/>
  <c r="B515" i="6" s="1"/>
  <c r="A515" i="6" s="1"/>
  <c r="D516" i="6"/>
  <c r="C516" i="6"/>
  <c r="AD441" i="6"/>
  <c r="W439" i="4"/>
  <c r="L439" i="4" s="1"/>
  <c r="V439" i="4"/>
  <c r="K439" i="4" s="1"/>
  <c r="U439" i="4"/>
  <c r="J439" i="4" s="1"/>
  <c r="T439" i="4"/>
  <c r="I439" i="4" s="1"/>
  <c r="O441" i="6"/>
  <c r="N441" i="6"/>
  <c r="H442" i="6"/>
  <c r="G442" i="6"/>
  <c r="AC442" i="6"/>
  <c r="S443" i="6"/>
  <c r="D515" i="5"/>
  <c r="F514" i="5"/>
  <c r="B514" i="5" s="1"/>
  <c r="A514" i="5" s="1"/>
  <c r="C515" i="5"/>
  <c r="N440" i="5"/>
  <c r="O440" i="5"/>
  <c r="W440" i="5"/>
  <c r="L440" i="5" s="1"/>
  <c r="V440" i="5"/>
  <c r="K440" i="5" s="1"/>
  <c r="U440" i="5"/>
  <c r="J440" i="5" s="1"/>
  <c r="T440" i="5"/>
  <c r="I440" i="5" s="1"/>
  <c r="V441" i="6"/>
  <c r="K441" i="6" s="1"/>
  <c r="U441" i="6"/>
  <c r="J441" i="6" s="1"/>
  <c r="T441" i="6"/>
  <c r="I441" i="6" s="1"/>
  <c r="W441" i="6"/>
  <c r="L441" i="6" s="1"/>
  <c r="N439" i="4"/>
  <c r="O439" i="4"/>
  <c r="H441" i="5"/>
  <c r="G441" i="5"/>
  <c r="AC441" i="5"/>
  <c r="S442" i="5"/>
  <c r="D516" i="4"/>
  <c r="F515" i="4"/>
  <c r="B515" i="4" s="1"/>
  <c r="A515" i="4" s="1"/>
  <c r="C516" i="4"/>
  <c r="AD439" i="4"/>
  <c r="AD440" i="5"/>
  <c r="AD442" i="6" l="1"/>
  <c r="AD441" i="5"/>
  <c r="AD440" i="4"/>
  <c r="F516" i="6"/>
  <c r="B516" i="6" s="1"/>
  <c r="A516" i="6" s="1"/>
  <c r="C517" i="6"/>
  <c r="D517" i="6"/>
  <c r="AC442" i="5"/>
  <c r="S443" i="5"/>
  <c r="G442" i="5"/>
  <c r="H442" i="5"/>
  <c r="S444" i="6"/>
  <c r="AC443" i="6"/>
  <c r="H443" i="6"/>
  <c r="G443" i="6"/>
  <c r="S442" i="4"/>
  <c r="H441" i="4"/>
  <c r="G441" i="4"/>
  <c r="AC441" i="4"/>
  <c r="U441" i="5"/>
  <c r="J441" i="5" s="1"/>
  <c r="T441" i="5"/>
  <c r="I441" i="5" s="1"/>
  <c r="W441" i="5"/>
  <c r="L441" i="5" s="1"/>
  <c r="V441" i="5"/>
  <c r="K441" i="5" s="1"/>
  <c r="V442" i="6"/>
  <c r="K442" i="6" s="1"/>
  <c r="W442" i="6"/>
  <c r="L442" i="6" s="1"/>
  <c r="U442" i="6"/>
  <c r="J442" i="6" s="1"/>
  <c r="T442" i="6"/>
  <c r="I442" i="6" s="1"/>
  <c r="F516" i="4"/>
  <c r="B516" i="4" s="1"/>
  <c r="A516" i="4" s="1"/>
  <c r="C517" i="4"/>
  <c r="D517" i="4"/>
  <c r="N441" i="5"/>
  <c r="O441" i="5"/>
  <c r="D516" i="5"/>
  <c r="C516" i="5"/>
  <c r="F515" i="5"/>
  <c r="B515" i="5" s="1"/>
  <c r="A515" i="5" s="1"/>
  <c r="O442" i="6"/>
  <c r="N442" i="6"/>
  <c r="T440" i="4"/>
  <c r="I440" i="4" s="1"/>
  <c r="V440" i="4"/>
  <c r="K440" i="4" s="1"/>
  <c r="U440" i="4"/>
  <c r="J440" i="4" s="1"/>
  <c r="W440" i="4"/>
  <c r="L440" i="4" s="1"/>
  <c r="N440" i="4"/>
  <c r="O440" i="4"/>
  <c r="AD442" i="5" l="1"/>
  <c r="AD443" i="6"/>
  <c r="AD441" i="4"/>
  <c r="H442" i="4"/>
  <c r="G442" i="4"/>
  <c r="AC442" i="4"/>
  <c r="S443" i="4"/>
  <c r="D517" i="5"/>
  <c r="F516" i="5"/>
  <c r="B516" i="5" s="1"/>
  <c r="A516" i="5" s="1"/>
  <c r="C517" i="5"/>
  <c r="V443" i="6"/>
  <c r="K443" i="6" s="1"/>
  <c r="T443" i="6"/>
  <c r="I443" i="6" s="1"/>
  <c r="W443" i="6"/>
  <c r="L443" i="6" s="1"/>
  <c r="U443" i="6"/>
  <c r="J443" i="6" s="1"/>
  <c r="O443" i="6"/>
  <c r="N443" i="6"/>
  <c r="S445" i="6"/>
  <c r="H444" i="6"/>
  <c r="G444" i="6"/>
  <c r="AC444" i="6"/>
  <c r="N442" i="5"/>
  <c r="O442" i="5"/>
  <c r="F517" i="6"/>
  <c r="B517" i="6" s="1"/>
  <c r="A517" i="6" s="1"/>
  <c r="D518" i="6"/>
  <c r="C518" i="6"/>
  <c r="W441" i="4"/>
  <c r="L441" i="4" s="1"/>
  <c r="V441" i="4"/>
  <c r="K441" i="4" s="1"/>
  <c r="U441" i="4"/>
  <c r="J441" i="4" s="1"/>
  <c r="T441" i="4"/>
  <c r="I441" i="4" s="1"/>
  <c r="W442" i="5"/>
  <c r="L442" i="5" s="1"/>
  <c r="V442" i="5"/>
  <c r="K442" i="5" s="1"/>
  <c r="U442" i="5"/>
  <c r="J442" i="5" s="1"/>
  <c r="T442" i="5"/>
  <c r="I442" i="5" s="1"/>
  <c r="D518" i="4"/>
  <c r="F517" i="4"/>
  <c r="B517" i="4" s="1"/>
  <c r="A517" i="4" s="1"/>
  <c r="C518" i="4"/>
  <c r="O441" i="4"/>
  <c r="N441" i="4"/>
  <c r="H443" i="5"/>
  <c r="G443" i="5"/>
  <c r="AC443" i="5"/>
  <c r="S444" i="5"/>
  <c r="AD442" i="4" l="1"/>
  <c r="AD443" i="5"/>
  <c r="AD444" i="6"/>
  <c r="V444" i="6"/>
  <c r="K444" i="6" s="1"/>
  <c r="U444" i="6"/>
  <c r="J444" i="6" s="1"/>
  <c r="W444" i="6"/>
  <c r="L444" i="6" s="1"/>
  <c r="T444" i="6"/>
  <c r="I444" i="6" s="1"/>
  <c r="F518" i="6"/>
  <c r="B518" i="6" s="1"/>
  <c r="A518" i="6" s="1"/>
  <c r="C519" i="6"/>
  <c r="D519" i="6"/>
  <c r="O444" i="6"/>
  <c r="N444" i="6"/>
  <c r="S444" i="4"/>
  <c r="H443" i="4"/>
  <c r="G443" i="4"/>
  <c r="AC443" i="4"/>
  <c r="F518" i="4"/>
  <c r="B518" i="4" s="1"/>
  <c r="A518" i="4" s="1"/>
  <c r="D519" i="4"/>
  <c r="C519" i="4"/>
  <c r="AC444" i="5"/>
  <c r="S445" i="5"/>
  <c r="G444" i="5"/>
  <c r="H444" i="5"/>
  <c r="H445" i="6"/>
  <c r="G445" i="6"/>
  <c r="S446" i="6"/>
  <c r="AC445" i="6"/>
  <c r="D518" i="5"/>
  <c r="C518" i="5"/>
  <c r="F517" i="5"/>
  <c r="B517" i="5" s="1"/>
  <c r="A517" i="5" s="1"/>
  <c r="O443" i="5"/>
  <c r="N443" i="5"/>
  <c r="T442" i="4"/>
  <c r="I442" i="4" s="1"/>
  <c r="V442" i="4"/>
  <c r="K442" i="4" s="1"/>
  <c r="U442" i="4"/>
  <c r="J442" i="4" s="1"/>
  <c r="W442" i="4"/>
  <c r="L442" i="4" s="1"/>
  <c r="U443" i="5"/>
  <c r="J443" i="5" s="1"/>
  <c r="T443" i="5"/>
  <c r="I443" i="5" s="1"/>
  <c r="W443" i="5"/>
  <c r="L443" i="5" s="1"/>
  <c r="V443" i="5"/>
  <c r="K443" i="5" s="1"/>
  <c r="N442" i="4"/>
  <c r="O442" i="4"/>
  <c r="AD443" i="4" l="1"/>
  <c r="D519" i="5"/>
  <c r="F518" i="5"/>
  <c r="B518" i="5" s="1"/>
  <c r="A518" i="5" s="1"/>
  <c r="C519" i="5"/>
  <c r="H445" i="5"/>
  <c r="G445" i="5"/>
  <c r="AC445" i="5"/>
  <c r="S446" i="5"/>
  <c r="W443" i="4"/>
  <c r="L443" i="4" s="1"/>
  <c r="V443" i="4"/>
  <c r="K443" i="4" s="1"/>
  <c r="U443" i="4"/>
  <c r="J443" i="4" s="1"/>
  <c r="T443" i="4"/>
  <c r="I443" i="4" s="1"/>
  <c r="F519" i="6"/>
  <c r="B519" i="6" s="1"/>
  <c r="A519" i="6" s="1"/>
  <c r="C520" i="6"/>
  <c r="D520" i="6"/>
  <c r="AD444" i="5"/>
  <c r="O443" i="4"/>
  <c r="N443" i="4"/>
  <c r="AD445" i="6"/>
  <c r="D520" i="4"/>
  <c r="F519" i="4"/>
  <c r="B519" i="4" s="1"/>
  <c r="A519" i="4" s="1"/>
  <c r="C520" i="4"/>
  <c r="H444" i="4"/>
  <c r="G444" i="4"/>
  <c r="S445" i="4"/>
  <c r="AC444" i="4"/>
  <c r="S447" i="6"/>
  <c r="AC446" i="6"/>
  <c r="H446" i="6"/>
  <c r="G446" i="6"/>
  <c r="V445" i="6"/>
  <c r="K445" i="6" s="1"/>
  <c r="T445" i="6"/>
  <c r="I445" i="6" s="1"/>
  <c r="W445" i="6"/>
  <c r="L445" i="6" s="1"/>
  <c r="U445" i="6"/>
  <c r="J445" i="6" s="1"/>
  <c r="N445" i="6"/>
  <c r="O445" i="6"/>
  <c r="N444" i="5"/>
  <c r="O444" i="5"/>
  <c r="W444" i="5"/>
  <c r="L444" i="5" s="1"/>
  <c r="V444" i="5"/>
  <c r="K444" i="5" s="1"/>
  <c r="U444" i="5"/>
  <c r="J444" i="5" s="1"/>
  <c r="T444" i="5"/>
  <c r="I444" i="5" s="1"/>
  <c r="AD445" i="5" l="1"/>
  <c r="V444" i="4"/>
  <c r="K444" i="4" s="1"/>
  <c r="T444" i="4"/>
  <c r="I444" i="4" s="1"/>
  <c r="W444" i="4"/>
  <c r="L444" i="4" s="1"/>
  <c r="U444" i="4"/>
  <c r="J444" i="4" s="1"/>
  <c r="U445" i="5"/>
  <c r="J445" i="5" s="1"/>
  <c r="T445" i="5"/>
  <c r="I445" i="5" s="1"/>
  <c r="W445" i="5"/>
  <c r="L445" i="5" s="1"/>
  <c r="V445" i="5"/>
  <c r="K445" i="5" s="1"/>
  <c r="O444" i="4"/>
  <c r="N444" i="4"/>
  <c r="N445" i="5"/>
  <c r="O445" i="5"/>
  <c r="V446" i="6"/>
  <c r="K446" i="6" s="1"/>
  <c r="T446" i="6"/>
  <c r="I446" i="6" s="1"/>
  <c r="W446" i="6"/>
  <c r="L446" i="6" s="1"/>
  <c r="U446" i="6"/>
  <c r="J446" i="6" s="1"/>
  <c r="F520" i="4"/>
  <c r="B520" i="4" s="1"/>
  <c r="A520" i="4" s="1"/>
  <c r="C521" i="4"/>
  <c r="D521" i="4"/>
  <c r="D520" i="5"/>
  <c r="C520" i="5"/>
  <c r="F519" i="5"/>
  <c r="B519" i="5" s="1"/>
  <c r="A519" i="5" s="1"/>
  <c r="F520" i="6"/>
  <c r="B520" i="6" s="1"/>
  <c r="A520" i="6" s="1"/>
  <c r="C521" i="6"/>
  <c r="D521" i="6"/>
  <c r="O446" i="6"/>
  <c r="N446" i="6"/>
  <c r="G445" i="4"/>
  <c r="S446" i="4"/>
  <c r="AC445" i="4"/>
  <c r="H445" i="4"/>
  <c r="AD446" i="6"/>
  <c r="H447" i="6"/>
  <c r="S448" i="6"/>
  <c r="AC447" i="6"/>
  <c r="G447" i="6"/>
  <c r="AD444" i="4"/>
  <c r="AC446" i="5"/>
  <c r="S447" i="5"/>
  <c r="G446" i="5"/>
  <c r="H446" i="5"/>
  <c r="AD445" i="4" l="1"/>
  <c r="O445" i="4"/>
  <c r="N445" i="4"/>
  <c r="F521" i="6"/>
  <c r="B521" i="6" s="1"/>
  <c r="A521" i="6" s="1"/>
  <c r="D522" i="6"/>
  <c r="C522" i="6"/>
  <c r="D522" i="4"/>
  <c r="F521" i="4"/>
  <c r="B521" i="4" s="1"/>
  <c r="A521" i="4" s="1"/>
  <c r="C522" i="4"/>
  <c r="H446" i="4"/>
  <c r="G446" i="4"/>
  <c r="AC446" i="4"/>
  <c r="S447" i="4"/>
  <c r="V447" i="6"/>
  <c r="K447" i="6" s="1"/>
  <c r="T447" i="6"/>
  <c r="I447" i="6" s="1"/>
  <c r="W447" i="6"/>
  <c r="L447" i="6" s="1"/>
  <c r="U447" i="6"/>
  <c r="J447" i="6" s="1"/>
  <c r="N446" i="5"/>
  <c r="O446" i="5"/>
  <c r="AD447" i="6"/>
  <c r="V445" i="4"/>
  <c r="K445" i="4" s="1"/>
  <c r="U445" i="4"/>
  <c r="J445" i="4" s="1"/>
  <c r="T445" i="4"/>
  <c r="I445" i="4" s="1"/>
  <c r="W445" i="4"/>
  <c r="L445" i="4" s="1"/>
  <c r="O447" i="6"/>
  <c r="N447" i="6"/>
  <c r="W446" i="5"/>
  <c r="L446" i="5" s="1"/>
  <c r="V446" i="5"/>
  <c r="K446" i="5" s="1"/>
  <c r="U446" i="5"/>
  <c r="J446" i="5" s="1"/>
  <c r="T446" i="5"/>
  <c r="I446" i="5" s="1"/>
  <c r="S449" i="6"/>
  <c r="AC448" i="6"/>
  <c r="H448" i="6"/>
  <c r="G448" i="6"/>
  <c r="H447" i="5"/>
  <c r="G447" i="5"/>
  <c r="AC447" i="5"/>
  <c r="S448" i="5"/>
  <c r="AD446" i="5"/>
  <c r="D521" i="5"/>
  <c r="F520" i="5"/>
  <c r="B520" i="5" s="1"/>
  <c r="A520" i="5" s="1"/>
  <c r="C521" i="5"/>
  <c r="AD447" i="5" l="1"/>
  <c r="AD448" i="6"/>
  <c r="AD446" i="4"/>
  <c r="O446" i="4"/>
  <c r="N446" i="4"/>
  <c r="N448" i="6"/>
  <c r="O448" i="6"/>
  <c r="F522" i="6"/>
  <c r="B522" i="6" s="1"/>
  <c r="A522" i="6" s="1"/>
  <c r="C523" i="6"/>
  <c r="D523" i="6"/>
  <c r="V446" i="4"/>
  <c r="K446" i="4" s="1"/>
  <c r="W446" i="4"/>
  <c r="L446" i="4" s="1"/>
  <c r="U446" i="4"/>
  <c r="J446" i="4" s="1"/>
  <c r="T446" i="4"/>
  <c r="I446" i="4" s="1"/>
  <c r="AC448" i="5"/>
  <c r="S449" i="5"/>
  <c r="G448" i="5"/>
  <c r="H448" i="5"/>
  <c r="F522" i="4"/>
  <c r="B522" i="4" s="1"/>
  <c r="A522" i="4" s="1"/>
  <c r="D523" i="4"/>
  <c r="C523" i="4"/>
  <c r="U447" i="5"/>
  <c r="J447" i="5" s="1"/>
  <c r="T447" i="5"/>
  <c r="I447" i="5" s="1"/>
  <c r="W447" i="5"/>
  <c r="L447" i="5" s="1"/>
  <c r="V447" i="5"/>
  <c r="K447" i="5" s="1"/>
  <c r="H449" i="6"/>
  <c r="S450" i="6"/>
  <c r="G449" i="6"/>
  <c r="AC449" i="6"/>
  <c r="D522" i="5"/>
  <c r="C522" i="5"/>
  <c r="F521" i="5"/>
  <c r="B521" i="5" s="1"/>
  <c r="A521" i="5" s="1"/>
  <c r="N447" i="5"/>
  <c r="O447" i="5"/>
  <c r="V448" i="6"/>
  <c r="K448" i="6" s="1"/>
  <c r="W448" i="6"/>
  <c r="L448" i="6" s="1"/>
  <c r="U448" i="6"/>
  <c r="J448" i="6" s="1"/>
  <c r="T448" i="6"/>
  <c r="I448" i="6" s="1"/>
  <c r="H447" i="4"/>
  <c r="G447" i="4"/>
  <c r="S448" i="4"/>
  <c r="AC447" i="4"/>
  <c r="AD449" i="6" l="1"/>
  <c r="S451" i="6"/>
  <c r="H450" i="6"/>
  <c r="G450" i="6"/>
  <c r="AC450" i="6"/>
  <c r="N447" i="4"/>
  <c r="O447" i="4"/>
  <c r="O449" i="6"/>
  <c r="N449" i="6"/>
  <c r="F523" i="6"/>
  <c r="B523" i="6" s="1"/>
  <c r="A523" i="6" s="1"/>
  <c r="C524" i="6"/>
  <c r="D524" i="6"/>
  <c r="D523" i="5"/>
  <c r="F522" i="5"/>
  <c r="B522" i="5" s="1"/>
  <c r="A522" i="5" s="1"/>
  <c r="C523" i="5"/>
  <c r="O448" i="5"/>
  <c r="N448" i="5"/>
  <c r="W448" i="5"/>
  <c r="L448" i="5" s="1"/>
  <c r="V448" i="5"/>
  <c r="K448" i="5" s="1"/>
  <c r="U448" i="5"/>
  <c r="J448" i="5" s="1"/>
  <c r="T448" i="5"/>
  <c r="I448" i="5" s="1"/>
  <c r="H449" i="5"/>
  <c r="G449" i="5"/>
  <c r="AC449" i="5"/>
  <c r="S450" i="5"/>
  <c r="V447" i="4"/>
  <c r="K447" i="4" s="1"/>
  <c r="W447" i="4"/>
  <c r="L447" i="4" s="1"/>
  <c r="U447" i="4"/>
  <c r="J447" i="4" s="1"/>
  <c r="T447" i="4"/>
  <c r="I447" i="4" s="1"/>
  <c r="AD447" i="4"/>
  <c r="AC448" i="4"/>
  <c r="H448" i="4"/>
  <c r="G448" i="4"/>
  <c r="S449" i="4"/>
  <c r="V449" i="6"/>
  <c r="K449" i="6" s="1"/>
  <c r="T449" i="6"/>
  <c r="I449" i="6" s="1"/>
  <c r="U449" i="6"/>
  <c r="J449" i="6" s="1"/>
  <c r="W449" i="6"/>
  <c r="L449" i="6" s="1"/>
  <c r="D524" i="4"/>
  <c r="F523" i="4"/>
  <c r="B523" i="4" s="1"/>
  <c r="A523" i="4" s="1"/>
  <c r="C524" i="4"/>
  <c r="AD448" i="5"/>
  <c r="AD449" i="5" l="1"/>
  <c r="AD450" i="6"/>
  <c r="O448" i="4"/>
  <c r="N448" i="4"/>
  <c r="AC450" i="5"/>
  <c r="S451" i="5"/>
  <c r="G450" i="5"/>
  <c r="H450" i="5"/>
  <c r="AD448" i="4"/>
  <c r="U449" i="5"/>
  <c r="J449" i="5" s="1"/>
  <c r="T449" i="5"/>
  <c r="I449" i="5" s="1"/>
  <c r="W449" i="5"/>
  <c r="L449" i="5" s="1"/>
  <c r="V449" i="5"/>
  <c r="K449" i="5" s="1"/>
  <c r="O449" i="5"/>
  <c r="N449" i="5"/>
  <c r="V448" i="4"/>
  <c r="K448" i="4" s="1"/>
  <c r="W448" i="4"/>
  <c r="L448" i="4" s="1"/>
  <c r="U448" i="4"/>
  <c r="J448" i="4" s="1"/>
  <c r="T448" i="4"/>
  <c r="I448" i="4" s="1"/>
  <c r="D524" i="5"/>
  <c r="C524" i="5"/>
  <c r="F523" i="5"/>
  <c r="B523" i="5" s="1"/>
  <c r="A523" i="5" s="1"/>
  <c r="F524" i="6"/>
  <c r="B524" i="6" s="1"/>
  <c r="A524" i="6" s="1"/>
  <c r="C525" i="6"/>
  <c r="D525" i="6"/>
  <c r="W450" i="6"/>
  <c r="L450" i="6" s="1"/>
  <c r="V450" i="6"/>
  <c r="K450" i="6" s="1"/>
  <c r="U450" i="6"/>
  <c r="J450" i="6" s="1"/>
  <c r="T450" i="6"/>
  <c r="I450" i="6" s="1"/>
  <c r="O450" i="6"/>
  <c r="N450" i="6"/>
  <c r="F524" i="4"/>
  <c r="B524" i="4" s="1"/>
  <c r="A524" i="4" s="1"/>
  <c r="D525" i="4"/>
  <c r="C525" i="4"/>
  <c r="AC449" i="4"/>
  <c r="H449" i="4"/>
  <c r="G449" i="4"/>
  <c r="S450" i="4"/>
  <c r="H451" i="6"/>
  <c r="G451" i="6"/>
  <c r="AC451" i="6"/>
  <c r="S452" i="6"/>
  <c r="AD451" i="6" l="1"/>
  <c r="AD449" i="4"/>
  <c r="D526" i="4"/>
  <c r="F525" i="4"/>
  <c r="B525" i="4" s="1"/>
  <c r="A525" i="4" s="1"/>
  <c r="C526" i="4"/>
  <c r="S451" i="4"/>
  <c r="AC450" i="4"/>
  <c r="G450" i="4"/>
  <c r="H450" i="4"/>
  <c r="D525" i="5"/>
  <c r="F524" i="5"/>
  <c r="B524" i="5" s="1"/>
  <c r="A524" i="5" s="1"/>
  <c r="C525" i="5"/>
  <c r="N450" i="5"/>
  <c r="O450" i="5"/>
  <c r="V449" i="4"/>
  <c r="K449" i="4" s="1"/>
  <c r="W449" i="4"/>
  <c r="L449" i="4" s="1"/>
  <c r="U449" i="4"/>
  <c r="J449" i="4" s="1"/>
  <c r="T449" i="4"/>
  <c r="I449" i="4" s="1"/>
  <c r="W450" i="5"/>
  <c r="L450" i="5" s="1"/>
  <c r="V450" i="5"/>
  <c r="K450" i="5" s="1"/>
  <c r="U450" i="5"/>
  <c r="J450" i="5" s="1"/>
  <c r="T450" i="5"/>
  <c r="I450" i="5" s="1"/>
  <c r="N449" i="4"/>
  <c r="O449" i="4"/>
  <c r="H451" i="5"/>
  <c r="G451" i="5"/>
  <c r="AC451" i="5"/>
  <c r="S452" i="5"/>
  <c r="F525" i="6"/>
  <c r="B525" i="6" s="1"/>
  <c r="A525" i="6" s="1"/>
  <c r="D526" i="6"/>
  <c r="C526" i="6"/>
  <c r="AD450" i="5"/>
  <c r="S453" i="6"/>
  <c r="G452" i="6"/>
  <c r="AC452" i="6"/>
  <c r="H452" i="6"/>
  <c r="V451" i="6"/>
  <c r="K451" i="6" s="1"/>
  <c r="T451" i="6"/>
  <c r="I451" i="6" s="1"/>
  <c r="W451" i="6"/>
  <c r="L451" i="6" s="1"/>
  <c r="U451" i="6"/>
  <c r="J451" i="6" s="1"/>
  <c r="O451" i="6"/>
  <c r="N451" i="6"/>
  <c r="AD451" i="5" l="1"/>
  <c r="AD452" i="6"/>
  <c r="U451" i="5"/>
  <c r="J451" i="5" s="1"/>
  <c r="T451" i="5"/>
  <c r="I451" i="5" s="1"/>
  <c r="W451" i="5"/>
  <c r="L451" i="5" s="1"/>
  <c r="V451" i="5"/>
  <c r="K451" i="5" s="1"/>
  <c r="V450" i="4"/>
  <c r="K450" i="4" s="1"/>
  <c r="T450" i="4"/>
  <c r="I450" i="4" s="1"/>
  <c r="W450" i="4"/>
  <c r="L450" i="4" s="1"/>
  <c r="U450" i="4"/>
  <c r="J450" i="4" s="1"/>
  <c r="H453" i="6"/>
  <c r="G453" i="6"/>
  <c r="S454" i="6"/>
  <c r="AC453" i="6"/>
  <c r="F526" i="6"/>
  <c r="B526" i="6" s="1"/>
  <c r="A526" i="6" s="1"/>
  <c r="C527" i="6"/>
  <c r="D527" i="6"/>
  <c r="N451" i="5"/>
  <c r="O451" i="5"/>
  <c r="AD450" i="4"/>
  <c r="D526" i="5"/>
  <c r="C526" i="5"/>
  <c r="F525" i="5"/>
  <c r="B525" i="5" s="1"/>
  <c r="A525" i="5" s="1"/>
  <c r="S452" i="4"/>
  <c r="AC451" i="4"/>
  <c r="G451" i="4"/>
  <c r="H451" i="4"/>
  <c r="F526" i="4"/>
  <c r="B526" i="4" s="1"/>
  <c r="A526" i="4" s="1"/>
  <c r="D527" i="4"/>
  <c r="C527" i="4"/>
  <c r="N452" i="6"/>
  <c r="O452" i="6"/>
  <c r="W452" i="6"/>
  <c r="L452" i="6" s="1"/>
  <c r="V452" i="6"/>
  <c r="K452" i="6" s="1"/>
  <c r="U452" i="6"/>
  <c r="J452" i="6" s="1"/>
  <c r="T452" i="6"/>
  <c r="I452" i="6" s="1"/>
  <c r="AC452" i="5"/>
  <c r="S453" i="5"/>
  <c r="G452" i="5"/>
  <c r="H452" i="5"/>
  <c r="O450" i="4"/>
  <c r="N450" i="4"/>
  <c r="AD453" i="6" l="1"/>
  <c r="AD452" i="5"/>
  <c r="V451" i="4"/>
  <c r="K451" i="4" s="1"/>
  <c r="U451" i="4"/>
  <c r="J451" i="4" s="1"/>
  <c r="T451" i="4"/>
  <c r="I451" i="4" s="1"/>
  <c r="W451" i="4"/>
  <c r="L451" i="4" s="1"/>
  <c r="D528" i="4"/>
  <c r="F527" i="4"/>
  <c r="B527" i="4" s="1"/>
  <c r="A527" i="4" s="1"/>
  <c r="C528" i="4"/>
  <c r="W452" i="5"/>
  <c r="L452" i="5" s="1"/>
  <c r="V452" i="5"/>
  <c r="K452" i="5" s="1"/>
  <c r="U452" i="5"/>
  <c r="J452" i="5" s="1"/>
  <c r="T452" i="5"/>
  <c r="I452" i="5" s="1"/>
  <c r="D527" i="5"/>
  <c r="F526" i="5"/>
  <c r="B526" i="5" s="1"/>
  <c r="A526" i="5" s="1"/>
  <c r="C527" i="5"/>
  <c r="F527" i="6"/>
  <c r="B527" i="6" s="1"/>
  <c r="A527" i="6" s="1"/>
  <c r="D528" i="6"/>
  <c r="C528" i="6"/>
  <c r="H453" i="5"/>
  <c r="G453" i="5"/>
  <c r="AC453" i="5"/>
  <c r="S454" i="5"/>
  <c r="N451" i="4"/>
  <c r="O451" i="4"/>
  <c r="AD451" i="4"/>
  <c r="S455" i="6"/>
  <c r="H454" i="6"/>
  <c r="G454" i="6"/>
  <c r="AC454" i="6"/>
  <c r="S453" i="4"/>
  <c r="H452" i="4"/>
  <c r="AC452" i="4"/>
  <c r="G452" i="4"/>
  <c r="V453" i="6"/>
  <c r="K453" i="6" s="1"/>
  <c r="T453" i="6"/>
  <c r="I453" i="6" s="1"/>
  <c r="W453" i="6"/>
  <c r="L453" i="6" s="1"/>
  <c r="U453" i="6"/>
  <c r="J453" i="6" s="1"/>
  <c r="O453" i="6"/>
  <c r="N453" i="6"/>
  <c r="O452" i="5"/>
  <c r="N452" i="5"/>
  <c r="AD454" i="6" l="1"/>
  <c r="U453" i="5"/>
  <c r="J453" i="5" s="1"/>
  <c r="T453" i="5"/>
  <c r="I453" i="5" s="1"/>
  <c r="W453" i="5"/>
  <c r="L453" i="5" s="1"/>
  <c r="V453" i="5"/>
  <c r="K453" i="5" s="1"/>
  <c r="O452" i="4"/>
  <c r="N452" i="4"/>
  <c r="F528" i="4"/>
  <c r="B528" i="4" s="1"/>
  <c r="A528" i="4" s="1"/>
  <c r="D529" i="4"/>
  <c r="C529" i="4"/>
  <c r="G453" i="4"/>
  <c r="S454" i="4"/>
  <c r="AC453" i="4"/>
  <c r="H453" i="4"/>
  <c r="AC454" i="5"/>
  <c r="S455" i="5"/>
  <c r="G454" i="5"/>
  <c r="H454" i="5"/>
  <c r="W454" i="6"/>
  <c r="L454" i="6" s="1"/>
  <c r="V454" i="6"/>
  <c r="K454" i="6" s="1"/>
  <c r="U454" i="6"/>
  <c r="J454" i="6" s="1"/>
  <c r="T454" i="6"/>
  <c r="I454" i="6" s="1"/>
  <c r="AD453" i="5"/>
  <c r="D528" i="5"/>
  <c r="C528" i="5"/>
  <c r="F527" i="5"/>
  <c r="B527" i="5" s="1"/>
  <c r="A527" i="5" s="1"/>
  <c r="H455" i="6"/>
  <c r="G455" i="6"/>
  <c r="AC455" i="6"/>
  <c r="S456" i="6"/>
  <c r="N453" i="5"/>
  <c r="O453" i="5"/>
  <c r="O454" i="6"/>
  <c r="N454" i="6"/>
  <c r="V452" i="4"/>
  <c r="K452" i="4" s="1"/>
  <c r="T452" i="4"/>
  <c r="I452" i="4" s="1"/>
  <c r="W452" i="4"/>
  <c r="L452" i="4" s="1"/>
  <c r="U452" i="4"/>
  <c r="J452" i="4" s="1"/>
  <c r="AD452" i="4"/>
  <c r="F528" i="6"/>
  <c r="B528" i="6" s="1"/>
  <c r="A528" i="6" s="1"/>
  <c r="C529" i="6"/>
  <c r="D529" i="6"/>
  <c r="AD453" i="4" l="1"/>
  <c r="AD455" i="6"/>
  <c r="O453" i="4"/>
  <c r="N453" i="4"/>
  <c r="D529" i="5"/>
  <c r="F528" i="5"/>
  <c r="B528" i="5" s="1"/>
  <c r="A528" i="5" s="1"/>
  <c r="C529" i="5"/>
  <c r="H454" i="4"/>
  <c r="G454" i="4"/>
  <c r="AC454" i="4"/>
  <c r="S455" i="4"/>
  <c r="S457" i="6"/>
  <c r="G456" i="6"/>
  <c r="AC456" i="6"/>
  <c r="H456" i="6"/>
  <c r="O454" i="5"/>
  <c r="N454" i="5"/>
  <c r="V453" i="4"/>
  <c r="K453" i="4" s="1"/>
  <c r="U453" i="4"/>
  <c r="J453" i="4" s="1"/>
  <c r="T453" i="4"/>
  <c r="I453" i="4" s="1"/>
  <c r="W453" i="4"/>
  <c r="L453" i="4" s="1"/>
  <c r="V455" i="6"/>
  <c r="K455" i="6" s="1"/>
  <c r="T455" i="6"/>
  <c r="I455" i="6" s="1"/>
  <c r="W455" i="6"/>
  <c r="L455" i="6" s="1"/>
  <c r="U455" i="6"/>
  <c r="J455" i="6" s="1"/>
  <c r="H455" i="5"/>
  <c r="G455" i="5"/>
  <c r="AC455" i="5"/>
  <c r="S456" i="5"/>
  <c r="D530" i="4"/>
  <c r="F529" i="4"/>
  <c r="B529" i="4" s="1"/>
  <c r="A529" i="4" s="1"/>
  <c r="C530" i="4"/>
  <c r="W454" i="5"/>
  <c r="L454" i="5" s="1"/>
  <c r="V454" i="5"/>
  <c r="K454" i="5" s="1"/>
  <c r="U454" i="5"/>
  <c r="J454" i="5" s="1"/>
  <c r="T454" i="5"/>
  <c r="I454" i="5" s="1"/>
  <c r="C530" i="6"/>
  <c r="F529" i="6"/>
  <c r="B529" i="6" s="1"/>
  <c r="A529" i="6" s="1"/>
  <c r="D530" i="6"/>
  <c r="O455" i="6"/>
  <c r="N455" i="6"/>
  <c r="AD454" i="5"/>
  <c r="AD456" i="6" l="1"/>
  <c r="AD455" i="5"/>
  <c r="AD454" i="4"/>
  <c r="O456" i="6"/>
  <c r="N456" i="6"/>
  <c r="U455" i="5"/>
  <c r="J455" i="5" s="1"/>
  <c r="T455" i="5"/>
  <c r="I455" i="5" s="1"/>
  <c r="W455" i="5"/>
  <c r="L455" i="5" s="1"/>
  <c r="V455" i="5"/>
  <c r="K455" i="5" s="1"/>
  <c r="D530" i="5"/>
  <c r="C530" i="5"/>
  <c r="F529" i="5"/>
  <c r="B529" i="5" s="1"/>
  <c r="A529" i="5" s="1"/>
  <c r="N454" i="4"/>
  <c r="O454" i="4"/>
  <c r="N455" i="5"/>
  <c r="O455" i="5"/>
  <c r="W456" i="6"/>
  <c r="L456" i="6" s="1"/>
  <c r="V456" i="6"/>
  <c r="K456" i="6" s="1"/>
  <c r="U456" i="6"/>
  <c r="J456" i="6" s="1"/>
  <c r="T456" i="6"/>
  <c r="I456" i="6" s="1"/>
  <c r="H457" i="6"/>
  <c r="G457" i="6"/>
  <c r="S458" i="6"/>
  <c r="AC457" i="6"/>
  <c r="F530" i="4"/>
  <c r="B530" i="4" s="1"/>
  <c r="A530" i="4" s="1"/>
  <c r="D531" i="4"/>
  <c r="C531" i="4"/>
  <c r="F530" i="6"/>
  <c r="B530" i="6" s="1"/>
  <c r="A530" i="6" s="1"/>
  <c r="C531" i="6"/>
  <c r="D531" i="6"/>
  <c r="H455" i="4"/>
  <c r="G455" i="4"/>
  <c r="AC455" i="4"/>
  <c r="S456" i="4"/>
  <c r="AC456" i="5"/>
  <c r="S457" i="5"/>
  <c r="G456" i="5"/>
  <c r="H456" i="5"/>
  <c r="V454" i="4"/>
  <c r="K454" i="4" s="1"/>
  <c r="W454" i="4"/>
  <c r="L454" i="4" s="1"/>
  <c r="U454" i="4"/>
  <c r="J454" i="4" s="1"/>
  <c r="T454" i="4"/>
  <c r="I454" i="4" s="1"/>
  <c r="AD455" i="4" l="1"/>
  <c r="AC458" i="6"/>
  <c r="S459" i="6"/>
  <c r="H458" i="6"/>
  <c r="G458" i="6"/>
  <c r="O455" i="4"/>
  <c r="N455" i="4"/>
  <c r="H457" i="5"/>
  <c r="G457" i="5"/>
  <c r="AC457" i="5"/>
  <c r="S458" i="5"/>
  <c r="V455" i="4"/>
  <c r="K455" i="4" s="1"/>
  <c r="W455" i="4"/>
  <c r="L455" i="4" s="1"/>
  <c r="U455" i="4"/>
  <c r="J455" i="4" s="1"/>
  <c r="T455" i="4"/>
  <c r="I455" i="4" s="1"/>
  <c r="D532" i="4"/>
  <c r="F531" i="4"/>
  <c r="B531" i="4" s="1"/>
  <c r="A531" i="4" s="1"/>
  <c r="C532" i="4"/>
  <c r="V457" i="6"/>
  <c r="K457" i="6" s="1"/>
  <c r="U457" i="6"/>
  <c r="J457" i="6" s="1"/>
  <c r="T457" i="6"/>
  <c r="I457" i="6" s="1"/>
  <c r="W457" i="6"/>
  <c r="L457" i="6" s="1"/>
  <c r="O456" i="5"/>
  <c r="N456" i="5"/>
  <c r="W456" i="5"/>
  <c r="L456" i="5" s="1"/>
  <c r="V456" i="5"/>
  <c r="K456" i="5" s="1"/>
  <c r="U456" i="5"/>
  <c r="J456" i="5" s="1"/>
  <c r="T456" i="5"/>
  <c r="I456" i="5" s="1"/>
  <c r="N457" i="6"/>
  <c r="O457" i="6"/>
  <c r="AD456" i="5"/>
  <c r="C532" i="6"/>
  <c r="F531" i="6"/>
  <c r="B531" i="6" s="1"/>
  <c r="A531" i="6" s="1"/>
  <c r="D532" i="6"/>
  <c r="AC456" i="4"/>
  <c r="H456" i="4"/>
  <c r="G456" i="4"/>
  <c r="S457" i="4"/>
  <c r="AD457" i="6"/>
  <c r="D531" i="5"/>
  <c r="F530" i="5"/>
  <c r="B530" i="5" s="1"/>
  <c r="A530" i="5" s="1"/>
  <c r="C531" i="5"/>
  <c r="AD457" i="5" l="1"/>
  <c r="O457" i="5"/>
  <c r="N457" i="5"/>
  <c r="F532" i="6"/>
  <c r="B532" i="6" s="1"/>
  <c r="A532" i="6" s="1"/>
  <c r="C533" i="6"/>
  <c r="D533" i="6"/>
  <c r="N456" i="4"/>
  <c r="O456" i="4"/>
  <c r="F532" i="4"/>
  <c r="B532" i="4" s="1"/>
  <c r="A532" i="4" s="1"/>
  <c r="C533" i="4"/>
  <c r="D533" i="4"/>
  <c r="D532" i="5"/>
  <c r="C532" i="5"/>
  <c r="F531" i="5"/>
  <c r="B531" i="5" s="1"/>
  <c r="A531" i="5" s="1"/>
  <c r="AD456" i="4"/>
  <c r="W458" i="6"/>
  <c r="L458" i="6" s="1"/>
  <c r="V458" i="6"/>
  <c r="K458" i="6" s="1"/>
  <c r="U458" i="6"/>
  <c r="J458" i="6" s="1"/>
  <c r="T458" i="6"/>
  <c r="I458" i="6" s="1"/>
  <c r="V456" i="4"/>
  <c r="K456" i="4" s="1"/>
  <c r="W456" i="4"/>
  <c r="L456" i="4" s="1"/>
  <c r="U456" i="4"/>
  <c r="J456" i="4" s="1"/>
  <c r="T456" i="4"/>
  <c r="I456" i="4" s="1"/>
  <c r="AC458" i="5"/>
  <c r="S459" i="5"/>
  <c r="G458" i="5"/>
  <c r="H458" i="5"/>
  <c r="N458" i="6"/>
  <c r="O458" i="6"/>
  <c r="H459" i="6"/>
  <c r="G459" i="6"/>
  <c r="S460" i="6"/>
  <c r="AC459" i="6"/>
  <c r="AC457" i="4"/>
  <c r="H457" i="4"/>
  <c r="G457" i="4"/>
  <c r="S458" i="4"/>
  <c r="U457" i="5"/>
  <c r="J457" i="5" s="1"/>
  <c r="T457" i="5"/>
  <c r="I457" i="5" s="1"/>
  <c r="W457" i="5"/>
  <c r="L457" i="5" s="1"/>
  <c r="V457" i="5"/>
  <c r="K457" i="5" s="1"/>
  <c r="AD458" i="6"/>
  <c r="AD458" i="5" l="1"/>
  <c r="D533" i="5"/>
  <c r="F532" i="5"/>
  <c r="B532" i="5" s="1"/>
  <c r="A532" i="5" s="1"/>
  <c r="C533" i="5"/>
  <c r="V459" i="6"/>
  <c r="K459" i="6" s="1"/>
  <c r="U459" i="6"/>
  <c r="J459" i="6" s="1"/>
  <c r="T459" i="6"/>
  <c r="I459" i="6" s="1"/>
  <c r="W459" i="6"/>
  <c r="L459" i="6" s="1"/>
  <c r="O459" i="6"/>
  <c r="N459" i="6"/>
  <c r="S459" i="4"/>
  <c r="AC458" i="4"/>
  <c r="H458" i="4"/>
  <c r="G458" i="4"/>
  <c r="D534" i="4"/>
  <c r="F533" i="4"/>
  <c r="B533" i="4" s="1"/>
  <c r="A533" i="4" s="1"/>
  <c r="C534" i="4"/>
  <c r="C534" i="6"/>
  <c r="F533" i="6"/>
  <c r="B533" i="6" s="1"/>
  <c r="A533" i="6" s="1"/>
  <c r="D534" i="6"/>
  <c r="AC460" i="6"/>
  <c r="S461" i="6"/>
  <c r="G460" i="6"/>
  <c r="H460" i="6"/>
  <c r="V457" i="4"/>
  <c r="K457" i="4" s="1"/>
  <c r="W457" i="4"/>
  <c r="L457" i="4" s="1"/>
  <c r="U457" i="4"/>
  <c r="J457" i="4" s="1"/>
  <c r="T457" i="4"/>
  <c r="I457" i="4" s="1"/>
  <c r="O457" i="4"/>
  <c r="N457" i="4"/>
  <c r="O458" i="5"/>
  <c r="N458" i="5"/>
  <c r="AD457" i="4"/>
  <c r="W458" i="5"/>
  <c r="L458" i="5" s="1"/>
  <c r="V458" i="5"/>
  <c r="K458" i="5" s="1"/>
  <c r="U458" i="5"/>
  <c r="J458" i="5" s="1"/>
  <c r="T458" i="5"/>
  <c r="I458" i="5" s="1"/>
  <c r="AD459" i="6"/>
  <c r="H459" i="5"/>
  <c r="G459" i="5"/>
  <c r="AC459" i="5"/>
  <c r="S460" i="5"/>
  <c r="AD459" i="5" l="1"/>
  <c r="W460" i="6"/>
  <c r="L460" i="6" s="1"/>
  <c r="V460" i="6"/>
  <c r="K460" i="6" s="1"/>
  <c r="U460" i="6"/>
  <c r="J460" i="6" s="1"/>
  <c r="T460" i="6"/>
  <c r="I460" i="6" s="1"/>
  <c r="H461" i="6"/>
  <c r="G461" i="6"/>
  <c r="AC461" i="6"/>
  <c r="S462" i="6"/>
  <c r="AD460" i="6"/>
  <c r="F534" i="4"/>
  <c r="B534" i="4" s="1"/>
  <c r="A534" i="4" s="1"/>
  <c r="D535" i="4"/>
  <c r="C535" i="4"/>
  <c r="D534" i="5"/>
  <c r="C534" i="5"/>
  <c r="F533" i="5"/>
  <c r="B533" i="5" s="1"/>
  <c r="A533" i="5" s="1"/>
  <c r="S460" i="4"/>
  <c r="AC459" i="4"/>
  <c r="G459" i="4"/>
  <c r="H459" i="4"/>
  <c r="U459" i="5"/>
  <c r="J459" i="5" s="1"/>
  <c r="T459" i="5"/>
  <c r="I459" i="5" s="1"/>
  <c r="W459" i="5"/>
  <c r="L459" i="5" s="1"/>
  <c r="V459" i="5"/>
  <c r="K459" i="5" s="1"/>
  <c r="V458" i="4"/>
  <c r="K458" i="4" s="1"/>
  <c r="T458" i="4"/>
  <c r="I458" i="4" s="1"/>
  <c r="U458" i="4"/>
  <c r="J458" i="4" s="1"/>
  <c r="W458" i="4"/>
  <c r="L458" i="4" s="1"/>
  <c r="AC460" i="5"/>
  <c r="S461" i="5"/>
  <c r="G460" i="5"/>
  <c r="H460" i="5"/>
  <c r="N458" i="4"/>
  <c r="O458" i="4"/>
  <c r="N459" i="5"/>
  <c r="O459" i="5"/>
  <c r="N460" i="6"/>
  <c r="O460" i="6"/>
  <c r="F534" i="6"/>
  <c r="B534" i="6" s="1"/>
  <c r="A534" i="6" s="1"/>
  <c r="C535" i="6"/>
  <c r="D535" i="6"/>
  <c r="AD458" i="4"/>
  <c r="AD461" i="6" l="1"/>
  <c r="H461" i="5"/>
  <c r="G461" i="5"/>
  <c r="AC461" i="5"/>
  <c r="S462" i="5"/>
  <c r="AD459" i="4"/>
  <c r="V461" i="6"/>
  <c r="K461" i="6" s="1"/>
  <c r="U461" i="6"/>
  <c r="J461" i="6" s="1"/>
  <c r="T461" i="6"/>
  <c r="I461" i="6" s="1"/>
  <c r="W461" i="6"/>
  <c r="L461" i="6" s="1"/>
  <c r="AD460" i="5"/>
  <c r="S461" i="4"/>
  <c r="H460" i="4"/>
  <c r="G460" i="4"/>
  <c r="AC460" i="4"/>
  <c r="D536" i="4"/>
  <c r="F535" i="4"/>
  <c r="B535" i="4" s="1"/>
  <c r="A535" i="4" s="1"/>
  <c r="C536" i="4"/>
  <c r="O461" i="6"/>
  <c r="N461" i="6"/>
  <c r="V459" i="4"/>
  <c r="K459" i="4" s="1"/>
  <c r="U459" i="4"/>
  <c r="J459" i="4" s="1"/>
  <c r="W459" i="4"/>
  <c r="L459" i="4" s="1"/>
  <c r="T459" i="4"/>
  <c r="I459" i="4" s="1"/>
  <c r="W460" i="5"/>
  <c r="L460" i="5" s="1"/>
  <c r="V460" i="5"/>
  <c r="K460" i="5" s="1"/>
  <c r="U460" i="5"/>
  <c r="J460" i="5" s="1"/>
  <c r="T460" i="5"/>
  <c r="I460" i="5" s="1"/>
  <c r="D535" i="5"/>
  <c r="F534" i="5"/>
  <c r="B534" i="5" s="1"/>
  <c r="A534" i="5" s="1"/>
  <c r="C535" i="5"/>
  <c r="C536" i="6"/>
  <c r="F535" i="6"/>
  <c r="B535" i="6" s="1"/>
  <c r="A535" i="6" s="1"/>
  <c r="D536" i="6"/>
  <c r="O460" i="5"/>
  <c r="N460" i="5"/>
  <c r="O459" i="4"/>
  <c r="N459" i="4"/>
  <c r="AC462" i="6"/>
  <c r="S463" i="6"/>
  <c r="H462" i="6"/>
  <c r="G462" i="6"/>
  <c r="AD461" i="5" l="1"/>
  <c r="AD462" i="6"/>
  <c r="AD460" i="4"/>
  <c r="D536" i="5"/>
  <c r="C536" i="5"/>
  <c r="F535" i="5"/>
  <c r="B535" i="5" s="1"/>
  <c r="A535" i="5" s="1"/>
  <c r="V460" i="4"/>
  <c r="K460" i="4" s="1"/>
  <c r="T460" i="4"/>
  <c r="I460" i="4" s="1"/>
  <c r="W460" i="4"/>
  <c r="L460" i="4" s="1"/>
  <c r="U460" i="4"/>
  <c r="J460" i="4" s="1"/>
  <c r="W462" i="6"/>
  <c r="L462" i="6" s="1"/>
  <c r="V462" i="6"/>
  <c r="K462" i="6" s="1"/>
  <c r="U462" i="6"/>
  <c r="J462" i="6" s="1"/>
  <c r="T462" i="6"/>
  <c r="I462" i="6" s="1"/>
  <c r="N460" i="4"/>
  <c r="O460" i="4"/>
  <c r="F536" i="6"/>
  <c r="B536" i="6" s="1"/>
  <c r="A536" i="6" s="1"/>
  <c r="C537" i="6"/>
  <c r="D537" i="6"/>
  <c r="O462" i="6"/>
  <c r="N462" i="6"/>
  <c r="F536" i="4"/>
  <c r="B536" i="4" s="1"/>
  <c r="A536" i="4" s="1"/>
  <c r="C537" i="4"/>
  <c r="D537" i="4"/>
  <c r="G461" i="4"/>
  <c r="S462" i="4"/>
  <c r="H461" i="4"/>
  <c r="AC461" i="4"/>
  <c r="AC462" i="5"/>
  <c r="S463" i="5"/>
  <c r="G462" i="5"/>
  <c r="H462" i="5"/>
  <c r="H463" i="6"/>
  <c r="G463" i="6"/>
  <c r="AC463" i="6"/>
  <c r="S464" i="6"/>
  <c r="U461" i="5"/>
  <c r="J461" i="5" s="1"/>
  <c r="T461" i="5"/>
  <c r="I461" i="5" s="1"/>
  <c r="W461" i="5"/>
  <c r="L461" i="5" s="1"/>
  <c r="V461" i="5"/>
  <c r="K461" i="5" s="1"/>
  <c r="N461" i="5"/>
  <c r="O461" i="5"/>
  <c r="AD463" i="6" l="1"/>
  <c r="O462" i="5"/>
  <c r="N462" i="5"/>
  <c r="D538" i="4"/>
  <c r="F537" i="4"/>
  <c r="B537" i="4" s="1"/>
  <c r="A537" i="4" s="1"/>
  <c r="C538" i="4"/>
  <c r="V461" i="4"/>
  <c r="K461" i="4" s="1"/>
  <c r="U461" i="4"/>
  <c r="J461" i="4" s="1"/>
  <c r="T461" i="4"/>
  <c r="I461" i="4" s="1"/>
  <c r="W461" i="4"/>
  <c r="L461" i="4" s="1"/>
  <c r="W462" i="5"/>
  <c r="L462" i="5" s="1"/>
  <c r="V462" i="5"/>
  <c r="K462" i="5" s="1"/>
  <c r="U462" i="5"/>
  <c r="J462" i="5" s="1"/>
  <c r="T462" i="5"/>
  <c r="I462" i="5" s="1"/>
  <c r="H463" i="5"/>
  <c r="G463" i="5"/>
  <c r="AC463" i="5"/>
  <c r="S464" i="5"/>
  <c r="AD462" i="5"/>
  <c r="C538" i="6"/>
  <c r="F537" i="6"/>
  <c r="B537" i="6" s="1"/>
  <c r="A537" i="6" s="1"/>
  <c r="D538" i="6"/>
  <c r="AC464" i="6"/>
  <c r="S465" i="6"/>
  <c r="G464" i="6"/>
  <c r="H464" i="6"/>
  <c r="AD461" i="4"/>
  <c r="N461" i="4"/>
  <c r="O461" i="4"/>
  <c r="D537" i="5"/>
  <c r="F536" i="5"/>
  <c r="B536" i="5" s="1"/>
  <c r="A536" i="5" s="1"/>
  <c r="C537" i="5"/>
  <c r="O463" i="6"/>
  <c r="N463" i="6"/>
  <c r="V463" i="6"/>
  <c r="K463" i="6" s="1"/>
  <c r="U463" i="6"/>
  <c r="J463" i="6" s="1"/>
  <c r="T463" i="6"/>
  <c r="I463" i="6" s="1"/>
  <c r="W463" i="6"/>
  <c r="L463" i="6" s="1"/>
  <c r="H462" i="4"/>
  <c r="G462" i="4"/>
  <c r="AC462" i="4"/>
  <c r="S463" i="4"/>
  <c r="H465" i="6" l="1"/>
  <c r="G465" i="6"/>
  <c r="AC465" i="6"/>
  <c r="S466" i="6"/>
  <c r="F538" i="4"/>
  <c r="B538" i="4" s="1"/>
  <c r="A538" i="4" s="1"/>
  <c r="D539" i="4"/>
  <c r="C539" i="4"/>
  <c r="AD464" i="6"/>
  <c r="AC464" i="5"/>
  <c r="S465" i="5"/>
  <c r="G464" i="5"/>
  <c r="H464" i="5"/>
  <c r="AD463" i="5"/>
  <c r="U463" i="5"/>
  <c r="J463" i="5" s="1"/>
  <c r="T463" i="5"/>
  <c r="I463" i="5" s="1"/>
  <c r="W463" i="5"/>
  <c r="L463" i="5" s="1"/>
  <c r="V463" i="5"/>
  <c r="K463" i="5" s="1"/>
  <c r="H463" i="4"/>
  <c r="G463" i="4"/>
  <c r="AC463" i="4"/>
  <c r="S464" i="4"/>
  <c r="AD462" i="4"/>
  <c r="N463" i="5"/>
  <c r="O463" i="5"/>
  <c r="V462" i="4"/>
  <c r="K462" i="4" s="1"/>
  <c r="W462" i="4"/>
  <c r="L462" i="4" s="1"/>
  <c r="U462" i="4"/>
  <c r="J462" i="4" s="1"/>
  <c r="T462" i="4"/>
  <c r="I462" i="4" s="1"/>
  <c r="W464" i="6"/>
  <c r="L464" i="6" s="1"/>
  <c r="V464" i="6"/>
  <c r="K464" i="6" s="1"/>
  <c r="U464" i="6"/>
  <c r="J464" i="6" s="1"/>
  <c r="T464" i="6"/>
  <c r="I464" i="6" s="1"/>
  <c r="N462" i="4"/>
  <c r="O462" i="4"/>
  <c r="D538" i="5"/>
  <c r="C538" i="5"/>
  <c r="F537" i="5"/>
  <c r="B537" i="5" s="1"/>
  <c r="A537" i="5" s="1"/>
  <c r="N464" i="6"/>
  <c r="O464" i="6"/>
  <c r="F538" i="6"/>
  <c r="B538" i="6" s="1"/>
  <c r="A538" i="6" s="1"/>
  <c r="C539" i="6"/>
  <c r="D539" i="6"/>
  <c r="AD463" i="4" l="1"/>
  <c r="O464" i="5"/>
  <c r="N464" i="5"/>
  <c r="W464" i="5"/>
  <c r="L464" i="5" s="1"/>
  <c r="V464" i="5"/>
  <c r="K464" i="5" s="1"/>
  <c r="U464" i="5"/>
  <c r="J464" i="5" s="1"/>
  <c r="T464" i="5"/>
  <c r="I464" i="5" s="1"/>
  <c r="H465" i="5"/>
  <c r="G465" i="5"/>
  <c r="AC465" i="5"/>
  <c r="S466" i="5"/>
  <c r="AC466" i="6"/>
  <c r="S467" i="6"/>
  <c r="H466" i="6"/>
  <c r="G466" i="6"/>
  <c r="D540" i="6"/>
  <c r="C540" i="6"/>
  <c r="F539" i="6"/>
  <c r="B539" i="6" s="1"/>
  <c r="A539" i="6" s="1"/>
  <c r="D539" i="5"/>
  <c r="F538" i="5"/>
  <c r="B538" i="5" s="1"/>
  <c r="A538" i="5" s="1"/>
  <c r="C539" i="5"/>
  <c r="AD464" i="5"/>
  <c r="AD465" i="6"/>
  <c r="AC464" i="4"/>
  <c r="H464" i="4"/>
  <c r="G464" i="4"/>
  <c r="S465" i="4"/>
  <c r="V465" i="6"/>
  <c r="K465" i="6" s="1"/>
  <c r="U465" i="6"/>
  <c r="J465" i="6" s="1"/>
  <c r="T465" i="6"/>
  <c r="I465" i="6" s="1"/>
  <c r="W465" i="6"/>
  <c r="L465" i="6" s="1"/>
  <c r="D540" i="4"/>
  <c r="F539" i="4"/>
  <c r="B539" i="4" s="1"/>
  <c r="A539" i="4" s="1"/>
  <c r="C540" i="4"/>
  <c r="O465" i="6"/>
  <c r="N465" i="6"/>
  <c r="N463" i="4"/>
  <c r="O463" i="4"/>
  <c r="V463" i="4"/>
  <c r="K463" i="4" s="1"/>
  <c r="W463" i="4"/>
  <c r="L463" i="4" s="1"/>
  <c r="U463" i="4"/>
  <c r="J463" i="4" s="1"/>
  <c r="T463" i="4"/>
  <c r="I463" i="4" s="1"/>
  <c r="AD465" i="5" l="1"/>
  <c r="AD464" i="4"/>
  <c r="H467" i="6"/>
  <c r="G467" i="6"/>
  <c r="AC467" i="6"/>
  <c r="S468" i="6"/>
  <c r="AD466" i="6"/>
  <c r="W466" i="6"/>
  <c r="L466" i="6" s="1"/>
  <c r="V466" i="6"/>
  <c r="K466" i="6" s="1"/>
  <c r="T466" i="6"/>
  <c r="I466" i="6" s="1"/>
  <c r="U466" i="6"/>
  <c r="J466" i="6" s="1"/>
  <c r="O464" i="4"/>
  <c r="N464" i="4"/>
  <c r="AC466" i="5"/>
  <c r="S467" i="5"/>
  <c r="G466" i="5"/>
  <c r="H466" i="5"/>
  <c r="V464" i="4"/>
  <c r="K464" i="4" s="1"/>
  <c r="W464" i="4"/>
  <c r="L464" i="4" s="1"/>
  <c r="U464" i="4"/>
  <c r="J464" i="4" s="1"/>
  <c r="T464" i="4"/>
  <c r="I464" i="4" s="1"/>
  <c r="D540" i="5"/>
  <c r="C540" i="5"/>
  <c r="F539" i="5"/>
  <c r="B539" i="5" s="1"/>
  <c r="A539" i="5" s="1"/>
  <c r="F540" i="6"/>
  <c r="B540" i="6" s="1"/>
  <c r="A540" i="6" s="1"/>
  <c r="C541" i="6"/>
  <c r="D541" i="6"/>
  <c r="U465" i="5"/>
  <c r="J465" i="5" s="1"/>
  <c r="T465" i="5"/>
  <c r="I465" i="5" s="1"/>
  <c r="W465" i="5"/>
  <c r="L465" i="5" s="1"/>
  <c r="V465" i="5"/>
  <c r="K465" i="5" s="1"/>
  <c r="O466" i="6"/>
  <c r="N466" i="6"/>
  <c r="F540" i="4"/>
  <c r="B540" i="4" s="1"/>
  <c r="A540" i="4" s="1"/>
  <c r="D541" i="4"/>
  <c r="C541" i="4"/>
  <c r="AC465" i="4"/>
  <c r="H465" i="4"/>
  <c r="G465" i="4"/>
  <c r="S466" i="4"/>
  <c r="N465" i="5"/>
  <c r="O465" i="5"/>
  <c r="AD466" i="5" l="1"/>
  <c r="AD465" i="4"/>
  <c r="D542" i="4"/>
  <c r="F541" i="4"/>
  <c r="B541" i="4" s="1"/>
  <c r="A541" i="4" s="1"/>
  <c r="C542" i="4"/>
  <c r="AC468" i="6"/>
  <c r="S469" i="6"/>
  <c r="H468" i="6"/>
  <c r="G468" i="6"/>
  <c r="N465" i="4"/>
  <c r="O465" i="4"/>
  <c r="AD467" i="6"/>
  <c r="D542" i="6"/>
  <c r="C542" i="6"/>
  <c r="F541" i="6"/>
  <c r="B541" i="6" s="1"/>
  <c r="A541" i="6" s="1"/>
  <c r="V467" i="6"/>
  <c r="K467" i="6" s="1"/>
  <c r="U467" i="6"/>
  <c r="J467" i="6" s="1"/>
  <c r="T467" i="6"/>
  <c r="I467" i="6" s="1"/>
  <c r="W467" i="6"/>
  <c r="L467" i="6" s="1"/>
  <c r="H467" i="5"/>
  <c r="G467" i="5"/>
  <c r="AC467" i="5"/>
  <c r="S468" i="5"/>
  <c r="S467" i="4"/>
  <c r="AC466" i="4"/>
  <c r="H466" i="4"/>
  <c r="G466" i="4"/>
  <c r="N466" i="5"/>
  <c r="O466" i="5"/>
  <c r="N467" i="6"/>
  <c r="O467" i="6"/>
  <c r="V465" i="4"/>
  <c r="K465" i="4" s="1"/>
  <c r="W465" i="4"/>
  <c r="L465" i="4" s="1"/>
  <c r="U465" i="4"/>
  <c r="J465" i="4" s="1"/>
  <c r="T465" i="4"/>
  <c r="I465" i="4" s="1"/>
  <c r="D541" i="5"/>
  <c r="F540" i="5"/>
  <c r="B540" i="5" s="1"/>
  <c r="A540" i="5" s="1"/>
  <c r="C541" i="5"/>
  <c r="W466" i="5"/>
  <c r="L466" i="5" s="1"/>
  <c r="V466" i="5"/>
  <c r="K466" i="5" s="1"/>
  <c r="U466" i="5"/>
  <c r="J466" i="5" s="1"/>
  <c r="T466" i="5"/>
  <c r="I466" i="5" s="1"/>
  <c r="AD468" i="6" l="1"/>
  <c r="AD467" i="5"/>
  <c r="N467" i="5"/>
  <c r="O467" i="5"/>
  <c r="D542" i="5"/>
  <c r="C542" i="5"/>
  <c r="F541" i="5"/>
  <c r="B541" i="5" s="1"/>
  <c r="A541" i="5" s="1"/>
  <c r="O466" i="4"/>
  <c r="N466" i="4"/>
  <c r="H469" i="6"/>
  <c r="G469" i="6"/>
  <c r="S470" i="6"/>
  <c r="AC469" i="6"/>
  <c r="V466" i="4"/>
  <c r="K466" i="4" s="1"/>
  <c r="T466" i="4"/>
  <c r="I466" i="4" s="1"/>
  <c r="W466" i="4"/>
  <c r="L466" i="4" s="1"/>
  <c r="U466" i="4"/>
  <c r="J466" i="4" s="1"/>
  <c r="AD466" i="4"/>
  <c r="S468" i="4"/>
  <c r="AC467" i="4"/>
  <c r="G467" i="4"/>
  <c r="H467" i="4"/>
  <c r="F542" i="4"/>
  <c r="B542" i="4" s="1"/>
  <c r="A542" i="4" s="1"/>
  <c r="D543" i="4"/>
  <c r="C543" i="4"/>
  <c r="AC468" i="5"/>
  <c r="S469" i="5"/>
  <c r="G468" i="5"/>
  <c r="H468" i="5"/>
  <c r="F542" i="6"/>
  <c r="B542" i="6" s="1"/>
  <c r="A542" i="6" s="1"/>
  <c r="C543" i="6"/>
  <c r="D543" i="6"/>
  <c r="W468" i="6"/>
  <c r="L468" i="6" s="1"/>
  <c r="V468" i="6"/>
  <c r="K468" i="6" s="1"/>
  <c r="T468" i="6"/>
  <c r="I468" i="6" s="1"/>
  <c r="U468" i="6"/>
  <c r="J468" i="6" s="1"/>
  <c r="U467" i="5"/>
  <c r="J467" i="5" s="1"/>
  <c r="T467" i="5"/>
  <c r="I467" i="5" s="1"/>
  <c r="W467" i="5"/>
  <c r="L467" i="5" s="1"/>
  <c r="V467" i="5"/>
  <c r="K467" i="5" s="1"/>
  <c r="O468" i="6"/>
  <c r="N468" i="6"/>
  <c r="AD469" i="6" l="1"/>
  <c r="AD468" i="5"/>
  <c r="AD467" i="4"/>
  <c r="D544" i="4"/>
  <c r="F543" i="4"/>
  <c r="B543" i="4" s="1"/>
  <c r="A543" i="4" s="1"/>
  <c r="C544" i="4"/>
  <c r="S469" i="4"/>
  <c r="H468" i="4"/>
  <c r="G468" i="4"/>
  <c r="AC468" i="4"/>
  <c r="AC470" i="6"/>
  <c r="S471" i="6"/>
  <c r="H470" i="6"/>
  <c r="G470" i="6"/>
  <c r="D544" i="6"/>
  <c r="C544" i="6"/>
  <c r="F543" i="6"/>
  <c r="B543" i="6" s="1"/>
  <c r="A543" i="6" s="1"/>
  <c r="V469" i="6"/>
  <c r="K469" i="6" s="1"/>
  <c r="U469" i="6"/>
  <c r="J469" i="6" s="1"/>
  <c r="T469" i="6"/>
  <c r="I469" i="6" s="1"/>
  <c r="W469" i="6"/>
  <c r="L469" i="6" s="1"/>
  <c r="D543" i="5"/>
  <c r="F542" i="5"/>
  <c r="B542" i="5" s="1"/>
  <c r="A542" i="5" s="1"/>
  <c r="C543" i="5"/>
  <c r="V467" i="4"/>
  <c r="K467" i="4" s="1"/>
  <c r="U467" i="4"/>
  <c r="J467" i="4" s="1"/>
  <c r="T467" i="4"/>
  <c r="I467" i="4" s="1"/>
  <c r="W467" i="4"/>
  <c r="L467" i="4" s="1"/>
  <c r="N469" i="6"/>
  <c r="O469" i="6"/>
  <c r="O468" i="5"/>
  <c r="N468" i="5"/>
  <c r="H469" i="5"/>
  <c r="G469" i="5"/>
  <c r="AC469" i="5"/>
  <c r="S470" i="5"/>
  <c r="W468" i="5"/>
  <c r="L468" i="5" s="1"/>
  <c r="V468" i="5"/>
  <c r="K468" i="5" s="1"/>
  <c r="U468" i="5"/>
  <c r="J468" i="5" s="1"/>
  <c r="T468" i="5"/>
  <c r="I468" i="5" s="1"/>
  <c r="N467" i="4"/>
  <c r="O467" i="4"/>
  <c r="AD469" i="5" l="1"/>
  <c r="AD468" i="4"/>
  <c r="O468" i="4"/>
  <c r="N468" i="4"/>
  <c r="D544" i="5"/>
  <c r="C544" i="5"/>
  <c r="F543" i="5"/>
  <c r="B543" i="5" s="1"/>
  <c r="A543" i="5" s="1"/>
  <c r="W470" i="6"/>
  <c r="L470" i="6" s="1"/>
  <c r="V470" i="6"/>
  <c r="K470" i="6" s="1"/>
  <c r="T470" i="6"/>
  <c r="I470" i="6" s="1"/>
  <c r="U470" i="6"/>
  <c r="J470" i="6" s="1"/>
  <c r="G469" i="4"/>
  <c r="S470" i="4"/>
  <c r="AC469" i="4"/>
  <c r="H469" i="4"/>
  <c r="N470" i="6"/>
  <c r="O470" i="6"/>
  <c r="AC470" i="5"/>
  <c r="S471" i="5"/>
  <c r="G470" i="5"/>
  <c r="H470" i="5"/>
  <c r="H471" i="6"/>
  <c r="G471" i="6"/>
  <c r="S472" i="6"/>
  <c r="AC471" i="6"/>
  <c r="AD470" i="6"/>
  <c r="F544" i="4"/>
  <c r="B544" i="4" s="1"/>
  <c r="A544" i="4" s="1"/>
  <c r="D545" i="4"/>
  <c r="C545" i="4"/>
  <c r="U469" i="5"/>
  <c r="J469" i="5" s="1"/>
  <c r="T469" i="5"/>
  <c r="I469" i="5" s="1"/>
  <c r="W469" i="5"/>
  <c r="L469" i="5" s="1"/>
  <c r="V469" i="5"/>
  <c r="K469" i="5" s="1"/>
  <c r="F544" i="6"/>
  <c r="B544" i="6" s="1"/>
  <c r="A544" i="6" s="1"/>
  <c r="C545" i="6"/>
  <c r="D545" i="6"/>
  <c r="N469" i="5"/>
  <c r="O469" i="5"/>
  <c r="V468" i="4"/>
  <c r="K468" i="4" s="1"/>
  <c r="T468" i="4"/>
  <c r="I468" i="4" s="1"/>
  <c r="W468" i="4"/>
  <c r="L468" i="4" s="1"/>
  <c r="U468" i="4"/>
  <c r="J468" i="4" s="1"/>
  <c r="AD471" i="6" l="1"/>
  <c r="AD469" i="4"/>
  <c r="N471" i="6"/>
  <c r="O471" i="6"/>
  <c r="O469" i="4"/>
  <c r="N469" i="4"/>
  <c r="O470" i="5"/>
  <c r="N470" i="5"/>
  <c r="H470" i="4"/>
  <c r="G470" i="4"/>
  <c r="AC470" i="4"/>
  <c r="S471" i="4"/>
  <c r="D546" i="4"/>
  <c r="F545" i="4"/>
  <c r="B545" i="4" s="1"/>
  <c r="A545" i="4" s="1"/>
  <c r="C546" i="4"/>
  <c r="W470" i="5"/>
  <c r="L470" i="5" s="1"/>
  <c r="V470" i="5"/>
  <c r="K470" i="5" s="1"/>
  <c r="U470" i="5"/>
  <c r="J470" i="5" s="1"/>
  <c r="T470" i="5"/>
  <c r="I470" i="5" s="1"/>
  <c r="V469" i="4"/>
  <c r="K469" i="4" s="1"/>
  <c r="U469" i="4"/>
  <c r="J469" i="4" s="1"/>
  <c r="T469" i="4"/>
  <c r="I469" i="4" s="1"/>
  <c r="W469" i="4"/>
  <c r="L469" i="4" s="1"/>
  <c r="H471" i="5"/>
  <c r="G471" i="5"/>
  <c r="AC471" i="5"/>
  <c r="S472" i="5"/>
  <c r="D545" i="5"/>
  <c r="F544" i="5"/>
  <c r="B544" i="5" s="1"/>
  <c r="A544" i="5" s="1"/>
  <c r="C545" i="5"/>
  <c r="AD470" i="5"/>
  <c r="D546" i="6"/>
  <c r="C546" i="6"/>
  <c r="F545" i="6"/>
  <c r="B545" i="6" s="1"/>
  <c r="A545" i="6" s="1"/>
  <c r="AC472" i="6"/>
  <c r="S473" i="6"/>
  <c r="H472" i="6"/>
  <c r="G472" i="6"/>
  <c r="V471" i="6"/>
  <c r="K471" i="6" s="1"/>
  <c r="U471" i="6"/>
  <c r="J471" i="6" s="1"/>
  <c r="T471" i="6"/>
  <c r="I471" i="6" s="1"/>
  <c r="W471" i="6"/>
  <c r="L471" i="6" s="1"/>
  <c r="AD472" i="6" l="1"/>
  <c r="AD471" i="5"/>
  <c r="N470" i="4"/>
  <c r="O470" i="4"/>
  <c r="W472" i="6"/>
  <c r="L472" i="6" s="1"/>
  <c r="V472" i="6"/>
  <c r="K472" i="6" s="1"/>
  <c r="T472" i="6"/>
  <c r="I472" i="6" s="1"/>
  <c r="U472" i="6"/>
  <c r="J472" i="6" s="1"/>
  <c r="F546" i="4"/>
  <c r="B546" i="4" s="1"/>
  <c r="A546" i="4" s="1"/>
  <c r="D547" i="4"/>
  <c r="C547" i="4"/>
  <c r="N472" i="6"/>
  <c r="O472" i="6"/>
  <c r="AC472" i="5"/>
  <c r="S473" i="5"/>
  <c r="G472" i="5"/>
  <c r="H472" i="5"/>
  <c r="H473" i="6"/>
  <c r="G473" i="6"/>
  <c r="AC473" i="6"/>
  <c r="S474" i="6"/>
  <c r="U471" i="5"/>
  <c r="J471" i="5" s="1"/>
  <c r="T471" i="5"/>
  <c r="I471" i="5" s="1"/>
  <c r="W471" i="5"/>
  <c r="L471" i="5" s="1"/>
  <c r="V471" i="5"/>
  <c r="K471" i="5" s="1"/>
  <c r="D546" i="5"/>
  <c r="C546" i="5"/>
  <c r="F545" i="5"/>
  <c r="B545" i="5" s="1"/>
  <c r="A545" i="5" s="1"/>
  <c r="O471" i="5"/>
  <c r="N471" i="5"/>
  <c r="H471" i="4"/>
  <c r="G471" i="4"/>
  <c r="S472" i="4"/>
  <c r="AC471" i="4"/>
  <c r="F546" i="6"/>
  <c r="B546" i="6" s="1"/>
  <c r="A546" i="6" s="1"/>
  <c r="C547" i="6"/>
  <c r="D547" i="6"/>
  <c r="AD470" i="4"/>
  <c r="V470" i="4"/>
  <c r="K470" i="4" s="1"/>
  <c r="W470" i="4"/>
  <c r="L470" i="4" s="1"/>
  <c r="U470" i="4"/>
  <c r="J470" i="4" s="1"/>
  <c r="T470" i="4"/>
  <c r="I470" i="4" s="1"/>
  <c r="AD471" i="4" l="1"/>
  <c r="AD473" i="6"/>
  <c r="AD472" i="5"/>
  <c r="AC472" i="4"/>
  <c r="H472" i="4"/>
  <c r="G472" i="4"/>
  <c r="S473" i="4"/>
  <c r="D547" i="5"/>
  <c r="F546" i="5"/>
  <c r="B546" i="5" s="1"/>
  <c r="A546" i="5" s="1"/>
  <c r="C547" i="5"/>
  <c r="AC474" i="6"/>
  <c r="S475" i="6"/>
  <c r="H474" i="6"/>
  <c r="G474" i="6"/>
  <c r="V471" i="4"/>
  <c r="K471" i="4" s="1"/>
  <c r="W471" i="4"/>
  <c r="L471" i="4" s="1"/>
  <c r="U471" i="4"/>
  <c r="J471" i="4" s="1"/>
  <c r="T471" i="4"/>
  <c r="I471" i="4" s="1"/>
  <c r="N471" i="4"/>
  <c r="O471" i="4"/>
  <c r="V473" i="6"/>
  <c r="K473" i="6" s="1"/>
  <c r="U473" i="6"/>
  <c r="J473" i="6" s="1"/>
  <c r="T473" i="6"/>
  <c r="I473" i="6" s="1"/>
  <c r="W473" i="6"/>
  <c r="L473" i="6" s="1"/>
  <c r="D548" i="6"/>
  <c r="C548" i="6"/>
  <c r="F547" i="6"/>
  <c r="B547" i="6" s="1"/>
  <c r="A547" i="6" s="1"/>
  <c r="N473" i="6"/>
  <c r="O473" i="6"/>
  <c r="D548" i="4"/>
  <c r="F547" i="4"/>
  <c r="B547" i="4" s="1"/>
  <c r="A547" i="4" s="1"/>
  <c r="C548" i="4"/>
  <c r="N472" i="5"/>
  <c r="O472" i="5"/>
  <c r="W472" i="5"/>
  <c r="L472" i="5" s="1"/>
  <c r="V472" i="5"/>
  <c r="K472" i="5" s="1"/>
  <c r="U472" i="5"/>
  <c r="J472" i="5" s="1"/>
  <c r="T472" i="5"/>
  <c r="I472" i="5" s="1"/>
  <c r="H473" i="5"/>
  <c r="G473" i="5"/>
  <c r="AC473" i="5"/>
  <c r="S474" i="5"/>
  <c r="AD473" i="5" l="1"/>
  <c r="AD472" i="4"/>
  <c r="O473" i="5"/>
  <c r="N473" i="5"/>
  <c r="F548" i="4"/>
  <c r="B548" i="4" s="1"/>
  <c r="A548" i="4" s="1"/>
  <c r="C549" i="4"/>
  <c r="D549" i="4"/>
  <c r="F548" i="6"/>
  <c r="B548" i="6" s="1"/>
  <c r="A548" i="6" s="1"/>
  <c r="C549" i="6"/>
  <c r="D549" i="6"/>
  <c r="W474" i="6"/>
  <c r="L474" i="6" s="1"/>
  <c r="V474" i="6"/>
  <c r="K474" i="6" s="1"/>
  <c r="T474" i="6"/>
  <c r="I474" i="6" s="1"/>
  <c r="U474" i="6"/>
  <c r="J474" i="6" s="1"/>
  <c r="N474" i="6"/>
  <c r="O474" i="6"/>
  <c r="AC473" i="4"/>
  <c r="H473" i="4"/>
  <c r="G473" i="4"/>
  <c r="S474" i="4"/>
  <c r="AC474" i="5"/>
  <c r="S475" i="5"/>
  <c r="G474" i="5"/>
  <c r="H474" i="5"/>
  <c r="H475" i="6"/>
  <c r="G475" i="6"/>
  <c r="AC475" i="6"/>
  <c r="S476" i="6"/>
  <c r="V472" i="4"/>
  <c r="K472" i="4" s="1"/>
  <c r="W472" i="4"/>
  <c r="L472" i="4" s="1"/>
  <c r="U472" i="4"/>
  <c r="J472" i="4" s="1"/>
  <c r="T472" i="4"/>
  <c r="I472" i="4" s="1"/>
  <c r="AD474" i="6"/>
  <c r="N472" i="4"/>
  <c r="O472" i="4"/>
  <c r="U473" i="5"/>
  <c r="J473" i="5" s="1"/>
  <c r="T473" i="5"/>
  <c r="I473" i="5" s="1"/>
  <c r="W473" i="5"/>
  <c r="L473" i="5" s="1"/>
  <c r="V473" i="5"/>
  <c r="K473" i="5" s="1"/>
  <c r="D548" i="5"/>
  <c r="C548" i="5"/>
  <c r="F547" i="5"/>
  <c r="B547" i="5" s="1"/>
  <c r="A547" i="5" s="1"/>
  <c r="AD474" i="5" l="1"/>
  <c r="N475" i="6"/>
  <c r="O475" i="6"/>
  <c r="N473" i="4"/>
  <c r="O473" i="4"/>
  <c r="AD473" i="4"/>
  <c r="N474" i="5"/>
  <c r="O474" i="5"/>
  <c r="D550" i="4"/>
  <c r="F549" i="4"/>
  <c r="B549" i="4" s="1"/>
  <c r="A549" i="4" s="1"/>
  <c r="C550" i="4"/>
  <c r="V473" i="4"/>
  <c r="K473" i="4" s="1"/>
  <c r="W473" i="4"/>
  <c r="L473" i="4" s="1"/>
  <c r="U473" i="4"/>
  <c r="J473" i="4" s="1"/>
  <c r="T473" i="4"/>
  <c r="I473" i="4" s="1"/>
  <c r="W474" i="5"/>
  <c r="L474" i="5" s="1"/>
  <c r="V474" i="5"/>
  <c r="K474" i="5" s="1"/>
  <c r="U474" i="5"/>
  <c r="J474" i="5" s="1"/>
  <c r="T474" i="5"/>
  <c r="I474" i="5" s="1"/>
  <c r="D550" i="6"/>
  <c r="C550" i="6"/>
  <c r="F549" i="6"/>
  <c r="B549" i="6" s="1"/>
  <c r="A549" i="6" s="1"/>
  <c r="H475" i="5"/>
  <c r="G475" i="5"/>
  <c r="AC475" i="5"/>
  <c r="S476" i="5"/>
  <c r="V475" i="6"/>
  <c r="K475" i="6" s="1"/>
  <c r="U475" i="6"/>
  <c r="J475" i="6" s="1"/>
  <c r="T475" i="6"/>
  <c r="I475" i="6" s="1"/>
  <c r="W475" i="6"/>
  <c r="L475" i="6" s="1"/>
  <c r="AC476" i="6"/>
  <c r="S477" i="6"/>
  <c r="H476" i="6"/>
  <c r="G476" i="6"/>
  <c r="D549" i="5"/>
  <c r="F548" i="5"/>
  <c r="B548" i="5" s="1"/>
  <c r="A548" i="5" s="1"/>
  <c r="C549" i="5"/>
  <c r="AD475" i="6"/>
  <c r="S475" i="4"/>
  <c r="AC474" i="4"/>
  <c r="H474" i="4"/>
  <c r="G474" i="4"/>
  <c r="AD476" i="6" l="1"/>
  <c r="AD474" i="4"/>
  <c r="U475" i="5"/>
  <c r="J475" i="5" s="1"/>
  <c r="T475" i="5"/>
  <c r="I475" i="5" s="1"/>
  <c r="W475" i="5"/>
  <c r="L475" i="5" s="1"/>
  <c r="V475" i="5"/>
  <c r="K475" i="5" s="1"/>
  <c r="D550" i="5"/>
  <c r="C550" i="5"/>
  <c r="F549" i="5"/>
  <c r="B549" i="5" s="1"/>
  <c r="A549" i="5" s="1"/>
  <c r="N475" i="5"/>
  <c r="O475" i="5"/>
  <c r="F550" i="4"/>
  <c r="B550" i="4" s="1"/>
  <c r="A550" i="4" s="1"/>
  <c r="D551" i="4"/>
  <c r="C551" i="4"/>
  <c r="V474" i="4"/>
  <c r="K474" i="4" s="1"/>
  <c r="T474" i="4"/>
  <c r="I474" i="4" s="1"/>
  <c r="U474" i="4"/>
  <c r="J474" i="4" s="1"/>
  <c r="W474" i="4"/>
  <c r="L474" i="4" s="1"/>
  <c r="N474" i="4"/>
  <c r="O474" i="4"/>
  <c r="W476" i="6"/>
  <c r="L476" i="6" s="1"/>
  <c r="V476" i="6"/>
  <c r="K476" i="6" s="1"/>
  <c r="T476" i="6"/>
  <c r="I476" i="6" s="1"/>
  <c r="U476" i="6"/>
  <c r="J476" i="6" s="1"/>
  <c r="F550" i="6"/>
  <c r="B550" i="6" s="1"/>
  <c r="A550" i="6" s="1"/>
  <c r="C551" i="6"/>
  <c r="D551" i="6"/>
  <c r="O476" i="6"/>
  <c r="N476" i="6"/>
  <c r="AC476" i="5"/>
  <c r="S477" i="5"/>
  <c r="G476" i="5"/>
  <c r="H476" i="5"/>
  <c r="S476" i="4"/>
  <c r="AC475" i="4"/>
  <c r="G475" i="4"/>
  <c r="H475" i="4"/>
  <c r="H477" i="6"/>
  <c r="G477" i="6"/>
  <c r="S478" i="6"/>
  <c r="AC477" i="6"/>
  <c r="AD475" i="5"/>
  <c r="AD477" i="6" l="1"/>
  <c r="V475" i="4"/>
  <c r="K475" i="4" s="1"/>
  <c r="U475" i="4"/>
  <c r="J475" i="4" s="1"/>
  <c r="W475" i="4"/>
  <c r="L475" i="4" s="1"/>
  <c r="T475" i="4"/>
  <c r="I475" i="4" s="1"/>
  <c r="O477" i="6"/>
  <c r="N477" i="6"/>
  <c r="H477" i="5"/>
  <c r="G477" i="5"/>
  <c r="AC477" i="5"/>
  <c r="S478" i="5"/>
  <c r="AC478" i="6"/>
  <c r="S479" i="6"/>
  <c r="H478" i="6"/>
  <c r="G478" i="6"/>
  <c r="O475" i="4"/>
  <c r="N475" i="4"/>
  <c r="AD476" i="5"/>
  <c r="D551" i="5"/>
  <c r="F550" i="5"/>
  <c r="B550" i="5" s="1"/>
  <c r="A550" i="5" s="1"/>
  <c r="C551" i="5"/>
  <c r="AD475" i="4"/>
  <c r="AC476" i="4"/>
  <c r="H476" i="4"/>
  <c r="G476" i="4"/>
  <c r="S477" i="4"/>
  <c r="N476" i="5"/>
  <c r="O476" i="5"/>
  <c r="V477" i="6"/>
  <c r="K477" i="6" s="1"/>
  <c r="U477" i="6"/>
  <c r="J477" i="6" s="1"/>
  <c r="T477" i="6"/>
  <c r="I477" i="6" s="1"/>
  <c r="W477" i="6"/>
  <c r="L477" i="6" s="1"/>
  <c r="W476" i="5"/>
  <c r="L476" i="5" s="1"/>
  <c r="V476" i="5"/>
  <c r="K476" i="5" s="1"/>
  <c r="U476" i="5"/>
  <c r="J476" i="5" s="1"/>
  <c r="T476" i="5"/>
  <c r="I476" i="5" s="1"/>
  <c r="D552" i="6"/>
  <c r="C552" i="6"/>
  <c r="F551" i="6"/>
  <c r="B551" i="6" s="1"/>
  <c r="A551" i="6" s="1"/>
  <c r="D552" i="4"/>
  <c r="F551" i="4"/>
  <c r="B551" i="4" s="1"/>
  <c r="A551" i="4" s="1"/>
  <c r="C552" i="4"/>
  <c r="AD478" i="6" l="1"/>
  <c r="U477" i="5"/>
  <c r="J477" i="5" s="1"/>
  <c r="T477" i="5"/>
  <c r="I477" i="5" s="1"/>
  <c r="W477" i="5"/>
  <c r="L477" i="5" s="1"/>
  <c r="V477" i="5"/>
  <c r="K477" i="5" s="1"/>
  <c r="D552" i="5"/>
  <c r="C552" i="5"/>
  <c r="F551" i="5"/>
  <c r="B551" i="5" s="1"/>
  <c r="A551" i="5" s="1"/>
  <c r="N477" i="5"/>
  <c r="O477" i="5"/>
  <c r="W478" i="6"/>
  <c r="L478" i="6" s="1"/>
  <c r="V478" i="6"/>
  <c r="K478" i="6" s="1"/>
  <c r="T478" i="6"/>
  <c r="I478" i="6" s="1"/>
  <c r="U478" i="6"/>
  <c r="J478" i="6" s="1"/>
  <c r="O476" i="4"/>
  <c r="N476" i="4"/>
  <c r="S478" i="4"/>
  <c r="AC477" i="4"/>
  <c r="H477" i="4"/>
  <c r="G477" i="4"/>
  <c r="O478" i="6"/>
  <c r="N478" i="6"/>
  <c r="F552" i="4"/>
  <c r="B552" i="4" s="1"/>
  <c r="A552" i="4" s="1"/>
  <c r="C553" i="4"/>
  <c r="D553" i="4"/>
  <c r="F552" i="6"/>
  <c r="B552" i="6" s="1"/>
  <c r="A552" i="6" s="1"/>
  <c r="C553" i="6"/>
  <c r="D553" i="6"/>
  <c r="V476" i="4"/>
  <c r="K476" i="4" s="1"/>
  <c r="U476" i="4"/>
  <c r="J476" i="4" s="1"/>
  <c r="T476" i="4"/>
  <c r="I476" i="4" s="1"/>
  <c r="W476" i="4"/>
  <c r="L476" i="4" s="1"/>
  <c r="H479" i="6"/>
  <c r="G479" i="6"/>
  <c r="S480" i="6"/>
  <c r="AC479" i="6"/>
  <c r="AD476" i="4"/>
  <c r="AC478" i="5"/>
  <c r="S479" i="5"/>
  <c r="G478" i="5"/>
  <c r="H478" i="5"/>
  <c r="AD477" i="5"/>
  <c r="AD479" i="6" l="1"/>
  <c r="D554" i="4"/>
  <c r="F553" i="4"/>
  <c r="B553" i="4" s="1"/>
  <c r="A553" i="4" s="1"/>
  <c r="C554" i="4"/>
  <c r="N477" i="4"/>
  <c r="O477" i="4"/>
  <c r="D553" i="5"/>
  <c r="F552" i="5"/>
  <c r="B552" i="5" s="1"/>
  <c r="A552" i="5" s="1"/>
  <c r="C553" i="5"/>
  <c r="AC480" i="6"/>
  <c r="S481" i="6"/>
  <c r="H480" i="6"/>
  <c r="G480" i="6"/>
  <c r="AD477" i="4"/>
  <c r="V477" i="4"/>
  <c r="K477" i="4" s="1"/>
  <c r="U477" i="4"/>
  <c r="J477" i="4" s="1"/>
  <c r="W477" i="4"/>
  <c r="L477" i="4" s="1"/>
  <c r="T477" i="4"/>
  <c r="I477" i="4" s="1"/>
  <c r="V479" i="6"/>
  <c r="K479" i="6" s="1"/>
  <c r="U479" i="6"/>
  <c r="J479" i="6" s="1"/>
  <c r="T479" i="6"/>
  <c r="I479" i="6" s="1"/>
  <c r="W479" i="6"/>
  <c r="L479" i="6" s="1"/>
  <c r="D554" i="6"/>
  <c r="C554" i="6"/>
  <c r="F553" i="6"/>
  <c r="B553" i="6" s="1"/>
  <c r="A553" i="6" s="1"/>
  <c r="AC478" i="4"/>
  <c r="G478" i="4"/>
  <c r="S479" i="4"/>
  <c r="H478" i="4"/>
  <c r="O478" i="5"/>
  <c r="N478" i="5"/>
  <c r="O479" i="6"/>
  <c r="N479" i="6"/>
  <c r="W478" i="5"/>
  <c r="L478" i="5" s="1"/>
  <c r="V478" i="5"/>
  <c r="K478" i="5" s="1"/>
  <c r="U478" i="5"/>
  <c r="J478" i="5" s="1"/>
  <c r="T478" i="5"/>
  <c r="I478" i="5" s="1"/>
  <c r="H479" i="5"/>
  <c r="G479" i="5"/>
  <c r="AC479" i="5"/>
  <c r="S480" i="5"/>
  <c r="AD478" i="5"/>
  <c r="AD479" i="5" l="1"/>
  <c r="AD478" i="4"/>
  <c r="O479" i="5"/>
  <c r="N479" i="5"/>
  <c r="W480" i="6"/>
  <c r="L480" i="6" s="1"/>
  <c r="V480" i="6"/>
  <c r="K480" i="6" s="1"/>
  <c r="T480" i="6"/>
  <c r="I480" i="6" s="1"/>
  <c r="U480" i="6"/>
  <c r="J480" i="6" s="1"/>
  <c r="F554" i="6"/>
  <c r="B554" i="6" s="1"/>
  <c r="A554" i="6" s="1"/>
  <c r="C555" i="6"/>
  <c r="D555" i="6"/>
  <c r="O480" i="6"/>
  <c r="N480" i="6"/>
  <c r="S480" i="4"/>
  <c r="AC479" i="4"/>
  <c r="H479" i="4"/>
  <c r="G479" i="4"/>
  <c r="AD480" i="6"/>
  <c r="N478" i="4"/>
  <c r="O478" i="4"/>
  <c r="V478" i="4"/>
  <c r="K478" i="4" s="1"/>
  <c r="T478" i="4"/>
  <c r="I478" i="4" s="1"/>
  <c r="W478" i="4"/>
  <c r="L478" i="4" s="1"/>
  <c r="U478" i="4"/>
  <c r="J478" i="4" s="1"/>
  <c r="D554" i="5"/>
  <c r="C554" i="5"/>
  <c r="F553" i="5"/>
  <c r="B553" i="5" s="1"/>
  <c r="A553" i="5" s="1"/>
  <c r="F554" i="4"/>
  <c r="B554" i="4" s="1"/>
  <c r="A554" i="4" s="1"/>
  <c r="D555" i="4"/>
  <c r="C555" i="4"/>
  <c r="H481" i="6"/>
  <c r="G481" i="6"/>
  <c r="AC481" i="6"/>
  <c r="S482" i="6"/>
  <c r="AC480" i="5"/>
  <c r="S481" i="5"/>
  <c r="G480" i="5"/>
  <c r="H480" i="5"/>
  <c r="U479" i="5"/>
  <c r="J479" i="5" s="1"/>
  <c r="T479" i="5"/>
  <c r="I479" i="5" s="1"/>
  <c r="W479" i="5"/>
  <c r="L479" i="5" s="1"/>
  <c r="V479" i="5"/>
  <c r="K479" i="5" s="1"/>
  <c r="AC480" i="4" l="1"/>
  <c r="S481" i="4"/>
  <c r="H480" i="4"/>
  <c r="G480" i="4"/>
  <c r="N481" i="6"/>
  <c r="O481" i="6"/>
  <c r="N480" i="5"/>
  <c r="O480" i="5"/>
  <c r="V481" i="6"/>
  <c r="K481" i="6" s="1"/>
  <c r="U481" i="6"/>
  <c r="J481" i="6" s="1"/>
  <c r="T481" i="6"/>
  <c r="I481" i="6" s="1"/>
  <c r="W481" i="6"/>
  <c r="L481" i="6" s="1"/>
  <c r="W480" i="5"/>
  <c r="L480" i="5" s="1"/>
  <c r="V480" i="5"/>
  <c r="K480" i="5" s="1"/>
  <c r="U480" i="5"/>
  <c r="J480" i="5" s="1"/>
  <c r="T480" i="5"/>
  <c r="I480" i="5" s="1"/>
  <c r="D556" i="4"/>
  <c r="F555" i="4"/>
  <c r="B555" i="4" s="1"/>
  <c r="A555" i="4" s="1"/>
  <c r="C556" i="4"/>
  <c r="D555" i="5"/>
  <c r="F554" i="5"/>
  <c r="B554" i="5" s="1"/>
  <c r="A554" i="5" s="1"/>
  <c r="C555" i="5"/>
  <c r="V479" i="4"/>
  <c r="K479" i="4" s="1"/>
  <c r="U479" i="4"/>
  <c r="J479" i="4" s="1"/>
  <c r="W479" i="4"/>
  <c r="L479" i="4" s="1"/>
  <c r="T479" i="4"/>
  <c r="I479" i="4" s="1"/>
  <c r="D556" i="6"/>
  <c r="C556" i="6"/>
  <c r="F555" i="6"/>
  <c r="B555" i="6" s="1"/>
  <c r="A555" i="6" s="1"/>
  <c r="H481" i="5"/>
  <c r="G481" i="5"/>
  <c r="AC481" i="5"/>
  <c r="S482" i="5"/>
  <c r="AC482" i="6"/>
  <c r="S483" i="6"/>
  <c r="H482" i="6"/>
  <c r="G482" i="6"/>
  <c r="O479" i="4"/>
  <c r="N479" i="4"/>
  <c r="AD480" i="5"/>
  <c r="AD481" i="6"/>
  <c r="AD479" i="4"/>
  <c r="AD481" i="5" l="1"/>
  <c r="N481" i="5"/>
  <c r="O481" i="5"/>
  <c r="W482" i="6"/>
  <c r="L482" i="6" s="1"/>
  <c r="V482" i="6"/>
  <c r="K482" i="6" s="1"/>
  <c r="T482" i="6"/>
  <c r="I482" i="6" s="1"/>
  <c r="U482" i="6"/>
  <c r="J482" i="6" s="1"/>
  <c r="O482" i="6"/>
  <c r="N482" i="6"/>
  <c r="H483" i="6"/>
  <c r="G483" i="6"/>
  <c r="AC483" i="6"/>
  <c r="S484" i="6"/>
  <c r="F556" i="4"/>
  <c r="B556" i="4" s="1"/>
  <c r="A556" i="4" s="1"/>
  <c r="D557" i="4"/>
  <c r="C557" i="4"/>
  <c r="AD482" i="6"/>
  <c r="F556" i="6"/>
  <c r="B556" i="6" s="1"/>
  <c r="A556" i="6" s="1"/>
  <c r="C557" i="6"/>
  <c r="D557" i="6"/>
  <c r="D556" i="5"/>
  <c r="C556" i="5"/>
  <c r="F555" i="5"/>
  <c r="B555" i="5" s="1"/>
  <c r="A555" i="5" s="1"/>
  <c r="V480" i="4"/>
  <c r="K480" i="4" s="1"/>
  <c r="U480" i="4"/>
  <c r="J480" i="4" s="1"/>
  <c r="W480" i="4"/>
  <c r="L480" i="4" s="1"/>
  <c r="T480" i="4"/>
  <c r="I480" i="4" s="1"/>
  <c r="AC482" i="5"/>
  <c r="S483" i="5"/>
  <c r="G482" i="5"/>
  <c r="H482" i="5"/>
  <c r="O480" i="4"/>
  <c r="N480" i="4"/>
  <c r="G481" i="4"/>
  <c r="S482" i="4"/>
  <c r="AC481" i="4"/>
  <c r="H481" i="4"/>
  <c r="U481" i="5"/>
  <c r="J481" i="5" s="1"/>
  <c r="T481" i="5"/>
  <c r="I481" i="5" s="1"/>
  <c r="W481" i="5"/>
  <c r="L481" i="5" s="1"/>
  <c r="V481" i="5"/>
  <c r="K481" i="5" s="1"/>
  <c r="AD480" i="4"/>
  <c r="AD483" i="6" l="1"/>
  <c r="AD481" i="4"/>
  <c r="O481" i="4"/>
  <c r="N481" i="4"/>
  <c r="D558" i="6"/>
  <c r="C558" i="6"/>
  <c r="F557" i="6"/>
  <c r="B557" i="6" s="1"/>
  <c r="A557" i="6" s="1"/>
  <c r="N482" i="5"/>
  <c r="O482" i="5"/>
  <c r="AC482" i="4"/>
  <c r="S483" i="4"/>
  <c r="H482" i="4"/>
  <c r="G482" i="4"/>
  <c r="W482" i="5"/>
  <c r="L482" i="5" s="1"/>
  <c r="V482" i="5"/>
  <c r="K482" i="5" s="1"/>
  <c r="U482" i="5"/>
  <c r="J482" i="5" s="1"/>
  <c r="T482" i="5"/>
  <c r="I482" i="5" s="1"/>
  <c r="AC484" i="6"/>
  <c r="S485" i="6"/>
  <c r="H484" i="6"/>
  <c r="G484" i="6"/>
  <c r="V481" i="4"/>
  <c r="K481" i="4" s="1"/>
  <c r="U481" i="4"/>
  <c r="J481" i="4" s="1"/>
  <c r="W481" i="4"/>
  <c r="L481" i="4" s="1"/>
  <c r="T481" i="4"/>
  <c r="I481" i="4" s="1"/>
  <c r="H483" i="5"/>
  <c r="G483" i="5"/>
  <c r="AC483" i="5"/>
  <c r="S484" i="5"/>
  <c r="AD482" i="5"/>
  <c r="V483" i="6"/>
  <c r="K483" i="6" s="1"/>
  <c r="U483" i="6"/>
  <c r="J483" i="6" s="1"/>
  <c r="T483" i="6"/>
  <c r="I483" i="6" s="1"/>
  <c r="W483" i="6"/>
  <c r="L483" i="6" s="1"/>
  <c r="D557" i="5"/>
  <c r="F556" i="5"/>
  <c r="B556" i="5" s="1"/>
  <c r="A556" i="5" s="1"/>
  <c r="C557" i="5"/>
  <c r="D558" i="4"/>
  <c r="F557" i="4"/>
  <c r="B557" i="4" s="1"/>
  <c r="A557" i="4" s="1"/>
  <c r="C558" i="4"/>
  <c r="N483" i="6"/>
  <c r="O483" i="6"/>
  <c r="AD483" i="5" l="1"/>
  <c r="AD482" i="4"/>
  <c r="W484" i="6"/>
  <c r="L484" i="6" s="1"/>
  <c r="V484" i="6"/>
  <c r="K484" i="6" s="1"/>
  <c r="T484" i="6"/>
  <c r="I484" i="6" s="1"/>
  <c r="U484" i="6"/>
  <c r="J484" i="6" s="1"/>
  <c r="F558" i="4"/>
  <c r="B558" i="4" s="1"/>
  <c r="A558" i="4" s="1"/>
  <c r="D559" i="4"/>
  <c r="C559" i="4"/>
  <c r="U483" i="5"/>
  <c r="J483" i="5" s="1"/>
  <c r="T483" i="5"/>
  <c r="I483" i="5" s="1"/>
  <c r="W483" i="5"/>
  <c r="L483" i="5" s="1"/>
  <c r="V483" i="5"/>
  <c r="K483" i="5" s="1"/>
  <c r="N484" i="6"/>
  <c r="O484" i="6"/>
  <c r="V482" i="4"/>
  <c r="K482" i="4" s="1"/>
  <c r="T482" i="4"/>
  <c r="I482" i="4" s="1"/>
  <c r="W482" i="4"/>
  <c r="L482" i="4" s="1"/>
  <c r="U482" i="4"/>
  <c r="J482" i="4" s="1"/>
  <c r="O483" i="5"/>
  <c r="N483" i="5"/>
  <c r="H485" i="6"/>
  <c r="G485" i="6"/>
  <c r="S486" i="6"/>
  <c r="AC485" i="6"/>
  <c r="O482" i="4"/>
  <c r="N482" i="4"/>
  <c r="AC484" i="5"/>
  <c r="S485" i="5"/>
  <c r="G484" i="5"/>
  <c r="H484" i="5"/>
  <c r="AD484" i="6"/>
  <c r="S484" i="4"/>
  <c r="AC483" i="4"/>
  <c r="H483" i="4"/>
  <c r="G483" i="4"/>
  <c r="F558" i="6"/>
  <c r="B558" i="6" s="1"/>
  <c r="A558" i="6" s="1"/>
  <c r="C559" i="6"/>
  <c r="D559" i="6"/>
  <c r="D558" i="5"/>
  <c r="C558" i="5"/>
  <c r="F557" i="5"/>
  <c r="B557" i="5" s="1"/>
  <c r="A557" i="5" s="1"/>
  <c r="AD484" i="5" l="1"/>
  <c r="AD485" i="6"/>
  <c r="D559" i="5"/>
  <c r="F558" i="5"/>
  <c r="B558" i="5" s="1"/>
  <c r="A558" i="5" s="1"/>
  <c r="C559" i="5"/>
  <c r="N483" i="4"/>
  <c r="O483" i="4"/>
  <c r="V483" i="4"/>
  <c r="K483" i="4" s="1"/>
  <c r="U483" i="4"/>
  <c r="J483" i="4" s="1"/>
  <c r="W483" i="4"/>
  <c r="L483" i="4" s="1"/>
  <c r="T483" i="4"/>
  <c r="I483" i="4" s="1"/>
  <c r="AD483" i="4"/>
  <c r="H485" i="5"/>
  <c r="G485" i="5"/>
  <c r="AC485" i="5"/>
  <c r="S486" i="5"/>
  <c r="AC484" i="4"/>
  <c r="S485" i="4"/>
  <c r="H484" i="4"/>
  <c r="G484" i="4"/>
  <c r="AC486" i="6"/>
  <c r="S487" i="6"/>
  <c r="H486" i="6"/>
  <c r="G486" i="6"/>
  <c r="N484" i="5"/>
  <c r="O484" i="5"/>
  <c r="D560" i="4"/>
  <c r="F559" i="4"/>
  <c r="B559" i="4" s="1"/>
  <c r="A559" i="4" s="1"/>
  <c r="C560" i="4"/>
  <c r="D560" i="6"/>
  <c r="C560" i="6"/>
  <c r="F559" i="6"/>
  <c r="B559" i="6" s="1"/>
  <c r="A559" i="6" s="1"/>
  <c r="V485" i="6"/>
  <c r="K485" i="6" s="1"/>
  <c r="U485" i="6"/>
  <c r="J485" i="6" s="1"/>
  <c r="T485" i="6"/>
  <c r="I485" i="6" s="1"/>
  <c r="W485" i="6"/>
  <c r="L485" i="6" s="1"/>
  <c r="W484" i="5"/>
  <c r="L484" i="5" s="1"/>
  <c r="V484" i="5"/>
  <c r="K484" i="5" s="1"/>
  <c r="U484" i="5"/>
  <c r="J484" i="5" s="1"/>
  <c r="T484" i="5"/>
  <c r="I484" i="5" s="1"/>
  <c r="O485" i="6"/>
  <c r="N485" i="6"/>
  <c r="AD486" i="6" l="1"/>
  <c r="F560" i="4"/>
  <c r="B560" i="4" s="1"/>
  <c r="A560" i="4" s="1"/>
  <c r="D561" i="4"/>
  <c r="C561" i="4"/>
  <c r="U485" i="5"/>
  <c r="J485" i="5" s="1"/>
  <c r="T485" i="5"/>
  <c r="I485" i="5" s="1"/>
  <c r="W485" i="5"/>
  <c r="L485" i="5" s="1"/>
  <c r="V485" i="5"/>
  <c r="K485" i="5" s="1"/>
  <c r="N485" i="5"/>
  <c r="O485" i="5"/>
  <c r="V484" i="4"/>
  <c r="K484" i="4" s="1"/>
  <c r="W484" i="4"/>
  <c r="L484" i="4" s="1"/>
  <c r="T484" i="4"/>
  <c r="I484" i="4" s="1"/>
  <c r="U484" i="4"/>
  <c r="J484" i="4" s="1"/>
  <c r="O484" i="4"/>
  <c r="N484" i="4"/>
  <c r="D560" i="5"/>
  <c r="C560" i="5"/>
  <c r="F559" i="5"/>
  <c r="B559" i="5" s="1"/>
  <c r="A559" i="5" s="1"/>
  <c r="F560" i="6"/>
  <c r="B560" i="6" s="1"/>
  <c r="A560" i="6" s="1"/>
  <c r="C561" i="6"/>
  <c r="D561" i="6"/>
  <c r="G485" i="4"/>
  <c r="AC485" i="4"/>
  <c r="H485" i="4"/>
  <c r="S486" i="4"/>
  <c r="W486" i="6"/>
  <c r="L486" i="6" s="1"/>
  <c r="V486" i="6"/>
  <c r="K486" i="6" s="1"/>
  <c r="T486" i="6"/>
  <c r="I486" i="6" s="1"/>
  <c r="U486" i="6"/>
  <c r="J486" i="6" s="1"/>
  <c r="AD484" i="4"/>
  <c r="N486" i="6"/>
  <c r="O486" i="6"/>
  <c r="AC486" i="5"/>
  <c r="S487" i="5"/>
  <c r="G486" i="5"/>
  <c r="H486" i="5"/>
  <c r="H487" i="6"/>
  <c r="G487" i="6"/>
  <c r="S488" i="6"/>
  <c r="AC487" i="6"/>
  <c r="AD485" i="5"/>
  <c r="AD487" i="6" l="1"/>
  <c r="D562" i="6"/>
  <c r="C562" i="6"/>
  <c r="F561" i="6"/>
  <c r="B561" i="6" s="1"/>
  <c r="A561" i="6" s="1"/>
  <c r="N486" i="5"/>
  <c r="O486" i="5"/>
  <c r="N485" i="4"/>
  <c r="O485" i="4"/>
  <c r="V485" i="4"/>
  <c r="K485" i="4" s="1"/>
  <c r="U485" i="4"/>
  <c r="J485" i="4" s="1"/>
  <c r="T485" i="4"/>
  <c r="I485" i="4" s="1"/>
  <c r="W485" i="4"/>
  <c r="L485" i="4" s="1"/>
  <c r="W486" i="5"/>
  <c r="L486" i="5" s="1"/>
  <c r="V486" i="5"/>
  <c r="K486" i="5" s="1"/>
  <c r="U486" i="5"/>
  <c r="J486" i="5" s="1"/>
  <c r="T486" i="5"/>
  <c r="I486" i="5" s="1"/>
  <c r="AD485" i="4"/>
  <c r="AD486" i="5"/>
  <c r="D561" i="5"/>
  <c r="F560" i="5"/>
  <c r="B560" i="5" s="1"/>
  <c r="A560" i="5" s="1"/>
  <c r="C561" i="5"/>
  <c r="D562" i="4"/>
  <c r="F561" i="4"/>
  <c r="B561" i="4" s="1"/>
  <c r="A561" i="4" s="1"/>
  <c r="C562" i="4"/>
  <c r="AC488" i="6"/>
  <c r="S489" i="6"/>
  <c r="H488" i="6"/>
  <c r="G488" i="6"/>
  <c r="V487" i="6"/>
  <c r="K487" i="6" s="1"/>
  <c r="U487" i="6"/>
  <c r="J487" i="6" s="1"/>
  <c r="T487" i="6"/>
  <c r="I487" i="6" s="1"/>
  <c r="W487" i="6"/>
  <c r="L487" i="6" s="1"/>
  <c r="H487" i="5"/>
  <c r="G487" i="5"/>
  <c r="AC487" i="5"/>
  <c r="S488" i="5"/>
  <c r="O487" i="6"/>
  <c r="N487" i="6"/>
  <c r="AC486" i="4"/>
  <c r="S487" i="4"/>
  <c r="H486" i="4"/>
  <c r="G486" i="4"/>
  <c r="AD487" i="5" l="1"/>
  <c r="AD488" i="6"/>
  <c r="AD486" i="4"/>
  <c r="F562" i="4"/>
  <c r="B562" i="4" s="1"/>
  <c r="A562" i="4" s="1"/>
  <c r="D563" i="4"/>
  <c r="C563" i="4"/>
  <c r="AC488" i="5"/>
  <c r="S489" i="5"/>
  <c r="G488" i="5"/>
  <c r="H488" i="5"/>
  <c r="V486" i="4"/>
  <c r="K486" i="4" s="1"/>
  <c r="W486" i="4"/>
  <c r="L486" i="4" s="1"/>
  <c r="U486" i="4"/>
  <c r="J486" i="4" s="1"/>
  <c r="T486" i="4"/>
  <c r="I486" i="4" s="1"/>
  <c r="U487" i="5"/>
  <c r="J487" i="5" s="1"/>
  <c r="T487" i="5"/>
  <c r="I487" i="5" s="1"/>
  <c r="W487" i="5"/>
  <c r="L487" i="5" s="1"/>
  <c r="V487" i="5"/>
  <c r="K487" i="5" s="1"/>
  <c r="W488" i="6"/>
  <c r="L488" i="6" s="1"/>
  <c r="V488" i="6"/>
  <c r="K488" i="6" s="1"/>
  <c r="T488" i="6"/>
  <c r="I488" i="6" s="1"/>
  <c r="U488" i="6"/>
  <c r="J488" i="6" s="1"/>
  <c r="O486" i="4"/>
  <c r="N486" i="4"/>
  <c r="N487" i="5"/>
  <c r="O487" i="5"/>
  <c r="N488" i="6"/>
  <c r="O488" i="6"/>
  <c r="D562" i="5"/>
  <c r="C562" i="5"/>
  <c r="F561" i="5"/>
  <c r="B561" i="5" s="1"/>
  <c r="A561" i="5" s="1"/>
  <c r="H487" i="4"/>
  <c r="G487" i="4"/>
  <c r="S488" i="4"/>
  <c r="AC487" i="4"/>
  <c r="H489" i="6"/>
  <c r="G489" i="6"/>
  <c r="AC489" i="6"/>
  <c r="S490" i="6"/>
  <c r="F562" i="6"/>
  <c r="B562" i="6" s="1"/>
  <c r="A562" i="6" s="1"/>
  <c r="C563" i="6"/>
  <c r="D563" i="6"/>
  <c r="AD488" i="5" l="1"/>
  <c r="AD487" i="4"/>
  <c r="W488" i="5"/>
  <c r="L488" i="5" s="1"/>
  <c r="V488" i="5"/>
  <c r="K488" i="5" s="1"/>
  <c r="U488" i="5"/>
  <c r="J488" i="5" s="1"/>
  <c r="T488" i="5"/>
  <c r="I488" i="5" s="1"/>
  <c r="AC488" i="4"/>
  <c r="H488" i="4"/>
  <c r="G488" i="4"/>
  <c r="S489" i="4"/>
  <c r="H489" i="5"/>
  <c r="G489" i="5"/>
  <c r="AC489" i="5"/>
  <c r="S490" i="5"/>
  <c r="V487" i="4"/>
  <c r="K487" i="4" s="1"/>
  <c r="U487" i="4"/>
  <c r="J487" i="4" s="1"/>
  <c r="W487" i="4"/>
  <c r="L487" i="4" s="1"/>
  <c r="T487" i="4"/>
  <c r="I487" i="4" s="1"/>
  <c r="AC490" i="6"/>
  <c r="S491" i="6"/>
  <c r="H490" i="6"/>
  <c r="G490" i="6"/>
  <c r="D564" i="4"/>
  <c r="F563" i="4"/>
  <c r="B563" i="4" s="1"/>
  <c r="A563" i="4" s="1"/>
  <c r="C564" i="4"/>
  <c r="AD489" i="6"/>
  <c r="V489" i="6"/>
  <c r="K489" i="6" s="1"/>
  <c r="U489" i="6"/>
  <c r="J489" i="6" s="1"/>
  <c r="T489" i="6"/>
  <c r="I489" i="6" s="1"/>
  <c r="W489" i="6"/>
  <c r="L489" i="6" s="1"/>
  <c r="N487" i="4"/>
  <c r="O487" i="4"/>
  <c r="D564" i="6"/>
  <c r="C564" i="6"/>
  <c r="F563" i="6"/>
  <c r="B563" i="6" s="1"/>
  <c r="A563" i="6" s="1"/>
  <c r="N489" i="6"/>
  <c r="O489" i="6"/>
  <c r="D563" i="5"/>
  <c r="F562" i="5"/>
  <c r="B562" i="5" s="1"/>
  <c r="A562" i="5" s="1"/>
  <c r="C563" i="5"/>
  <c r="O488" i="5"/>
  <c r="N488" i="5"/>
  <c r="AD488" i="4" l="1"/>
  <c r="AD489" i="5"/>
  <c r="AD490" i="6"/>
  <c r="W490" i="6"/>
  <c r="L490" i="6" s="1"/>
  <c r="V490" i="6"/>
  <c r="K490" i="6" s="1"/>
  <c r="T490" i="6"/>
  <c r="I490" i="6" s="1"/>
  <c r="U490" i="6"/>
  <c r="J490" i="6" s="1"/>
  <c r="F564" i="4"/>
  <c r="B564" i="4" s="1"/>
  <c r="A564" i="4" s="1"/>
  <c r="C565" i="4"/>
  <c r="D565" i="4"/>
  <c r="O490" i="6"/>
  <c r="N490" i="6"/>
  <c r="AC490" i="5"/>
  <c r="S491" i="5"/>
  <c r="G490" i="5"/>
  <c r="H490" i="5"/>
  <c r="U489" i="5"/>
  <c r="J489" i="5" s="1"/>
  <c r="T489" i="5"/>
  <c r="I489" i="5" s="1"/>
  <c r="W489" i="5"/>
  <c r="L489" i="5" s="1"/>
  <c r="V489" i="5"/>
  <c r="K489" i="5" s="1"/>
  <c r="O489" i="5"/>
  <c r="N489" i="5"/>
  <c r="D564" i="5"/>
  <c r="C564" i="5"/>
  <c r="F563" i="5"/>
  <c r="B563" i="5" s="1"/>
  <c r="A563" i="5" s="1"/>
  <c r="S490" i="4"/>
  <c r="AC489" i="4"/>
  <c r="H489" i="4"/>
  <c r="G489" i="4"/>
  <c r="H491" i="6"/>
  <c r="G491" i="6"/>
  <c r="AC491" i="6"/>
  <c r="S492" i="6"/>
  <c r="V488" i="4"/>
  <c r="K488" i="4" s="1"/>
  <c r="W488" i="4"/>
  <c r="L488" i="4" s="1"/>
  <c r="U488" i="4"/>
  <c r="J488" i="4" s="1"/>
  <c r="T488" i="4"/>
  <c r="I488" i="4" s="1"/>
  <c r="F564" i="6"/>
  <c r="B564" i="6" s="1"/>
  <c r="A564" i="6" s="1"/>
  <c r="C565" i="6"/>
  <c r="D565" i="6"/>
  <c r="N488" i="4"/>
  <c r="O488" i="4"/>
  <c r="AD491" i="6" l="1"/>
  <c r="AD490" i="5"/>
  <c r="AD489" i="4"/>
  <c r="O489" i="4"/>
  <c r="N489" i="4"/>
  <c r="W490" i="5"/>
  <c r="L490" i="5" s="1"/>
  <c r="V490" i="5"/>
  <c r="K490" i="5" s="1"/>
  <c r="U490" i="5"/>
  <c r="J490" i="5" s="1"/>
  <c r="T490" i="5"/>
  <c r="I490" i="5" s="1"/>
  <c r="D566" i="4"/>
  <c r="F565" i="4"/>
  <c r="B565" i="4" s="1"/>
  <c r="A565" i="4" s="1"/>
  <c r="C566" i="4"/>
  <c r="AC490" i="4"/>
  <c r="G490" i="4"/>
  <c r="S491" i="4"/>
  <c r="H490" i="4"/>
  <c r="D566" i="6"/>
  <c r="C566" i="6"/>
  <c r="F565" i="6"/>
  <c r="B565" i="6" s="1"/>
  <c r="A565" i="6" s="1"/>
  <c r="H491" i="5"/>
  <c r="G491" i="5"/>
  <c r="AC491" i="5"/>
  <c r="S492" i="5"/>
  <c r="AC492" i="6"/>
  <c r="S493" i="6"/>
  <c r="H492" i="6"/>
  <c r="G492" i="6"/>
  <c r="V491" i="6"/>
  <c r="K491" i="6" s="1"/>
  <c r="U491" i="6"/>
  <c r="J491" i="6" s="1"/>
  <c r="T491" i="6"/>
  <c r="I491" i="6" s="1"/>
  <c r="W491" i="6"/>
  <c r="L491" i="6" s="1"/>
  <c r="D565" i="5"/>
  <c r="F564" i="5"/>
  <c r="B564" i="5" s="1"/>
  <c r="A564" i="5" s="1"/>
  <c r="C565" i="5"/>
  <c r="O491" i="6"/>
  <c r="N491" i="6"/>
  <c r="V489" i="4"/>
  <c r="K489" i="4" s="1"/>
  <c r="U489" i="4"/>
  <c r="J489" i="4" s="1"/>
  <c r="T489" i="4"/>
  <c r="I489" i="4" s="1"/>
  <c r="W489" i="4"/>
  <c r="L489" i="4" s="1"/>
  <c r="O490" i="5"/>
  <c r="N490" i="5"/>
  <c r="O491" i="5" l="1"/>
  <c r="N491" i="5"/>
  <c r="W492" i="6"/>
  <c r="L492" i="6" s="1"/>
  <c r="V492" i="6"/>
  <c r="K492" i="6" s="1"/>
  <c r="T492" i="6"/>
  <c r="I492" i="6" s="1"/>
  <c r="U492" i="6"/>
  <c r="J492" i="6" s="1"/>
  <c r="AD490" i="4"/>
  <c r="D566" i="5"/>
  <c r="C566" i="5"/>
  <c r="F565" i="5"/>
  <c r="B565" i="5" s="1"/>
  <c r="A565" i="5" s="1"/>
  <c r="O492" i="6"/>
  <c r="N492" i="6"/>
  <c r="F566" i="4"/>
  <c r="B566" i="4" s="1"/>
  <c r="A566" i="4" s="1"/>
  <c r="D567" i="4"/>
  <c r="C567" i="4"/>
  <c r="H493" i="6"/>
  <c r="G493" i="6"/>
  <c r="S494" i="6"/>
  <c r="AC493" i="6"/>
  <c r="AD492" i="6"/>
  <c r="F566" i="6"/>
  <c r="B566" i="6" s="1"/>
  <c r="A566" i="6" s="1"/>
  <c r="C567" i="6"/>
  <c r="D567" i="6"/>
  <c r="U491" i="5"/>
  <c r="J491" i="5" s="1"/>
  <c r="T491" i="5"/>
  <c r="I491" i="5" s="1"/>
  <c r="W491" i="5"/>
  <c r="L491" i="5" s="1"/>
  <c r="V491" i="5"/>
  <c r="K491" i="5" s="1"/>
  <c r="V490" i="4"/>
  <c r="K490" i="4" s="1"/>
  <c r="W490" i="4"/>
  <c r="L490" i="4" s="1"/>
  <c r="U490" i="4"/>
  <c r="J490" i="4" s="1"/>
  <c r="T490" i="4"/>
  <c r="I490" i="4" s="1"/>
  <c r="AC492" i="5"/>
  <c r="S493" i="5"/>
  <c r="G492" i="5"/>
  <c r="H492" i="5"/>
  <c r="S492" i="4"/>
  <c r="AC491" i="4"/>
  <c r="H491" i="4"/>
  <c r="G491" i="4"/>
  <c r="AD491" i="5"/>
  <c r="O490" i="4"/>
  <c r="N490" i="4"/>
  <c r="AD493" i="6" l="1"/>
  <c r="AD492" i="5"/>
  <c r="AD491" i="4"/>
  <c r="AC494" i="6"/>
  <c r="S495" i="6"/>
  <c r="H494" i="6"/>
  <c r="G494" i="6"/>
  <c r="AC492" i="4"/>
  <c r="H492" i="4"/>
  <c r="G492" i="4"/>
  <c r="S493" i="4"/>
  <c r="V493" i="6"/>
  <c r="K493" i="6" s="1"/>
  <c r="U493" i="6"/>
  <c r="J493" i="6" s="1"/>
  <c r="T493" i="6"/>
  <c r="I493" i="6" s="1"/>
  <c r="W493" i="6"/>
  <c r="L493" i="6" s="1"/>
  <c r="W492" i="5"/>
  <c r="L492" i="5" s="1"/>
  <c r="V492" i="5"/>
  <c r="K492" i="5" s="1"/>
  <c r="U492" i="5"/>
  <c r="J492" i="5" s="1"/>
  <c r="T492" i="5"/>
  <c r="I492" i="5" s="1"/>
  <c r="D568" i="4"/>
  <c r="F567" i="4"/>
  <c r="B567" i="4" s="1"/>
  <c r="A567" i="4" s="1"/>
  <c r="C568" i="4"/>
  <c r="O491" i="4"/>
  <c r="N491" i="4"/>
  <c r="N493" i="6"/>
  <c r="O493" i="6"/>
  <c r="N492" i="5"/>
  <c r="O492" i="5"/>
  <c r="H493" i="5"/>
  <c r="G493" i="5"/>
  <c r="AC493" i="5"/>
  <c r="S494" i="5"/>
  <c r="D568" i="6"/>
  <c r="C568" i="6"/>
  <c r="F567" i="6"/>
  <c r="B567" i="6" s="1"/>
  <c r="A567" i="6" s="1"/>
  <c r="V491" i="4"/>
  <c r="K491" i="4" s="1"/>
  <c r="U491" i="4"/>
  <c r="J491" i="4" s="1"/>
  <c r="W491" i="4"/>
  <c r="L491" i="4" s="1"/>
  <c r="T491" i="4"/>
  <c r="I491" i="4" s="1"/>
  <c r="D567" i="5"/>
  <c r="F566" i="5"/>
  <c r="B566" i="5" s="1"/>
  <c r="A566" i="5" s="1"/>
  <c r="C567" i="5"/>
  <c r="AD492" i="4" l="1"/>
  <c r="U493" i="5"/>
  <c r="J493" i="5" s="1"/>
  <c r="T493" i="5"/>
  <c r="I493" i="5" s="1"/>
  <c r="W493" i="5"/>
  <c r="L493" i="5" s="1"/>
  <c r="V493" i="5"/>
  <c r="K493" i="5" s="1"/>
  <c r="F568" i="4"/>
  <c r="B568" i="4" s="1"/>
  <c r="A568" i="4" s="1"/>
  <c r="C569" i="4"/>
  <c r="D569" i="4"/>
  <c r="S494" i="4"/>
  <c r="AC493" i="4"/>
  <c r="H493" i="4"/>
  <c r="G493" i="4"/>
  <c r="O492" i="4"/>
  <c r="N492" i="4"/>
  <c r="O493" i="5"/>
  <c r="N493" i="5"/>
  <c r="V492" i="4"/>
  <c r="K492" i="4" s="1"/>
  <c r="U492" i="4"/>
  <c r="J492" i="4" s="1"/>
  <c r="T492" i="4"/>
  <c r="I492" i="4" s="1"/>
  <c r="W492" i="4"/>
  <c r="L492" i="4" s="1"/>
  <c r="F568" i="6"/>
  <c r="B568" i="6" s="1"/>
  <c r="A568" i="6" s="1"/>
  <c r="C569" i="6"/>
  <c r="D569" i="6"/>
  <c r="W494" i="6"/>
  <c r="L494" i="6" s="1"/>
  <c r="V494" i="6"/>
  <c r="K494" i="6" s="1"/>
  <c r="T494" i="6"/>
  <c r="I494" i="6" s="1"/>
  <c r="U494" i="6"/>
  <c r="J494" i="6" s="1"/>
  <c r="O494" i="6"/>
  <c r="N494" i="6"/>
  <c r="D568" i="5"/>
  <c r="C568" i="5"/>
  <c r="F567" i="5"/>
  <c r="B567" i="5" s="1"/>
  <c r="A567" i="5" s="1"/>
  <c r="AC494" i="5"/>
  <c r="S495" i="5"/>
  <c r="G494" i="5"/>
  <c r="H494" i="5"/>
  <c r="H495" i="6"/>
  <c r="G495" i="6"/>
  <c r="S496" i="6"/>
  <c r="AC495" i="6"/>
  <c r="AD493" i="5"/>
  <c r="AD494" i="6"/>
  <c r="AD494" i="5" l="1"/>
  <c r="AD495" i="6"/>
  <c r="AD493" i="4"/>
  <c r="W494" i="5"/>
  <c r="L494" i="5" s="1"/>
  <c r="V494" i="5"/>
  <c r="K494" i="5" s="1"/>
  <c r="U494" i="5"/>
  <c r="J494" i="5" s="1"/>
  <c r="T494" i="5"/>
  <c r="I494" i="5" s="1"/>
  <c r="V493" i="4"/>
  <c r="K493" i="4" s="1"/>
  <c r="U493" i="4"/>
  <c r="J493" i="4" s="1"/>
  <c r="W493" i="4"/>
  <c r="L493" i="4" s="1"/>
  <c r="T493" i="4"/>
  <c r="I493" i="4" s="1"/>
  <c r="N495" i="6"/>
  <c r="O495" i="6"/>
  <c r="H495" i="5"/>
  <c r="G495" i="5"/>
  <c r="AC495" i="5"/>
  <c r="S496" i="5"/>
  <c r="O493" i="4"/>
  <c r="N493" i="4"/>
  <c r="D570" i="6"/>
  <c r="C570" i="6"/>
  <c r="F569" i="6"/>
  <c r="B569" i="6" s="1"/>
  <c r="A569" i="6" s="1"/>
  <c r="O494" i="5"/>
  <c r="N494" i="5"/>
  <c r="AC494" i="4"/>
  <c r="G494" i="4"/>
  <c r="H494" i="4"/>
  <c r="S495" i="4"/>
  <c r="AC496" i="6"/>
  <c r="S497" i="6"/>
  <c r="H496" i="6"/>
  <c r="G496" i="6"/>
  <c r="D569" i="5"/>
  <c r="F568" i="5"/>
  <c r="B568" i="5" s="1"/>
  <c r="A568" i="5" s="1"/>
  <c r="C569" i="5"/>
  <c r="V495" i="6"/>
  <c r="K495" i="6" s="1"/>
  <c r="U495" i="6"/>
  <c r="J495" i="6" s="1"/>
  <c r="T495" i="6"/>
  <c r="I495" i="6" s="1"/>
  <c r="W495" i="6"/>
  <c r="L495" i="6" s="1"/>
  <c r="D570" i="4"/>
  <c r="F569" i="4"/>
  <c r="B569" i="4" s="1"/>
  <c r="A569" i="4" s="1"/>
  <c r="C570" i="4"/>
  <c r="AD494" i="4" l="1"/>
  <c r="AC496" i="5"/>
  <c r="S497" i="5"/>
  <c r="G496" i="5"/>
  <c r="H496" i="5"/>
  <c r="AD496" i="6"/>
  <c r="AD495" i="5"/>
  <c r="H497" i="6"/>
  <c r="G497" i="6"/>
  <c r="AC497" i="6"/>
  <c r="S498" i="6"/>
  <c r="O494" i="4"/>
  <c r="N494" i="4"/>
  <c r="F570" i="6"/>
  <c r="B570" i="6" s="1"/>
  <c r="A570" i="6" s="1"/>
  <c r="C571" i="6"/>
  <c r="D571" i="6"/>
  <c r="N495" i="5"/>
  <c r="O495" i="5"/>
  <c r="V494" i="4"/>
  <c r="K494" i="4" s="1"/>
  <c r="T494" i="4"/>
  <c r="I494" i="4" s="1"/>
  <c r="W494" i="4"/>
  <c r="L494" i="4" s="1"/>
  <c r="U494" i="4"/>
  <c r="J494" i="4" s="1"/>
  <c r="S496" i="4"/>
  <c r="AC495" i="4"/>
  <c r="H495" i="4"/>
  <c r="G495" i="4"/>
  <c r="U495" i="5"/>
  <c r="J495" i="5" s="1"/>
  <c r="T495" i="5"/>
  <c r="I495" i="5" s="1"/>
  <c r="W495" i="5"/>
  <c r="L495" i="5" s="1"/>
  <c r="V495" i="5"/>
  <c r="K495" i="5" s="1"/>
  <c r="D570" i="5"/>
  <c r="C570" i="5"/>
  <c r="F569" i="5"/>
  <c r="B569" i="5" s="1"/>
  <c r="A569" i="5" s="1"/>
  <c r="F570" i="4"/>
  <c r="B570" i="4" s="1"/>
  <c r="A570" i="4" s="1"/>
  <c r="D571" i="4"/>
  <c r="C571" i="4"/>
  <c r="W496" i="6"/>
  <c r="L496" i="6" s="1"/>
  <c r="V496" i="6"/>
  <c r="K496" i="6" s="1"/>
  <c r="T496" i="6"/>
  <c r="I496" i="6" s="1"/>
  <c r="U496" i="6"/>
  <c r="J496" i="6" s="1"/>
  <c r="N496" i="6"/>
  <c r="O496" i="6"/>
  <c r="AD497" i="6" l="1"/>
  <c r="AD495" i="4"/>
  <c r="D572" i="4"/>
  <c r="F571" i="4"/>
  <c r="B571" i="4" s="1"/>
  <c r="A571" i="4" s="1"/>
  <c r="C572" i="4"/>
  <c r="V495" i="4"/>
  <c r="K495" i="4" s="1"/>
  <c r="U495" i="4"/>
  <c r="J495" i="4" s="1"/>
  <c r="W495" i="4"/>
  <c r="L495" i="4" s="1"/>
  <c r="T495" i="4"/>
  <c r="I495" i="4" s="1"/>
  <c r="D571" i="5"/>
  <c r="F570" i="5"/>
  <c r="B570" i="5" s="1"/>
  <c r="A570" i="5" s="1"/>
  <c r="C571" i="5"/>
  <c r="O495" i="4"/>
  <c r="N495" i="4"/>
  <c r="N497" i="6"/>
  <c r="O497" i="6"/>
  <c r="N496" i="5"/>
  <c r="O496" i="5"/>
  <c r="AC496" i="4"/>
  <c r="S497" i="4"/>
  <c r="G496" i="4"/>
  <c r="H496" i="4"/>
  <c r="AC498" i="6"/>
  <c r="S499" i="6"/>
  <c r="H498" i="6"/>
  <c r="G498" i="6"/>
  <c r="W496" i="5"/>
  <c r="L496" i="5" s="1"/>
  <c r="V496" i="5"/>
  <c r="K496" i="5" s="1"/>
  <c r="U496" i="5"/>
  <c r="J496" i="5" s="1"/>
  <c r="T496" i="5"/>
  <c r="I496" i="5" s="1"/>
  <c r="H497" i="5"/>
  <c r="G497" i="5"/>
  <c r="AC497" i="5"/>
  <c r="S498" i="5"/>
  <c r="D572" i="6"/>
  <c r="C572" i="6"/>
  <c r="F571" i="6"/>
  <c r="B571" i="6" s="1"/>
  <c r="A571" i="6" s="1"/>
  <c r="V497" i="6"/>
  <c r="K497" i="6" s="1"/>
  <c r="U497" i="6"/>
  <c r="J497" i="6" s="1"/>
  <c r="T497" i="6"/>
  <c r="I497" i="6" s="1"/>
  <c r="W497" i="6"/>
  <c r="L497" i="6" s="1"/>
  <c r="AD496" i="5"/>
  <c r="AD497" i="5" l="1"/>
  <c r="AD496" i="4"/>
  <c r="U497" i="5"/>
  <c r="J497" i="5" s="1"/>
  <c r="T497" i="5"/>
  <c r="I497" i="5" s="1"/>
  <c r="W497" i="5"/>
  <c r="L497" i="5" s="1"/>
  <c r="V497" i="5"/>
  <c r="K497" i="5" s="1"/>
  <c r="W498" i="6"/>
  <c r="L498" i="6" s="1"/>
  <c r="V498" i="6"/>
  <c r="K498" i="6" s="1"/>
  <c r="T498" i="6"/>
  <c r="I498" i="6" s="1"/>
  <c r="U498" i="6"/>
  <c r="J498" i="6" s="1"/>
  <c r="D572" i="5"/>
  <c r="C572" i="5"/>
  <c r="F571" i="5"/>
  <c r="B571" i="5" s="1"/>
  <c r="A571" i="5" s="1"/>
  <c r="O498" i="6"/>
  <c r="N498" i="6"/>
  <c r="O497" i="5"/>
  <c r="N497" i="5"/>
  <c r="S500" i="6"/>
  <c r="H499" i="6"/>
  <c r="G499" i="6"/>
  <c r="AC499" i="6"/>
  <c r="AD498" i="6"/>
  <c r="F572" i="6"/>
  <c r="B572" i="6" s="1"/>
  <c r="A572" i="6" s="1"/>
  <c r="C573" i="6"/>
  <c r="D573" i="6"/>
  <c r="N496" i="4"/>
  <c r="O496" i="4"/>
  <c r="F572" i="4"/>
  <c r="B572" i="4" s="1"/>
  <c r="A572" i="4" s="1"/>
  <c r="D573" i="4"/>
  <c r="C573" i="4"/>
  <c r="V496" i="4"/>
  <c r="K496" i="4" s="1"/>
  <c r="U496" i="4"/>
  <c r="J496" i="4" s="1"/>
  <c r="W496" i="4"/>
  <c r="L496" i="4" s="1"/>
  <c r="T496" i="4"/>
  <c r="I496" i="4" s="1"/>
  <c r="AC498" i="5"/>
  <c r="S499" i="5"/>
  <c r="G498" i="5"/>
  <c r="H498" i="5"/>
  <c r="G497" i="4"/>
  <c r="AC497" i="4"/>
  <c r="H497" i="4"/>
  <c r="S498" i="4"/>
  <c r="AD499" i="6" l="1"/>
  <c r="AD498" i="5"/>
  <c r="O498" i="5"/>
  <c r="N498" i="5"/>
  <c r="V499" i="6"/>
  <c r="K499" i="6" s="1"/>
  <c r="U499" i="6"/>
  <c r="J499" i="6" s="1"/>
  <c r="T499" i="6"/>
  <c r="I499" i="6" s="1"/>
  <c r="W499" i="6"/>
  <c r="L499" i="6" s="1"/>
  <c r="W498" i="5"/>
  <c r="L498" i="5" s="1"/>
  <c r="V498" i="5"/>
  <c r="K498" i="5" s="1"/>
  <c r="U498" i="5"/>
  <c r="J498" i="5" s="1"/>
  <c r="T498" i="5"/>
  <c r="I498" i="5" s="1"/>
  <c r="O499" i="6"/>
  <c r="N499" i="6"/>
  <c r="D574" i="4"/>
  <c r="F573" i="4"/>
  <c r="B573" i="4" s="1"/>
  <c r="A573" i="4" s="1"/>
  <c r="C574" i="4"/>
  <c r="D574" i="6"/>
  <c r="C574" i="6"/>
  <c r="F573" i="6"/>
  <c r="B573" i="6" s="1"/>
  <c r="A573" i="6" s="1"/>
  <c r="AC500" i="6"/>
  <c r="S501" i="6"/>
  <c r="H500" i="6"/>
  <c r="G500" i="6"/>
  <c r="H499" i="5"/>
  <c r="G499" i="5"/>
  <c r="AC499" i="5"/>
  <c r="S500" i="5"/>
  <c r="D573" i="5"/>
  <c r="F572" i="5"/>
  <c r="B572" i="5" s="1"/>
  <c r="A572" i="5" s="1"/>
  <c r="C573" i="5"/>
  <c r="AC498" i="4"/>
  <c r="S499" i="4"/>
  <c r="H498" i="4"/>
  <c r="G498" i="4"/>
  <c r="N497" i="4"/>
  <c r="O497" i="4"/>
  <c r="V497" i="4"/>
  <c r="K497" i="4" s="1"/>
  <c r="U497" i="4"/>
  <c r="J497" i="4" s="1"/>
  <c r="W497" i="4"/>
  <c r="L497" i="4" s="1"/>
  <c r="T497" i="4"/>
  <c r="I497" i="4" s="1"/>
  <c r="AD497" i="4"/>
  <c r="AD499" i="5" l="1"/>
  <c r="F574" i="6"/>
  <c r="B574" i="6" s="1"/>
  <c r="A574" i="6" s="1"/>
  <c r="C575" i="6"/>
  <c r="D575" i="6"/>
  <c r="AD498" i="4"/>
  <c r="D574" i="5"/>
  <c r="C574" i="5"/>
  <c r="F573" i="5"/>
  <c r="B573" i="5" s="1"/>
  <c r="A573" i="5" s="1"/>
  <c r="U499" i="5"/>
  <c r="J499" i="5" s="1"/>
  <c r="T499" i="5"/>
  <c r="I499" i="5" s="1"/>
  <c r="W499" i="5"/>
  <c r="L499" i="5" s="1"/>
  <c r="V499" i="5"/>
  <c r="K499" i="5" s="1"/>
  <c r="N499" i="5"/>
  <c r="O499" i="5"/>
  <c r="O500" i="6"/>
  <c r="N500" i="6"/>
  <c r="F574" i="4"/>
  <c r="B574" i="4" s="1"/>
  <c r="A574" i="4" s="1"/>
  <c r="D575" i="4"/>
  <c r="C575" i="4"/>
  <c r="W500" i="6"/>
  <c r="L500" i="6" s="1"/>
  <c r="U500" i="6"/>
  <c r="J500" i="6" s="1"/>
  <c r="V500" i="6"/>
  <c r="K500" i="6" s="1"/>
  <c r="T500" i="6"/>
  <c r="I500" i="6" s="1"/>
  <c r="V498" i="4"/>
  <c r="K498" i="4" s="1"/>
  <c r="T498" i="4"/>
  <c r="I498" i="4" s="1"/>
  <c r="W498" i="4"/>
  <c r="L498" i="4" s="1"/>
  <c r="U498" i="4"/>
  <c r="J498" i="4" s="1"/>
  <c r="AC501" i="6"/>
  <c r="H501" i="6"/>
  <c r="G501" i="6"/>
  <c r="S502" i="6"/>
  <c r="O498" i="4"/>
  <c r="N498" i="4"/>
  <c r="AD500" i="6"/>
  <c r="S500" i="4"/>
  <c r="AC499" i="4"/>
  <c r="H499" i="4"/>
  <c r="G499" i="4"/>
  <c r="AC500" i="5"/>
  <c r="S501" i="5"/>
  <c r="G500" i="5"/>
  <c r="H500" i="5"/>
  <c r="AD501" i="6" l="1"/>
  <c r="N499" i="4"/>
  <c r="O499" i="4"/>
  <c r="V501" i="6"/>
  <c r="K501" i="6" s="1"/>
  <c r="W501" i="6"/>
  <c r="L501" i="6" s="1"/>
  <c r="U501" i="6"/>
  <c r="J501" i="6" s="1"/>
  <c r="T501" i="6"/>
  <c r="I501" i="6" s="1"/>
  <c r="V499" i="4"/>
  <c r="K499" i="4" s="1"/>
  <c r="U499" i="4"/>
  <c r="J499" i="4" s="1"/>
  <c r="W499" i="4"/>
  <c r="L499" i="4" s="1"/>
  <c r="T499" i="4"/>
  <c r="I499" i="4" s="1"/>
  <c r="S503" i="6"/>
  <c r="H502" i="6"/>
  <c r="G502" i="6"/>
  <c r="AC502" i="6"/>
  <c r="AD499" i="4"/>
  <c r="N501" i="6"/>
  <c r="O501" i="6"/>
  <c r="N500" i="5"/>
  <c r="O500" i="5"/>
  <c r="AC500" i="4"/>
  <c r="S501" i="4"/>
  <c r="H500" i="4"/>
  <c r="G500" i="4"/>
  <c r="W500" i="5"/>
  <c r="L500" i="5" s="1"/>
  <c r="V500" i="5"/>
  <c r="K500" i="5" s="1"/>
  <c r="U500" i="5"/>
  <c r="J500" i="5" s="1"/>
  <c r="T500" i="5"/>
  <c r="I500" i="5" s="1"/>
  <c r="H501" i="5"/>
  <c r="G501" i="5"/>
  <c r="AC501" i="5"/>
  <c r="S502" i="5"/>
  <c r="D576" i="4"/>
  <c r="F575" i="4"/>
  <c r="B575" i="4" s="1"/>
  <c r="A575" i="4" s="1"/>
  <c r="C576" i="4"/>
  <c r="D576" i="6"/>
  <c r="C576" i="6"/>
  <c r="F575" i="6"/>
  <c r="B575" i="6" s="1"/>
  <c r="A575" i="6" s="1"/>
  <c r="AD500" i="5"/>
  <c r="D575" i="5"/>
  <c r="F574" i="5"/>
  <c r="B574" i="5" s="1"/>
  <c r="A574" i="5" s="1"/>
  <c r="C575" i="5"/>
  <c r="AD502" i="6" l="1"/>
  <c r="AD500" i="4"/>
  <c r="F576" i="4"/>
  <c r="B576" i="4" s="1"/>
  <c r="A576" i="4" s="1"/>
  <c r="D577" i="4"/>
  <c r="C577" i="4"/>
  <c r="W502" i="6"/>
  <c r="L502" i="6" s="1"/>
  <c r="V502" i="6"/>
  <c r="K502" i="6" s="1"/>
  <c r="U502" i="6"/>
  <c r="J502" i="6" s="1"/>
  <c r="T502" i="6"/>
  <c r="I502" i="6" s="1"/>
  <c r="N502" i="6"/>
  <c r="O502" i="6"/>
  <c r="H503" i="6"/>
  <c r="S504" i="6"/>
  <c r="G503" i="6"/>
  <c r="AC503" i="6"/>
  <c r="AC502" i="5"/>
  <c r="S503" i="5"/>
  <c r="G502" i="5"/>
  <c r="H502" i="5"/>
  <c r="F576" i="6"/>
  <c r="B576" i="6" s="1"/>
  <c r="A576" i="6" s="1"/>
  <c r="C577" i="6"/>
  <c r="D577" i="6"/>
  <c r="AD501" i="5"/>
  <c r="V500" i="4"/>
  <c r="K500" i="4" s="1"/>
  <c r="W500" i="4"/>
  <c r="L500" i="4" s="1"/>
  <c r="U500" i="4"/>
  <c r="J500" i="4" s="1"/>
  <c r="T500" i="4"/>
  <c r="I500" i="4" s="1"/>
  <c r="U501" i="5"/>
  <c r="J501" i="5" s="1"/>
  <c r="T501" i="5"/>
  <c r="I501" i="5" s="1"/>
  <c r="W501" i="5"/>
  <c r="L501" i="5" s="1"/>
  <c r="V501" i="5"/>
  <c r="K501" i="5" s="1"/>
  <c r="N500" i="4"/>
  <c r="O500" i="4"/>
  <c r="D576" i="5"/>
  <c r="C576" i="5"/>
  <c r="F575" i="5"/>
  <c r="B575" i="5" s="1"/>
  <c r="A575" i="5" s="1"/>
  <c r="O501" i="5"/>
  <c r="N501" i="5"/>
  <c r="G501" i="4"/>
  <c r="H501" i="4"/>
  <c r="S502" i="4"/>
  <c r="AC501" i="4"/>
  <c r="AD502" i="5" l="1"/>
  <c r="S505" i="6"/>
  <c r="H504" i="6"/>
  <c r="G504" i="6"/>
  <c r="AC504" i="6"/>
  <c r="V503" i="6"/>
  <c r="K503" i="6" s="1"/>
  <c r="W503" i="6"/>
  <c r="L503" i="6" s="1"/>
  <c r="U503" i="6"/>
  <c r="J503" i="6" s="1"/>
  <c r="T503" i="6"/>
  <c r="I503" i="6" s="1"/>
  <c r="N503" i="6"/>
  <c r="O503" i="6"/>
  <c r="N502" i="5"/>
  <c r="O502" i="5"/>
  <c r="AC502" i="4"/>
  <c r="S503" i="4"/>
  <c r="H502" i="4"/>
  <c r="G502" i="4"/>
  <c r="AD501" i="4"/>
  <c r="W502" i="5"/>
  <c r="L502" i="5" s="1"/>
  <c r="V502" i="5"/>
  <c r="K502" i="5" s="1"/>
  <c r="U502" i="5"/>
  <c r="J502" i="5" s="1"/>
  <c r="T502" i="5"/>
  <c r="I502" i="5" s="1"/>
  <c r="D578" i="4"/>
  <c r="F577" i="4"/>
  <c r="B577" i="4" s="1"/>
  <c r="A577" i="4" s="1"/>
  <c r="C578" i="4"/>
  <c r="H503" i="5"/>
  <c r="G503" i="5"/>
  <c r="AC503" i="5"/>
  <c r="S504" i="5"/>
  <c r="C578" i="6"/>
  <c r="D578" i="6"/>
  <c r="F577" i="6"/>
  <c r="B577" i="6" s="1"/>
  <c r="A577" i="6" s="1"/>
  <c r="O501" i="4"/>
  <c r="N501" i="4"/>
  <c r="D577" i="5"/>
  <c r="F576" i="5"/>
  <c r="B576" i="5" s="1"/>
  <c r="A576" i="5" s="1"/>
  <c r="C577" i="5"/>
  <c r="V501" i="4"/>
  <c r="K501" i="4" s="1"/>
  <c r="U501" i="4"/>
  <c r="J501" i="4" s="1"/>
  <c r="T501" i="4"/>
  <c r="I501" i="4" s="1"/>
  <c r="W501" i="4"/>
  <c r="L501" i="4" s="1"/>
  <c r="AD503" i="6"/>
  <c r="AD502" i="4" l="1"/>
  <c r="AD503" i="5"/>
  <c r="O502" i="4"/>
  <c r="N502" i="4"/>
  <c r="D578" i="5"/>
  <c r="C578" i="5"/>
  <c r="F577" i="5"/>
  <c r="B577" i="5" s="1"/>
  <c r="A577" i="5" s="1"/>
  <c r="U503" i="5"/>
  <c r="J503" i="5" s="1"/>
  <c r="T503" i="5"/>
  <c r="I503" i="5" s="1"/>
  <c r="W503" i="5"/>
  <c r="L503" i="5" s="1"/>
  <c r="V503" i="5"/>
  <c r="K503" i="5" s="1"/>
  <c r="S504" i="4"/>
  <c r="AC503" i="4"/>
  <c r="H503" i="4"/>
  <c r="G503" i="4"/>
  <c r="AD504" i="6"/>
  <c r="O503" i="5"/>
  <c r="N503" i="5"/>
  <c r="F578" i="4"/>
  <c r="B578" i="4" s="1"/>
  <c r="A578" i="4" s="1"/>
  <c r="D579" i="4"/>
  <c r="C579" i="4"/>
  <c r="U504" i="6"/>
  <c r="J504" i="6" s="1"/>
  <c r="T504" i="6"/>
  <c r="I504" i="6" s="1"/>
  <c r="W504" i="6"/>
  <c r="L504" i="6" s="1"/>
  <c r="V504" i="6"/>
  <c r="K504" i="6" s="1"/>
  <c r="C579" i="6"/>
  <c r="F578" i="6"/>
  <c r="B578" i="6" s="1"/>
  <c r="A578" i="6" s="1"/>
  <c r="D579" i="6"/>
  <c r="O504" i="6"/>
  <c r="N504" i="6"/>
  <c r="AC504" i="5"/>
  <c r="S505" i="5"/>
  <c r="G504" i="5"/>
  <c r="H504" i="5"/>
  <c r="V502" i="4"/>
  <c r="K502" i="4" s="1"/>
  <c r="W502" i="4"/>
  <c r="L502" i="4" s="1"/>
  <c r="U502" i="4"/>
  <c r="J502" i="4" s="1"/>
  <c r="T502" i="4"/>
  <c r="I502" i="4" s="1"/>
  <c r="AC505" i="6"/>
  <c r="H505" i="6"/>
  <c r="G505" i="6"/>
  <c r="S506" i="6"/>
  <c r="AC506" i="6" l="1"/>
  <c r="G506" i="6"/>
  <c r="H506" i="6"/>
  <c r="S507" i="6"/>
  <c r="AD503" i="4"/>
  <c r="AC504" i="4"/>
  <c r="H504" i="4"/>
  <c r="G504" i="4"/>
  <c r="S505" i="4"/>
  <c r="D579" i="5"/>
  <c r="F578" i="5"/>
  <c r="B578" i="5" s="1"/>
  <c r="A578" i="5" s="1"/>
  <c r="C579" i="5"/>
  <c r="V505" i="6"/>
  <c r="K505" i="6" s="1"/>
  <c r="U505" i="6"/>
  <c r="J505" i="6" s="1"/>
  <c r="W505" i="6"/>
  <c r="L505" i="6" s="1"/>
  <c r="T505" i="6"/>
  <c r="I505" i="6" s="1"/>
  <c r="N504" i="5"/>
  <c r="O504" i="5"/>
  <c r="O505" i="6"/>
  <c r="N505" i="6"/>
  <c r="W504" i="5"/>
  <c r="L504" i="5" s="1"/>
  <c r="V504" i="5"/>
  <c r="K504" i="5" s="1"/>
  <c r="U504" i="5"/>
  <c r="J504" i="5" s="1"/>
  <c r="T504" i="5"/>
  <c r="I504" i="5" s="1"/>
  <c r="D580" i="4"/>
  <c r="F579" i="4"/>
  <c r="B579" i="4" s="1"/>
  <c r="A579" i="4" s="1"/>
  <c r="C580" i="4"/>
  <c r="AD505" i="6"/>
  <c r="H505" i="5"/>
  <c r="G505" i="5"/>
  <c r="AC505" i="5"/>
  <c r="S506" i="5"/>
  <c r="C580" i="6"/>
  <c r="D580" i="6"/>
  <c r="F579" i="6"/>
  <c r="B579" i="6" s="1"/>
  <c r="A579" i="6" s="1"/>
  <c r="V503" i="4"/>
  <c r="K503" i="4" s="1"/>
  <c r="U503" i="4"/>
  <c r="J503" i="4" s="1"/>
  <c r="W503" i="4"/>
  <c r="L503" i="4" s="1"/>
  <c r="T503" i="4"/>
  <c r="I503" i="4" s="1"/>
  <c r="AD504" i="5"/>
  <c r="N503" i="4"/>
  <c r="O503" i="4"/>
  <c r="AD506" i="6" l="1"/>
  <c r="F580" i="4"/>
  <c r="B580" i="4" s="1"/>
  <c r="A580" i="4" s="1"/>
  <c r="C581" i="4"/>
  <c r="D581" i="4"/>
  <c r="AC506" i="5"/>
  <c r="S507" i="5"/>
  <c r="G506" i="5"/>
  <c r="H506" i="5"/>
  <c r="V504" i="4"/>
  <c r="K504" i="4" s="1"/>
  <c r="W504" i="4"/>
  <c r="L504" i="4" s="1"/>
  <c r="U504" i="4"/>
  <c r="J504" i="4" s="1"/>
  <c r="T504" i="4"/>
  <c r="I504" i="4" s="1"/>
  <c r="AD505" i="5"/>
  <c r="D580" i="5"/>
  <c r="C580" i="5"/>
  <c r="F579" i="5"/>
  <c r="B579" i="5" s="1"/>
  <c r="A579" i="5" s="1"/>
  <c r="O504" i="4"/>
  <c r="N504" i="4"/>
  <c r="S506" i="4"/>
  <c r="AC505" i="4"/>
  <c r="H505" i="4"/>
  <c r="G505" i="4"/>
  <c r="U505" i="5"/>
  <c r="J505" i="5" s="1"/>
  <c r="T505" i="5"/>
  <c r="I505" i="5" s="1"/>
  <c r="W505" i="5"/>
  <c r="L505" i="5" s="1"/>
  <c r="V505" i="5"/>
  <c r="K505" i="5" s="1"/>
  <c r="AD504" i="4"/>
  <c r="C581" i="6"/>
  <c r="F580" i="6"/>
  <c r="B580" i="6" s="1"/>
  <c r="A580" i="6" s="1"/>
  <c r="D581" i="6"/>
  <c r="N505" i="5"/>
  <c r="O505" i="5"/>
  <c r="AC507" i="6"/>
  <c r="H507" i="6"/>
  <c r="S508" i="6"/>
  <c r="G507" i="6"/>
  <c r="N506" i="6"/>
  <c r="O506" i="6"/>
  <c r="W506" i="6"/>
  <c r="L506" i="6" s="1"/>
  <c r="V506" i="6"/>
  <c r="K506" i="6" s="1"/>
  <c r="T506" i="6"/>
  <c r="I506" i="6" s="1"/>
  <c r="U506" i="6"/>
  <c r="J506" i="6" s="1"/>
  <c r="AC506" i="4" l="1"/>
  <c r="G506" i="4"/>
  <c r="S507" i="4"/>
  <c r="H506" i="4"/>
  <c r="W506" i="5"/>
  <c r="L506" i="5" s="1"/>
  <c r="V506" i="5"/>
  <c r="K506" i="5" s="1"/>
  <c r="U506" i="5"/>
  <c r="J506" i="5" s="1"/>
  <c r="T506" i="5"/>
  <c r="I506" i="5" s="1"/>
  <c r="H507" i="5"/>
  <c r="G507" i="5"/>
  <c r="AC507" i="5"/>
  <c r="S508" i="5"/>
  <c r="AD506" i="5"/>
  <c r="S509" i="6"/>
  <c r="H508" i="6"/>
  <c r="G508" i="6"/>
  <c r="AC508" i="6"/>
  <c r="N507" i="6"/>
  <c r="O507" i="6"/>
  <c r="AD507" i="6"/>
  <c r="V505" i="4"/>
  <c r="K505" i="4" s="1"/>
  <c r="U505" i="4"/>
  <c r="J505" i="4" s="1"/>
  <c r="T505" i="4"/>
  <c r="I505" i="4" s="1"/>
  <c r="W505" i="4"/>
  <c r="L505" i="4" s="1"/>
  <c r="D582" i="4"/>
  <c r="F581" i="4"/>
  <c r="B581" i="4" s="1"/>
  <c r="A581" i="4" s="1"/>
  <c r="C582" i="4"/>
  <c r="V507" i="6"/>
  <c r="K507" i="6" s="1"/>
  <c r="W507" i="6"/>
  <c r="L507" i="6" s="1"/>
  <c r="U507" i="6"/>
  <c r="J507" i="6" s="1"/>
  <c r="T507" i="6"/>
  <c r="I507" i="6" s="1"/>
  <c r="C582" i="6"/>
  <c r="D582" i="6"/>
  <c r="F581" i="6"/>
  <c r="B581" i="6" s="1"/>
  <c r="A581" i="6" s="1"/>
  <c r="N505" i="4"/>
  <c r="O505" i="4"/>
  <c r="D581" i="5"/>
  <c r="F580" i="5"/>
  <c r="B580" i="5" s="1"/>
  <c r="A580" i="5" s="1"/>
  <c r="C581" i="5"/>
  <c r="AD505" i="4"/>
  <c r="O506" i="5"/>
  <c r="N506" i="5"/>
  <c r="AD507" i="5" l="1"/>
  <c r="AD508" i="6"/>
  <c r="AC508" i="5"/>
  <c r="S509" i="5"/>
  <c r="G508" i="5"/>
  <c r="H508" i="5"/>
  <c r="D583" i="6"/>
  <c r="C583" i="6"/>
  <c r="F582" i="6"/>
  <c r="B582" i="6" s="1"/>
  <c r="A582" i="6" s="1"/>
  <c r="O508" i="6"/>
  <c r="N508" i="6"/>
  <c r="H509" i="6"/>
  <c r="S510" i="6"/>
  <c r="G509" i="6"/>
  <c r="AC509" i="6"/>
  <c r="N506" i="4"/>
  <c r="O506" i="4"/>
  <c r="U507" i="5"/>
  <c r="J507" i="5" s="1"/>
  <c r="T507" i="5"/>
  <c r="I507" i="5" s="1"/>
  <c r="W507" i="5"/>
  <c r="L507" i="5" s="1"/>
  <c r="V507" i="5"/>
  <c r="K507" i="5" s="1"/>
  <c r="S508" i="4"/>
  <c r="AC507" i="4"/>
  <c r="H507" i="4"/>
  <c r="G507" i="4"/>
  <c r="N507" i="5"/>
  <c r="O507" i="5"/>
  <c r="V506" i="4"/>
  <c r="K506" i="4" s="1"/>
  <c r="W506" i="4"/>
  <c r="L506" i="4" s="1"/>
  <c r="U506" i="4"/>
  <c r="J506" i="4" s="1"/>
  <c r="T506" i="4"/>
  <c r="I506" i="4" s="1"/>
  <c r="D582" i="5"/>
  <c r="C582" i="5"/>
  <c r="F581" i="5"/>
  <c r="B581" i="5" s="1"/>
  <c r="A581" i="5" s="1"/>
  <c r="F582" i="4"/>
  <c r="B582" i="4" s="1"/>
  <c r="A582" i="4" s="1"/>
  <c r="D583" i="4"/>
  <c r="C583" i="4"/>
  <c r="W508" i="6"/>
  <c r="L508" i="6" s="1"/>
  <c r="V508" i="6"/>
  <c r="K508" i="6" s="1"/>
  <c r="U508" i="6"/>
  <c r="J508" i="6" s="1"/>
  <c r="T508" i="6"/>
  <c r="I508" i="6" s="1"/>
  <c r="AD506" i="4"/>
  <c r="S511" i="6" l="1"/>
  <c r="G510" i="6"/>
  <c r="AC510" i="6"/>
  <c r="H510" i="6"/>
  <c r="C584" i="6"/>
  <c r="D584" i="6"/>
  <c r="F583" i="6"/>
  <c r="B583" i="6" s="1"/>
  <c r="A583" i="6" s="1"/>
  <c r="D584" i="4"/>
  <c r="F583" i="4"/>
  <c r="B583" i="4" s="1"/>
  <c r="A583" i="4" s="1"/>
  <c r="C584" i="4"/>
  <c r="D583" i="5"/>
  <c r="F582" i="5"/>
  <c r="B582" i="5" s="1"/>
  <c r="A582" i="5" s="1"/>
  <c r="C583" i="5"/>
  <c r="N509" i="6"/>
  <c r="O509" i="6"/>
  <c r="V507" i="4"/>
  <c r="K507" i="4" s="1"/>
  <c r="U507" i="4"/>
  <c r="J507" i="4" s="1"/>
  <c r="W507" i="4"/>
  <c r="L507" i="4" s="1"/>
  <c r="T507" i="4"/>
  <c r="I507" i="4" s="1"/>
  <c r="O508" i="5"/>
  <c r="N508" i="5"/>
  <c r="O507" i="4"/>
  <c r="N507" i="4"/>
  <c r="W508" i="5"/>
  <c r="L508" i="5" s="1"/>
  <c r="V508" i="5"/>
  <c r="K508" i="5" s="1"/>
  <c r="U508" i="5"/>
  <c r="J508" i="5" s="1"/>
  <c r="T508" i="5"/>
  <c r="I508" i="5" s="1"/>
  <c r="AD507" i="4"/>
  <c r="H509" i="5"/>
  <c r="G509" i="5"/>
  <c r="AC509" i="5"/>
  <c r="S510" i="5"/>
  <c r="V509" i="6"/>
  <c r="K509" i="6" s="1"/>
  <c r="U509" i="6"/>
  <c r="J509" i="6" s="1"/>
  <c r="T509" i="6"/>
  <c r="I509" i="6" s="1"/>
  <c r="W509" i="6"/>
  <c r="L509" i="6" s="1"/>
  <c r="AC508" i="4"/>
  <c r="H508" i="4"/>
  <c r="G508" i="4"/>
  <c r="S509" i="4"/>
  <c r="AD509" i="6"/>
  <c r="AD508" i="5"/>
  <c r="AD510" i="6" l="1"/>
  <c r="AD509" i="5"/>
  <c r="N509" i="5"/>
  <c r="O509" i="5"/>
  <c r="F584" i="4"/>
  <c r="B584" i="4" s="1"/>
  <c r="A584" i="4" s="1"/>
  <c r="C585" i="4"/>
  <c r="D585" i="4"/>
  <c r="D585" i="6"/>
  <c r="C585" i="6"/>
  <c r="F584" i="6"/>
  <c r="B584" i="6" s="1"/>
  <c r="A584" i="6" s="1"/>
  <c r="S510" i="4"/>
  <c r="AC509" i="4"/>
  <c r="H509" i="4"/>
  <c r="G509" i="4"/>
  <c r="D584" i="5"/>
  <c r="C584" i="5"/>
  <c r="F583" i="5"/>
  <c r="B583" i="5" s="1"/>
  <c r="A583" i="5" s="1"/>
  <c r="O510" i="6"/>
  <c r="N510" i="6"/>
  <c r="V508" i="4"/>
  <c r="K508" i="4" s="1"/>
  <c r="U508" i="4"/>
  <c r="J508" i="4" s="1"/>
  <c r="T508" i="4"/>
  <c r="I508" i="4" s="1"/>
  <c r="W508" i="4"/>
  <c r="L508" i="4" s="1"/>
  <c r="AC510" i="5"/>
  <c r="S511" i="5"/>
  <c r="G510" i="5"/>
  <c r="H510" i="5"/>
  <c r="T510" i="6"/>
  <c r="I510" i="6" s="1"/>
  <c r="V510" i="6"/>
  <c r="K510" i="6" s="1"/>
  <c r="W510" i="6"/>
  <c r="L510" i="6" s="1"/>
  <c r="U510" i="6"/>
  <c r="J510" i="6" s="1"/>
  <c r="N508" i="4"/>
  <c r="O508" i="4"/>
  <c r="AD508" i="4"/>
  <c r="U509" i="5"/>
  <c r="J509" i="5" s="1"/>
  <c r="T509" i="5"/>
  <c r="I509" i="5" s="1"/>
  <c r="W509" i="5"/>
  <c r="L509" i="5" s="1"/>
  <c r="V509" i="5"/>
  <c r="K509" i="5" s="1"/>
  <c r="S512" i="6"/>
  <c r="AC511" i="6"/>
  <c r="G511" i="6"/>
  <c r="H511" i="6"/>
  <c r="AD511" i="6" l="1"/>
  <c r="AD510" i="5"/>
  <c r="AD509" i="4"/>
  <c r="W510" i="5"/>
  <c r="L510" i="5" s="1"/>
  <c r="V510" i="5"/>
  <c r="K510" i="5" s="1"/>
  <c r="U510" i="5"/>
  <c r="J510" i="5" s="1"/>
  <c r="T510" i="5"/>
  <c r="I510" i="5" s="1"/>
  <c r="N509" i="4"/>
  <c r="O509" i="4"/>
  <c r="H511" i="5"/>
  <c r="G511" i="5"/>
  <c r="AC511" i="5"/>
  <c r="S512" i="5"/>
  <c r="AC510" i="4"/>
  <c r="G510" i="4"/>
  <c r="H510" i="4"/>
  <c r="S511" i="4"/>
  <c r="D586" i="4"/>
  <c r="F585" i="4"/>
  <c r="B585" i="4" s="1"/>
  <c r="A585" i="4" s="1"/>
  <c r="C586" i="4"/>
  <c r="V511" i="6"/>
  <c r="K511" i="6" s="1"/>
  <c r="U511" i="6"/>
  <c r="J511" i="6" s="1"/>
  <c r="W511" i="6"/>
  <c r="L511" i="6" s="1"/>
  <c r="T511" i="6"/>
  <c r="I511" i="6" s="1"/>
  <c r="D585" i="5"/>
  <c r="F584" i="5"/>
  <c r="B584" i="5" s="1"/>
  <c r="A584" i="5" s="1"/>
  <c r="C585" i="5"/>
  <c r="O511" i="6"/>
  <c r="N511" i="6"/>
  <c r="C586" i="6"/>
  <c r="D586" i="6"/>
  <c r="F585" i="6"/>
  <c r="B585" i="6" s="1"/>
  <c r="A585" i="6" s="1"/>
  <c r="H512" i="6"/>
  <c r="S513" i="6"/>
  <c r="AC512" i="6"/>
  <c r="G512" i="6"/>
  <c r="N510" i="5"/>
  <c r="O510" i="5"/>
  <c r="V509" i="4"/>
  <c r="K509" i="4" s="1"/>
  <c r="U509" i="4"/>
  <c r="J509" i="4" s="1"/>
  <c r="W509" i="4"/>
  <c r="L509" i="4" s="1"/>
  <c r="T509" i="4"/>
  <c r="I509" i="4" s="1"/>
  <c r="AD511" i="5" l="1"/>
  <c r="AD512" i="6"/>
  <c r="S512" i="4"/>
  <c r="AC511" i="4"/>
  <c r="H511" i="4"/>
  <c r="G511" i="4"/>
  <c r="N511" i="5"/>
  <c r="O511" i="5"/>
  <c r="D586" i="5"/>
  <c r="C586" i="5"/>
  <c r="F585" i="5"/>
  <c r="B585" i="5" s="1"/>
  <c r="A585" i="5" s="1"/>
  <c r="O510" i="4"/>
  <c r="N510" i="4"/>
  <c r="AD510" i="4"/>
  <c r="D587" i="6"/>
  <c r="C587" i="6"/>
  <c r="F586" i="6"/>
  <c r="B586" i="6" s="1"/>
  <c r="A586" i="6" s="1"/>
  <c r="F586" i="4"/>
  <c r="B586" i="4" s="1"/>
  <c r="A586" i="4" s="1"/>
  <c r="D587" i="4"/>
  <c r="C587" i="4"/>
  <c r="T512" i="6"/>
  <c r="I512" i="6" s="1"/>
  <c r="U512" i="6"/>
  <c r="J512" i="6" s="1"/>
  <c r="W512" i="6"/>
  <c r="L512" i="6" s="1"/>
  <c r="V512" i="6"/>
  <c r="K512" i="6" s="1"/>
  <c r="AC512" i="5"/>
  <c r="S513" i="5"/>
  <c r="G512" i="5"/>
  <c r="H512" i="5"/>
  <c r="V510" i="4"/>
  <c r="K510" i="4" s="1"/>
  <c r="T510" i="4"/>
  <c r="I510" i="4" s="1"/>
  <c r="W510" i="4"/>
  <c r="L510" i="4" s="1"/>
  <c r="U510" i="4"/>
  <c r="J510" i="4" s="1"/>
  <c r="N512" i="6"/>
  <c r="O512" i="6"/>
  <c r="G513" i="6"/>
  <c r="S514" i="6"/>
  <c r="AC513" i="6"/>
  <c r="H513" i="6"/>
  <c r="U511" i="5"/>
  <c r="J511" i="5" s="1"/>
  <c r="T511" i="5"/>
  <c r="I511" i="5" s="1"/>
  <c r="W511" i="5"/>
  <c r="L511" i="5" s="1"/>
  <c r="V511" i="5"/>
  <c r="K511" i="5" s="1"/>
  <c r="AD513" i="6" l="1"/>
  <c r="AD512" i="5"/>
  <c r="AD511" i="4"/>
  <c r="D587" i="5"/>
  <c r="F586" i="5"/>
  <c r="B586" i="5" s="1"/>
  <c r="A586" i="5" s="1"/>
  <c r="C587" i="5"/>
  <c r="O513" i="6"/>
  <c r="N513" i="6"/>
  <c r="H514" i="6"/>
  <c r="S515" i="6"/>
  <c r="AC514" i="6"/>
  <c r="G514" i="6"/>
  <c r="V511" i="4"/>
  <c r="K511" i="4" s="1"/>
  <c r="U511" i="4"/>
  <c r="J511" i="4" s="1"/>
  <c r="W511" i="4"/>
  <c r="L511" i="4" s="1"/>
  <c r="T511" i="4"/>
  <c r="I511" i="4" s="1"/>
  <c r="V513" i="6"/>
  <c r="K513" i="6" s="1"/>
  <c r="U513" i="6"/>
  <c r="J513" i="6" s="1"/>
  <c r="T513" i="6"/>
  <c r="I513" i="6" s="1"/>
  <c r="W513" i="6"/>
  <c r="L513" i="6" s="1"/>
  <c r="N512" i="5"/>
  <c r="O512" i="5"/>
  <c r="N511" i="4"/>
  <c r="O511" i="4"/>
  <c r="W512" i="5"/>
  <c r="L512" i="5" s="1"/>
  <c r="V512" i="5"/>
  <c r="K512" i="5" s="1"/>
  <c r="U512" i="5"/>
  <c r="J512" i="5" s="1"/>
  <c r="T512" i="5"/>
  <c r="I512" i="5" s="1"/>
  <c r="H513" i="5"/>
  <c r="G513" i="5"/>
  <c r="AC513" i="5"/>
  <c r="S514" i="5"/>
  <c r="D588" i="4"/>
  <c r="F587" i="4"/>
  <c r="B587" i="4" s="1"/>
  <c r="A587" i="4" s="1"/>
  <c r="C588" i="4"/>
  <c r="C588" i="6"/>
  <c r="D588" i="6"/>
  <c r="F587" i="6"/>
  <c r="B587" i="6" s="1"/>
  <c r="A587" i="6" s="1"/>
  <c r="AC512" i="4"/>
  <c r="S513" i="4"/>
  <c r="H512" i="4"/>
  <c r="G512" i="4"/>
  <c r="AD512" i="4" l="1"/>
  <c r="F588" i="4"/>
  <c r="B588" i="4" s="1"/>
  <c r="A588" i="4" s="1"/>
  <c r="D589" i="4"/>
  <c r="C589" i="4"/>
  <c r="D588" i="5"/>
  <c r="C588" i="5"/>
  <c r="F587" i="5"/>
  <c r="B587" i="5" s="1"/>
  <c r="A587" i="5" s="1"/>
  <c r="AC514" i="5"/>
  <c r="S515" i="5"/>
  <c r="G514" i="5"/>
  <c r="H514" i="5"/>
  <c r="V514" i="6"/>
  <c r="K514" i="6" s="1"/>
  <c r="T514" i="6"/>
  <c r="I514" i="6" s="1"/>
  <c r="W514" i="6"/>
  <c r="L514" i="6" s="1"/>
  <c r="U514" i="6"/>
  <c r="J514" i="6" s="1"/>
  <c r="D589" i="6"/>
  <c r="C589" i="6"/>
  <c r="F588" i="6"/>
  <c r="B588" i="6" s="1"/>
  <c r="A588" i="6" s="1"/>
  <c r="AD513" i="5"/>
  <c r="AD514" i="6"/>
  <c r="V512" i="4"/>
  <c r="K512" i="4" s="1"/>
  <c r="U512" i="4"/>
  <c r="J512" i="4" s="1"/>
  <c r="W512" i="4"/>
  <c r="L512" i="4" s="1"/>
  <c r="T512" i="4"/>
  <c r="I512" i="4" s="1"/>
  <c r="U513" i="5"/>
  <c r="J513" i="5" s="1"/>
  <c r="T513" i="5"/>
  <c r="I513" i="5" s="1"/>
  <c r="W513" i="5"/>
  <c r="L513" i="5" s="1"/>
  <c r="V513" i="5"/>
  <c r="K513" i="5" s="1"/>
  <c r="S516" i="6"/>
  <c r="AC515" i="6"/>
  <c r="H515" i="6"/>
  <c r="G515" i="6"/>
  <c r="O512" i="4"/>
  <c r="N512" i="4"/>
  <c r="O513" i="5"/>
  <c r="N513" i="5"/>
  <c r="N514" i="6"/>
  <c r="O514" i="6"/>
  <c r="G513" i="4"/>
  <c r="H513" i="4"/>
  <c r="S514" i="4"/>
  <c r="AC513" i="4"/>
  <c r="AD514" i="5" l="1"/>
  <c r="AD513" i="4"/>
  <c r="AD515" i="6"/>
  <c r="H516" i="6"/>
  <c r="G516" i="6"/>
  <c r="S517" i="6"/>
  <c r="AC516" i="6"/>
  <c r="O514" i="5"/>
  <c r="N514" i="5"/>
  <c r="D589" i="5"/>
  <c r="F588" i="5"/>
  <c r="B588" i="5" s="1"/>
  <c r="A588" i="5" s="1"/>
  <c r="C589" i="5"/>
  <c r="O515" i="6"/>
  <c r="N515" i="6"/>
  <c r="C590" i="6"/>
  <c r="D590" i="6"/>
  <c r="F589" i="6"/>
  <c r="B589" i="6" s="1"/>
  <c r="A589" i="6" s="1"/>
  <c r="W514" i="5"/>
  <c r="L514" i="5" s="1"/>
  <c r="V514" i="5"/>
  <c r="K514" i="5" s="1"/>
  <c r="U514" i="5"/>
  <c r="J514" i="5" s="1"/>
  <c r="T514" i="5"/>
  <c r="I514" i="5" s="1"/>
  <c r="H515" i="5"/>
  <c r="G515" i="5"/>
  <c r="AC515" i="5"/>
  <c r="S516" i="5"/>
  <c r="D590" i="4"/>
  <c r="F589" i="4"/>
  <c r="B589" i="4" s="1"/>
  <c r="A589" i="4" s="1"/>
  <c r="C590" i="4"/>
  <c r="AC514" i="4"/>
  <c r="S515" i="4"/>
  <c r="H514" i="4"/>
  <c r="G514" i="4"/>
  <c r="N513" i="4"/>
  <c r="O513" i="4"/>
  <c r="V513" i="4"/>
  <c r="K513" i="4" s="1"/>
  <c r="U513" i="4"/>
  <c r="J513" i="4" s="1"/>
  <c r="W513" i="4"/>
  <c r="L513" i="4" s="1"/>
  <c r="T513" i="4"/>
  <c r="I513" i="4" s="1"/>
  <c r="V515" i="6"/>
  <c r="K515" i="6" s="1"/>
  <c r="U515" i="6"/>
  <c r="J515" i="6" s="1"/>
  <c r="W515" i="6"/>
  <c r="L515" i="6" s="1"/>
  <c r="T515" i="6"/>
  <c r="I515" i="6" s="1"/>
  <c r="AD515" i="5" l="1"/>
  <c r="AD516" i="6"/>
  <c r="AD514" i="4"/>
  <c r="V514" i="4"/>
  <c r="K514" i="4" s="1"/>
  <c r="T514" i="4"/>
  <c r="I514" i="4" s="1"/>
  <c r="W514" i="4"/>
  <c r="L514" i="4" s="1"/>
  <c r="U514" i="4"/>
  <c r="J514" i="4" s="1"/>
  <c r="D591" i="6"/>
  <c r="C591" i="6"/>
  <c r="F590" i="6"/>
  <c r="B590" i="6" s="1"/>
  <c r="A590" i="6" s="1"/>
  <c r="S516" i="4"/>
  <c r="AC515" i="4"/>
  <c r="H515" i="4"/>
  <c r="G515" i="4"/>
  <c r="AC516" i="5"/>
  <c r="AD516" i="5" s="1"/>
  <c r="S517" i="5"/>
  <c r="G516" i="5"/>
  <c r="H516" i="5"/>
  <c r="U515" i="5"/>
  <c r="J515" i="5" s="1"/>
  <c r="T515" i="5"/>
  <c r="I515" i="5" s="1"/>
  <c r="W515" i="5"/>
  <c r="L515" i="5" s="1"/>
  <c r="V515" i="5"/>
  <c r="K515" i="5" s="1"/>
  <c r="D590" i="5"/>
  <c r="C590" i="5"/>
  <c r="F589" i="5"/>
  <c r="B589" i="5" s="1"/>
  <c r="A589" i="5" s="1"/>
  <c r="S518" i="6"/>
  <c r="AC517" i="6"/>
  <c r="H517" i="6"/>
  <c r="G517" i="6"/>
  <c r="O515" i="5"/>
  <c r="N515" i="5"/>
  <c r="V516" i="6"/>
  <c r="K516" i="6" s="1"/>
  <c r="T516" i="6"/>
  <c r="I516" i="6" s="1"/>
  <c r="W516" i="6"/>
  <c r="L516" i="6" s="1"/>
  <c r="U516" i="6"/>
  <c r="J516" i="6" s="1"/>
  <c r="N514" i="4"/>
  <c r="O514" i="4"/>
  <c r="F590" i="4"/>
  <c r="B590" i="4" s="1"/>
  <c r="A590" i="4" s="1"/>
  <c r="D591" i="4"/>
  <c r="C591" i="4"/>
  <c r="N516" i="6"/>
  <c r="O516" i="6"/>
  <c r="AD517" i="6" l="1"/>
  <c r="AD515" i="4"/>
  <c r="D592" i="4"/>
  <c r="F591" i="4"/>
  <c r="B591" i="4" s="1"/>
  <c r="A591" i="4" s="1"/>
  <c r="C592" i="4"/>
  <c r="V515" i="4"/>
  <c r="K515" i="4" s="1"/>
  <c r="U515" i="4"/>
  <c r="J515" i="4" s="1"/>
  <c r="W515" i="4"/>
  <c r="L515" i="4" s="1"/>
  <c r="T515" i="4"/>
  <c r="I515" i="4" s="1"/>
  <c r="H518" i="6"/>
  <c r="S519" i="6"/>
  <c r="AC518" i="6"/>
  <c r="G518" i="6"/>
  <c r="N515" i="4"/>
  <c r="O515" i="4"/>
  <c r="C592" i="6"/>
  <c r="D592" i="6"/>
  <c r="F591" i="6"/>
  <c r="B591" i="6" s="1"/>
  <c r="A591" i="6" s="1"/>
  <c r="AC516" i="4"/>
  <c r="S517" i="4"/>
  <c r="H516" i="4"/>
  <c r="G516" i="4"/>
  <c r="O516" i="5"/>
  <c r="N516" i="5"/>
  <c r="N517" i="6"/>
  <c r="O517" i="6"/>
  <c r="D591" i="5"/>
  <c r="F590" i="5"/>
  <c r="B590" i="5" s="1"/>
  <c r="A590" i="5" s="1"/>
  <c r="C591" i="5"/>
  <c r="W516" i="5"/>
  <c r="L516" i="5" s="1"/>
  <c r="V516" i="5"/>
  <c r="K516" i="5" s="1"/>
  <c r="U516" i="5"/>
  <c r="J516" i="5" s="1"/>
  <c r="T516" i="5"/>
  <c r="I516" i="5" s="1"/>
  <c r="V517" i="6"/>
  <c r="K517" i="6" s="1"/>
  <c r="W517" i="6"/>
  <c r="L517" i="6" s="1"/>
  <c r="T517" i="6"/>
  <c r="I517" i="6" s="1"/>
  <c r="U517" i="6"/>
  <c r="J517" i="6" s="1"/>
  <c r="H517" i="5"/>
  <c r="G517" i="5"/>
  <c r="AC517" i="5"/>
  <c r="S518" i="5"/>
  <c r="AD518" i="6" l="1"/>
  <c r="AD517" i="5"/>
  <c r="AD516" i="4"/>
  <c r="N517" i="5"/>
  <c r="O517" i="5"/>
  <c r="V518" i="6"/>
  <c r="K518" i="6" s="1"/>
  <c r="T518" i="6"/>
  <c r="I518" i="6" s="1"/>
  <c r="W518" i="6"/>
  <c r="L518" i="6" s="1"/>
  <c r="U518" i="6"/>
  <c r="J518" i="6" s="1"/>
  <c r="S520" i="6"/>
  <c r="AC519" i="6"/>
  <c r="H519" i="6"/>
  <c r="G519" i="6"/>
  <c r="N518" i="6"/>
  <c r="O518" i="6"/>
  <c r="D592" i="5"/>
  <c r="C592" i="5"/>
  <c r="F591" i="5"/>
  <c r="B591" i="5" s="1"/>
  <c r="A591" i="5" s="1"/>
  <c r="D593" i="6"/>
  <c r="C593" i="6"/>
  <c r="F592" i="6"/>
  <c r="B592" i="6" s="1"/>
  <c r="A592" i="6" s="1"/>
  <c r="AC518" i="5"/>
  <c r="S519" i="5"/>
  <c r="G518" i="5"/>
  <c r="H518" i="5"/>
  <c r="V516" i="4"/>
  <c r="K516" i="4" s="1"/>
  <c r="W516" i="4"/>
  <c r="L516" i="4" s="1"/>
  <c r="T516" i="4"/>
  <c r="I516" i="4" s="1"/>
  <c r="U516" i="4"/>
  <c r="J516" i="4" s="1"/>
  <c r="F592" i="4"/>
  <c r="B592" i="4" s="1"/>
  <c r="A592" i="4" s="1"/>
  <c r="D593" i="4"/>
  <c r="C593" i="4"/>
  <c r="O516" i="4"/>
  <c r="N516" i="4"/>
  <c r="U517" i="5"/>
  <c r="J517" i="5" s="1"/>
  <c r="T517" i="5"/>
  <c r="I517" i="5" s="1"/>
  <c r="W517" i="5"/>
  <c r="L517" i="5" s="1"/>
  <c r="V517" i="5"/>
  <c r="K517" i="5" s="1"/>
  <c r="G517" i="4"/>
  <c r="AC517" i="4"/>
  <c r="H517" i="4"/>
  <c r="S518" i="4"/>
  <c r="AD517" i="4" l="1"/>
  <c r="D593" i="5"/>
  <c r="F592" i="5"/>
  <c r="B592" i="5" s="1"/>
  <c r="A592" i="5" s="1"/>
  <c r="C593" i="5"/>
  <c r="H520" i="6"/>
  <c r="G520" i="6"/>
  <c r="S521" i="6"/>
  <c r="AC520" i="6"/>
  <c r="V517" i="4"/>
  <c r="K517" i="4" s="1"/>
  <c r="U517" i="4"/>
  <c r="J517" i="4" s="1"/>
  <c r="T517" i="4"/>
  <c r="I517" i="4" s="1"/>
  <c r="W517" i="4"/>
  <c r="L517" i="4" s="1"/>
  <c r="D594" i="4"/>
  <c r="F593" i="4"/>
  <c r="B593" i="4" s="1"/>
  <c r="A593" i="4" s="1"/>
  <c r="C594" i="4"/>
  <c r="C594" i="6"/>
  <c r="D594" i="6"/>
  <c r="F593" i="6"/>
  <c r="B593" i="6" s="1"/>
  <c r="A593" i="6" s="1"/>
  <c r="N518" i="5"/>
  <c r="O518" i="5"/>
  <c r="W518" i="5"/>
  <c r="L518" i="5" s="1"/>
  <c r="V518" i="5"/>
  <c r="K518" i="5" s="1"/>
  <c r="U518" i="5"/>
  <c r="J518" i="5" s="1"/>
  <c r="T518" i="5"/>
  <c r="I518" i="5" s="1"/>
  <c r="V519" i="6"/>
  <c r="K519" i="6" s="1"/>
  <c r="W519" i="6"/>
  <c r="L519" i="6" s="1"/>
  <c r="U519" i="6"/>
  <c r="J519" i="6" s="1"/>
  <c r="T519" i="6"/>
  <c r="I519" i="6" s="1"/>
  <c r="AC518" i="4"/>
  <c r="S519" i="4"/>
  <c r="H518" i="4"/>
  <c r="G518" i="4"/>
  <c r="H519" i="5"/>
  <c r="G519" i="5"/>
  <c r="AC519" i="5"/>
  <c r="S520" i="5"/>
  <c r="N519" i="6"/>
  <c r="O519" i="6"/>
  <c r="O517" i="4"/>
  <c r="N517" i="4"/>
  <c r="AD518" i="5"/>
  <c r="AD519" i="6"/>
  <c r="AD519" i="5" l="1"/>
  <c r="AD518" i="4"/>
  <c r="S522" i="6"/>
  <c r="AC521" i="6"/>
  <c r="H521" i="6"/>
  <c r="G521" i="6"/>
  <c r="AC520" i="5"/>
  <c r="S521" i="5"/>
  <c r="G520" i="5"/>
  <c r="H520" i="5"/>
  <c r="V520" i="6"/>
  <c r="K520" i="6" s="1"/>
  <c r="T520" i="6"/>
  <c r="I520" i="6" s="1"/>
  <c r="U520" i="6"/>
  <c r="J520" i="6" s="1"/>
  <c r="W520" i="6"/>
  <c r="L520" i="6" s="1"/>
  <c r="N520" i="6"/>
  <c r="O520" i="6"/>
  <c r="U519" i="5"/>
  <c r="J519" i="5" s="1"/>
  <c r="T519" i="5"/>
  <c r="I519" i="5" s="1"/>
  <c r="W519" i="5"/>
  <c r="L519" i="5" s="1"/>
  <c r="V519" i="5"/>
  <c r="K519" i="5" s="1"/>
  <c r="D594" i="5"/>
  <c r="C594" i="5"/>
  <c r="F593" i="5"/>
  <c r="B593" i="5" s="1"/>
  <c r="A593" i="5" s="1"/>
  <c r="O519" i="5"/>
  <c r="N519" i="5"/>
  <c r="D595" i="6"/>
  <c r="C595" i="6"/>
  <c r="F594" i="6"/>
  <c r="B594" i="6" s="1"/>
  <c r="A594" i="6" s="1"/>
  <c r="V518" i="4"/>
  <c r="K518" i="4" s="1"/>
  <c r="W518" i="4"/>
  <c r="L518" i="4" s="1"/>
  <c r="U518" i="4"/>
  <c r="J518" i="4" s="1"/>
  <c r="T518" i="4"/>
  <c r="I518" i="4" s="1"/>
  <c r="F594" i="4"/>
  <c r="B594" i="4" s="1"/>
  <c r="A594" i="4" s="1"/>
  <c r="D595" i="4"/>
  <c r="C595" i="4"/>
  <c r="O518" i="4"/>
  <c r="N518" i="4"/>
  <c r="AC519" i="4"/>
  <c r="H519" i="4"/>
  <c r="G519" i="4"/>
  <c r="S520" i="4"/>
  <c r="AD520" i="6"/>
  <c r="AD519" i="4" l="1"/>
  <c r="O520" i="5"/>
  <c r="N520" i="5"/>
  <c r="C596" i="6"/>
  <c r="D596" i="6"/>
  <c r="F595" i="6"/>
  <c r="B595" i="6" s="1"/>
  <c r="A595" i="6" s="1"/>
  <c r="D595" i="5"/>
  <c r="F594" i="5"/>
  <c r="B594" i="5" s="1"/>
  <c r="A594" i="5" s="1"/>
  <c r="C595" i="5"/>
  <c r="W520" i="5"/>
  <c r="L520" i="5" s="1"/>
  <c r="V520" i="5"/>
  <c r="K520" i="5" s="1"/>
  <c r="U520" i="5"/>
  <c r="J520" i="5" s="1"/>
  <c r="T520" i="5"/>
  <c r="I520" i="5" s="1"/>
  <c r="H521" i="5"/>
  <c r="G521" i="5"/>
  <c r="AC521" i="5"/>
  <c r="S522" i="5"/>
  <c r="AD520" i="5"/>
  <c r="V521" i="6"/>
  <c r="K521" i="6" s="1"/>
  <c r="W521" i="6"/>
  <c r="L521" i="6" s="1"/>
  <c r="U521" i="6"/>
  <c r="J521" i="6" s="1"/>
  <c r="T521" i="6"/>
  <c r="I521" i="6" s="1"/>
  <c r="D596" i="4"/>
  <c r="F595" i="4"/>
  <c r="B595" i="4" s="1"/>
  <c r="A595" i="4" s="1"/>
  <c r="C596" i="4"/>
  <c r="N521" i="6"/>
  <c r="O521" i="6"/>
  <c r="V519" i="4"/>
  <c r="K519" i="4" s="1"/>
  <c r="U519" i="4"/>
  <c r="J519" i="4" s="1"/>
  <c r="W519" i="4"/>
  <c r="L519" i="4" s="1"/>
  <c r="T519" i="4"/>
  <c r="I519" i="4" s="1"/>
  <c r="AD521" i="6"/>
  <c r="AC520" i="4"/>
  <c r="H520" i="4"/>
  <c r="G520" i="4"/>
  <c r="S521" i="4"/>
  <c r="O519" i="4"/>
  <c r="N519" i="4"/>
  <c r="H522" i="6"/>
  <c r="S523" i="6"/>
  <c r="AC522" i="6"/>
  <c r="G522" i="6"/>
  <c r="AD522" i="6" l="1"/>
  <c r="AD521" i="5"/>
  <c r="AC522" i="5"/>
  <c r="S523" i="5"/>
  <c r="G522" i="5"/>
  <c r="H522" i="5"/>
  <c r="S522" i="4"/>
  <c r="AC521" i="4"/>
  <c r="H521" i="4"/>
  <c r="G521" i="4"/>
  <c r="V522" i="6"/>
  <c r="K522" i="6" s="1"/>
  <c r="T522" i="6"/>
  <c r="I522" i="6" s="1"/>
  <c r="W522" i="6"/>
  <c r="L522" i="6" s="1"/>
  <c r="U522" i="6"/>
  <c r="J522" i="6" s="1"/>
  <c r="V520" i="4"/>
  <c r="K520" i="4" s="1"/>
  <c r="W520" i="4"/>
  <c r="L520" i="4" s="1"/>
  <c r="U520" i="4"/>
  <c r="J520" i="4" s="1"/>
  <c r="T520" i="4"/>
  <c r="I520" i="4" s="1"/>
  <c r="U521" i="5"/>
  <c r="J521" i="5" s="1"/>
  <c r="T521" i="5"/>
  <c r="I521" i="5" s="1"/>
  <c r="W521" i="5"/>
  <c r="L521" i="5" s="1"/>
  <c r="V521" i="5"/>
  <c r="K521" i="5" s="1"/>
  <c r="O521" i="5"/>
  <c r="N521" i="5"/>
  <c r="D596" i="5"/>
  <c r="C596" i="5"/>
  <c r="F595" i="5"/>
  <c r="B595" i="5" s="1"/>
  <c r="A595" i="5" s="1"/>
  <c r="D597" i="6"/>
  <c r="C597" i="6"/>
  <c r="F596" i="6"/>
  <c r="B596" i="6" s="1"/>
  <c r="A596" i="6" s="1"/>
  <c r="N520" i="4"/>
  <c r="O520" i="4"/>
  <c r="AC523" i="6"/>
  <c r="H523" i="6"/>
  <c r="G523" i="6"/>
  <c r="S524" i="6"/>
  <c r="AD520" i="4"/>
  <c r="F596" i="4"/>
  <c r="B596" i="4" s="1"/>
  <c r="A596" i="4" s="1"/>
  <c r="C597" i="4"/>
  <c r="D597" i="4"/>
  <c r="O522" i="6"/>
  <c r="N522" i="6"/>
  <c r="AD523" i="6" l="1"/>
  <c r="AD522" i="5"/>
  <c r="O521" i="4"/>
  <c r="N521" i="4"/>
  <c r="AD521" i="4"/>
  <c r="D597" i="5"/>
  <c r="F596" i="5"/>
  <c r="B596" i="5" s="1"/>
  <c r="A596" i="5" s="1"/>
  <c r="C597" i="5"/>
  <c r="AC522" i="4"/>
  <c r="G522" i="4"/>
  <c r="S523" i="4"/>
  <c r="H522" i="4"/>
  <c r="O522" i="5"/>
  <c r="N522" i="5"/>
  <c r="D598" i="4"/>
  <c r="F597" i="4"/>
  <c r="B597" i="4" s="1"/>
  <c r="A597" i="4" s="1"/>
  <c r="C598" i="4"/>
  <c r="H524" i="6"/>
  <c r="S525" i="6"/>
  <c r="AC524" i="6"/>
  <c r="G524" i="6"/>
  <c r="W522" i="5"/>
  <c r="L522" i="5" s="1"/>
  <c r="V522" i="5"/>
  <c r="K522" i="5" s="1"/>
  <c r="U522" i="5"/>
  <c r="J522" i="5" s="1"/>
  <c r="T522" i="5"/>
  <c r="I522" i="5" s="1"/>
  <c r="V523" i="6"/>
  <c r="K523" i="6" s="1"/>
  <c r="W523" i="6"/>
  <c r="L523" i="6" s="1"/>
  <c r="U523" i="6"/>
  <c r="J523" i="6" s="1"/>
  <c r="T523" i="6"/>
  <c r="I523" i="6" s="1"/>
  <c r="C598" i="6"/>
  <c r="D598" i="6"/>
  <c r="F597" i="6"/>
  <c r="B597" i="6" s="1"/>
  <c r="A597" i="6" s="1"/>
  <c r="H523" i="5"/>
  <c r="G523" i="5"/>
  <c r="AC523" i="5"/>
  <c r="S524" i="5"/>
  <c r="V521" i="4"/>
  <c r="K521" i="4" s="1"/>
  <c r="U521" i="4"/>
  <c r="J521" i="4" s="1"/>
  <c r="T521" i="4"/>
  <c r="I521" i="4" s="1"/>
  <c r="W521" i="4"/>
  <c r="L521" i="4" s="1"/>
  <c r="N523" i="6"/>
  <c r="O523" i="6"/>
  <c r="AD522" i="4" l="1"/>
  <c r="D598" i="5"/>
  <c r="C598" i="5"/>
  <c r="F597" i="5"/>
  <c r="B597" i="5" s="1"/>
  <c r="A597" i="5" s="1"/>
  <c r="AD524" i="6"/>
  <c r="G525" i="6"/>
  <c r="S526" i="6"/>
  <c r="H525" i="6"/>
  <c r="AC525" i="6"/>
  <c r="N524" i="6"/>
  <c r="O524" i="6"/>
  <c r="V524" i="6"/>
  <c r="K524" i="6" s="1"/>
  <c r="T524" i="6"/>
  <c r="I524" i="6" s="1"/>
  <c r="U524" i="6"/>
  <c r="J524" i="6" s="1"/>
  <c r="W524" i="6"/>
  <c r="L524" i="6" s="1"/>
  <c r="D599" i="6"/>
  <c r="C599" i="6"/>
  <c r="F598" i="6"/>
  <c r="B598" i="6" s="1"/>
  <c r="A598" i="6" s="1"/>
  <c r="F598" i="4"/>
  <c r="B598" i="4" s="1"/>
  <c r="A598" i="4" s="1"/>
  <c r="D599" i="4"/>
  <c r="C599" i="4"/>
  <c r="O522" i="4"/>
  <c r="N522" i="4"/>
  <c r="AC524" i="5"/>
  <c r="S525" i="5"/>
  <c r="G524" i="5"/>
  <c r="H524" i="5"/>
  <c r="S524" i="4"/>
  <c r="AC523" i="4"/>
  <c r="H523" i="4"/>
  <c r="G523" i="4"/>
  <c r="N523" i="5"/>
  <c r="O523" i="5"/>
  <c r="AD523" i="5"/>
  <c r="V522" i="4"/>
  <c r="K522" i="4" s="1"/>
  <c r="W522" i="4"/>
  <c r="L522" i="4" s="1"/>
  <c r="U522" i="4"/>
  <c r="J522" i="4" s="1"/>
  <c r="T522" i="4"/>
  <c r="I522" i="4" s="1"/>
  <c r="U523" i="5"/>
  <c r="J523" i="5" s="1"/>
  <c r="T523" i="5"/>
  <c r="I523" i="5" s="1"/>
  <c r="W523" i="5"/>
  <c r="L523" i="5" s="1"/>
  <c r="V523" i="5"/>
  <c r="K523" i="5" s="1"/>
  <c r="N523" i="4" l="1"/>
  <c r="O523" i="4"/>
  <c r="V525" i="6"/>
  <c r="K525" i="6" s="1"/>
  <c r="W525" i="6"/>
  <c r="L525" i="6" s="1"/>
  <c r="U525" i="6"/>
  <c r="J525" i="6" s="1"/>
  <c r="T525" i="6"/>
  <c r="I525" i="6" s="1"/>
  <c r="AD523" i="4"/>
  <c r="V523" i="4"/>
  <c r="K523" i="4" s="1"/>
  <c r="U523" i="4"/>
  <c r="J523" i="4" s="1"/>
  <c r="W523" i="4"/>
  <c r="L523" i="4" s="1"/>
  <c r="T523" i="4"/>
  <c r="I523" i="4" s="1"/>
  <c r="AC524" i="4"/>
  <c r="H524" i="4"/>
  <c r="S525" i="4"/>
  <c r="G524" i="4"/>
  <c r="D600" i="4"/>
  <c r="F599" i="4"/>
  <c r="B599" i="4" s="1"/>
  <c r="A599" i="4" s="1"/>
  <c r="C600" i="4"/>
  <c r="C600" i="6"/>
  <c r="D600" i="6"/>
  <c r="F599" i="6"/>
  <c r="B599" i="6" s="1"/>
  <c r="A599" i="6" s="1"/>
  <c r="N524" i="5"/>
  <c r="O524" i="5"/>
  <c r="W524" i="5"/>
  <c r="L524" i="5" s="1"/>
  <c r="V524" i="5"/>
  <c r="K524" i="5" s="1"/>
  <c r="U524" i="5"/>
  <c r="J524" i="5" s="1"/>
  <c r="T524" i="5"/>
  <c r="I524" i="5" s="1"/>
  <c r="H525" i="5"/>
  <c r="G525" i="5"/>
  <c r="AC525" i="5"/>
  <c r="S526" i="5"/>
  <c r="AD525" i="6"/>
  <c r="D599" i="5"/>
  <c r="F598" i="5"/>
  <c r="B598" i="5" s="1"/>
  <c r="A598" i="5" s="1"/>
  <c r="C599" i="5"/>
  <c r="H526" i="6"/>
  <c r="S527" i="6"/>
  <c r="AC526" i="6"/>
  <c r="G526" i="6"/>
  <c r="AD524" i="5"/>
  <c r="O525" i="6"/>
  <c r="N525" i="6"/>
  <c r="AD524" i="4" l="1"/>
  <c r="AC527" i="6"/>
  <c r="H527" i="6"/>
  <c r="G527" i="6"/>
  <c r="S528" i="6"/>
  <c r="AC526" i="5"/>
  <c r="S527" i="5"/>
  <c r="G526" i="5"/>
  <c r="H526" i="5"/>
  <c r="D601" i="6"/>
  <c r="C601" i="6"/>
  <c r="F600" i="6"/>
  <c r="B600" i="6" s="1"/>
  <c r="A600" i="6" s="1"/>
  <c r="S526" i="4"/>
  <c r="AC525" i="4"/>
  <c r="H525" i="4"/>
  <c r="G525" i="4"/>
  <c r="F600" i="4"/>
  <c r="B600" i="4" s="1"/>
  <c r="A600" i="4" s="1"/>
  <c r="C601" i="4"/>
  <c r="D601" i="4"/>
  <c r="O526" i="6"/>
  <c r="N526" i="6"/>
  <c r="AD525" i="5"/>
  <c r="O524" i="4"/>
  <c r="N524" i="4"/>
  <c r="D600" i="5"/>
  <c r="C600" i="5"/>
  <c r="F599" i="5"/>
  <c r="B599" i="5" s="1"/>
  <c r="A599" i="5" s="1"/>
  <c r="V526" i="6"/>
  <c r="K526" i="6" s="1"/>
  <c r="T526" i="6"/>
  <c r="I526" i="6" s="1"/>
  <c r="W526" i="6"/>
  <c r="L526" i="6" s="1"/>
  <c r="U526" i="6"/>
  <c r="J526" i="6" s="1"/>
  <c r="U525" i="5"/>
  <c r="J525" i="5" s="1"/>
  <c r="T525" i="5"/>
  <c r="I525" i="5" s="1"/>
  <c r="W525" i="5"/>
  <c r="L525" i="5" s="1"/>
  <c r="V525" i="5"/>
  <c r="K525" i="5" s="1"/>
  <c r="N525" i="5"/>
  <c r="O525" i="5"/>
  <c r="AD526" i="6"/>
  <c r="V524" i="4"/>
  <c r="K524" i="4" s="1"/>
  <c r="U524" i="4"/>
  <c r="J524" i="4" s="1"/>
  <c r="T524" i="4"/>
  <c r="I524" i="4" s="1"/>
  <c r="W524" i="4"/>
  <c r="L524" i="4" s="1"/>
  <c r="AD525" i="4" l="1"/>
  <c r="O525" i="4"/>
  <c r="N525" i="4"/>
  <c r="N526" i="5"/>
  <c r="O526" i="5"/>
  <c r="W526" i="5"/>
  <c r="L526" i="5" s="1"/>
  <c r="V526" i="5"/>
  <c r="K526" i="5" s="1"/>
  <c r="U526" i="5"/>
  <c r="J526" i="5" s="1"/>
  <c r="T526" i="5"/>
  <c r="I526" i="5" s="1"/>
  <c r="D601" i="5"/>
  <c r="F600" i="5"/>
  <c r="B600" i="5" s="1"/>
  <c r="A600" i="5" s="1"/>
  <c r="C601" i="5"/>
  <c r="AC526" i="4"/>
  <c r="G526" i="4"/>
  <c r="H526" i="4"/>
  <c r="S527" i="4"/>
  <c r="H527" i="5"/>
  <c r="G527" i="5"/>
  <c r="AC527" i="5"/>
  <c r="S528" i="5"/>
  <c r="D602" i="4"/>
  <c r="F601" i="4"/>
  <c r="B601" i="4" s="1"/>
  <c r="A601" i="4" s="1"/>
  <c r="C602" i="4"/>
  <c r="AD526" i="5"/>
  <c r="H528" i="6"/>
  <c r="AC528" i="6"/>
  <c r="S529" i="6"/>
  <c r="G528" i="6"/>
  <c r="V527" i="6"/>
  <c r="K527" i="6" s="1"/>
  <c r="U527" i="6"/>
  <c r="J527" i="6" s="1"/>
  <c r="T527" i="6"/>
  <c r="I527" i="6" s="1"/>
  <c r="W527" i="6"/>
  <c r="L527" i="6" s="1"/>
  <c r="C602" i="6"/>
  <c r="D602" i="6"/>
  <c r="F601" i="6"/>
  <c r="B601" i="6" s="1"/>
  <c r="A601" i="6" s="1"/>
  <c r="O527" i="6"/>
  <c r="N527" i="6"/>
  <c r="V525" i="4"/>
  <c r="K525" i="4" s="1"/>
  <c r="U525" i="4"/>
  <c r="J525" i="4" s="1"/>
  <c r="W525" i="4"/>
  <c r="L525" i="4" s="1"/>
  <c r="T525" i="4"/>
  <c r="I525" i="4" s="1"/>
  <c r="AD527" i="6"/>
  <c r="AD526" i="4" l="1"/>
  <c r="AD527" i="5"/>
  <c r="AD528" i="6"/>
  <c r="N528" i="6"/>
  <c r="O528" i="6"/>
  <c r="AC528" i="5"/>
  <c r="S529" i="5"/>
  <c r="G528" i="5"/>
  <c r="H528" i="5"/>
  <c r="U527" i="5"/>
  <c r="J527" i="5" s="1"/>
  <c r="T527" i="5"/>
  <c r="I527" i="5" s="1"/>
  <c r="W527" i="5"/>
  <c r="L527" i="5" s="1"/>
  <c r="V527" i="5"/>
  <c r="K527" i="5" s="1"/>
  <c r="F602" i="4"/>
  <c r="B602" i="4" s="1"/>
  <c r="A602" i="4" s="1"/>
  <c r="D603" i="4"/>
  <c r="C603" i="4"/>
  <c r="N527" i="5"/>
  <c r="O527" i="5"/>
  <c r="D602" i="5"/>
  <c r="C602" i="5"/>
  <c r="F601" i="5"/>
  <c r="B601" i="5" s="1"/>
  <c r="A601" i="5" s="1"/>
  <c r="S528" i="4"/>
  <c r="AC527" i="4"/>
  <c r="H527" i="4"/>
  <c r="G527" i="4"/>
  <c r="V528" i="6"/>
  <c r="K528" i="6" s="1"/>
  <c r="T528" i="6"/>
  <c r="I528" i="6" s="1"/>
  <c r="W528" i="6"/>
  <c r="L528" i="6" s="1"/>
  <c r="U528" i="6"/>
  <c r="J528" i="6" s="1"/>
  <c r="N526" i="4"/>
  <c r="O526" i="4"/>
  <c r="D603" i="6"/>
  <c r="C603" i="6"/>
  <c r="F602" i="6"/>
  <c r="B602" i="6" s="1"/>
  <c r="A602" i="6" s="1"/>
  <c r="H529" i="6"/>
  <c r="S530" i="6"/>
  <c r="G529" i="6"/>
  <c r="AC529" i="6"/>
  <c r="V526" i="4"/>
  <c r="K526" i="4" s="1"/>
  <c r="T526" i="4"/>
  <c r="I526" i="4" s="1"/>
  <c r="W526" i="4"/>
  <c r="L526" i="4" s="1"/>
  <c r="U526" i="4"/>
  <c r="J526" i="4" s="1"/>
  <c r="AD527" i="4" l="1"/>
  <c r="AD529" i="6"/>
  <c r="D604" i="4"/>
  <c r="F603" i="4"/>
  <c r="B603" i="4" s="1"/>
  <c r="A603" i="4" s="1"/>
  <c r="C604" i="4"/>
  <c r="C604" i="6"/>
  <c r="D604" i="6"/>
  <c r="F603" i="6"/>
  <c r="B603" i="6" s="1"/>
  <c r="A603" i="6" s="1"/>
  <c r="O528" i="5"/>
  <c r="N528" i="5"/>
  <c r="W528" i="5"/>
  <c r="L528" i="5" s="1"/>
  <c r="V528" i="5"/>
  <c r="K528" i="5" s="1"/>
  <c r="U528" i="5"/>
  <c r="J528" i="5" s="1"/>
  <c r="T528" i="5"/>
  <c r="I528" i="5" s="1"/>
  <c r="D603" i="5"/>
  <c r="F602" i="5"/>
  <c r="B602" i="5" s="1"/>
  <c r="A602" i="5" s="1"/>
  <c r="C603" i="5"/>
  <c r="V529" i="6"/>
  <c r="K529" i="6" s="1"/>
  <c r="T529" i="6"/>
  <c r="I529" i="6" s="1"/>
  <c r="W529" i="6"/>
  <c r="L529" i="6" s="1"/>
  <c r="U529" i="6"/>
  <c r="J529" i="6" s="1"/>
  <c r="V527" i="4"/>
  <c r="K527" i="4" s="1"/>
  <c r="U527" i="4"/>
  <c r="J527" i="4" s="1"/>
  <c r="W527" i="4"/>
  <c r="L527" i="4" s="1"/>
  <c r="T527" i="4"/>
  <c r="I527" i="4" s="1"/>
  <c r="H529" i="5"/>
  <c r="G529" i="5"/>
  <c r="AC529" i="5"/>
  <c r="S530" i="5"/>
  <c r="H530" i="6"/>
  <c r="G530" i="6"/>
  <c r="S531" i="6"/>
  <c r="AC530" i="6"/>
  <c r="N527" i="4"/>
  <c r="O527" i="4"/>
  <c r="AD528" i="5"/>
  <c r="O529" i="6"/>
  <c r="N529" i="6"/>
  <c r="AC528" i="4"/>
  <c r="S529" i="4"/>
  <c r="H528" i="4"/>
  <c r="G528" i="4"/>
  <c r="AD528" i="4" l="1"/>
  <c r="O530" i="6"/>
  <c r="N530" i="6"/>
  <c r="AC530" i="5"/>
  <c r="S531" i="5"/>
  <c r="G530" i="5"/>
  <c r="H530" i="5"/>
  <c r="AD529" i="5"/>
  <c r="D605" i="6"/>
  <c r="C605" i="6"/>
  <c r="F604" i="6"/>
  <c r="B604" i="6" s="1"/>
  <c r="A604" i="6" s="1"/>
  <c r="U529" i="5"/>
  <c r="J529" i="5" s="1"/>
  <c r="T529" i="5"/>
  <c r="I529" i="5" s="1"/>
  <c r="W529" i="5"/>
  <c r="L529" i="5" s="1"/>
  <c r="V529" i="5"/>
  <c r="K529" i="5" s="1"/>
  <c r="V528" i="4"/>
  <c r="K528" i="4" s="1"/>
  <c r="U528" i="4"/>
  <c r="J528" i="4" s="1"/>
  <c r="T528" i="4"/>
  <c r="I528" i="4" s="1"/>
  <c r="W528" i="4"/>
  <c r="L528" i="4" s="1"/>
  <c r="O529" i="5"/>
  <c r="N529" i="5"/>
  <c r="O528" i="4"/>
  <c r="N528" i="4"/>
  <c r="AD530" i="6"/>
  <c r="F604" i="4"/>
  <c r="B604" i="4" s="1"/>
  <c r="A604" i="4" s="1"/>
  <c r="D605" i="4"/>
  <c r="C605" i="4"/>
  <c r="D604" i="5"/>
  <c r="C604" i="5"/>
  <c r="F603" i="5"/>
  <c r="B603" i="5" s="1"/>
  <c r="A603" i="5" s="1"/>
  <c r="G529" i="4"/>
  <c r="AC529" i="4"/>
  <c r="S530" i="4"/>
  <c r="H529" i="4"/>
  <c r="H531" i="6"/>
  <c r="G531" i="6"/>
  <c r="AC531" i="6"/>
  <c r="S532" i="6"/>
  <c r="V530" i="6"/>
  <c r="K530" i="6" s="1"/>
  <c r="T530" i="6"/>
  <c r="I530" i="6" s="1"/>
  <c r="W530" i="6"/>
  <c r="L530" i="6" s="1"/>
  <c r="U530" i="6"/>
  <c r="J530" i="6" s="1"/>
  <c r="AD531" i="6" l="1"/>
  <c r="AD529" i="4"/>
  <c r="V529" i="4"/>
  <c r="K529" i="4" s="1"/>
  <c r="U529" i="4"/>
  <c r="J529" i="4" s="1"/>
  <c r="W529" i="4"/>
  <c r="L529" i="4" s="1"/>
  <c r="T529" i="4"/>
  <c r="I529" i="4" s="1"/>
  <c r="H532" i="6"/>
  <c r="G532" i="6"/>
  <c r="AC532" i="6"/>
  <c r="S533" i="6"/>
  <c r="N530" i="5"/>
  <c r="O530" i="5"/>
  <c r="W530" i="5"/>
  <c r="L530" i="5" s="1"/>
  <c r="V530" i="5"/>
  <c r="K530" i="5" s="1"/>
  <c r="U530" i="5"/>
  <c r="J530" i="5" s="1"/>
  <c r="T530" i="5"/>
  <c r="I530" i="5" s="1"/>
  <c r="V531" i="6"/>
  <c r="K531" i="6" s="1"/>
  <c r="T531" i="6"/>
  <c r="I531" i="6" s="1"/>
  <c r="W531" i="6"/>
  <c r="L531" i="6" s="1"/>
  <c r="U531" i="6"/>
  <c r="J531" i="6" s="1"/>
  <c r="H531" i="5"/>
  <c r="G531" i="5"/>
  <c r="AC531" i="5"/>
  <c r="S532" i="5"/>
  <c r="N531" i="6"/>
  <c r="O531" i="6"/>
  <c r="D605" i="5"/>
  <c r="F604" i="5"/>
  <c r="B604" i="5" s="1"/>
  <c r="A604" i="5" s="1"/>
  <c r="C605" i="5"/>
  <c r="AD530" i="5"/>
  <c r="O529" i="4"/>
  <c r="N529" i="4"/>
  <c r="C606" i="6"/>
  <c r="D606" i="6"/>
  <c r="F605" i="6"/>
  <c r="B605" i="6" s="1"/>
  <c r="A605" i="6" s="1"/>
  <c r="AC530" i="4"/>
  <c r="S531" i="4"/>
  <c r="H530" i="4"/>
  <c r="G530" i="4"/>
  <c r="D606" i="4"/>
  <c r="F605" i="4"/>
  <c r="B605" i="4" s="1"/>
  <c r="A605" i="4" s="1"/>
  <c r="C606" i="4"/>
  <c r="AD532" i="6" l="1"/>
  <c r="D607" i="6"/>
  <c r="C607" i="6"/>
  <c r="F606" i="6"/>
  <c r="B606" i="6" s="1"/>
  <c r="A606" i="6" s="1"/>
  <c r="N531" i="5"/>
  <c r="O531" i="5"/>
  <c r="V532" i="6"/>
  <c r="K532" i="6" s="1"/>
  <c r="T532" i="6"/>
  <c r="I532" i="6" s="1"/>
  <c r="W532" i="6"/>
  <c r="L532" i="6" s="1"/>
  <c r="U532" i="6"/>
  <c r="J532" i="6" s="1"/>
  <c r="V530" i="4"/>
  <c r="K530" i="4" s="1"/>
  <c r="T530" i="4"/>
  <c r="I530" i="4" s="1"/>
  <c r="U530" i="4"/>
  <c r="J530" i="4" s="1"/>
  <c r="W530" i="4"/>
  <c r="L530" i="4" s="1"/>
  <c r="O532" i="6"/>
  <c r="N532" i="6"/>
  <c r="U531" i="5"/>
  <c r="J531" i="5" s="1"/>
  <c r="T531" i="5"/>
  <c r="I531" i="5" s="1"/>
  <c r="W531" i="5"/>
  <c r="L531" i="5" s="1"/>
  <c r="V531" i="5"/>
  <c r="K531" i="5" s="1"/>
  <c r="S532" i="4"/>
  <c r="AC531" i="4"/>
  <c r="H531" i="4"/>
  <c r="G531" i="4"/>
  <c r="F606" i="4"/>
  <c r="B606" i="4" s="1"/>
  <c r="A606" i="4" s="1"/>
  <c r="D607" i="4"/>
  <c r="C607" i="4"/>
  <c r="O530" i="4"/>
  <c r="N530" i="4"/>
  <c r="AC532" i="5"/>
  <c r="S533" i="5"/>
  <c r="G532" i="5"/>
  <c r="H532" i="5"/>
  <c r="AD530" i="4"/>
  <c r="D606" i="5"/>
  <c r="C606" i="5"/>
  <c r="F605" i="5"/>
  <c r="B605" i="5" s="1"/>
  <c r="A605" i="5" s="1"/>
  <c r="AD531" i="5"/>
  <c r="H533" i="6"/>
  <c r="S534" i="6"/>
  <c r="G533" i="6"/>
  <c r="AC533" i="6"/>
  <c r="AD533" i="6" l="1"/>
  <c r="AD532" i="5"/>
  <c r="AD531" i="4"/>
  <c r="V531" i="4"/>
  <c r="K531" i="4" s="1"/>
  <c r="U531" i="4"/>
  <c r="J531" i="4" s="1"/>
  <c r="W531" i="4"/>
  <c r="L531" i="4" s="1"/>
  <c r="T531" i="4"/>
  <c r="I531" i="4" s="1"/>
  <c r="O531" i="4"/>
  <c r="N531" i="4"/>
  <c r="V533" i="6"/>
  <c r="K533" i="6" s="1"/>
  <c r="T533" i="6"/>
  <c r="I533" i="6" s="1"/>
  <c r="W533" i="6"/>
  <c r="L533" i="6" s="1"/>
  <c r="U533" i="6"/>
  <c r="J533" i="6" s="1"/>
  <c r="D608" i="4"/>
  <c r="F607" i="4"/>
  <c r="B607" i="4" s="1"/>
  <c r="A607" i="4" s="1"/>
  <c r="C608" i="4"/>
  <c r="AC532" i="4"/>
  <c r="S533" i="4"/>
  <c r="H532" i="4"/>
  <c r="G532" i="4"/>
  <c r="H533" i="5"/>
  <c r="G533" i="5"/>
  <c r="AC533" i="5"/>
  <c r="S534" i="5"/>
  <c r="H534" i="6"/>
  <c r="G534" i="6"/>
  <c r="S535" i="6"/>
  <c r="AC534" i="6"/>
  <c r="C608" i="6"/>
  <c r="D608" i="6"/>
  <c r="F607" i="6"/>
  <c r="B607" i="6" s="1"/>
  <c r="A607" i="6" s="1"/>
  <c r="N533" i="6"/>
  <c r="O533" i="6"/>
  <c r="D607" i="5"/>
  <c r="F606" i="5"/>
  <c r="B606" i="5" s="1"/>
  <c r="A606" i="5" s="1"/>
  <c r="C607" i="5"/>
  <c r="N532" i="5"/>
  <c r="O532" i="5"/>
  <c r="W532" i="5"/>
  <c r="L532" i="5" s="1"/>
  <c r="V532" i="5"/>
  <c r="K532" i="5" s="1"/>
  <c r="U532" i="5"/>
  <c r="J532" i="5" s="1"/>
  <c r="T532" i="5"/>
  <c r="I532" i="5" s="1"/>
  <c r="AD534" i="6" l="1"/>
  <c r="AD533" i="5"/>
  <c r="U533" i="5"/>
  <c r="J533" i="5" s="1"/>
  <c r="T533" i="5"/>
  <c r="I533" i="5" s="1"/>
  <c r="W533" i="5"/>
  <c r="L533" i="5" s="1"/>
  <c r="V533" i="5"/>
  <c r="K533" i="5" s="1"/>
  <c r="F608" i="4"/>
  <c r="B608" i="4" s="1"/>
  <c r="A608" i="4" s="1"/>
  <c r="D609" i="4"/>
  <c r="C609" i="4"/>
  <c r="O533" i="5"/>
  <c r="N533" i="5"/>
  <c r="H535" i="6"/>
  <c r="G535" i="6"/>
  <c r="AC535" i="6"/>
  <c r="S536" i="6"/>
  <c r="N532" i="4"/>
  <c r="O532" i="4"/>
  <c r="D608" i="5"/>
  <c r="C608" i="5"/>
  <c r="F607" i="5"/>
  <c r="B607" i="5" s="1"/>
  <c r="A607" i="5" s="1"/>
  <c r="V534" i="6"/>
  <c r="K534" i="6" s="1"/>
  <c r="T534" i="6"/>
  <c r="I534" i="6" s="1"/>
  <c r="W534" i="6"/>
  <c r="L534" i="6" s="1"/>
  <c r="U534" i="6"/>
  <c r="J534" i="6" s="1"/>
  <c r="G533" i="4"/>
  <c r="H533" i="4"/>
  <c r="S534" i="4"/>
  <c r="AC533" i="4"/>
  <c r="N534" i="6"/>
  <c r="O534" i="6"/>
  <c r="AD532" i="4"/>
  <c r="AC534" i="5"/>
  <c r="S535" i="5"/>
  <c r="G534" i="5"/>
  <c r="H534" i="5"/>
  <c r="V532" i="4"/>
  <c r="K532" i="4" s="1"/>
  <c r="W532" i="4"/>
  <c r="L532" i="4" s="1"/>
  <c r="T532" i="4"/>
  <c r="I532" i="4" s="1"/>
  <c r="U532" i="4"/>
  <c r="J532" i="4" s="1"/>
  <c r="D609" i="6"/>
  <c r="C609" i="6"/>
  <c r="F608" i="6"/>
  <c r="B608" i="6" s="1"/>
  <c r="A608" i="6" s="1"/>
  <c r="AD535" i="6" l="1"/>
  <c r="H535" i="5"/>
  <c r="G535" i="5"/>
  <c r="AC535" i="5"/>
  <c r="S536" i="5"/>
  <c r="AC534" i="4"/>
  <c r="S535" i="4"/>
  <c r="H534" i="4"/>
  <c r="G534" i="4"/>
  <c r="AD534" i="5"/>
  <c r="O533" i="4"/>
  <c r="N533" i="4"/>
  <c r="V535" i="6"/>
  <c r="K535" i="6" s="1"/>
  <c r="T535" i="6"/>
  <c r="I535" i="6" s="1"/>
  <c r="W535" i="6"/>
  <c r="L535" i="6" s="1"/>
  <c r="U535" i="6"/>
  <c r="J535" i="6" s="1"/>
  <c r="V533" i="4"/>
  <c r="K533" i="4" s="1"/>
  <c r="U533" i="4"/>
  <c r="J533" i="4" s="1"/>
  <c r="T533" i="4"/>
  <c r="I533" i="4" s="1"/>
  <c r="W533" i="4"/>
  <c r="L533" i="4" s="1"/>
  <c r="N535" i="6"/>
  <c r="O535" i="6"/>
  <c r="D609" i="5"/>
  <c r="C609" i="5"/>
  <c r="F608" i="5"/>
  <c r="B608" i="5" s="1"/>
  <c r="A608" i="5" s="1"/>
  <c r="O534" i="5"/>
  <c r="N534" i="5"/>
  <c r="D610" i="4"/>
  <c r="F609" i="4"/>
  <c r="B609" i="4" s="1"/>
  <c r="A609" i="4" s="1"/>
  <c r="C610" i="4"/>
  <c r="C610" i="6"/>
  <c r="D610" i="6"/>
  <c r="F609" i="6"/>
  <c r="B609" i="6" s="1"/>
  <c r="A609" i="6" s="1"/>
  <c r="W534" i="5"/>
  <c r="L534" i="5" s="1"/>
  <c r="V534" i="5"/>
  <c r="K534" i="5" s="1"/>
  <c r="U534" i="5"/>
  <c r="J534" i="5" s="1"/>
  <c r="T534" i="5"/>
  <c r="I534" i="5" s="1"/>
  <c r="AD533" i="4"/>
  <c r="H536" i="6"/>
  <c r="G536" i="6"/>
  <c r="AC536" i="6"/>
  <c r="S537" i="6"/>
  <c r="AD536" i="6" l="1"/>
  <c r="AD534" i="4"/>
  <c r="O534" i="4"/>
  <c r="N534" i="4"/>
  <c r="D611" i="6"/>
  <c r="C611" i="6"/>
  <c r="F610" i="6"/>
  <c r="B610" i="6" s="1"/>
  <c r="A610" i="6" s="1"/>
  <c r="H535" i="4"/>
  <c r="G535" i="4"/>
  <c r="S536" i="4"/>
  <c r="AC535" i="4"/>
  <c r="AC536" i="5"/>
  <c r="S537" i="5"/>
  <c r="G536" i="5"/>
  <c r="H536" i="5"/>
  <c r="F610" i="4"/>
  <c r="B610" i="4" s="1"/>
  <c r="A610" i="4" s="1"/>
  <c r="D611" i="4"/>
  <c r="C611" i="4"/>
  <c r="D610" i="5"/>
  <c r="C610" i="5"/>
  <c r="F609" i="5"/>
  <c r="B609" i="5" s="1"/>
  <c r="A609" i="5" s="1"/>
  <c r="AD535" i="5"/>
  <c r="U535" i="5"/>
  <c r="J535" i="5" s="1"/>
  <c r="T535" i="5"/>
  <c r="I535" i="5" s="1"/>
  <c r="W535" i="5"/>
  <c r="L535" i="5" s="1"/>
  <c r="V535" i="5"/>
  <c r="K535" i="5" s="1"/>
  <c r="H537" i="6"/>
  <c r="S538" i="6"/>
  <c r="G537" i="6"/>
  <c r="AC537" i="6"/>
  <c r="V536" i="6"/>
  <c r="K536" i="6" s="1"/>
  <c r="T536" i="6"/>
  <c r="I536" i="6" s="1"/>
  <c r="W536" i="6"/>
  <c r="L536" i="6" s="1"/>
  <c r="U536" i="6"/>
  <c r="J536" i="6" s="1"/>
  <c r="O535" i="5"/>
  <c r="N535" i="5"/>
  <c r="O536" i="6"/>
  <c r="N536" i="6"/>
  <c r="V534" i="4"/>
  <c r="K534" i="4" s="1"/>
  <c r="W534" i="4"/>
  <c r="L534" i="4" s="1"/>
  <c r="U534" i="4"/>
  <c r="J534" i="4" s="1"/>
  <c r="T534" i="4"/>
  <c r="I534" i="4" s="1"/>
  <c r="AD537" i="6" l="1"/>
  <c r="AD535" i="4"/>
  <c r="W536" i="5"/>
  <c r="L536" i="5" s="1"/>
  <c r="V536" i="5"/>
  <c r="K536" i="5" s="1"/>
  <c r="U536" i="5"/>
  <c r="J536" i="5" s="1"/>
  <c r="T536" i="5"/>
  <c r="I536" i="5" s="1"/>
  <c r="N536" i="5"/>
  <c r="O536" i="5"/>
  <c r="H537" i="5"/>
  <c r="G537" i="5"/>
  <c r="AC537" i="5"/>
  <c r="S538" i="5"/>
  <c r="AD536" i="5"/>
  <c r="C612" i="6"/>
  <c r="D612" i="6"/>
  <c r="F611" i="6"/>
  <c r="B611" i="6" s="1"/>
  <c r="A611" i="6" s="1"/>
  <c r="V537" i="6"/>
  <c r="K537" i="6" s="1"/>
  <c r="T537" i="6"/>
  <c r="I537" i="6" s="1"/>
  <c r="W537" i="6"/>
  <c r="L537" i="6" s="1"/>
  <c r="U537" i="6"/>
  <c r="J537" i="6" s="1"/>
  <c r="D612" i="4"/>
  <c r="F611" i="4"/>
  <c r="B611" i="4" s="1"/>
  <c r="A611" i="4" s="1"/>
  <c r="C612" i="4"/>
  <c r="AC538" i="6"/>
  <c r="S539" i="6"/>
  <c r="H538" i="6"/>
  <c r="G538" i="6"/>
  <c r="AC536" i="4"/>
  <c r="H536" i="4"/>
  <c r="G536" i="4"/>
  <c r="S537" i="4"/>
  <c r="N537" i="6"/>
  <c r="O537" i="6"/>
  <c r="V535" i="4"/>
  <c r="K535" i="4" s="1"/>
  <c r="U535" i="4"/>
  <c r="J535" i="4" s="1"/>
  <c r="W535" i="4"/>
  <c r="L535" i="4" s="1"/>
  <c r="T535" i="4"/>
  <c r="I535" i="4" s="1"/>
  <c r="D611" i="5"/>
  <c r="C611" i="5"/>
  <c r="F610" i="5"/>
  <c r="B610" i="5" s="1"/>
  <c r="A610" i="5" s="1"/>
  <c r="N535" i="4"/>
  <c r="O535" i="4"/>
  <c r="AD537" i="5" l="1"/>
  <c r="AD536" i="4"/>
  <c r="V538" i="6"/>
  <c r="K538" i="6" s="1"/>
  <c r="T538" i="6"/>
  <c r="I538" i="6" s="1"/>
  <c r="U538" i="6"/>
  <c r="J538" i="6" s="1"/>
  <c r="W538" i="6"/>
  <c r="L538" i="6" s="1"/>
  <c r="H539" i="6"/>
  <c r="AC539" i="6"/>
  <c r="G539" i="6"/>
  <c r="S540" i="6"/>
  <c r="D613" i="6"/>
  <c r="C613" i="6"/>
  <c r="F612" i="6"/>
  <c r="B612" i="6" s="1"/>
  <c r="A612" i="6" s="1"/>
  <c r="V536" i="4"/>
  <c r="K536" i="4" s="1"/>
  <c r="W536" i="4"/>
  <c r="L536" i="4" s="1"/>
  <c r="U536" i="4"/>
  <c r="J536" i="4" s="1"/>
  <c r="T536" i="4"/>
  <c r="I536" i="4" s="1"/>
  <c r="O537" i="5"/>
  <c r="N537" i="5"/>
  <c r="AD538" i="6"/>
  <c r="O536" i="4"/>
  <c r="N536" i="4"/>
  <c r="F612" i="4"/>
  <c r="B612" i="4" s="1"/>
  <c r="A612" i="4" s="1"/>
  <c r="C613" i="4"/>
  <c r="D613" i="4"/>
  <c r="AC538" i="5"/>
  <c r="S539" i="5"/>
  <c r="G538" i="5"/>
  <c r="H538" i="5"/>
  <c r="O538" i="6"/>
  <c r="N538" i="6"/>
  <c r="F611" i="5"/>
  <c r="B611" i="5" s="1"/>
  <c r="A611" i="5" s="1"/>
  <c r="D612" i="5"/>
  <c r="C612" i="5"/>
  <c r="S538" i="4"/>
  <c r="AC537" i="4"/>
  <c r="H537" i="4"/>
  <c r="G537" i="4"/>
  <c r="U537" i="5"/>
  <c r="J537" i="5" s="1"/>
  <c r="T537" i="5"/>
  <c r="I537" i="5" s="1"/>
  <c r="W537" i="5"/>
  <c r="L537" i="5" s="1"/>
  <c r="V537" i="5"/>
  <c r="K537" i="5" s="1"/>
  <c r="AD537" i="4" l="1"/>
  <c r="O539" i="6"/>
  <c r="N539" i="6"/>
  <c r="V537" i="4"/>
  <c r="K537" i="4" s="1"/>
  <c r="U537" i="4"/>
  <c r="J537" i="4" s="1"/>
  <c r="T537" i="4"/>
  <c r="I537" i="4" s="1"/>
  <c r="W537" i="4"/>
  <c r="L537" i="4" s="1"/>
  <c r="C614" i="6"/>
  <c r="D614" i="6"/>
  <c r="F613" i="6"/>
  <c r="B613" i="6" s="1"/>
  <c r="A613" i="6" s="1"/>
  <c r="O537" i="4"/>
  <c r="N537" i="4"/>
  <c r="W538" i="5"/>
  <c r="L538" i="5" s="1"/>
  <c r="V538" i="5"/>
  <c r="K538" i="5" s="1"/>
  <c r="U538" i="5"/>
  <c r="J538" i="5" s="1"/>
  <c r="T538" i="5"/>
  <c r="I538" i="5" s="1"/>
  <c r="AC540" i="6"/>
  <c r="S541" i="6"/>
  <c r="H540" i="6"/>
  <c r="G540" i="6"/>
  <c r="O538" i="5"/>
  <c r="N538" i="5"/>
  <c r="V539" i="6"/>
  <c r="K539" i="6" s="1"/>
  <c r="U539" i="6"/>
  <c r="J539" i="6" s="1"/>
  <c r="T539" i="6"/>
  <c r="I539" i="6" s="1"/>
  <c r="W539" i="6"/>
  <c r="L539" i="6" s="1"/>
  <c r="D614" i="4"/>
  <c r="F613" i="4"/>
  <c r="B613" i="4" s="1"/>
  <c r="A613" i="4" s="1"/>
  <c r="C614" i="4"/>
  <c r="AC538" i="4"/>
  <c r="G538" i="4"/>
  <c r="S539" i="4"/>
  <c r="H538" i="4"/>
  <c r="H539" i="5"/>
  <c r="G539" i="5"/>
  <c r="AC539" i="5"/>
  <c r="S540" i="5"/>
  <c r="F612" i="5"/>
  <c r="B612" i="5" s="1"/>
  <c r="A612" i="5" s="1"/>
  <c r="C613" i="5"/>
  <c r="D613" i="5"/>
  <c r="AD538" i="5"/>
  <c r="AD539" i="6"/>
  <c r="AD539" i="5" l="1"/>
  <c r="AD540" i="6"/>
  <c r="AD538" i="4"/>
  <c r="V538" i="4"/>
  <c r="K538" i="4" s="1"/>
  <c r="W538" i="4"/>
  <c r="L538" i="4" s="1"/>
  <c r="U538" i="4"/>
  <c r="J538" i="4" s="1"/>
  <c r="T538" i="4"/>
  <c r="I538" i="4" s="1"/>
  <c r="H541" i="6"/>
  <c r="G541" i="6"/>
  <c r="S542" i="6"/>
  <c r="AC541" i="6"/>
  <c r="F614" i="4"/>
  <c r="B614" i="4" s="1"/>
  <c r="A614" i="4" s="1"/>
  <c r="D615" i="4"/>
  <c r="C615" i="4"/>
  <c r="N539" i="5"/>
  <c r="O539" i="5"/>
  <c r="D615" i="6"/>
  <c r="C615" i="6"/>
  <c r="F614" i="6"/>
  <c r="B614" i="6" s="1"/>
  <c r="A614" i="6" s="1"/>
  <c r="U539" i="5"/>
  <c r="J539" i="5" s="1"/>
  <c r="T539" i="5"/>
  <c r="I539" i="5" s="1"/>
  <c r="W539" i="5"/>
  <c r="L539" i="5" s="1"/>
  <c r="V539" i="5"/>
  <c r="K539" i="5" s="1"/>
  <c r="N538" i="4"/>
  <c r="O538" i="4"/>
  <c r="W540" i="6"/>
  <c r="L540" i="6" s="1"/>
  <c r="V540" i="6"/>
  <c r="K540" i="6" s="1"/>
  <c r="T540" i="6"/>
  <c r="I540" i="6" s="1"/>
  <c r="U540" i="6"/>
  <c r="J540" i="6" s="1"/>
  <c r="AC540" i="5"/>
  <c r="S541" i="5"/>
  <c r="G540" i="5"/>
  <c r="H540" i="5"/>
  <c r="F613" i="5"/>
  <c r="B613" i="5" s="1"/>
  <c r="A613" i="5" s="1"/>
  <c r="D614" i="5"/>
  <c r="C614" i="5"/>
  <c r="S540" i="4"/>
  <c r="AC539" i="4"/>
  <c r="H539" i="4"/>
  <c r="G539" i="4"/>
  <c r="O540" i="6"/>
  <c r="N540" i="6"/>
  <c r="AD540" i="5" l="1"/>
  <c r="AD539" i="4"/>
  <c r="N539" i="4"/>
  <c r="O539" i="4"/>
  <c r="AC542" i="6"/>
  <c r="S543" i="6"/>
  <c r="H542" i="6"/>
  <c r="G542" i="6"/>
  <c r="V541" i="6"/>
  <c r="K541" i="6" s="1"/>
  <c r="U541" i="6"/>
  <c r="J541" i="6" s="1"/>
  <c r="T541" i="6"/>
  <c r="I541" i="6" s="1"/>
  <c r="W541" i="6"/>
  <c r="L541" i="6" s="1"/>
  <c r="N541" i="6"/>
  <c r="O541" i="6"/>
  <c r="D616" i="4"/>
  <c r="F615" i="4"/>
  <c r="B615" i="4" s="1"/>
  <c r="A615" i="4" s="1"/>
  <c r="C616" i="4"/>
  <c r="W540" i="5"/>
  <c r="L540" i="5" s="1"/>
  <c r="V540" i="5"/>
  <c r="K540" i="5" s="1"/>
  <c r="U540" i="5"/>
  <c r="J540" i="5" s="1"/>
  <c r="T540" i="5"/>
  <c r="I540" i="5" s="1"/>
  <c r="AC540" i="4"/>
  <c r="H540" i="4"/>
  <c r="G540" i="4"/>
  <c r="S541" i="4"/>
  <c r="N540" i="5"/>
  <c r="O540" i="5"/>
  <c r="H541" i="5"/>
  <c r="G541" i="5"/>
  <c r="AC541" i="5"/>
  <c r="S542" i="5"/>
  <c r="F614" i="5"/>
  <c r="B614" i="5" s="1"/>
  <c r="A614" i="5" s="1"/>
  <c r="C615" i="5"/>
  <c r="D615" i="5"/>
  <c r="C616" i="6"/>
  <c r="D616" i="6"/>
  <c r="F615" i="6"/>
  <c r="B615" i="6" s="1"/>
  <c r="A615" i="6" s="1"/>
  <c r="V539" i="4"/>
  <c r="K539" i="4" s="1"/>
  <c r="U539" i="4"/>
  <c r="J539" i="4" s="1"/>
  <c r="W539" i="4"/>
  <c r="L539" i="4" s="1"/>
  <c r="T539" i="4"/>
  <c r="I539" i="4" s="1"/>
  <c r="AD541" i="6"/>
  <c r="O541" i="5" l="1"/>
  <c r="N541" i="5"/>
  <c r="W542" i="6"/>
  <c r="L542" i="6" s="1"/>
  <c r="V542" i="6"/>
  <c r="K542" i="6" s="1"/>
  <c r="T542" i="6"/>
  <c r="I542" i="6" s="1"/>
  <c r="U542" i="6"/>
  <c r="J542" i="6" s="1"/>
  <c r="F615" i="5"/>
  <c r="B615" i="5" s="1"/>
  <c r="A615" i="5" s="1"/>
  <c r="D616" i="5"/>
  <c r="C616" i="5"/>
  <c r="O542" i="6"/>
  <c r="N542" i="6"/>
  <c r="H543" i="6"/>
  <c r="G543" i="6"/>
  <c r="S544" i="6"/>
  <c r="AC543" i="6"/>
  <c r="U541" i="5"/>
  <c r="J541" i="5" s="1"/>
  <c r="T541" i="5"/>
  <c r="I541" i="5" s="1"/>
  <c r="W541" i="5"/>
  <c r="L541" i="5" s="1"/>
  <c r="V541" i="5"/>
  <c r="K541" i="5" s="1"/>
  <c r="S542" i="4"/>
  <c r="AC541" i="4"/>
  <c r="H541" i="4"/>
  <c r="G541" i="4"/>
  <c r="V540" i="4"/>
  <c r="K540" i="4" s="1"/>
  <c r="U540" i="4"/>
  <c r="J540" i="4" s="1"/>
  <c r="T540" i="4"/>
  <c r="I540" i="4" s="1"/>
  <c r="W540" i="4"/>
  <c r="L540" i="4" s="1"/>
  <c r="AD542" i="6"/>
  <c r="AC542" i="5"/>
  <c r="S543" i="5"/>
  <c r="G542" i="5"/>
  <c r="H542" i="5"/>
  <c r="N540" i="4"/>
  <c r="O540" i="4"/>
  <c r="C617" i="4"/>
  <c r="F616" i="4"/>
  <c r="B616" i="4" s="1"/>
  <c r="A616" i="4" s="1"/>
  <c r="D617" i="4"/>
  <c r="D617" i="6"/>
  <c r="C617" i="6"/>
  <c r="F616" i="6"/>
  <c r="B616" i="6" s="1"/>
  <c r="A616" i="6" s="1"/>
  <c r="AD541" i="5"/>
  <c r="AD540" i="4"/>
  <c r="AD543" i="6" l="1"/>
  <c r="W542" i="5"/>
  <c r="L542" i="5" s="1"/>
  <c r="V542" i="5"/>
  <c r="K542" i="5" s="1"/>
  <c r="U542" i="5"/>
  <c r="J542" i="5" s="1"/>
  <c r="T542" i="5"/>
  <c r="I542" i="5" s="1"/>
  <c r="H543" i="5"/>
  <c r="G543" i="5"/>
  <c r="AC543" i="5"/>
  <c r="S544" i="5"/>
  <c r="F616" i="5"/>
  <c r="B616" i="5" s="1"/>
  <c r="A616" i="5" s="1"/>
  <c r="D617" i="5"/>
  <c r="C617" i="5"/>
  <c r="N542" i="5"/>
  <c r="O542" i="5"/>
  <c r="AD542" i="5"/>
  <c r="V541" i="4"/>
  <c r="K541" i="4" s="1"/>
  <c r="U541" i="4"/>
  <c r="J541" i="4" s="1"/>
  <c r="W541" i="4"/>
  <c r="L541" i="4" s="1"/>
  <c r="T541" i="4"/>
  <c r="I541" i="4" s="1"/>
  <c r="N541" i="4"/>
  <c r="O541" i="4"/>
  <c r="D618" i="4"/>
  <c r="C618" i="4"/>
  <c r="F617" i="4"/>
  <c r="B617" i="4" s="1"/>
  <c r="A617" i="4" s="1"/>
  <c r="AD541" i="4"/>
  <c r="AC544" i="6"/>
  <c r="S545" i="6"/>
  <c r="H544" i="6"/>
  <c r="G544" i="6"/>
  <c r="AC542" i="4"/>
  <c r="G542" i="4"/>
  <c r="H542" i="4"/>
  <c r="S543" i="4"/>
  <c r="V543" i="6"/>
  <c r="K543" i="6" s="1"/>
  <c r="U543" i="6"/>
  <c r="J543" i="6" s="1"/>
  <c r="T543" i="6"/>
  <c r="I543" i="6" s="1"/>
  <c r="W543" i="6"/>
  <c r="L543" i="6" s="1"/>
  <c r="C618" i="6"/>
  <c r="D618" i="6"/>
  <c r="F617" i="6"/>
  <c r="B617" i="6" s="1"/>
  <c r="A617" i="6" s="1"/>
  <c r="N543" i="6"/>
  <c r="O543" i="6"/>
  <c r="AD543" i="5" l="1"/>
  <c r="D619" i="6"/>
  <c r="C619" i="6"/>
  <c r="F618" i="6"/>
  <c r="B618" i="6" s="1"/>
  <c r="A618" i="6" s="1"/>
  <c r="V542" i="4"/>
  <c r="K542" i="4" s="1"/>
  <c r="T542" i="4"/>
  <c r="I542" i="4" s="1"/>
  <c r="W542" i="4"/>
  <c r="L542" i="4" s="1"/>
  <c r="U542" i="4"/>
  <c r="J542" i="4" s="1"/>
  <c r="U543" i="5"/>
  <c r="J543" i="5" s="1"/>
  <c r="T543" i="5"/>
  <c r="I543" i="5" s="1"/>
  <c r="W543" i="5"/>
  <c r="L543" i="5" s="1"/>
  <c r="V543" i="5"/>
  <c r="K543" i="5" s="1"/>
  <c r="N542" i="4"/>
  <c r="O542" i="4"/>
  <c r="AD542" i="4"/>
  <c r="N543" i="5"/>
  <c r="O543" i="5"/>
  <c r="W544" i="6"/>
  <c r="L544" i="6" s="1"/>
  <c r="V544" i="6"/>
  <c r="K544" i="6" s="1"/>
  <c r="T544" i="6"/>
  <c r="I544" i="6" s="1"/>
  <c r="U544" i="6"/>
  <c r="J544" i="6" s="1"/>
  <c r="F618" i="4"/>
  <c r="B618" i="4" s="1"/>
  <c r="A618" i="4" s="1"/>
  <c r="D619" i="4"/>
  <c r="C619" i="4"/>
  <c r="F617" i="5"/>
  <c r="B617" i="5" s="1"/>
  <c r="A617" i="5" s="1"/>
  <c r="D618" i="5"/>
  <c r="C618" i="5"/>
  <c r="N544" i="6"/>
  <c r="O544" i="6"/>
  <c r="H545" i="6"/>
  <c r="G545" i="6"/>
  <c r="AC545" i="6"/>
  <c r="S546" i="6"/>
  <c r="AD544" i="6"/>
  <c r="S544" i="4"/>
  <c r="AC543" i="4"/>
  <c r="H543" i="4"/>
  <c r="G543" i="4"/>
  <c r="AC544" i="5"/>
  <c r="S545" i="5"/>
  <c r="G544" i="5"/>
  <c r="H544" i="5"/>
  <c r="AD543" i="4" l="1"/>
  <c r="AC544" i="4"/>
  <c r="S545" i="4"/>
  <c r="H544" i="4"/>
  <c r="G544" i="4"/>
  <c r="D620" i="4"/>
  <c r="C620" i="4"/>
  <c r="F619" i="4"/>
  <c r="B619" i="4" s="1"/>
  <c r="A619" i="4" s="1"/>
  <c r="O543" i="4"/>
  <c r="N543" i="4"/>
  <c r="O544" i="5"/>
  <c r="N544" i="5"/>
  <c r="N545" i="6"/>
  <c r="O545" i="6"/>
  <c r="H545" i="5"/>
  <c r="G545" i="5"/>
  <c r="AC545" i="5"/>
  <c r="S546" i="5"/>
  <c r="AC546" i="6"/>
  <c r="S547" i="6"/>
  <c r="H546" i="6"/>
  <c r="G546" i="6"/>
  <c r="W544" i="5"/>
  <c r="L544" i="5" s="1"/>
  <c r="V544" i="5"/>
  <c r="K544" i="5" s="1"/>
  <c r="U544" i="5"/>
  <c r="J544" i="5" s="1"/>
  <c r="T544" i="5"/>
  <c r="I544" i="5" s="1"/>
  <c r="AD544" i="5"/>
  <c r="AD545" i="6"/>
  <c r="F618" i="5"/>
  <c r="B618" i="5" s="1"/>
  <c r="A618" i="5" s="1"/>
  <c r="C619" i="5"/>
  <c r="D619" i="5"/>
  <c r="C620" i="6"/>
  <c r="D620" i="6"/>
  <c r="F619" i="6"/>
  <c r="B619" i="6" s="1"/>
  <c r="A619" i="6" s="1"/>
  <c r="V543" i="4"/>
  <c r="K543" i="4" s="1"/>
  <c r="U543" i="4"/>
  <c r="J543" i="4" s="1"/>
  <c r="W543" i="4"/>
  <c r="L543" i="4" s="1"/>
  <c r="T543" i="4"/>
  <c r="I543" i="4" s="1"/>
  <c r="V545" i="6"/>
  <c r="K545" i="6" s="1"/>
  <c r="U545" i="6"/>
  <c r="J545" i="6" s="1"/>
  <c r="T545" i="6"/>
  <c r="I545" i="6" s="1"/>
  <c r="W545" i="6"/>
  <c r="L545" i="6" s="1"/>
  <c r="AD545" i="5" l="1"/>
  <c r="N546" i="6"/>
  <c r="O546" i="6"/>
  <c r="D621" i="6"/>
  <c r="C621" i="6"/>
  <c r="F620" i="6"/>
  <c r="B620" i="6" s="1"/>
  <c r="A620" i="6" s="1"/>
  <c r="H547" i="6"/>
  <c r="G547" i="6"/>
  <c r="AC547" i="6"/>
  <c r="S548" i="6"/>
  <c r="F620" i="4"/>
  <c r="B620" i="4" s="1"/>
  <c r="A620" i="4" s="1"/>
  <c r="C621" i="4"/>
  <c r="D621" i="4"/>
  <c r="W546" i="6"/>
  <c r="L546" i="6" s="1"/>
  <c r="V546" i="6"/>
  <c r="K546" i="6" s="1"/>
  <c r="T546" i="6"/>
  <c r="I546" i="6" s="1"/>
  <c r="U546" i="6"/>
  <c r="J546" i="6" s="1"/>
  <c r="AD546" i="6"/>
  <c r="AC546" i="5"/>
  <c r="S547" i="5"/>
  <c r="G546" i="5"/>
  <c r="H546" i="5"/>
  <c r="V544" i="4"/>
  <c r="K544" i="4" s="1"/>
  <c r="U544" i="4"/>
  <c r="J544" i="4" s="1"/>
  <c r="W544" i="4"/>
  <c r="L544" i="4" s="1"/>
  <c r="T544" i="4"/>
  <c r="I544" i="4" s="1"/>
  <c r="O544" i="4"/>
  <c r="N544" i="4"/>
  <c r="F619" i="5"/>
  <c r="B619" i="5" s="1"/>
  <c r="A619" i="5" s="1"/>
  <c r="D620" i="5"/>
  <c r="C620" i="5"/>
  <c r="U545" i="5"/>
  <c r="J545" i="5" s="1"/>
  <c r="T545" i="5"/>
  <c r="I545" i="5" s="1"/>
  <c r="W545" i="5"/>
  <c r="L545" i="5" s="1"/>
  <c r="V545" i="5"/>
  <c r="K545" i="5" s="1"/>
  <c r="G545" i="4"/>
  <c r="H545" i="4"/>
  <c r="S546" i="4"/>
  <c r="AC545" i="4"/>
  <c r="N545" i="5"/>
  <c r="O545" i="5"/>
  <c r="AD544" i="4"/>
  <c r="AD547" i="6" l="1"/>
  <c r="O545" i="4"/>
  <c r="N545" i="4"/>
  <c r="D622" i="4"/>
  <c r="C622" i="4"/>
  <c r="F621" i="4"/>
  <c r="B621" i="4" s="1"/>
  <c r="A621" i="4" s="1"/>
  <c r="C622" i="6"/>
  <c r="D622" i="6"/>
  <c r="F621" i="6"/>
  <c r="B621" i="6" s="1"/>
  <c r="A621" i="6" s="1"/>
  <c r="V545" i="4"/>
  <c r="K545" i="4" s="1"/>
  <c r="U545" i="4"/>
  <c r="J545" i="4" s="1"/>
  <c r="W545" i="4"/>
  <c r="L545" i="4" s="1"/>
  <c r="T545" i="4"/>
  <c r="I545" i="4" s="1"/>
  <c r="W546" i="5"/>
  <c r="L546" i="5" s="1"/>
  <c r="V546" i="5"/>
  <c r="K546" i="5" s="1"/>
  <c r="U546" i="5"/>
  <c r="J546" i="5" s="1"/>
  <c r="T546" i="5"/>
  <c r="I546" i="5" s="1"/>
  <c r="AC548" i="6"/>
  <c r="S549" i="6"/>
  <c r="H548" i="6"/>
  <c r="G548" i="6"/>
  <c r="N546" i="5"/>
  <c r="O546" i="5"/>
  <c r="H547" i="5"/>
  <c r="G547" i="5"/>
  <c r="AC547" i="5"/>
  <c r="S548" i="5"/>
  <c r="AD545" i="4"/>
  <c r="AD546" i="5"/>
  <c r="V547" i="6"/>
  <c r="K547" i="6" s="1"/>
  <c r="U547" i="6"/>
  <c r="J547" i="6" s="1"/>
  <c r="T547" i="6"/>
  <c r="I547" i="6" s="1"/>
  <c r="W547" i="6"/>
  <c r="L547" i="6" s="1"/>
  <c r="AC546" i="4"/>
  <c r="S547" i="4"/>
  <c r="H546" i="4"/>
  <c r="G546" i="4"/>
  <c r="F620" i="5"/>
  <c r="B620" i="5" s="1"/>
  <c r="A620" i="5" s="1"/>
  <c r="D621" i="5"/>
  <c r="C621" i="5"/>
  <c r="O547" i="6"/>
  <c r="N547" i="6"/>
  <c r="AD548" i="6" l="1"/>
  <c r="O547" i="5"/>
  <c r="N547" i="5"/>
  <c r="U547" i="5"/>
  <c r="J547" i="5" s="1"/>
  <c r="T547" i="5"/>
  <c r="I547" i="5" s="1"/>
  <c r="W547" i="5"/>
  <c r="L547" i="5" s="1"/>
  <c r="V547" i="5"/>
  <c r="K547" i="5" s="1"/>
  <c r="F622" i="4"/>
  <c r="B622" i="4" s="1"/>
  <c r="A622" i="4" s="1"/>
  <c r="D623" i="4"/>
  <c r="C623" i="4"/>
  <c r="N546" i="4"/>
  <c r="O546" i="4"/>
  <c r="V546" i="4"/>
  <c r="K546" i="4" s="1"/>
  <c r="T546" i="4"/>
  <c r="I546" i="4" s="1"/>
  <c r="W546" i="4"/>
  <c r="L546" i="4" s="1"/>
  <c r="U546" i="4"/>
  <c r="J546" i="4" s="1"/>
  <c r="S548" i="4"/>
  <c r="AC547" i="4"/>
  <c r="H547" i="4"/>
  <c r="G547" i="4"/>
  <c r="W548" i="6"/>
  <c r="L548" i="6" s="1"/>
  <c r="V548" i="6"/>
  <c r="K548" i="6" s="1"/>
  <c r="T548" i="6"/>
  <c r="I548" i="6" s="1"/>
  <c r="U548" i="6"/>
  <c r="J548" i="6" s="1"/>
  <c r="AD546" i="4"/>
  <c r="AC548" i="5"/>
  <c r="S549" i="5"/>
  <c r="G548" i="5"/>
  <c r="H548" i="5"/>
  <c r="N548" i="6"/>
  <c r="O548" i="6"/>
  <c r="F621" i="5"/>
  <c r="B621" i="5" s="1"/>
  <c r="A621" i="5" s="1"/>
  <c r="D622" i="5"/>
  <c r="C622" i="5"/>
  <c r="AD547" i="5"/>
  <c r="H549" i="6"/>
  <c r="G549" i="6"/>
  <c r="S550" i="6"/>
  <c r="AC549" i="6"/>
  <c r="D623" i="6"/>
  <c r="C623" i="6"/>
  <c r="F622" i="6"/>
  <c r="B622" i="6" s="1"/>
  <c r="A622" i="6" s="1"/>
  <c r="AD549" i="6" l="1"/>
  <c r="AD548" i="5"/>
  <c r="AC550" i="6"/>
  <c r="S551" i="6"/>
  <c r="H550" i="6"/>
  <c r="G550" i="6"/>
  <c r="O547" i="4"/>
  <c r="N547" i="4"/>
  <c r="V549" i="6"/>
  <c r="K549" i="6" s="1"/>
  <c r="U549" i="6"/>
  <c r="J549" i="6" s="1"/>
  <c r="T549" i="6"/>
  <c r="I549" i="6" s="1"/>
  <c r="W549" i="6"/>
  <c r="L549" i="6" s="1"/>
  <c r="AD547" i="4"/>
  <c r="O549" i="6"/>
  <c r="N549" i="6"/>
  <c r="AC548" i="4"/>
  <c r="S549" i="4"/>
  <c r="H548" i="4"/>
  <c r="G548" i="4"/>
  <c r="D624" i="4"/>
  <c r="F623" i="4"/>
  <c r="B623" i="4" s="1"/>
  <c r="A623" i="4" s="1"/>
  <c r="C624" i="4"/>
  <c r="F622" i="5"/>
  <c r="B622" i="5" s="1"/>
  <c r="A622" i="5" s="1"/>
  <c r="C623" i="5"/>
  <c r="D623" i="5"/>
  <c r="W548" i="5"/>
  <c r="L548" i="5" s="1"/>
  <c r="V548" i="5"/>
  <c r="K548" i="5" s="1"/>
  <c r="U548" i="5"/>
  <c r="J548" i="5" s="1"/>
  <c r="T548" i="5"/>
  <c r="I548" i="5" s="1"/>
  <c r="V547" i="4"/>
  <c r="K547" i="4" s="1"/>
  <c r="U547" i="4"/>
  <c r="J547" i="4" s="1"/>
  <c r="W547" i="4"/>
  <c r="L547" i="4" s="1"/>
  <c r="T547" i="4"/>
  <c r="I547" i="4" s="1"/>
  <c r="O548" i="5"/>
  <c r="N548" i="5"/>
  <c r="C624" i="6"/>
  <c r="D624" i="6"/>
  <c r="F623" i="6"/>
  <c r="B623" i="6" s="1"/>
  <c r="A623" i="6" s="1"/>
  <c r="H549" i="5"/>
  <c r="G549" i="5"/>
  <c r="AC549" i="5"/>
  <c r="S550" i="5"/>
  <c r="AD549" i="5" l="1"/>
  <c r="AD548" i="4"/>
  <c r="F624" i="4"/>
  <c r="B624" i="4" s="1"/>
  <c r="A624" i="4" s="1"/>
  <c r="D625" i="4"/>
  <c r="C625" i="4"/>
  <c r="AC550" i="5"/>
  <c r="S551" i="5"/>
  <c r="G550" i="5"/>
  <c r="H550" i="5"/>
  <c r="W550" i="6"/>
  <c r="L550" i="6" s="1"/>
  <c r="V550" i="6"/>
  <c r="K550" i="6" s="1"/>
  <c r="T550" i="6"/>
  <c r="I550" i="6" s="1"/>
  <c r="U550" i="6"/>
  <c r="J550" i="6" s="1"/>
  <c r="D625" i="6"/>
  <c r="C625" i="6"/>
  <c r="F624" i="6"/>
  <c r="B624" i="6" s="1"/>
  <c r="A624" i="6" s="1"/>
  <c r="F623" i="5"/>
  <c r="B623" i="5" s="1"/>
  <c r="A623" i="5" s="1"/>
  <c r="D624" i="5"/>
  <c r="C624" i="5"/>
  <c r="O550" i="6"/>
  <c r="N550" i="6"/>
  <c r="U549" i="5"/>
  <c r="J549" i="5" s="1"/>
  <c r="T549" i="5"/>
  <c r="I549" i="5" s="1"/>
  <c r="W549" i="5"/>
  <c r="L549" i="5" s="1"/>
  <c r="V549" i="5"/>
  <c r="K549" i="5" s="1"/>
  <c r="V548" i="4"/>
  <c r="K548" i="4" s="1"/>
  <c r="W548" i="4"/>
  <c r="L548" i="4" s="1"/>
  <c r="U548" i="4"/>
  <c r="J548" i="4" s="1"/>
  <c r="T548" i="4"/>
  <c r="I548" i="4" s="1"/>
  <c r="H551" i="6"/>
  <c r="G551" i="6"/>
  <c r="S552" i="6"/>
  <c r="AC551" i="6"/>
  <c r="G549" i="4"/>
  <c r="S550" i="4"/>
  <c r="AC549" i="4"/>
  <c r="H549" i="4"/>
  <c r="N549" i="5"/>
  <c r="O549" i="5"/>
  <c r="N548" i="4"/>
  <c r="O548" i="4"/>
  <c r="AD550" i="6"/>
  <c r="AD549" i="4" l="1"/>
  <c r="AD550" i="5"/>
  <c r="O551" i="6"/>
  <c r="N551" i="6"/>
  <c r="D626" i="4"/>
  <c r="F625" i="4"/>
  <c r="B625" i="4" s="1"/>
  <c r="A625" i="4" s="1"/>
  <c r="C626" i="4"/>
  <c r="V549" i="4"/>
  <c r="K549" i="4" s="1"/>
  <c r="U549" i="4"/>
  <c r="J549" i="4" s="1"/>
  <c r="T549" i="4"/>
  <c r="I549" i="4" s="1"/>
  <c r="W549" i="4"/>
  <c r="L549" i="4" s="1"/>
  <c r="H551" i="5"/>
  <c r="G551" i="5"/>
  <c r="AC551" i="5"/>
  <c r="S552" i="5"/>
  <c r="AD551" i="6"/>
  <c r="N549" i="4"/>
  <c r="O549" i="4"/>
  <c r="AC550" i="4"/>
  <c r="S551" i="4"/>
  <c r="H550" i="4"/>
  <c r="G550" i="4"/>
  <c r="AC552" i="6"/>
  <c r="S553" i="6"/>
  <c r="H552" i="6"/>
  <c r="G552" i="6"/>
  <c r="F624" i="5"/>
  <c r="B624" i="5" s="1"/>
  <c r="A624" i="5" s="1"/>
  <c r="D625" i="5"/>
  <c r="C625" i="5"/>
  <c r="C626" i="6"/>
  <c r="D626" i="6"/>
  <c r="F625" i="6"/>
  <c r="B625" i="6" s="1"/>
  <c r="A625" i="6" s="1"/>
  <c r="N550" i="5"/>
  <c r="O550" i="5"/>
  <c r="V551" i="6"/>
  <c r="K551" i="6" s="1"/>
  <c r="U551" i="6"/>
  <c r="J551" i="6" s="1"/>
  <c r="T551" i="6"/>
  <c r="I551" i="6" s="1"/>
  <c r="W551" i="6"/>
  <c r="L551" i="6" s="1"/>
  <c r="W550" i="5"/>
  <c r="L550" i="5" s="1"/>
  <c r="V550" i="5"/>
  <c r="K550" i="5" s="1"/>
  <c r="U550" i="5"/>
  <c r="J550" i="5" s="1"/>
  <c r="T550" i="5"/>
  <c r="I550" i="5" s="1"/>
  <c r="AD550" i="4" l="1"/>
  <c r="O550" i="4"/>
  <c r="N550" i="4"/>
  <c r="U551" i="5"/>
  <c r="J551" i="5" s="1"/>
  <c r="T551" i="5"/>
  <c r="I551" i="5" s="1"/>
  <c r="W551" i="5"/>
  <c r="L551" i="5" s="1"/>
  <c r="V551" i="5"/>
  <c r="K551" i="5" s="1"/>
  <c r="F626" i="4"/>
  <c r="B626" i="4" s="1"/>
  <c r="A626" i="4" s="1"/>
  <c r="D627" i="4"/>
  <c r="C627" i="4"/>
  <c r="AC551" i="4"/>
  <c r="G551" i="4"/>
  <c r="S552" i="4"/>
  <c r="H551" i="4"/>
  <c r="N551" i="5"/>
  <c r="O551" i="5"/>
  <c r="W552" i="6"/>
  <c r="L552" i="6" s="1"/>
  <c r="V552" i="6"/>
  <c r="K552" i="6" s="1"/>
  <c r="T552" i="6"/>
  <c r="I552" i="6" s="1"/>
  <c r="U552" i="6"/>
  <c r="J552" i="6" s="1"/>
  <c r="D627" i="6"/>
  <c r="C627" i="6"/>
  <c r="F626" i="6"/>
  <c r="B626" i="6" s="1"/>
  <c r="A626" i="6" s="1"/>
  <c r="N552" i="6"/>
  <c r="O552" i="6"/>
  <c r="H553" i="6"/>
  <c r="G553" i="6"/>
  <c r="AC553" i="6"/>
  <c r="S554" i="6"/>
  <c r="AD552" i="6"/>
  <c r="AC552" i="5"/>
  <c r="S553" i="5"/>
  <c r="G552" i="5"/>
  <c r="H552" i="5"/>
  <c r="F625" i="5"/>
  <c r="B625" i="5" s="1"/>
  <c r="A625" i="5" s="1"/>
  <c r="D626" i="5"/>
  <c r="C626" i="5"/>
  <c r="V550" i="4"/>
  <c r="K550" i="4" s="1"/>
  <c r="W550" i="4"/>
  <c r="L550" i="4" s="1"/>
  <c r="U550" i="4"/>
  <c r="J550" i="4" s="1"/>
  <c r="T550" i="4"/>
  <c r="I550" i="4" s="1"/>
  <c r="AD551" i="5"/>
  <c r="AD553" i="6" l="1"/>
  <c r="AD552" i="5"/>
  <c r="V551" i="4"/>
  <c r="K551" i="4" s="1"/>
  <c r="U551" i="4"/>
  <c r="J551" i="4" s="1"/>
  <c r="W551" i="4"/>
  <c r="L551" i="4" s="1"/>
  <c r="T551" i="4"/>
  <c r="I551" i="4" s="1"/>
  <c r="H553" i="5"/>
  <c r="G553" i="5"/>
  <c r="AC553" i="5"/>
  <c r="S554" i="5"/>
  <c r="F626" i="5"/>
  <c r="B626" i="5" s="1"/>
  <c r="A626" i="5" s="1"/>
  <c r="C627" i="5"/>
  <c r="D627" i="5"/>
  <c r="AD551" i="4"/>
  <c r="AC554" i="6"/>
  <c r="S555" i="6"/>
  <c r="H554" i="6"/>
  <c r="G554" i="6"/>
  <c r="D628" i="4"/>
  <c r="C628" i="4"/>
  <c r="F627" i="4"/>
  <c r="B627" i="4" s="1"/>
  <c r="A627" i="4" s="1"/>
  <c r="AC552" i="4"/>
  <c r="H552" i="4"/>
  <c r="G552" i="4"/>
  <c r="S553" i="4"/>
  <c r="V553" i="6"/>
  <c r="K553" i="6" s="1"/>
  <c r="U553" i="6"/>
  <c r="J553" i="6" s="1"/>
  <c r="T553" i="6"/>
  <c r="I553" i="6" s="1"/>
  <c r="W553" i="6"/>
  <c r="L553" i="6" s="1"/>
  <c r="C628" i="6"/>
  <c r="F627" i="6"/>
  <c r="B627" i="6" s="1"/>
  <c r="A627" i="6" s="1"/>
  <c r="D628" i="6"/>
  <c r="O552" i="5"/>
  <c r="N552" i="5"/>
  <c r="O553" i="6"/>
  <c r="N553" i="6"/>
  <c r="W552" i="5"/>
  <c r="L552" i="5" s="1"/>
  <c r="V552" i="5"/>
  <c r="K552" i="5" s="1"/>
  <c r="U552" i="5"/>
  <c r="J552" i="5" s="1"/>
  <c r="T552" i="5"/>
  <c r="I552" i="5" s="1"/>
  <c r="O551" i="4"/>
  <c r="N551" i="4"/>
  <c r="AD554" i="6" l="1"/>
  <c r="AD553" i="5"/>
  <c r="U553" i="5"/>
  <c r="J553" i="5" s="1"/>
  <c r="T553" i="5"/>
  <c r="I553" i="5" s="1"/>
  <c r="W553" i="5"/>
  <c r="L553" i="5" s="1"/>
  <c r="V553" i="5"/>
  <c r="K553" i="5" s="1"/>
  <c r="S554" i="4"/>
  <c r="AC553" i="4"/>
  <c r="H553" i="4"/>
  <c r="G553" i="4"/>
  <c r="F628" i="4"/>
  <c r="B628" i="4" s="1"/>
  <c r="A628" i="4" s="1"/>
  <c r="C629" i="4"/>
  <c r="D629" i="4"/>
  <c r="V552" i="4"/>
  <c r="K552" i="4" s="1"/>
  <c r="W552" i="4"/>
  <c r="L552" i="4" s="1"/>
  <c r="U552" i="4"/>
  <c r="J552" i="4" s="1"/>
  <c r="T552" i="4"/>
  <c r="I552" i="4" s="1"/>
  <c r="F627" i="5"/>
  <c r="B627" i="5" s="1"/>
  <c r="A627" i="5" s="1"/>
  <c r="D628" i="5"/>
  <c r="C628" i="5"/>
  <c r="O553" i="5"/>
  <c r="N553" i="5"/>
  <c r="C629" i="6"/>
  <c r="F628" i="6"/>
  <c r="B628" i="6" s="1"/>
  <c r="A628" i="6" s="1"/>
  <c r="D629" i="6"/>
  <c r="O552" i="4"/>
  <c r="N552" i="4"/>
  <c r="W554" i="6"/>
  <c r="L554" i="6" s="1"/>
  <c r="V554" i="6"/>
  <c r="K554" i="6" s="1"/>
  <c r="T554" i="6"/>
  <c r="I554" i="6" s="1"/>
  <c r="U554" i="6"/>
  <c r="J554" i="6" s="1"/>
  <c r="AD552" i="4"/>
  <c r="N554" i="6"/>
  <c r="O554" i="6"/>
  <c r="H555" i="6"/>
  <c r="G555" i="6"/>
  <c r="AC555" i="6"/>
  <c r="S556" i="6"/>
  <c r="AC554" i="5"/>
  <c r="S555" i="5"/>
  <c r="G554" i="5"/>
  <c r="H554" i="5"/>
  <c r="C630" i="6" l="1"/>
  <c r="F629" i="6"/>
  <c r="B629" i="6" s="1"/>
  <c r="A629" i="6" s="1"/>
  <c r="D630" i="6"/>
  <c r="AC556" i="6"/>
  <c r="S557" i="6"/>
  <c r="H556" i="6"/>
  <c r="G556" i="6"/>
  <c r="AC554" i="4"/>
  <c r="G554" i="4"/>
  <c r="S555" i="4"/>
  <c r="H554" i="4"/>
  <c r="AD555" i="6"/>
  <c r="D630" i="4"/>
  <c r="C630" i="4"/>
  <c r="F629" i="4"/>
  <c r="B629" i="4" s="1"/>
  <c r="A629" i="4" s="1"/>
  <c r="O554" i="5"/>
  <c r="N554" i="5"/>
  <c r="W554" i="5"/>
  <c r="L554" i="5" s="1"/>
  <c r="V554" i="5"/>
  <c r="K554" i="5" s="1"/>
  <c r="U554" i="5"/>
  <c r="J554" i="5" s="1"/>
  <c r="T554" i="5"/>
  <c r="I554" i="5" s="1"/>
  <c r="F628" i="5"/>
  <c r="B628" i="5" s="1"/>
  <c r="A628" i="5" s="1"/>
  <c r="D629" i="5"/>
  <c r="C629" i="5"/>
  <c r="V553" i="4"/>
  <c r="K553" i="4" s="1"/>
  <c r="U553" i="4"/>
  <c r="J553" i="4" s="1"/>
  <c r="T553" i="4"/>
  <c r="I553" i="4" s="1"/>
  <c r="W553" i="4"/>
  <c r="L553" i="4" s="1"/>
  <c r="V555" i="6"/>
  <c r="K555" i="6" s="1"/>
  <c r="U555" i="6"/>
  <c r="J555" i="6" s="1"/>
  <c r="T555" i="6"/>
  <c r="I555" i="6" s="1"/>
  <c r="W555" i="6"/>
  <c r="L555" i="6" s="1"/>
  <c r="O555" i="6"/>
  <c r="N555" i="6"/>
  <c r="H555" i="5"/>
  <c r="G555" i="5"/>
  <c r="AC555" i="5"/>
  <c r="S556" i="5"/>
  <c r="O553" i="4"/>
  <c r="N553" i="4"/>
  <c r="AD554" i="5"/>
  <c r="AD553" i="4"/>
  <c r="AD556" i="6" l="1"/>
  <c r="U555" i="5"/>
  <c r="J555" i="5" s="1"/>
  <c r="T555" i="5"/>
  <c r="I555" i="5" s="1"/>
  <c r="W555" i="5"/>
  <c r="L555" i="5" s="1"/>
  <c r="V555" i="5"/>
  <c r="K555" i="5" s="1"/>
  <c r="N556" i="6"/>
  <c r="O556" i="6"/>
  <c r="AC556" i="5"/>
  <c r="S557" i="5"/>
  <c r="G556" i="5"/>
  <c r="H556" i="5"/>
  <c r="AD555" i="5"/>
  <c r="F629" i="5"/>
  <c r="B629" i="5" s="1"/>
  <c r="A629" i="5" s="1"/>
  <c r="D630" i="5"/>
  <c r="C630" i="5"/>
  <c r="H557" i="6"/>
  <c r="G557" i="6"/>
  <c r="S558" i="6"/>
  <c r="AC557" i="6"/>
  <c r="N554" i="4"/>
  <c r="O554" i="4"/>
  <c r="S556" i="4"/>
  <c r="AC555" i="4"/>
  <c r="H555" i="4"/>
  <c r="G555" i="4"/>
  <c r="O555" i="5"/>
  <c r="N555" i="5"/>
  <c r="V554" i="4"/>
  <c r="K554" i="4" s="1"/>
  <c r="W554" i="4"/>
  <c r="L554" i="4" s="1"/>
  <c r="U554" i="4"/>
  <c r="J554" i="4" s="1"/>
  <c r="T554" i="4"/>
  <c r="I554" i="4" s="1"/>
  <c r="AD554" i="4"/>
  <c r="F630" i="4"/>
  <c r="B630" i="4" s="1"/>
  <c r="A630" i="4" s="1"/>
  <c r="D631" i="4"/>
  <c r="C631" i="4"/>
  <c r="W556" i="6"/>
  <c r="L556" i="6" s="1"/>
  <c r="V556" i="6"/>
  <c r="K556" i="6" s="1"/>
  <c r="T556" i="6"/>
  <c r="I556" i="6" s="1"/>
  <c r="U556" i="6"/>
  <c r="J556" i="6" s="1"/>
  <c r="C631" i="6"/>
  <c r="F630" i="6"/>
  <c r="B630" i="6" s="1"/>
  <c r="A630" i="6" s="1"/>
  <c r="D631" i="6"/>
  <c r="AD557" i="6" l="1"/>
  <c r="AC558" i="6"/>
  <c r="S559" i="6"/>
  <c r="H558" i="6"/>
  <c r="G558" i="6"/>
  <c r="V555" i="4"/>
  <c r="K555" i="4" s="1"/>
  <c r="U555" i="4"/>
  <c r="J555" i="4" s="1"/>
  <c r="W555" i="4"/>
  <c r="L555" i="4" s="1"/>
  <c r="T555" i="4"/>
  <c r="I555" i="4" s="1"/>
  <c r="V557" i="6"/>
  <c r="K557" i="6" s="1"/>
  <c r="U557" i="6"/>
  <c r="J557" i="6" s="1"/>
  <c r="T557" i="6"/>
  <c r="I557" i="6" s="1"/>
  <c r="W557" i="6"/>
  <c r="L557" i="6" s="1"/>
  <c r="O556" i="5"/>
  <c r="N556" i="5"/>
  <c r="O555" i="4"/>
  <c r="N555" i="4"/>
  <c r="O557" i="6"/>
  <c r="N557" i="6"/>
  <c r="W556" i="5"/>
  <c r="L556" i="5" s="1"/>
  <c r="V556" i="5"/>
  <c r="K556" i="5" s="1"/>
  <c r="U556" i="5"/>
  <c r="J556" i="5" s="1"/>
  <c r="T556" i="5"/>
  <c r="I556" i="5" s="1"/>
  <c r="D632" i="4"/>
  <c r="C632" i="4"/>
  <c r="F631" i="4"/>
  <c r="B631" i="4" s="1"/>
  <c r="A631" i="4" s="1"/>
  <c r="AD555" i="4"/>
  <c r="H557" i="5"/>
  <c r="G557" i="5"/>
  <c r="AC557" i="5"/>
  <c r="S558" i="5"/>
  <c r="C632" i="6"/>
  <c r="F631" i="6"/>
  <c r="B631" i="6" s="1"/>
  <c r="A631" i="6" s="1"/>
  <c r="D632" i="6"/>
  <c r="AC556" i="4"/>
  <c r="H556" i="4"/>
  <c r="S557" i="4"/>
  <c r="G556" i="4"/>
  <c r="F630" i="5"/>
  <c r="B630" i="5" s="1"/>
  <c r="A630" i="5" s="1"/>
  <c r="C631" i="5"/>
  <c r="D631" i="5"/>
  <c r="AD556" i="5"/>
  <c r="U557" i="5" l="1"/>
  <c r="J557" i="5" s="1"/>
  <c r="T557" i="5"/>
  <c r="I557" i="5" s="1"/>
  <c r="W557" i="5"/>
  <c r="L557" i="5" s="1"/>
  <c r="V557" i="5"/>
  <c r="K557" i="5" s="1"/>
  <c r="V556" i="4"/>
  <c r="K556" i="4" s="1"/>
  <c r="U556" i="4"/>
  <c r="J556" i="4" s="1"/>
  <c r="T556" i="4"/>
  <c r="I556" i="4" s="1"/>
  <c r="W556" i="4"/>
  <c r="L556" i="4" s="1"/>
  <c r="F632" i="4"/>
  <c r="B632" i="4" s="1"/>
  <c r="A632" i="4" s="1"/>
  <c r="D633" i="4"/>
  <c r="C633" i="4"/>
  <c r="S558" i="4"/>
  <c r="AC557" i="4"/>
  <c r="H557" i="4"/>
  <c r="G557" i="4"/>
  <c r="C633" i="6"/>
  <c r="F632" i="6"/>
  <c r="B632" i="6" s="1"/>
  <c r="A632" i="6" s="1"/>
  <c r="D633" i="6"/>
  <c r="O556" i="4"/>
  <c r="N556" i="4"/>
  <c r="AC558" i="5"/>
  <c r="S559" i="5"/>
  <c r="G558" i="5"/>
  <c r="H558" i="5"/>
  <c r="W558" i="6"/>
  <c r="L558" i="6" s="1"/>
  <c r="V558" i="6"/>
  <c r="K558" i="6" s="1"/>
  <c r="T558" i="6"/>
  <c r="I558" i="6" s="1"/>
  <c r="U558" i="6"/>
  <c r="J558" i="6" s="1"/>
  <c r="AD556" i="4"/>
  <c r="AD557" i="5"/>
  <c r="N558" i="6"/>
  <c r="O558" i="6"/>
  <c r="H559" i="6"/>
  <c r="G559" i="6"/>
  <c r="S560" i="6"/>
  <c r="AC559" i="6"/>
  <c r="F631" i="5"/>
  <c r="B631" i="5" s="1"/>
  <c r="A631" i="5" s="1"/>
  <c r="D632" i="5"/>
  <c r="C632" i="5"/>
  <c r="N557" i="5"/>
  <c r="O557" i="5"/>
  <c r="AD558" i="6"/>
  <c r="AD557" i="4" l="1"/>
  <c r="AD559" i="6"/>
  <c r="D634" i="4"/>
  <c r="C634" i="4"/>
  <c r="F633" i="4"/>
  <c r="B633" i="4" s="1"/>
  <c r="A633" i="4" s="1"/>
  <c r="AC558" i="4"/>
  <c r="G558" i="4"/>
  <c r="H558" i="4"/>
  <c r="S559" i="4"/>
  <c r="N558" i="5"/>
  <c r="O558" i="5"/>
  <c r="AC560" i="6"/>
  <c r="S561" i="6"/>
  <c r="H560" i="6"/>
  <c r="G560" i="6"/>
  <c r="W558" i="5"/>
  <c r="L558" i="5" s="1"/>
  <c r="V558" i="5"/>
  <c r="K558" i="5" s="1"/>
  <c r="U558" i="5"/>
  <c r="J558" i="5" s="1"/>
  <c r="T558" i="5"/>
  <c r="I558" i="5" s="1"/>
  <c r="V559" i="6"/>
  <c r="K559" i="6" s="1"/>
  <c r="U559" i="6"/>
  <c r="J559" i="6" s="1"/>
  <c r="T559" i="6"/>
  <c r="I559" i="6" s="1"/>
  <c r="W559" i="6"/>
  <c r="L559" i="6" s="1"/>
  <c r="H559" i="5"/>
  <c r="G559" i="5"/>
  <c r="AC559" i="5"/>
  <c r="S560" i="5"/>
  <c r="D634" i="6"/>
  <c r="C634" i="6"/>
  <c r="F633" i="6"/>
  <c r="B633" i="6" s="1"/>
  <c r="A633" i="6" s="1"/>
  <c r="C633" i="5"/>
  <c r="F632" i="5"/>
  <c r="B632" i="5" s="1"/>
  <c r="A632" i="5" s="1"/>
  <c r="D633" i="5"/>
  <c r="O559" i="6"/>
  <c r="N559" i="6"/>
  <c r="AD558" i="5"/>
  <c r="V557" i="4"/>
  <c r="K557" i="4" s="1"/>
  <c r="U557" i="4"/>
  <c r="J557" i="4" s="1"/>
  <c r="W557" i="4"/>
  <c r="L557" i="4" s="1"/>
  <c r="T557" i="4"/>
  <c r="I557" i="4" s="1"/>
  <c r="O557" i="4"/>
  <c r="N557" i="4"/>
  <c r="AD559" i="5" l="1"/>
  <c r="AD560" i="6"/>
  <c r="O560" i="6"/>
  <c r="N560" i="6"/>
  <c r="AC560" i="5"/>
  <c r="S561" i="5"/>
  <c r="G560" i="5"/>
  <c r="H560" i="5"/>
  <c r="H561" i="6"/>
  <c r="G561" i="6"/>
  <c r="AC561" i="6"/>
  <c r="S562" i="6"/>
  <c r="AD558" i="4"/>
  <c r="F633" i="5"/>
  <c r="B633" i="5" s="1"/>
  <c r="A633" i="5" s="1"/>
  <c r="D634" i="5"/>
  <c r="C634" i="5"/>
  <c r="U559" i="5"/>
  <c r="J559" i="5" s="1"/>
  <c r="T559" i="5"/>
  <c r="I559" i="5" s="1"/>
  <c r="W559" i="5"/>
  <c r="L559" i="5" s="1"/>
  <c r="V559" i="5"/>
  <c r="K559" i="5" s="1"/>
  <c r="O559" i="5"/>
  <c r="N559" i="5"/>
  <c r="F634" i="4"/>
  <c r="B634" i="4" s="1"/>
  <c r="A634" i="4" s="1"/>
  <c r="D635" i="4"/>
  <c r="C635" i="4"/>
  <c r="V558" i="4"/>
  <c r="K558" i="4" s="1"/>
  <c r="T558" i="4"/>
  <c r="I558" i="4" s="1"/>
  <c r="W558" i="4"/>
  <c r="L558" i="4" s="1"/>
  <c r="U558" i="4"/>
  <c r="J558" i="4" s="1"/>
  <c r="C635" i="6"/>
  <c r="F634" i="6"/>
  <c r="B634" i="6" s="1"/>
  <c r="A634" i="6" s="1"/>
  <c r="D635" i="6"/>
  <c r="S560" i="4"/>
  <c r="AC559" i="4"/>
  <c r="H559" i="4"/>
  <c r="G559" i="4"/>
  <c r="W560" i="6"/>
  <c r="L560" i="6" s="1"/>
  <c r="V560" i="6"/>
  <c r="K560" i="6" s="1"/>
  <c r="T560" i="6"/>
  <c r="I560" i="6" s="1"/>
  <c r="U560" i="6"/>
  <c r="J560" i="6" s="1"/>
  <c r="O558" i="4"/>
  <c r="N558" i="4"/>
  <c r="AD559" i="4" l="1"/>
  <c r="C635" i="5"/>
  <c r="F634" i="5"/>
  <c r="B634" i="5" s="1"/>
  <c r="A634" i="5" s="1"/>
  <c r="D635" i="5"/>
  <c r="V561" i="6"/>
  <c r="K561" i="6" s="1"/>
  <c r="U561" i="6"/>
  <c r="J561" i="6" s="1"/>
  <c r="T561" i="6"/>
  <c r="I561" i="6" s="1"/>
  <c r="W561" i="6"/>
  <c r="L561" i="6" s="1"/>
  <c r="AC560" i="4"/>
  <c r="S561" i="4"/>
  <c r="H560" i="4"/>
  <c r="G560" i="4"/>
  <c r="N561" i="6"/>
  <c r="O561" i="6"/>
  <c r="W560" i="5"/>
  <c r="L560" i="5" s="1"/>
  <c r="V560" i="5"/>
  <c r="K560" i="5" s="1"/>
  <c r="U560" i="5"/>
  <c r="J560" i="5" s="1"/>
  <c r="T560" i="5"/>
  <c r="I560" i="5" s="1"/>
  <c r="D636" i="4"/>
  <c r="C636" i="4"/>
  <c r="F635" i="4"/>
  <c r="B635" i="4" s="1"/>
  <c r="A635" i="4" s="1"/>
  <c r="H561" i="5"/>
  <c r="G561" i="5"/>
  <c r="AC561" i="5"/>
  <c r="S562" i="5"/>
  <c r="AD560" i="5"/>
  <c r="V559" i="4"/>
  <c r="K559" i="4" s="1"/>
  <c r="U559" i="4"/>
  <c r="J559" i="4" s="1"/>
  <c r="W559" i="4"/>
  <c r="L559" i="4" s="1"/>
  <c r="T559" i="4"/>
  <c r="I559" i="4" s="1"/>
  <c r="D636" i="6"/>
  <c r="C636" i="6"/>
  <c r="F635" i="6"/>
  <c r="B635" i="6" s="1"/>
  <c r="A635" i="6" s="1"/>
  <c r="AC562" i="6"/>
  <c r="S563" i="6"/>
  <c r="H562" i="6"/>
  <c r="G562" i="6"/>
  <c r="O560" i="5"/>
  <c r="N560" i="5"/>
  <c r="N559" i="4"/>
  <c r="O559" i="4"/>
  <c r="AD561" i="6"/>
  <c r="AD562" i="6" l="1"/>
  <c r="AD561" i="5"/>
  <c r="O562" i="6"/>
  <c r="N562" i="6"/>
  <c r="H563" i="6"/>
  <c r="G563" i="6"/>
  <c r="AC563" i="6"/>
  <c r="S564" i="6"/>
  <c r="U561" i="5"/>
  <c r="J561" i="5" s="1"/>
  <c r="T561" i="5"/>
  <c r="I561" i="5" s="1"/>
  <c r="W561" i="5"/>
  <c r="L561" i="5" s="1"/>
  <c r="V561" i="5"/>
  <c r="K561" i="5" s="1"/>
  <c r="V560" i="4"/>
  <c r="K560" i="4" s="1"/>
  <c r="U560" i="4"/>
  <c r="J560" i="4" s="1"/>
  <c r="W560" i="4"/>
  <c r="L560" i="4" s="1"/>
  <c r="T560" i="4"/>
  <c r="I560" i="4" s="1"/>
  <c r="G561" i="4"/>
  <c r="S562" i="4"/>
  <c r="AC561" i="4"/>
  <c r="H561" i="4"/>
  <c r="N561" i="5"/>
  <c r="O561" i="5"/>
  <c r="AD560" i="4"/>
  <c r="C637" i="6"/>
  <c r="F636" i="6"/>
  <c r="B636" i="6" s="1"/>
  <c r="A636" i="6" s="1"/>
  <c r="D637" i="6"/>
  <c r="F636" i="4"/>
  <c r="B636" i="4" s="1"/>
  <c r="A636" i="4" s="1"/>
  <c r="C637" i="4"/>
  <c r="D637" i="4"/>
  <c r="F635" i="5"/>
  <c r="B635" i="5" s="1"/>
  <c r="A635" i="5" s="1"/>
  <c r="D636" i="5"/>
  <c r="C636" i="5"/>
  <c r="N560" i="4"/>
  <c r="O560" i="4"/>
  <c r="W562" i="6"/>
  <c r="L562" i="6" s="1"/>
  <c r="V562" i="6"/>
  <c r="K562" i="6" s="1"/>
  <c r="T562" i="6"/>
  <c r="I562" i="6" s="1"/>
  <c r="U562" i="6"/>
  <c r="J562" i="6" s="1"/>
  <c r="AC562" i="5"/>
  <c r="S563" i="5"/>
  <c r="G562" i="5"/>
  <c r="H562" i="5"/>
  <c r="AD563" i="6" l="1"/>
  <c r="AD562" i="5"/>
  <c r="C637" i="5"/>
  <c r="F636" i="5"/>
  <c r="B636" i="5" s="1"/>
  <c r="A636" i="5" s="1"/>
  <c r="D637" i="5"/>
  <c r="AC564" i="6"/>
  <c r="S565" i="6"/>
  <c r="H564" i="6"/>
  <c r="G564" i="6"/>
  <c r="N561" i="4"/>
  <c r="O561" i="4"/>
  <c r="V563" i="6"/>
  <c r="K563" i="6" s="1"/>
  <c r="U563" i="6"/>
  <c r="J563" i="6" s="1"/>
  <c r="T563" i="6"/>
  <c r="I563" i="6" s="1"/>
  <c r="W563" i="6"/>
  <c r="L563" i="6" s="1"/>
  <c r="O562" i="5"/>
  <c r="N562" i="5"/>
  <c r="AD561" i="4"/>
  <c r="N563" i="6"/>
  <c r="O563" i="6"/>
  <c r="W562" i="5"/>
  <c r="L562" i="5" s="1"/>
  <c r="V562" i="5"/>
  <c r="K562" i="5" s="1"/>
  <c r="U562" i="5"/>
  <c r="J562" i="5" s="1"/>
  <c r="T562" i="5"/>
  <c r="I562" i="5" s="1"/>
  <c r="D638" i="4"/>
  <c r="F637" i="4"/>
  <c r="B637" i="4" s="1"/>
  <c r="A637" i="4" s="1"/>
  <c r="C638" i="4"/>
  <c r="AC562" i="4"/>
  <c r="S563" i="4"/>
  <c r="H562" i="4"/>
  <c r="G562" i="4"/>
  <c r="H563" i="5"/>
  <c r="G563" i="5"/>
  <c r="AC563" i="5"/>
  <c r="S564" i="5"/>
  <c r="D638" i="6"/>
  <c r="C638" i="6"/>
  <c r="F637" i="6"/>
  <c r="B637" i="6" s="1"/>
  <c r="A637" i="6" s="1"/>
  <c r="V561" i="4"/>
  <c r="K561" i="4" s="1"/>
  <c r="U561" i="4"/>
  <c r="J561" i="4" s="1"/>
  <c r="W561" i="4"/>
  <c r="L561" i="4" s="1"/>
  <c r="T561" i="4"/>
  <c r="I561" i="4" s="1"/>
  <c r="AD564" i="6" l="1"/>
  <c r="O563" i="5"/>
  <c r="N563" i="5"/>
  <c r="H565" i="6"/>
  <c r="G565" i="6"/>
  <c r="S566" i="6"/>
  <c r="AC565" i="6"/>
  <c r="V562" i="4"/>
  <c r="K562" i="4" s="1"/>
  <c r="T562" i="4"/>
  <c r="I562" i="4" s="1"/>
  <c r="U562" i="4"/>
  <c r="J562" i="4" s="1"/>
  <c r="W562" i="4"/>
  <c r="L562" i="4" s="1"/>
  <c r="C639" i="6"/>
  <c r="F638" i="6"/>
  <c r="B638" i="6" s="1"/>
  <c r="A638" i="6" s="1"/>
  <c r="D639" i="6"/>
  <c r="O562" i="4"/>
  <c r="N562" i="4"/>
  <c r="S564" i="4"/>
  <c r="AC563" i="4"/>
  <c r="H563" i="4"/>
  <c r="G563" i="4"/>
  <c r="U563" i="5"/>
  <c r="J563" i="5" s="1"/>
  <c r="T563" i="5"/>
  <c r="I563" i="5" s="1"/>
  <c r="W563" i="5"/>
  <c r="L563" i="5" s="1"/>
  <c r="V563" i="5"/>
  <c r="K563" i="5" s="1"/>
  <c r="AD562" i="4"/>
  <c r="F638" i="4"/>
  <c r="B638" i="4" s="1"/>
  <c r="A638" i="4" s="1"/>
  <c r="D639" i="4"/>
  <c r="C639" i="4"/>
  <c r="AC564" i="5"/>
  <c r="S565" i="5"/>
  <c r="G564" i="5"/>
  <c r="H564" i="5"/>
  <c r="W564" i="6"/>
  <c r="L564" i="6" s="1"/>
  <c r="V564" i="6"/>
  <c r="K564" i="6" s="1"/>
  <c r="T564" i="6"/>
  <c r="I564" i="6" s="1"/>
  <c r="U564" i="6"/>
  <c r="J564" i="6" s="1"/>
  <c r="AD563" i="5"/>
  <c r="O564" i="6"/>
  <c r="N564" i="6"/>
  <c r="F637" i="5"/>
  <c r="B637" i="5" s="1"/>
  <c r="A637" i="5" s="1"/>
  <c r="D638" i="5"/>
  <c r="C638" i="5"/>
  <c r="AD565" i="6" l="1"/>
  <c r="AD564" i="5"/>
  <c r="W564" i="5"/>
  <c r="L564" i="5" s="1"/>
  <c r="V564" i="5"/>
  <c r="K564" i="5" s="1"/>
  <c r="U564" i="5"/>
  <c r="J564" i="5" s="1"/>
  <c r="T564" i="5"/>
  <c r="I564" i="5" s="1"/>
  <c r="N563" i="4"/>
  <c r="O563" i="4"/>
  <c r="H565" i="5"/>
  <c r="G565" i="5"/>
  <c r="AC565" i="5"/>
  <c r="S566" i="5"/>
  <c r="AD563" i="4"/>
  <c r="O564" i="5"/>
  <c r="N564" i="5"/>
  <c r="AC564" i="4"/>
  <c r="S565" i="4"/>
  <c r="H564" i="4"/>
  <c r="G564" i="4"/>
  <c r="D640" i="6"/>
  <c r="C640" i="6"/>
  <c r="F639" i="6"/>
  <c r="B639" i="6" s="1"/>
  <c r="A639" i="6" s="1"/>
  <c r="AC566" i="6"/>
  <c r="S567" i="6"/>
  <c r="H566" i="6"/>
  <c r="G566" i="6"/>
  <c r="D640" i="4"/>
  <c r="F639" i="4"/>
  <c r="B639" i="4" s="1"/>
  <c r="A639" i="4" s="1"/>
  <c r="C640" i="4"/>
  <c r="V565" i="6"/>
  <c r="K565" i="6" s="1"/>
  <c r="U565" i="6"/>
  <c r="J565" i="6" s="1"/>
  <c r="T565" i="6"/>
  <c r="I565" i="6" s="1"/>
  <c r="W565" i="6"/>
  <c r="L565" i="6" s="1"/>
  <c r="O565" i="6"/>
  <c r="N565" i="6"/>
  <c r="V563" i="4"/>
  <c r="K563" i="4" s="1"/>
  <c r="U563" i="4"/>
  <c r="J563" i="4" s="1"/>
  <c r="W563" i="4"/>
  <c r="L563" i="4" s="1"/>
  <c r="T563" i="4"/>
  <c r="I563" i="4" s="1"/>
  <c r="C639" i="5"/>
  <c r="F638" i="5"/>
  <c r="B638" i="5" s="1"/>
  <c r="A638" i="5" s="1"/>
  <c r="D639" i="5"/>
  <c r="AD565" i="5" l="1"/>
  <c r="AD566" i="6"/>
  <c r="G565" i="4"/>
  <c r="AC565" i="4"/>
  <c r="H565" i="4"/>
  <c r="S566" i="4"/>
  <c r="O565" i="5"/>
  <c r="N565" i="5"/>
  <c r="D640" i="5"/>
  <c r="C640" i="5"/>
  <c r="F639" i="5"/>
  <c r="B639" i="5" s="1"/>
  <c r="A639" i="5" s="1"/>
  <c r="F640" i="4"/>
  <c r="B640" i="4" s="1"/>
  <c r="A640" i="4" s="1"/>
  <c r="D641" i="4"/>
  <c r="C641" i="4"/>
  <c r="AD564" i="4"/>
  <c r="C641" i="6"/>
  <c r="F640" i="6"/>
  <c r="B640" i="6" s="1"/>
  <c r="A640" i="6" s="1"/>
  <c r="D641" i="6"/>
  <c r="W566" i="6"/>
  <c r="L566" i="6" s="1"/>
  <c r="V566" i="6"/>
  <c r="K566" i="6" s="1"/>
  <c r="T566" i="6"/>
  <c r="I566" i="6" s="1"/>
  <c r="U566" i="6"/>
  <c r="J566" i="6" s="1"/>
  <c r="AC566" i="5"/>
  <c r="S567" i="5"/>
  <c r="G566" i="5"/>
  <c r="H566" i="5"/>
  <c r="O566" i="6"/>
  <c r="N566" i="6"/>
  <c r="V564" i="4"/>
  <c r="K564" i="4" s="1"/>
  <c r="W564" i="4"/>
  <c r="L564" i="4" s="1"/>
  <c r="U564" i="4"/>
  <c r="J564" i="4" s="1"/>
  <c r="T564" i="4"/>
  <c r="I564" i="4" s="1"/>
  <c r="H567" i="6"/>
  <c r="G567" i="6"/>
  <c r="S568" i="6"/>
  <c r="AC567" i="6"/>
  <c r="O564" i="4"/>
  <c r="N564" i="4"/>
  <c r="U565" i="5"/>
  <c r="J565" i="5" s="1"/>
  <c r="T565" i="5"/>
  <c r="I565" i="5" s="1"/>
  <c r="W565" i="5"/>
  <c r="L565" i="5" s="1"/>
  <c r="V565" i="5"/>
  <c r="K565" i="5" s="1"/>
  <c r="AD567" i="6" l="1"/>
  <c r="AD565" i="4"/>
  <c r="AD566" i="5"/>
  <c r="H567" i="5"/>
  <c r="G567" i="5"/>
  <c r="AC567" i="5"/>
  <c r="S568" i="5"/>
  <c r="AC566" i="4"/>
  <c r="S567" i="4"/>
  <c r="H566" i="4"/>
  <c r="G566" i="4"/>
  <c r="V567" i="6"/>
  <c r="K567" i="6" s="1"/>
  <c r="U567" i="6"/>
  <c r="J567" i="6" s="1"/>
  <c r="T567" i="6"/>
  <c r="I567" i="6" s="1"/>
  <c r="W567" i="6"/>
  <c r="L567" i="6" s="1"/>
  <c r="O565" i="4"/>
  <c r="N565" i="4"/>
  <c r="O567" i="6"/>
  <c r="N567" i="6"/>
  <c r="D642" i="6"/>
  <c r="C642" i="6"/>
  <c r="F641" i="6"/>
  <c r="B641" i="6" s="1"/>
  <c r="A641" i="6" s="1"/>
  <c r="N566" i="5"/>
  <c r="O566" i="5"/>
  <c r="C641" i="5"/>
  <c r="F640" i="5"/>
  <c r="B640" i="5" s="1"/>
  <c r="A640" i="5" s="1"/>
  <c r="D641" i="5"/>
  <c r="V565" i="4"/>
  <c r="K565" i="4" s="1"/>
  <c r="U565" i="4"/>
  <c r="J565" i="4" s="1"/>
  <c r="T565" i="4"/>
  <c r="I565" i="4" s="1"/>
  <c r="W565" i="4"/>
  <c r="L565" i="4" s="1"/>
  <c r="AC568" i="6"/>
  <c r="S569" i="6"/>
  <c r="H568" i="6"/>
  <c r="G568" i="6"/>
  <c r="W566" i="5"/>
  <c r="L566" i="5" s="1"/>
  <c r="V566" i="5"/>
  <c r="K566" i="5" s="1"/>
  <c r="U566" i="5"/>
  <c r="J566" i="5" s="1"/>
  <c r="T566" i="5"/>
  <c r="I566" i="5" s="1"/>
  <c r="D642" i="4"/>
  <c r="F641" i="4"/>
  <c r="B641" i="4" s="1"/>
  <c r="A641" i="4" s="1"/>
  <c r="C642" i="4"/>
  <c r="AD567" i="5" l="1"/>
  <c r="AD568" i="6"/>
  <c r="AD566" i="4"/>
  <c r="N568" i="6"/>
  <c r="O568" i="6"/>
  <c r="H567" i="4"/>
  <c r="G567" i="4"/>
  <c r="S568" i="4"/>
  <c r="AC567" i="4"/>
  <c r="H569" i="6"/>
  <c r="G569" i="6"/>
  <c r="AC569" i="6"/>
  <c r="S570" i="6"/>
  <c r="C643" i="6"/>
  <c r="F642" i="6"/>
  <c r="B642" i="6" s="1"/>
  <c r="A642" i="6" s="1"/>
  <c r="D643" i="6"/>
  <c r="D642" i="5"/>
  <c r="C642" i="5"/>
  <c r="F641" i="5"/>
  <c r="B641" i="5" s="1"/>
  <c r="A641" i="5" s="1"/>
  <c r="AC568" i="5"/>
  <c r="S569" i="5"/>
  <c r="G568" i="5"/>
  <c r="H568" i="5"/>
  <c r="F642" i="4"/>
  <c r="B642" i="4" s="1"/>
  <c r="A642" i="4" s="1"/>
  <c r="D643" i="4"/>
  <c r="C643" i="4"/>
  <c r="V566" i="4"/>
  <c r="K566" i="4" s="1"/>
  <c r="W566" i="4"/>
  <c r="L566" i="4" s="1"/>
  <c r="U566" i="4"/>
  <c r="J566" i="4" s="1"/>
  <c r="T566" i="4"/>
  <c r="I566" i="4" s="1"/>
  <c r="U567" i="5"/>
  <c r="J567" i="5" s="1"/>
  <c r="T567" i="5"/>
  <c r="I567" i="5" s="1"/>
  <c r="W567" i="5"/>
  <c r="L567" i="5" s="1"/>
  <c r="V567" i="5"/>
  <c r="K567" i="5" s="1"/>
  <c r="W568" i="6"/>
  <c r="L568" i="6" s="1"/>
  <c r="V568" i="6"/>
  <c r="K568" i="6" s="1"/>
  <c r="T568" i="6"/>
  <c r="I568" i="6" s="1"/>
  <c r="U568" i="6"/>
  <c r="J568" i="6" s="1"/>
  <c r="N566" i="4"/>
  <c r="O566" i="4"/>
  <c r="O567" i="5"/>
  <c r="N567" i="5"/>
  <c r="AD569" i="6" l="1"/>
  <c r="AD568" i="5"/>
  <c r="AD567" i="4"/>
  <c r="D644" i="6"/>
  <c r="C644" i="6"/>
  <c r="F643" i="6"/>
  <c r="B643" i="6" s="1"/>
  <c r="A643" i="6" s="1"/>
  <c r="AC568" i="4"/>
  <c r="H568" i="4"/>
  <c r="G568" i="4"/>
  <c r="S569" i="4"/>
  <c r="D644" i="4"/>
  <c r="C644" i="4"/>
  <c r="F643" i="4"/>
  <c r="B643" i="4" s="1"/>
  <c r="A643" i="4" s="1"/>
  <c r="C643" i="5"/>
  <c r="F642" i="5"/>
  <c r="B642" i="5" s="1"/>
  <c r="A642" i="5" s="1"/>
  <c r="D643" i="5"/>
  <c r="AC570" i="6"/>
  <c r="S571" i="6"/>
  <c r="H570" i="6"/>
  <c r="G570" i="6"/>
  <c r="V567" i="4"/>
  <c r="K567" i="4" s="1"/>
  <c r="U567" i="4"/>
  <c r="J567" i="4" s="1"/>
  <c r="W567" i="4"/>
  <c r="L567" i="4" s="1"/>
  <c r="T567" i="4"/>
  <c r="I567" i="4" s="1"/>
  <c r="O568" i="5"/>
  <c r="N568" i="5"/>
  <c r="N567" i="4"/>
  <c r="O567" i="4"/>
  <c r="W568" i="5"/>
  <c r="L568" i="5" s="1"/>
  <c r="V568" i="5"/>
  <c r="K568" i="5" s="1"/>
  <c r="U568" i="5"/>
  <c r="J568" i="5" s="1"/>
  <c r="T568" i="5"/>
  <c r="I568" i="5" s="1"/>
  <c r="V569" i="6"/>
  <c r="K569" i="6" s="1"/>
  <c r="U569" i="6"/>
  <c r="J569" i="6" s="1"/>
  <c r="T569" i="6"/>
  <c r="I569" i="6" s="1"/>
  <c r="W569" i="6"/>
  <c r="L569" i="6" s="1"/>
  <c r="H569" i="5"/>
  <c r="G569" i="5"/>
  <c r="AC569" i="5"/>
  <c r="S570" i="5"/>
  <c r="O569" i="6"/>
  <c r="N569" i="6"/>
  <c r="AD569" i="5" l="1"/>
  <c r="AD570" i="6"/>
  <c r="AD568" i="4"/>
  <c r="O570" i="6"/>
  <c r="N570" i="6"/>
  <c r="U569" i="5"/>
  <c r="J569" i="5" s="1"/>
  <c r="T569" i="5"/>
  <c r="I569" i="5" s="1"/>
  <c r="W569" i="5"/>
  <c r="L569" i="5" s="1"/>
  <c r="V569" i="5"/>
  <c r="K569" i="5" s="1"/>
  <c r="H571" i="6"/>
  <c r="G571" i="6"/>
  <c r="AC571" i="6"/>
  <c r="S572" i="6"/>
  <c r="F644" i="4"/>
  <c r="B644" i="4" s="1"/>
  <c r="A644" i="4" s="1"/>
  <c r="C645" i="4"/>
  <c r="D645" i="4"/>
  <c r="C645" i="6"/>
  <c r="F644" i="6"/>
  <c r="B644" i="6" s="1"/>
  <c r="A644" i="6" s="1"/>
  <c r="D645" i="6"/>
  <c r="S570" i="4"/>
  <c r="AC569" i="4"/>
  <c r="H569" i="4"/>
  <c r="G569" i="4"/>
  <c r="V568" i="4"/>
  <c r="K568" i="4" s="1"/>
  <c r="W568" i="4"/>
  <c r="L568" i="4" s="1"/>
  <c r="U568" i="4"/>
  <c r="J568" i="4" s="1"/>
  <c r="T568" i="4"/>
  <c r="I568" i="4" s="1"/>
  <c r="O569" i="5"/>
  <c r="N569" i="5"/>
  <c r="AC570" i="5"/>
  <c r="S571" i="5"/>
  <c r="G570" i="5"/>
  <c r="H570" i="5"/>
  <c r="W570" i="6"/>
  <c r="L570" i="6" s="1"/>
  <c r="V570" i="6"/>
  <c r="K570" i="6" s="1"/>
  <c r="T570" i="6"/>
  <c r="I570" i="6" s="1"/>
  <c r="U570" i="6"/>
  <c r="J570" i="6" s="1"/>
  <c r="F643" i="5"/>
  <c r="B643" i="5" s="1"/>
  <c r="A643" i="5" s="1"/>
  <c r="D644" i="5"/>
  <c r="C644" i="5"/>
  <c r="O568" i="4"/>
  <c r="N568" i="4"/>
  <c r="AD571" i="6" l="1"/>
  <c r="AD570" i="5"/>
  <c r="C645" i="5"/>
  <c r="F644" i="5"/>
  <c r="B644" i="5" s="1"/>
  <c r="A644" i="5" s="1"/>
  <c r="D645" i="5"/>
  <c r="N570" i="5"/>
  <c r="O570" i="5"/>
  <c r="D646" i="4"/>
  <c r="F645" i="4"/>
  <c r="B645" i="4" s="1"/>
  <c r="A645" i="4" s="1"/>
  <c r="C646" i="4"/>
  <c r="O571" i="6"/>
  <c r="N571" i="6"/>
  <c r="W570" i="5"/>
  <c r="L570" i="5" s="1"/>
  <c r="V570" i="5"/>
  <c r="K570" i="5" s="1"/>
  <c r="U570" i="5"/>
  <c r="J570" i="5" s="1"/>
  <c r="T570" i="5"/>
  <c r="I570" i="5" s="1"/>
  <c r="V569" i="4"/>
  <c r="K569" i="4" s="1"/>
  <c r="U569" i="4"/>
  <c r="J569" i="4" s="1"/>
  <c r="T569" i="4"/>
  <c r="I569" i="4" s="1"/>
  <c r="W569" i="4"/>
  <c r="L569" i="4" s="1"/>
  <c r="H571" i="5"/>
  <c r="G571" i="5"/>
  <c r="AC571" i="5"/>
  <c r="S572" i="5"/>
  <c r="N569" i="4"/>
  <c r="O569" i="4"/>
  <c r="AC572" i="6"/>
  <c r="S573" i="6"/>
  <c r="H572" i="6"/>
  <c r="G572" i="6"/>
  <c r="AD569" i="4"/>
  <c r="AC570" i="4"/>
  <c r="G570" i="4"/>
  <c r="S571" i="4"/>
  <c r="H570" i="4"/>
  <c r="D646" i="6"/>
  <c r="C646" i="6"/>
  <c r="F645" i="6"/>
  <c r="B645" i="6" s="1"/>
  <c r="A645" i="6" s="1"/>
  <c r="V571" i="6"/>
  <c r="K571" i="6" s="1"/>
  <c r="U571" i="6"/>
  <c r="J571" i="6" s="1"/>
  <c r="T571" i="6"/>
  <c r="I571" i="6" s="1"/>
  <c r="W571" i="6"/>
  <c r="L571" i="6" s="1"/>
  <c r="AD571" i="5" l="1"/>
  <c r="V570" i="4"/>
  <c r="K570" i="4" s="1"/>
  <c r="W570" i="4"/>
  <c r="L570" i="4" s="1"/>
  <c r="U570" i="4"/>
  <c r="J570" i="4" s="1"/>
  <c r="T570" i="4"/>
  <c r="I570" i="4" s="1"/>
  <c r="S572" i="4"/>
  <c r="AC571" i="4"/>
  <c r="H571" i="4"/>
  <c r="G571" i="4"/>
  <c r="F645" i="5"/>
  <c r="B645" i="5" s="1"/>
  <c r="A645" i="5" s="1"/>
  <c r="D646" i="5"/>
  <c r="C646" i="5"/>
  <c r="AD570" i="4"/>
  <c r="AC572" i="5"/>
  <c r="S573" i="5"/>
  <c r="G572" i="5"/>
  <c r="H572" i="5"/>
  <c r="C647" i="6"/>
  <c r="F646" i="6"/>
  <c r="B646" i="6" s="1"/>
  <c r="A646" i="6" s="1"/>
  <c r="D647" i="6"/>
  <c r="W572" i="6"/>
  <c r="L572" i="6" s="1"/>
  <c r="V572" i="6"/>
  <c r="K572" i="6" s="1"/>
  <c r="T572" i="6"/>
  <c r="I572" i="6" s="1"/>
  <c r="U572" i="6"/>
  <c r="J572" i="6" s="1"/>
  <c r="U571" i="5"/>
  <c r="J571" i="5" s="1"/>
  <c r="T571" i="5"/>
  <c r="I571" i="5" s="1"/>
  <c r="W571" i="5"/>
  <c r="L571" i="5" s="1"/>
  <c r="V571" i="5"/>
  <c r="K571" i="5" s="1"/>
  <c r="H573" i="6"/>
  <c r="G573" i="6"/>
  <c r="S574" i="6"/>
  <c r="AC573" i="6"/>
  <c r="F646" i="4"/>
  <c r="B646" i="4" s="1"/>
  <c r="A646" i="4" s="1"/>
  <c r="D647" i="4"/>
  <c r="C647" i="4"/>
  <c r="N572" i="6"/>
  <c r="O572" i="6"/>
  <c r="O571" i="5"/>
  <c r="N571" i="5"/>
  <c r="N570" i="4"/>
  <c r="O570" i="4"/>
  <c r="AD572" i="6"/>
  <c r="AD572" i="5" l="1"/>
  <c r="AD573" i="6"/>
  <c r="AD571" i="4"/>
  <c r="O571" i="4"/>
  <c r="N571" i="4"/>
  <c r="AC572" i="4"/>
  <c r="H572" i="4"/>
  <c r="G572" i="4"/>
  <c r="S573" i="4"/>
  <c r="V573" i="6"/>
  <c r="K573" i="6" s="1"/>
  <c r="U573" i="6"/>
  <c r="J573" i="6" s="1"/>
  <c r="T573" i="6"/>
  <c r="I573" i="6" s="1"/>
  <c r="W573" i="6"/>
  <c r="L573" i="6" s="1"/>
  <c r="C647" i="5"/>
  <c r="F646" i="5"/>
  <c r="B646" i="5" s="1"/>
  <c r="A646" i="5" s="1"/>
  <c r="D647" i="5"/>
  <c r="AC574" i="6"/>
  <c r="S575" i="6"/>
  <c r="H574" i="6"/>
  <c r="G574" i="6"/>
  <c r="D648" i="4"/>
  <c r="F647" i="4"/>
  <c r="B647" i="4" s="1"/>
  <c r="A647" i="4" s="1"/>
  <c r="C648" i="4"/>
  <c r="O573" i="6"/>
  <c r="N573" i="6"/>
  <c r="D648" i="6"/>
  <c r="C648" i="6"/>
  <c r="F647" i="6"/>
  <c r="B647" i="6" s="1"/>
  <c r="A647" i="6" s="1"/>
  <c r="N572" i="5"/>
  <c r="O572" i="5"/>
  <c r="W572" i="5"/>
  <c r="L572" i="5" s="1"/>
  <c r="V572" i="5"/>
  <c r="K572" i="5" s="1"/>
  <c r="U572" i="5"/>
  <c r="J572" i="5" s="1"/>
  <c r="T572" i="5"/>
  <c r="I572" i="5" s="1"/>
  <c r="H573" i="5"/>
  <c r="G573" i="5"/>
  <c r="AC573" i="5"/>
  <c r="S574" i="5"/>
  <c r="V571" i="4"/>
  <c r="K571" i="4" s="1"/>
  <c r="U571" i="4"/>
  <c r="J571" i="4" s="1"/>
  <c r="W571" i="4"/>
  <c r="L571" i="4" s="1"/>
  <c r="T571" i="4"/>
  <c r="I571" i="4" s="1"/>
  <c r="AD574" i="6" l="1"/>
  <c r="AC574" i="5"/>
  <c r="S575" i="5"/>
  <c r="G574" i="5"/>
  <c r="H574" i="5"/>
  <c r="C649" i="6"/>
  <c r="F648" i="6"/>
  <c r="B648" i="6" s="1"/>
  <c r="A648" i="6" s="1"/>
  <c r="D649" i="6"/>
  <c r="S574" i="4"/>
  <c r="AC573" i="4"/>
  <c r="H573" i="4"/>
  <c r="G573" i="4"/>
  <c r="V572" i="4"/>
  <c r="K572" i="4" s="1"/>
  <c r="U572" i="4"/>
  <c r="J572" i="4" s="1"/>
  <c r="T572" i="4"/>
  <c r="I572" i="4" s="1"/>
  <c r="W572" i="4"/>
  <c r="L572" i="4" s="1"/>
  <c r="AD573" i="5"/>
  <c r="W574" i="6"/>
  <c r="L574" i="6" s="1"/>
  <c r="V574" i="6"/>
  <c r="K574" i="6" s="1"/>
  <c r="T574" i="6"/>
  <c r="I574" i="6" s="1"/>
  <c r="U574" i="6"/>
  <c r="J574" i="6" s="1"/>
  <c r="D648" i="5"/>
  <c r="F647" i="5"/>
  <c r="B647" i="5" s="1"/>
  <c r="A647" i="5" s="1"/>
  <c r="C648" i="5"/>
  <c r="N572" i="4"/>
  <c r="O572" i="4"/>
  <c r="AD572" i="4"/>
  <c r="O573" i="5"/>
  <c r="N573" i="5"/>
  <c r="H575" i="6"/>
  <c r="G575" i="6"/>
  <c r="S576" i="6"/>
  <c r="AC575" i="6"/>
  <c r="F648" i="4"/>
  <c r="B648" i="4" s="1"/>
  <c r="A648" i="4" s="1"/>
  <c r="D649" i="4"/>
  <c r="C649" i="4"/>
  <c r="U573" i="5"/>
  <c r="J573" i="5" s="1"/>
  <c r="T573" i="5"/>
  <c r="I573" i="5" s="1"/>
  <c r="W573" i="5"/>
  <c r="L573" i="5" s="1"/>
  <c r="V573" i="5"/>
  <c r="K573" i="5" s="1"/>
  <c r="N574" i="6"/>
  <c r="O574" i="6"/>
  <c r="AD573" i="4" l="1"/>
  <c r="AC576" i="6"/>
  <c r="S577" i="6"/>
  <c r="H576" i="6"/>
  <c r="G576" i="6"/>
  <c r="C649" i="5"/>
  <c r="F648" i="5"/>
  <c r="B648" i="5" s="1"/>
  <c r="A648" i="5" s="1"/>
  <c r="D649" i="5"/>
  <c r="N573" i="4"/>
  <c r="O573" i="4"/>
  <c r="V575" i="6"/>
  <c r="K575" i="6" s="1"/>
  <c r="U575" i="6"/>
  <c r="J575" i="6" s="1"/>
  <c r="T575" i="6"/>
  <c r="I575" i="6" s="1"/>
  <c r="W575" i="6"/>
  <c r="L575" i="6" s="1"/>
  <c r="V573" i="4"/>
  <c r="K573" i="4" s="1"/>
  <c r="U573" i="4"/>
  <c r="J573" i="4" s="1"/>
  <c r="W573" i="4"/>
  <c r="L573" i="4" s="1"/>
  <c r="T573" i="4"/>
  <c r="I573" i="4" s="1"/>
  <c r="O574" i="5"/>
  <c r="N574" i="5"/>
  <c r="AC574" i="4"/>
  <c r="G574" i="4"/>
  <c r="H574" i="4"/>
  <c r="S575" i="4"/>
  <c r="W574" i="5"/>
  <c r="L574" i="5" s="1"/>
  <c r="V574" i="5"/>
  <c r="K574" i="5" s="1"/>
  <c r="U574" i="5"/>
  <c r="J574" i="5" s="1"/>
  <c r="T574" i="5"/>
  <c r="I574" i="5" s="1"/>
  <c r="D650" i="6"/>
  <c r="C650" i="6"/>
  <c r="F649" i="6"/>
  <c r="B649" i="6" s="1"/>
  <c r="A649" i="6" s="1"/>
  <c r="H575" i="5"/>
  <c r="G575" i="5"/>
  <c r="AC575" i="5"/>
  <c r="S576" i="5"/>
  <c r="D650" i="4"/>
  <c r="C650" i="4"/>
  <c r="F649" i="4"/>
  <c r="B649" i="4" s="1"/>
  <c r="A649" i="4" s="1"/>
  <c r="AD574" i="5"/>
  <c r="N575" i="6"/>
  <c r="O575" i="6"/>
  <c r="AD575" i="6"/>
  <c r="AD576" i="6" l="1"/>
  <c r="AD574" i="4"/>
  <c r="F650" i="4"/>
  <c r="B650" i="4" s="1"/>
  <c r="A650" i="4" s="1"/>
  <c r="D651" i="4"/>
  <c r="C651" i="4"/>
  <c r="N575" i="5"/>
  <c r="O575" i="5"/>
  <c r="C651" i="6"/>
  <c r="F650" i="6"/>
  <c r="B650" i="6" s="1"/>
  <c r="A650" i="6" s="1"/>
  <c r="D651" i="6"/>
  <c r="S576" i="4"/>
  <c r="AC575" i="4"/>
  <c r="H575" i="4"/>
  <c r="G575" i="4"/>
  <c r="D650" i="5"/>
  <c r="C650" i="5"/>
  <c r="F649" i="5"/>
  <c r="B649" i="5" s="1"/>
  <c r="A649" i="5" s="1"/>
  <c r="O574" i="4"/>
  <c r="N574" i="4"/>
  <c r="W576" i="6"/>
  <c r="L576" i="6" s="1"/>
  <c r="V576" i="6"/>
  <c r="K576" i="6" s="1"/>
  <c r="T576" i="6"/>
  <c r="I576" i="6" s="1"/>
  <c r="U576" i="6"/>
  <c r="J576" i="6" s="1"/>
  <c r="AC576" i="5"/>
  <c r="S577" i="5"/>
  <c r="G576" i="5"/>
  <c r="H576" i="5"/>
  <c r="V574" i="4"/>
  <c r="K574" i="4" s="1"/>
  <c r="T574" i="4"/>
  <c r="I574" i="4" s="1"/>
  <c r="W574" i="4"/>
  <c r="L574" i="4" s="1"/>
  <c r="U574" i="4"/>
  <c r="J574" i="4" s="1"/>
  <c r="N576" i="6"/>
  <c r="O576" i="6"/>
  <c r="AD575" i="5"/>
  <c r="H577" i="6"/>
  <c r="G577" i="6"/>
  <c r="AC577" i="6"/>
  <c r="S578" i="6"/>
  <c r="U575" i="5"/>
  <c r="J575" i="5" s="1"/>
  <c r="T575" i="5"/>
  <c r="I575" i="5" s="1"/>
  <c r="W575" i="5"/>
  <c r="L575" i="5" s="1"/>
  <c r="V575" i="5"/>
  <c r="K575" i="5" s="1"/>
  <c r="AD577" i="6" l="1"/>
  <c r="AD575" i="4"/>
  <c r="AC576" i="4"/>
  <c r="S577" i="4"/>
  <c r="H576" i="4"/>
  <c r="G576" i="4"/>
  <c r="AD576" i="5"/>
  <c r="N575" i="4"/>
  <c r="O575" i="4"/>
  <c r="H578" i="6"/>
  <c r="S579" i="6"/>
  <c r="AC578" i="6"/>
  <c r="G578" i="6"/>
  <c r="D652" i="4"/>
  <c r="C652" i="4"/>
  <c r="F651" i="4"/>
  <c r="B651" i="4" s="1"/>
  <c r="A651" i="4" s="1"/>
  <c r="N577" i="6"/>
  <c r="O577" i="6"/>
  <c r="N576" i="5"/>
  <c r="O576" i="5"/>
  <c r="C651" i="5"/>
  <c r="F650" i="5"/>
  <c r="B650" i="5" s="1"/>
  <c r="A650" i="5" s="1"/>
  <c r="D651" i="5"/>
  <c r="W576" i="5"/>
  <c r="L576" i="5" s="1"/>
  <c r="V576" i="5"/>
  <c r="K576" i="5" s="1"/>
  <c r="U576" i="5"/>
  <c r="J576" i="5" s="1"/>
  <c r="T576" i="5"/>
  <c r="I576" i="5" s="1"/>
  <c r="T577" i="6"/>
  <c r="I577" i="6" s="1"/>
  <c r="W577" i="6"/>
  <c r="L577" i="6" s="1"/>
  <c r="V577" i="6"/>
  <c r="K577" i="6" s="1"/>
  <c r="U577" i="6"/>
  <c r="J577" i="6" s="1"/>
  <c r="H577" i="5"/>
  <c r="G577" i="5"/>
  <c r="AC577" i="5"/>
  <c r="S578" i="5"/>
  <c r="V575" i="4"/>
  <c r="K575" i="4" s="1"/>
  <c r="U575" i="4"/>
  <c r="J575" i="4" s="1"/>
  <c r="W575" i="4"/>
  <c r="L575" i="4" s="1"/>
  <c r="T575" i="4"/>
  <c r="I575" i="4" s="1"/>
  <c r="D652" i="6"/>
  <c r="C652" i="6"/>
  <c r="F651" i="6"/>
  <c r="B651" i="6" s="1"/>
  <c r="A651" i="6" s="1"/>
  <c r="U577" i="5" l="1"/>
  <c r="J577" i="5" s="1"/>
  <c r="T577" i="5"/>
  <c r="I577" i="5" s="1"/>
  <c r="W577" i="5"/>
  <c r="L577" i="5" s="1"/>
  <c r="V577" i="5"/>
  <c r="K577" i="5" s="1"/>
  <c r="N578" i="6"/>
  <c r="O578" i="6"/>
  <c r="O577" i="5"/>
  <c r="N577" i="5"/>
  <c r="F651" i="5"/>
  <c r="B651" i="5" s="1"/>
  <c r="A651" i="5" s="1"/>
  <c r="D652" i="5"/>
  <c r="C652" i="5"/>
  <c r="F652" i="4"/>
  <c r="B652" i="4" s="1"/>
  <c r="A652" i="4" s="1"/>
  <c r="C653" i="4"/>
  <c r="D653" i="4"/>
  <c r="V576" i="4"/>
  <c r="K576" i="4" s="1"/>
  <c r="U576" i="4"/>
  <c r="J576" i="4" s="1"/>
  <c r="W576" i="4"/>
  <c r="L576" i="4" s="1"/>
  <c r="T576" i="4"/>
  <c r="I576" i="4" s="1"/>
  <c r="T578" i="6"/>
  <c r="I578" i="6" s="1"/>
  <c r="W578" i="6"/>
  <c r="L578" i="6" s="1"/>
  <c r="V578" i="6"/>
  <c r="K578" i="6" s="1"/>
  <c r="U578" i="6"/>
  <c r="J578" i="6" s="1"/>
  <c r="N576" i="4"/>
  <c r="O576" i="4"/>
  <c r="C653" i="6"/>
  <c r="F652" i="6"/>
  <c r="B652" i="6" s="1"/>
  <c r="A652" i="6" s="1"/>
  <c r="D653" i="6"/>
  <c r="AD578" i="6"/>
  <c r="G577" i="4"/>
  <c r="AC577" i="4"/>
  <c r="H577" i="4"/>
  <c r="S578" i="4"/>
  <c r="AC578" i="5"/>
  <c r="S579" i="5"/>
  <c r="G578" i="5"/>
  <c r="H578" i="5"/>
  <c r="AD577" i="5"/>
  <c r="H579" i="6"/>
  <c r="G579" i="6"/>
  <c r="S580" i="6"/>
  <c r="AC579" i="6"/>
  <c r="AD576" i="4"/>
  <c r="AD577" i="4" l="1"/>
  <c r="AD579" i="6"/>
  <c r="D654" i="6"/>
  <c r="C654" i="6"/>
  <c r="F653" i="6"/>
  <c r="B653" i="6" s="1"/>
  <c r="A653" i="6" s="1"/>
  <c r="N578" i="5"/>
  <c r="O578" i="5"/>
  <c r="N577" i="4"/>
  <c r="O577" i="4"/>
  <c r="V577" i="4"/>
  <c r="K577" i="4" s="1"/>
  <c r="U577" i="4"/>
  <c r="J577" i="4" s="1"/>
  <c r="W577" i="4"/>
  <c r="L577" i="4" s="1"/>
  <c r="T577" i="4"/>
  <c r="I577" i="4" s="1"/>
  <c r="W578" i="5"/>
  <c r="L578" i="5" s="1"/>
  <c r="V578" i="5"/>
  <c r="K578" i="5" s="1"/>
  <c r="U578" i="5"/>
  <c r="J578" i="5" s="1"/>
  <c r="T578" i="5"/>
  <c r="I578" i="5" s="1"/>
  <c r="H580" i="6"/>
  <c r="S581" i="6"/>
  <c r="AC580" i="6"/>
  <c r="G580" i="6"/>
  <c r="T579" i="6"/>
  <c r="I579" i="6" s="1"/>
  <c r="U579" i="6"/>
  <c r="J579" i="6" s="1"/>
  <c r="W579" i="6"/>
  <c r="L579" i="6" s="1"/>
  <c r="V579" i="6"/>
  <c r="K579" i="6" s="1"/>
  <c r="AD578" i="5"/>
  <c r="H579" i="5"/>
  <c r="G579" i="5"/>
  <c r="AC579" i="5"/>
  <c r="S580" i="5"/>
  <c r="C653" i="5"/>
  <c r="F652" i="5"/>
  <c r="B652" i="5" s="1"/>
  <c r="A652" i="5" s="1"/>
  <c r="D653" i="5"/>
  <c r="O579" i="6"/>
  <c r="N579" i="6"/>
  <c r="AC578" i="4"/>
  <c r="S579" i="4"/>
  <c r="H578" i="4"/>
  <c r="G578" i="4"/>
  <c r="D654" i="4"/>
  <c r="F653" i="4"/>
  <c r="B653" i="4" s="1"/>
  <c r="A653" i="4" s="1"/>
  <c r="C654" i="4"/>
  <c r="AD578" i="4" l="1"/>
  <c r="AC581" i="6"/>
  <c r="H581" i="6"/>
  <c r="G581" i="6"/>
  <c r="S582" i="6"/>
  <c r="T580" i="6"/>
  <c r="I580" i="6" s="1"/>
  <c r="W580" i="6"/>
  <c r="L580" i="6" s="1"/>
  <c r="V580" i="6"/>
  <c r="K580" i="6" s="1"/>
  <c r="U580" i="6"/>
  <c r="J580" i="6" s="1"/>
  <c r="V578" i="4"/>
  <c r="K578" i="4" s="1"/>
  <c r="T578" i="4"/>
  <c r="I578" i="4" s="1"/>
  <c r="W578" i="4"/>
  <c r="L578" i="4" s="1"/>
  <c r="U578" i="4"/>
  <c r="J578" i="4" s="1"/>
  <c r="AD580" i="6"/>
  <c r="S580" i="4"/>
  <c r="AC579" i="4"/>
  <c r="H579" i="4"/>
  <c r="G579" i="4"/>
  <c r="F653" i="5"/>
  <c r="B653" i="5" s="1"/>
  <c r="A653" i="5" s="1"/>
  <c r="D654" i="5"/>
  <c r="C654" i="5"/>
  <c r="O580" i="6"/>
  <c r="N580" i="6"/>
  <c r="F654" i="4"/>
  <c r="B654" i="4" s="1"/>
  <c r="A654" i="4" s="1"/>
  <c r="D655" i="4"/>
  <c r="C655" i="4"/>
  <c r="AC580" i="5"/>
  <c r="S581" i="5"/>
  <c r="G580" i="5"/>
  <c r="H580" i="5"/>
  <c r="AD579" i="5"/>
  <c r="C655" i="6"/>
  <c r="F654" i="6"/>
  <c r="B654" i="6" s="1"/>
  <c r="A654" i="6" s="1"/>
  <c r="D655" i="6"/>
  <c r="N578" i="4"/>
  <c r="O578" i="4"/>
  <c r="U579" i="5"/>
  <c r="J579" i="5" s="1"/>
  <c r="T579" i="5"/>
  <c r="I579" i="5" s="1"/>
  <c r="W579" i="5"/>
  <c r="L579" i="5" s="1"/>
  <c r="V579" i="5"/>
  <c r="K579" i="5" s="1"/>
  <c r="O579" i="5"/>
  <c r="N579" i="5"/>
  <c r="AD581" i="6" l="1"/>
  <c r="D656" i="6"/>
  <c r="C656" i="6"/>
  <c r="F655" i="6"/>
  <c r="B655" i="6" s="1"/>
  <c r="A655" i="6" s="1"/>
  <c r="O580" i="5"/>
  <c r="N580" i="5"/>
  <c r="V579" i="4"/>
  <c r="K579" i="4" s="1"/>
  <c r="U579" i="4"/>
  <c r="J579" i="4" s="1"/>
  <c r="W579" i="4"/>
  <c r="L579" i="4" s="1"/>
  <c r="T579" i="4"/>
  <c r="I579" i="4" s="1"/>
  <c r="W580" i="5"/>
  <c r="L580" i="5" s="1"/>
  <c r="V580" i="5"/>
  <c r="K580" i="5" s="1"/>
  <c r="U580" i="5"/>
  <c r="J580" i="5" s="1"/>
  <c r="T580" i="5"/>
  <c r="I580" i="5" s="1"/>
  <c r="N579" i="4"/>
  <c r="O579" i="4"/>
  <c r="H582" i="6"/>
  <c r="S583" i="6"/>
  <c r="G582" i="6"/>
  <c r="AC582" i="6"/>
  <c r="H581" i="5"/>
  <c r="G581" i="5"/>
  <c r="AC581" i="5"/>
  <c r="S582" i="5"/>
  <c r="AD579" i="4"/>
  <c r="T581" i="6"/>
  <c r="I581" i="6" s="1"/>
  <c r="U581" i="6"/>
  <c r="J581" i="6" s="1"/>
  <c r="W581" i="6"/>
  <c r="L581" i="6" s="1"/>
  <c r="V581" i="6"/>
  <c r="K581" i="6" s="1"/>
  <c r="AD580" i="5"/>
  <c r="AC580" i="4"/>
  <c r="S581" i="4"/>
  <c r="H580" i="4"/>
  <c r="G580" i="4"/>
  <c r="O581" i="6"/>
  <c r="N581" i="6"/>
  <c r="D656" i="4"/>
  <c r="F655" i="4"/>
  <c r="B655" i="4" s="1"/>
  <c r="A655" i="4" s="1"/>
  <c r="C656" i="4"/>
  <c r="C655" i="5"/>
  <c r="F654" i="5"/>
  <c r="B654" i="5" s="1"/>
  <c r="A654" i="5" s="1"/>
  <c r="D655" i="5"/>
  <c r="AD581" i="5" l="1"/>
  <c r="AD580" i="4"/>
  <c r="G581" i="4"/>
  <c r="H581" i="4"/>
  <c r="S582" i="4"/>
  <c r="AC581" i="4"/>
  <c r="AC583" i="6"/>
  <c r="H583" i="6"/>
  <c r="G583" i="6"/>
  <c r="S584" i="6"/>
  <c r="AC582" i="5"/>
  <c r="S583" i="5"/>
  <c r="G582" i="5"/>
  <c r="H582" i="5"/>
  <c r="N582" i="6"/>
  <c r="O582" i="6"/>
  <c r="U581" i="5"/>
  <c r="J581" i="5" s="1"/>
  <c r="T581" i="5"/>
  <c r="I581" i="5" s="1"/>
  <c r="W581" i="5"/>
  <c r="L581" i="5" s="1"/>
  <c r="V581" i="5"/>
  <c r="K581" i="5" s="1"/>
  <c r="C657" i="6"/>
  <c r="F656" i="6"/>
  <c r="B656" i="6" s="1"/>
  <c r="A656" i="6" s="1"/>
  <c r="D657" i="6"/>
  <c r="N580" i="4"/>
  <c r="O580" i="4"/>
  <c r="O581" i="5"/>
  <c r="N581" i="5"/>
  <c r="F656" i="4"/>
  <c r="B656" i="4" s="1"/>
  <c r="A656" i="4" s="1"/>
  <c r="D657" i="4"/>
  <c r="C657" i="4"/>
  <c r="U582" i="6"/>
  <c r="J582" i="6" s="1"/>
  <c r="T582" i="6"/>
  <c r="I582" i="6" s="1"/>
  <c r="W582" i="6"/>
  <c r="L582" i="6" s="1"/>
  <c r="V582" i="6"/>
  <c r="K582" i="6" s="1"/>
  <c r="F655" i="5"/>
  <c r="B655" i="5" s="1"/>
  <c r="A655" i="5" s="1"/>
  <c r="D656" i="5"/>
  <c r="C656" i="5"/>
  <c r="V580" i="4"/>
  <c r="K580" i="4" s="1"/>
  <c r="W580" i="4"/>
  <c r="L580" i="4" s="1"/>
  <c r="U580" i="4"/>
  <c r="J580" i="4" s="1"/>
  <c r="T580" i="4"/>
  <c r="I580" i="4" s="1"/>
  <c r="AD582" i="6"/>
  <c r="AD583" i="6" l="1"/>
  <c r="AD582" i="5"/>
  <c r="H584" i="6"/>
  <c r="S585" i="6"/>
  <c r="AC584" i="6"/>
  <c r="G584" i="6"/>
  <c r="T583" i="6"/>
  <c r="I583" i="6" s="1"/>
  <c r="W583" i="6"/>
  <c r="L583" i="6" s="1"/>
  <c r="V583" i="6"/>
  <c r="K583" i="6" s="1"/>
  <c r="U583" i="6"/>
  <c r="J583" i="6" s="1"/>
  <c r="C657" i="5"/>
  <c r="F656" i="5"/>
  <c r="B656" i="5" s="1"/>
  <c r="A656" i="5" s="1"/>
  <c r="D657" i="5"/>
  <c r="O583" i="6"/>
  <c r="N583" i="6"/>
  <c r="D658" i="6"/>
  <c r="C658" i="6"/>
  <c r="F657" i="6"/>
  <c r="B657" i="6" s="1"/>
  <c r="A657" i="6" s="1"/>
  <c r="D658" i="4"/>
  <c r="F657" i="4"/>
  <c r="B657" i="4" s="1"/>
  <c r="A657" i="4" s="1"/>
  <c r="C658" i="4"/>
  <c r="N582" i="5"/>
  <c r="O582" i="5"/>
  <c r="AD581" i="4"/>
  <c r="V581" i="4"/>
  <c r="K581" i="4" s="1"/>
  <c r="U581" i="4"/>
  <c r="J581" i="4" s="1"/>
  <c r="T581" i="4"/>
  <c r="I581" i="4" s="1"/>
  <c r="W581" i="4"/>
  <c r="L581" i="4" s="1"/>
  <c r="W582" i="5"/>
  <c r="L582" i="5" s="1"/>
  <c r="V582" i="5"/>
  <c r="K582" i="5" s="1"/>
  <c r="U582" i="5"/>
  <c r="J582" i="5" s="1"/>
  <c r="T582" i="5"/>
  <c r="I582" i="5" s="1"/>
  <c r="AC582" i="4"/>
  <c r="S583" i="4"/>
  <c r="H582" i="4"/>
  <c r="G582" i="4"/>
  <c r="H583" i="5"/>
  <c r="G583" i="5"/>
  <c r="AC583" i="5"/>
  <c r="S584" i="5"/>
  <c r="O581" i="4"/>
  <c r="N581" i="4"/>
  <c r="V582" i="4" l="1"/>
  <c r="K582" i="4" s="1"/>
  <c r="W582" i="4"/>
  <c r="L582" i="4" s="1"/>
  <c r="U582" i="4"/>
  <c r="J582" i="4" s="1"/>
  <c r="T582" i="4"/>
  <c r="I582" i="4" s="1"/>
  <c r="U583" i="5"/>
  <c r="J583" i="5" s="1"/>
  <c r="T583" i="5"/>
  <c r="I583" i="5" s="1"/>
  <c r="W583" i="5"/>
  <c r="L583" i="5" s="1"/>
  <c r="V583" i="5"/>
  <c r="K583" i="5" s="1"/>
  <c r="O583" i="5"/>
  <c r="N583" i="5"/>
  <c r="G583" i="4"/>
  <c r="S584" i="4"/>
  <c r="AC583" i="4"/>
  <c r="H583" i="4"/>
  <c r="F658" i="4"/>
  <c r="B658" i="4" s="1"/>
  <c r="A658" i="4" s="1"/>
  <c r="D659" i="4"/>
  <c r="C659" i="4"/>
  <c r="C659" i="6"/>
  <c r="F658" i="6"/>
  <c r="B658" i="6" s="1"/>
  <c r="A658" i="6" s="1"/>
  <c r="D659" i="6"/>
  <c r="AD584" i="6"/>
  <c r="F657" i="5"/>
  <c r="B657" i="5" s="1"/>
  <c r="A657" i="5" s="1"/>
  <c r="C658" i="5"/>
  <c r="D658" i="5"/>
  <c r="AC585" i="6"/>
  <c r="H585" i="6"/>
  <c r="G585" i="6"/>
  <c r="S586" i="6"/>
  <c r="N582" i="4"/>
  <c r="O582" i="4"/>
  <c r="U584" i="6"/>
  <c r="J584" i="6" s="1"/>
  <c r="T584" i="6"/>
  <c r="I584" i="6" s="1"/>
  <c r="W584" i="6"/>
  <c r="L584" i="6" s="1"/>
  <c r="V584" i="6"/>
  <c r="K584" i="6" s="1"/>
  <c r="AC584" i="5"/>
  <c r="S585" i="5"/>
  <c r="G584" i="5"/>
  <c r="H584" i="5"/>
  <c r="N584" i="6"/>
  <c r="O584" i="6"/>
  <c r="AD582" i="4"/>
  <c r="AD583" i="5"/>
  <c r="AD584" i="5" l="1"/>
  <c r="C659" i="5"/>
  <c r="F658" i="5"/>
  <c r="B658" i="5" s="1"/>
  <c r="A658" i="5" s="1"/>
  <c r="D659" i="5"/>
  <c r="H586" i="6"/>
  <c r="S587" i="6"/>
  <c r="G586" i="6"/>
  <c r="AC586" i="6"/>
  <c r="D660" i="4"/>
  <c r="C660" i="4"/>
  <c r="F659" i="4"/>
  <c r="B659" i="4" s="1"/>
  <c r="A659" i="4" s="1"/>
  <c r="V583" i="4"/>
  <c r="K583" i="4" s="1"/>
  <c r="U583" i="4"/>
  <c r="J583" i="4" s="1"/>
  <c r="W583" i="4"/>
  <c r="L583" i="4" s="1"/>
  <c r="T583" i="4"/>
  <c r="I583" i="4" s="1"/>
  <c r="T585" i="6"/>
  <c r="I585" i="6" s="1"/>
  <c r="U585" i="6"/>
  <c r="J585" i="6" s="1"/>
  <c r="W585" i="6"/>
  <c r="L585" i="6" s="1"/>
  <c r="V585" i="6"/>
  <c r="K585" i="6" s="1"/>
  <c r="AC584" i="4"/>
  <c r="H584" i="4"/>
  <c r="G584" i="4"/>
  <c r="S585" i="4"/>
  <c r="H585" i="5"/>
  <c r="G585" i="5"/>
  <c r="AC585" i="5"/>
  <c r="S586" i="5"/>
  <c r="D660" i="6"/>
  <c r="C660" i="6"/>
  <c r="F659" i="6"/>
  <c r="B659" i="6" s="1"/>
  <c r="A659" i="6" s="1"/>
  <c r="N585" i="6"/>
  <c r="O585" i="6"/>
  <c r="AD585" i="6"/>
  <c r="N583" i="4"/>
  <c r="O583" i="4"/>
  <c r="O584" i="5"/>
  <c r="N584" i="5"/>
  <c r="W584" i="5"/>
  <c r="L584" i="5" s="1"/>
  <c r="V584" i="5"/>
  <c r="K584" i="5" s="1"/>
  <c r="U584" i="5"/>
  <c r="J584" i="5" s="1"/>
  <c r="T584" i="5"/>
  <c r="I584" i="5" s="1"/>
  <c r="AD583" i="4"/>
  <c r="AD585" i="5" l="1"/>
  <c r="AD584" i="4"/>
  <c r="U585" i="5"/>
  <c r="J585" i="5" s="1"/>
  <c r="T585" i="5"/>
  <c r="I585" i="5" s="1"/>
  <c r="W585" i="5"/>
  <c r="L585" i="5" s="1"/>
  <c r="V585" i="5"/>
  <c r="K585" i="5" s="1"/>
  <c r="AC587" i="6"/>
  <c r="H587" i="6"/>
  <c r="G587" i="6"/>
  <c r="S588" i="6"/>
  <c r="N585" i="5"/>
  <c r="O585" i="5"/>
  <c r="O586" i="6"/>
  <c r="N586" i="6"/>
  <c r="S586" i="4"/>
  <c r="AC585" i="4"/>
  <c r="H585" i="4"/>
  <c r="G585" i="4"/>
  <c r="C661" i="6"/>
  <c r="F660" i="6"/>
  <c r="B660" i="6" s="1"/>
  <c r="A660" i="6" s="1"/>
  <c r="D661" i="6"/>
  <c r="V584" i="4"/>
  <c r="K584" i="4" s="1"/>
  <c r="W584" i="4"/>
  <c r="L584" i="4" s="1"/>
  <c r="U584" i="4"/>
  <c r="J584" i="4" s="1"/>
  <c r="T584" i="4"/>
  <c r="I584" i="4" s="1"/>
  <c r="O584" i="4"/>
  <c r="N584" i="4"/>
  <c r="F660" i="4"/>
  <c r="B660" i="4" s="1"/>
  <c r="A660" i="4" s="1"/>
  <c r="C661" i="4"/>
  <c r="D661" i="4"/>
  <c r="U586" i="6"/>
  <c r="J586" i="6" s="1"/>
  <c r="T586" i="6"/>
  <c r="I586" i="6" s="1"/>
  <c r="W586" i="6"/>
  <c r="L586" i="6" s="1"/>
  <c r="V586" i="6"/>
  <c r="K586" i="6" s="1"/>
  <c r="AC586" i="5"/>
  <c r="S587" i="5"/>
  <c r="G586" i="5"/>
  <c r="H586" i="5"/>
  <c r="AD586" i="6"/>
  <c r="F659" i="5"/>
  <c r="B659" i="5" s="1"/>
  <c r="A659" i="5" s="1"/>
  <c r="D660" i="5"/>
  <c r="C660" i="5"/>
  <c r="AD585" i="4" l="1"/>
  <c r="AD586" i="5"/>
  <c r="AC586" i="4"/>
  <c r="G586" i="4"/>
  <c r="S587" i="4"/>
  <c r="H586" i="4"/>
  <c r="O587" i="6"/>
  <c r="N587" i="6"/>
  <c r="T587" i="6"/>
  <c r="I587" i="6" s="1"/>
  <c r="W587" i="6"/>
  <c r="L587" i="6" s="1"/>
  <c r="V587" i="6"/>
  <c r="K587" i="6" s="1"/>
  <c r="U587" i="6"/>
  <c r="J587" i="6" s="1"/>
  <c r="N586" i="5"/>
  <c r="O586" i="5"/>
  <c r="AD587" i="6"/>
  <c r="W586" i="5"/>
  <c r="L586" i="5" s="1"/>
  <c r="V586" i="5"/>
  <c r="K586" i="5" s="1"/>
  <c r="U586" i="5"/>
  <c r="J586" i="5" s="1"/>
  <c r="T586" i="5"/>
  <c r="I586" i="5" s="1"/>
  <c r="H587" i="5"/>
  <c r="G587" i="5"/>
  <c r="AC587" i="5"/>
  <c r="S588" i="5"/>
  <c r="C661" i="5"/>
  <c r="F660" i="5"/>
  <c r="B660" i="5" s="1"/>
  <c r="A660" i="5" s="1"/>
  <c r="D661" i="5"/>
  <c r="D662" i="4"/>
  <c r="C662" i="4"/>
  <c r="F661" i="4"/>
  <c r="B661" i="4" s="1"/>
  <c r="A661" i="4" s="1"/>
  <c r="D662" i="6"/>
  <c r="C662" i="6"/>
  <c r="F661" i="6"/>
  <c r="B661" i="6" s="1"/>
  <c r="A661" i="6" s="1"/>
  <c r="V585" i="4"/>
  <c r="K585" i="4" s="1"/>
  <c r="U585" i="4"/>
  <c r="J585" i="4" s="1"/>
  <c r="T585" i="4"/>
  <c r="I585" i="4" s="1"/>
  <c r="W585" i="4"/>
  <c r="L585" i="4" s="1"/>
  <c r="N585" i="4"/>
  <c r="O585" i="4"/>
  <c r="H588" i="6"/>
  <c r="S589" i="6"/>
  <c r="AC588" i="6"/>
  <c r="G588" i="6"/>
  <c r="AD588" i="6" l="1"/>
  <c r="AC588" i="5"/>
  <c r="S589" i="5"/>
  <c r="G588" i="5"/>
  <c r="H588" i="5"/>
  <c r="AD587" i="5"/>
  <c r="N587" i="5"/>
  <c r="O587" i="5"/>
  <c r="N586" i="4"/>
  <c r="O586" i="4"/>
  <c r="U587" i="5"/>
  <c r="J587" i="5" s="1"/>
  <c r="T587" i="5"/>
  <c r="I587" i="5" s="1"/>
  <c r="W587" i="5"/>
  <c r="L587" i="5" s="1"/>
  <c r="V587" i="5"/>
  <c r="K587" i="5" s="1"/>
  <c r="U588" i="6"/>
  <c r="J588" i="6" s="1"/>
  <c r="T588" i="6"/>
  <c r="I588" i="6" s="1"/>
  <c r="W588" i="6"/>
  <c r="L588" i="6" s="1"/>
  <c r="V588" i="6"/>
  <c r="K588" i="6" s="1"/>
  <c r="S588" i="4"/>
  <c r="AC587" i="4"/>
  <c r="H587" i="4"/>
  <c r="G587" i="4"/>
  <c r="C663" i="6"/>
  <c r="F662" i="6"/>
  <c r="B662" i="6" s="1"/>
  <c r="A662" i="6" s="1"/>
  <c r="D663" i="6"/>
  <c r="V586" i="4"/>
  <c r="K586" i="4" s="1"/>
  <c r="W586" i="4"/>
  <c r="L586" i="4" s="1"/>
  <c r="U586" i="4"/>
  <c r="J586" i="4" s="1"/>
  <c r="T586" i="4"/>
  <c r="I586" i="4" s="1"/>
  <c r="AC589" i="6"/>
  <c r="H589" i="6"/>
  <c r="G589" i="6"/>
  <c r="S590" i="6"/>
  <c r="F662" i="4"/>
  <c r="B662" i="4" s="1"/>
  <c r="A662" i="4" s="1"/>
  <c r="D663" i="4"/>
  <c r="C663" i="4"/>
  <c r="F661" i="5"/>
  <c r="B661" i="5" s="1"/>
  <c r="A661" i="5" s="1"/>
  <c r="C662" i="5"/>
  <c r="D662" i="5"/>
  <c r="AD586" i="4"/>
  <c r="O588" i="6"/>
  <c r="N588" i="6"/>
  <c r="AD587" i="4" l="1"/>
  <c r="H590" i="6"/>
  <c r="S591" i="6"/>
  <c r="G590" i="6"/>
  <c r="AC590" i="6"/>
  <c r="C663" i="5"/>
  <c r="F662" i="5"/>
  <c r="B662" i="5" s="1"/>
  <c r="A662" i="5" s="1"/>
  <c r="D663" i="5"/>
  <c r="T589" i="6"/>
  <c r="I589" i="6" s="1"/>
  <c r="U589" i="6"/>
  <c r="J589" i="6" s="1"/>
  <c r="W589" i="6"/>
  <c r="L589" i="6" s="1"/>
  <c r="V589" i="6"/>
  <c r="K589" i="6" s="1"/>
  <c r="AC588" i="4"/>
  <c r="H588" i="4"/>
  <c r="G588" i="4"/>
  <c r="S589" i="4"/>
  <c r="N587" i="4"/>
  <c r="O587" i="4"/>
  <c r="D664" i="4"/>
  <c r="C664" i="4"/>
  <c r="F663" i="4"/>
  <c r="B663" i="4" s="1"/>
  <c r="A663" i="4" s="1"/>
  <c r="AD589" i="6"/>
  <c r="N588" i="5"/>
  <c r="O588" i="5"/>
  <c r="O589" i="6"/>
  <c r="N589" i="6"/>
  <c r="W588" i="5"/>
  <c r="L588" i="5" s="1"/>
  <c r="V588" i="5"/>
  <c r="K588" i="5" s="1"/>
  <c r="U588" i="5"/>
  <c r="J588" i="5" s="1"/>
  <c r="T588" i="5"/>
  <c r="I588" i="5" s="1"/>
  <c r="D664" i="6"/>
  <c r="C664" i="6"/>
  <c r="F663" i="6"/>
  <c r="B663" i="6" s="1"/>
  <c r="A663" i="6" s="1"/>
  <c r="H589" i="5"/>
  <c r="G589" i="5"/>
  <c r="AC589" i="5"/>
  <c r="S590" i="5"/>
  <c r="V587" i="4"/>
  <c r="K587" i="4" s="1"/>
  <c r="U587" i="4"/>
  <c r="J587" i="4" s="1"/>
  <c r="W587" i="4"/>
  <c r="L587" i="4" s="1"/>
  <c r="T587" i="4"/>
  <c r="I587" i="4" s="1"/>
  <c r="AD588" i="5"/>
  <c r="AD589" i="5" l="1"/>
  <c r="AD588" i="4"/>
  <c r="AD590" i="6"/>
  <c r="C665" i="6"/>
  <c r="F664" i="6"/>
  <c r="B664" i="6" s="1"/>
  <c r="A664" i="6" s="1"/>
  <c r="D665" i="6"/>
  <c r="F663" i="5"/>
  <c r="B663" i="5" s="1"/>
  <c r="A663" i="5" s="1"/>
  <c r="D664" i="5"/>
  <c r="C664" i="5"/>
  <c r="AC590" i="5"/>
  <c r="S591" i="5"/>
  <c r="G590" i="5"/>
  <c r="H590" i="5"/>
  <c r="O589" i="5"/>
  <c r="N589" i="5"/>
  <c r="S590" i="4"/>
  <c r="AC589" i="4"/>
  <c r="H589" i="4"/>
  <c r="G589" i="4"/>
  <c r="U590" i="6"/>
  <c r="J590" i="6" s="1"/>
  <c r="T590" i="6"/>
  <c r="I590" i="6" s="1"/>
  <c r="W590" i="6"/>
  <c r="L590" i="6" s="1"/>
  <c r="V590" i="6"/>
  <c r="K590" i="6" s="1"/>
  <c r="V588" i="4"/>
  <c r="K588" i="4" s="1"/>
  <c r="U588" i="4"/>
  <c r="J588" i="4" s="1"/>
  <c r="T588" i="4"/>
  <c r="I588" i="4" s="1"/>
  <c r="W588" i="4"/>
  <c r="L588" i="4" s="1"/>
  <c r="AC591" i="6"/>
  <c r="H591" i="6"/>
  <c r="G591" i="6"/>
  <c r="S592" i="6"/>
  <c r="U589" i="5"/>
  <c r="J589" i="5" s="1"/>
  <c r="T589" i="5"/>
  <c r="I589" i="5" s="1"/>
  <c r="W589" i="5"/>
  <c r="L589" i="5" s="1"/>
  <c r="V589" i="5"/>
  <c r="K589" i="5" s="1"/>
  <c r="F664" i="4"/>
  <c r="B664" i="4" s="1"/>
  <c r="A664" i="4" s="1"/>
  <c r="D665" i="4"/>
  <c r="C665" i="4"/>
  <c r="N588" i="4"/>
  <c r="O588" i="4"/>
  <c r="O590" i="6"/>
  <c r="N590" i="6"/>
  <c r="AD590" i="5" l="1"/>
  <c r="AD589" i="4"/>
  <c r="W590" i="5"/>
  <c r="L590" i="5" s="1"/>
  <c r="V590" i="5"/>
  <c r="K590" i="5" s="1"/>
  <c r="U590" i="5"/>
  <c r="J590" i="5" s="1"/>
  <c r="T590" i="5"/>
  <c r="I590" i="5" s="1"/>
  <c r="V589" i="4"/>
  <c r="K589" i="4" s="1"/>
  <c r="U589" i="4"/>
  <c r="J589" i="4" s="1"/>
  <c r="W589" i="4"/>
  <c r="L589" i="4" s="1"/>
  <c r="T589" i="4"/>
  <c r="I589" i="4" s="1"/>
  <c r="H591" i="5"/>
  <c r="G591" i="5"/>
  <c r="AC591" i="5"/>
  <c r="S592" i="5"/>
  <c r="H592" i="6"/>
  <c r="S593" i="6"/>
  <c r="AC592" i="6"/>
  <c r="G592" i="6"/>
  <c r="O589" i="4"/>
  <c r="N589" i="4"/>
  <c r="O590" i="5"/>
  <c r="N590" i="5"/>
  <c r="T591" i="6"/>
  <c r="I591" i="6" s="1"/>
  <c r="W591" i="6"/>
  <c r="L591" i="6" s="1"/>
  <c r="V591" i="6"/>
  <c r="K591" i="6" s="1"/>
  <c r="U591" i="6"/>
  <c r="J591" i="6" s="1"/>
  <c r="C665" i="5"/>
  <c r="F664" i="5"/>
  <c r="B664" i="5" s="1"/>
  <c r="A664" i="5" s="1"/>
  <c r="D665" i="5"/>
  <c r="N591" i="6"/>
  <c r="O591" i="6"/>
  <c r="AC590" i="4"/>
  <c r="G590" i="4"/>
  <c r="S591" i="4"/>
  <c r="H590" i="4"/>
  <c r="AD591" i="6"/>
  <c r="D666" i="4"/>
  <c r="C666" i="4"/>
  <c r="F665" i="4"/>
  <c r="B665" i="4" s="1"/>
  <c r="A665" i="4" s="1"/>
  <c r="D666" i="6"/>
  <c r="C666" i="6"/>
  <c r="F665" i="6"/>
  <c r="B665" i="6" s="1"/>
  <c r="A665" i="6" s="1"/>
  <c r="AD590" i="4" l="1"/>
  <c r="D667" i="6"/>
  <c r="C667" i="6"/>
  <c r="F666" i="6"/>
  <c r="B666" i="6" s="1"/>
  <c r="A666" i="6" s="1"/>
  <c r="AC593" i="6"/>
  <c r="H593" i="6"/>
  <c r="G593" i="6"/>
  <c r="S594" i="6"/>
  <c r="O590" i="4"/>
  <c r="N590" i="4"/>
  <c r="O592" i="6"/>
  <c r="N592" i="6"/>
  <c r="F666" i="4"/>
  <c r="B666" i="4" s="1"/>
  <c r="A666" i="4" s="1"/>
  <c r="D667" i="4"/>
  <c r="C667" i="4"/>
  <c r="V590" i="4"/>
  <c r="K590" i="4" s="1"/>
  <c r="T590" i="4"/>
  <c r="I590" i="4" s="1"/>
  <c r="W590" i="4"/>
  <c r="L590" i="4" s="1"/>
  <c r="U590" i="4"/>
  <c r="J590" i="4" s="1"/>
  <c r="AD591" i="5"/>
  <c r="F665" i="5"/>
  <c r="B665" i="5" s="1"/>
  <c r="A665" i="5" s="1"/>
  <c r="D666" i="5"/>
  <c r="C666" i="5"/>
  <c r="U591" i="5"/>
  <c r="J591" i="5" s="1"/>
  <c r="T591" i="5"/>
  <c r="I591" i="5" s="1"/>
  <c r="W591" i="5"/>
  <c r="L591" i="5" s="1"/>
  <c r="V591" i="5"/>
  <c r="K591" i="5" s="1"/>
  <c r="N591" i="5"/>
  <c r="O591" i="5"/>
  <c r="AC592" i="5"/>
  <c r="S593" i="5"/>
  <c r="G592" i="5"/>
  <c r="H592" i="5"/>
  <c r="U592" i="6"/>
  <c r="J592" i="6" s="1"/>
  <c r="T592" i="6"/>
  <c r="I592" i="6" s="1"/>
  <c r="W592" i="6"/>
  <c r="L592" i="6" s="1"/>
  <c r="V592" i="6"/>
  <c r="K592" i="6" s="1"/>
  <c r="S592" i="4"/>
  <c r="AC591" i="4"/>
  <c r="H591" i="4"/>
  <c r="G591" i="4"/>
  <c r="AD592" i="6"/>
  <c r="AD592" i="5" l="1"/>
  <c r="C667" i="5"/>
  <c r="F666" i="5"/>
  <c r="B666" i="5" s="1"/>
  <c r="A666" i="5" s="1"/>
  <c r="D667" i="5"/>
  <c r="AD593" i="6"/>
  <c r="AC592" i="4"/>
  <c r="S593" i="4"/>
  <c r="H592" i="4"/>
  <c r="G592" i="4"/>
  <c r="T593" i="6"/>
  <c r="I593" i="6" s="1"/>
  <c r="U593" i="6"/>
  <c r="J593" i="6" s="1"/>
  <c r="W593" i="6"/>
  <c r="L593" i="6" s="1"/>
  <c r="V593" i="6"/>
  <c r="K593" i="6" s="1"/>
  <c r="O593" i="6"/>
  <c r="N593" i="6"/>
  <c r="H593" i="5"/>
  <c r="G593" i="5"/>
  <c r="AC593" i="5"/>
  <c r="S594" i="5"/>
  <c r="V591" i="4"/>
  <c r="K591" i="4" s="1"/>
  <c r="U591" i="4"/>
  <c r="J591" i="4" s="1"/>
  <c r="W591" i="4"/>
  <c r="L591" i="4" s="1"/>
  <c r="T591" i="4"/>
  <c r="I591" i="4" s="1"/>
  <c r="D668" i="4"/>
  <c r="C668" i="4"/>
  <c r="F667" i="4"/>
  <c r="B667" i="4" s="1"/>
  <c r="A667" i="4" s="1"/>
  <c r="D668" i="6"/>
  <c r="C668" i="6"/>
  <c r="F667" i="6"/>
  <c r="B667" i="6" s="1"/>
  <c r="A667" i="6" s="1"/>
  <c r="N592" i="5"/>
  <c r="O592" i="5"/>
  <c r="N591" i="4"/>
  <c r="O591" i="4"/>
  <c r="AD591" i="4"/>
  <c r="W592" i="5"/>
  <c r="L592" i="5" s="1"/>
  <c r="V592" i="5"/>
  <c r="K592" i="5" s="1"/>
  <c r="U592" i="5"/>
  <c r="J592" i="5" s="1"/>
  <c r="T592" i="5"/>
  <c r="I592" i="5" s="1"/>
  <c r="H594" i="6"/>
  <c r="S595" i="6"/>
  <c r="G594" i="6"/>
  <c r="AC594" i="6"/>
  <c r="AD592" i="4" l="1"/>
  <c r="AD593" i="5"/>
  <c r="AD594" i="6"/>
  <c r="G593" i="4"/>
  <c r="H593" i="4"/>
  <c r="S594" i="4"/>
  <c r="AC593" i="4"/>
  <c r="F668" i="4"/>
  <c r="B668" i="4" s="1"/>
  <c r="A668" i="4" s="1"/>
  <c r="C669" i="4"/>
  <c r="D669" i="4"/>
  <c r="AC594" i="5"/>
  <c r="S595" i="5"/>
  <c r="G594" i="5"/>
  <c r="H594" i="5"/>
  <c r="AC595" i="6"/>
  <c r="H595" i="6"/>
  <c r="G595" i="6"/>
  <c r="S596" i="6"/>
  <c r="U593" i="5"/>
  <c r="J593" i="5" s="1"/>
  <c r="T593" i="5"/>
  <c r="I593" i="5" s="1"/>
  <c r="W593" i="5"/>
  <c r="L593" i="5" s="1"/>
  <c r="V593" i="5"/>
  <c r="K593" i="5" s="1"/>
  <c r="O594" i="6"/>
  <c r="N594" i="6"/>
  <c r="D669" i="6"/>
  <c r="C669" i="6"/>
  <c r="F668" i="6"/>
  <c r="B668" i="6" s="1"/>
  <c r="A668" i="6" s="1"/>
  <c r="N593" i="5"/>
  <c r="O593" i="5"/>
  <c r="V592" i="4"/>
  <c r="K592" i="4" s="1"/>
  <c r="U592" i="4"/>
  <c r="J592" i="4" s="1"/>
  <c r="W592" i="4"/>
  <c r="L592" i="4" s="1"/>
  <c r="T592" i="4"/>
  <c r="I592" i="4" s="1"/>
  <c r="U594" i="6"/>
  <c r="J594" i="6" s="1"/>
  <c r="T594" i="6"/>
  <c r="I594" i="6" s="1"/>
  <c r="W594" i="6"/>
  <c r="L594" i="6" s="1"/>
  <c r="V594" i="6"/>
  <c r="K594" i="6" s="1"/>
  <c r="O592" i="4"/>
  <c r="N592" i="4"/>
  <c r="F667" i="5"/>
  <c r="B667" i="5" s="1"/>
  <c r="A667" i="5" s="1"/>
  <c r="D668" i="5"/>
  <c r="C668" i="5"/>
  <c r="AD595" i="6" l="1"/>
  <c r="AD593" i="4"/>
  <c r="D670" i="4"/>
  <c r="C670" i="4"/>
  <c r="F669" i="4"/>
  <c r="B669" i="4" s="1"/>
  <c r="A669" i="4" s="1"/>
  <c r="D670" i="6"/>
  <c r="C670" i="6"/>
  <c r="F669" i="6"/>
  <c r="B669" i="6" s="1"/>
  <c r="A669" i="6" s="1"/>
  <c r="O594" i="5"/>
  <c r="N594" i="5"/>
  <c r="W594" i="5"/>
  <c r="L594" i="5" s="1"/>
  <c r="V594" i="5"/>
  <c r="K594" i="5" s="1"/>
  <c r="U594" i="5"/>
  <c r="J594" i="5" s="1"/>
  <c r="T594" i="5"/>
  <c r="I594" i="5" s="1"/>
  <c r="H596" i="6"/>
  <c r="S597" i="6"/>
  <c r="AC596" i="6"/>
  <c r="G596" i="6"/>
  <c r="H595" i="5"/>
  <c r="G595" i="5"/>
  <c r="AC595" i="5"/>
  <c r="S596" i="5"/>
  <c r="AC594" i="4"/>
  <c r="S595" i="4"/>
  <c r="H594" i="4"/>
  <c r="G594" i="4"/>
  <c r="C669" i="5"/>
  <c r="F668" i="5"/>
  <c r="B668" i="5" s="1"/>
  <c r="A668" i="5" s="1"/>
  <c r="D669" i="5"/>
  <c r="T595" i="6"/>
  <c r="I595" i="6" s="1"/>
  <c r="W595" i="6"/>
  <c r="L595" i="6" s="1"/>
  <c r="V595" i="6"/>
  <c r="K595" i="6" s="1"/>
  <c r="U595" i="6"/>
  <c r="J595" i="6" s="1"/>
  <c r="AD594" i="5"/>
  <c r="N593" i="4"/>
  <c r="O593" i="4"/>
  <c r="O595" i="6"/>
  <c r="N595" i="6"/>
  <c r="V593" i="4"/>
  <c r="K593" i="4" s="1"/>
  <c r="U593" i="4"/>
  <c r="J593" i="4" s="1"/>
  <c r="W593" i="4"/>
  <c r="L593" i="4" s="1"/>
  <c r="T593" i="4"/>
  <c r="I593" i="4" s="1"/>
  <c r="F669" i="5" l="1"/>
  <c r="B669" i="5" s="1"/>
  <c r="A669" i="5" s="1"/>
  <c r="D670" i="5"/>
  <c r="C670" i="5"/>
  <c r="O595" i="5"/>
  <c r="N595" i="5"/>
  <c r="F670" i="6"/>
  <c r="B670" i="6" s="1"/>
  <c r="A670" i="6" s="1"/>
  <c r="D671" i="6"/>
  <c r="C671" i="6"/>
  <c r="N594" i="4"/>
  <c r="O594" i="4"/>
  <c r="AD596" i="6"/>
  <c r="S596" i="4"/>
  <c r="AC595" i="4"/>
  <c r="H595" i="4"/>
  <c r="G595" i="4"/>
  <c r="AC597" i="6"/>
  <c r="H597" i="6"/>
  <c r="G597" i="6"/>
  <c r="S598" i="6"/>
  <c r="U595" i="5"/>
  <c r="J595" i="5" s="1"/>
  <c r="T595" i="5"/>
  <c r="I595" i="5" s="1"/>
  <c r="W595" i="5"/>
  <c r="L595" i="5" s="1"/>
  <c r="V595" i="5"/>
  <c r="K595" i="5" s="1"/>
  <c r="V594" i="4"/>
  <c r="K594" i="4" s="1"/>
  <c r="T594" i="4"/>
  <c r="I594" i="4" s="1"/>
  <c r="W594" i="4"/>
  <c r="L594" i="4" s="1"/>
  <c r="U594" i="4"/>
  <c r="J594" i="4" s="1"/>
  <c r="AD594" i="4"/>
  <c r="O596" i="6"/>
  <c r="N596" i="6"/>
  <c r="U596" i="6"/>
  <c r="J596" i="6" s="1"/>
  <c r="T596" i="6"/>
  <c r="I596" i="6" s="1"/>
  <c r="W596" i="6"/>
  <c r="L596" i="6" s="1"/>
  <c r="V596" i="6"/>
  <c r="K596" i="6" s="1"/>
  <c r="AC596" i="5"/>
  <c r="S597" i="5"/>
  <c r="G596" i="5"/>
  <c r="H596" i="5"/>
  <c r="F670" i="4"/>
  <c r="B670" i="4" s="1"/>
  <c r="A670" i="4" s="1"/>
  <c r="C671" i="4"/>
  <c r="D671" i="4"/>
  <c r="AD595" i="5"/>
  <c r="N596" i="5" l="1"/>
  <c r="O596" i="5"/>
  <c r="N597" i="6"/>
  <c r="O597" i="6"/>
  <c r="W596" i="5"/>
  <c r="L596" i="5" s="1"/>
  <c r="V596" i="5"/>
  <c r="K596" i="5" s="1"/>
  <c r="U596" i="5"/>
  <c r="J596" i="5" s="1"/>
  <c r="T596" i="5"/>
  <c r="I596" i="5" s="1"/>
  <c r="AD597" i="6"/>
  <c r="T597" i="6"/>
  <c r="I597" i="6" s="1"/>
  <c r="U597" i="6"/>
  <c r="J597" i="6" s="1"/>
  <c r="W597" i="6"/>
  <c r="L597" i="6" s="1"/>
  <c r="V597" i="6"/>
  <c r="K597" i="6" s="1"/>
  <c r="H597" i="5"/>
  <c r="G597" i="5"/>
  <c r="AC597" i="5"/>
  <c r="S598" i="5"/>
  <c r="V595" i="4"/>
  <c r="K595" i="4" s="1"/>
  <c r="U595" i="4"/>
  <c r="J595" i="4" s="1"/>
  <c r="W595" i="4"/>
  <c r="L595" i="4" s="1"/>
  <c r="T595" i="4"/>
  <c r="I595" i="4" s="1"/>
  <c r="D672" i="6"/>
  <c r="F671" i="6"/>
  <c r="B671" i="6" s="1"/>
  <c r="A671" i="6" s="1"/>
  <c r="C672" i="6"/>
  <c r="C671" i="5"/>
  <c r="F670" i="5"/>
  <c r="B670" i="5" s="1"/>
  <c r="A670" i="5" s="1"/>
  <c r="D671" i="5"/>
  <c r="AD596" i="5"/>
  <c r="N595" i="4"/>
  <c r="O595" i="4"/>
  <c r="D672" i="4"/>
  <c r="F671" i="4"/>
  <c r="B671" i="4" s="1"/>
  <c r="A671" i="4" s="1"/>
  <c r="C672" i="4"/>
  <c r="AD595" i="4"/>
  <c r="H598" i="6"/>
  <c r="S599" i="6"/>
  <c r="G598" i="6"/>
  <c r="AC598" i="6"/>
  <c r="AC596" i="4"/>
  <c r="S597" i="4"/>
  <c r="H596" i="4"/>
  <c r="G596" i="4"/>
  <c r="AD598" i="6" l="1"/>
  <c r="AD597" i="5"/>
  <c r="O598" i="6"/>
  <c r="N598" i="6"/>
  <c r="AC599" i="6"/>
  <c r="H599" i="6"/>
  <c r="G599" i="6"/>
  <c r="S600" i="6"/>
  <c r="V596" i="4"/>
  <c r="K596" i="4" s="1"/>
  <c r="W596" i="4"/>
  <c r="L596" i="4" s="1"/>
  <c r="U596" i="4"/>
  <c r="J596" i="4" s="1"/>
  <c r="T596" i="4"/>
  <c r="I596" i="4" s="1"/>
  <c r="O597" i="5"/>
  <c r="N597" i="5"/>
  <c r="F671" i="5"/>
  <c r="B671" i="5" s="1"/>
  <c r="A671" i="5" s="1"/>
  <c r="D672" i="5"/>
  <c r="C672" i="5"/>
  <c r="G597" i="4"/>
  <c r="S598" i="4"/>
  <c r="AC597" i="4"/>
  <c r="H597" i="4"/>
  <c r="AD596" i="4"/>
  <c r="F672" i="4"/>
  <c r="B672" i="4" s="1"/>
  <c r="A672" i="4" s="1"/>
  <c r="D673" i="4"/>
  <c r="C673" i="4"/>
  <c r="F672" i="6"/>
  <c r="B672" i="6" s="1"/>
  <c r="A672" i="6" s="1"/>
  <c r="D673" i="6"/>
  <c r="C673" i="6"/>
  <c r="AC598" i="5"/>
  <c r="S599" i="5"/>
  <c r="G598" i="5"/>
  <c r="H598" i="5"/>
  <c r="O596" i="4"/>
  <c r="N596" i="4"/>
  <c r="U598" i="6"/>
  <c r="J598" i="6" s="1"/>
  <c r="T598" i="6"/>
  <c r="I598" i="6" s="1"/>
  <c r="W598" i="6"/>
  <c r="L598" i="6" s="1"/>
  <c r="V598" i="6"/>
  <c r="K598" i="6" s="1"/>
  <c r="U597" i="5"/>
  <c r="J597" i="5" s="1"/>
  <c r="T597" i="5"/>
  <c r="I597" i="5" s="1"/>
  <c r="W597" i="5"/>
  <c r="L597" i="5" s="1"/>
  <c r="V597" i="5"/>
  <c r="K597" i="5" s="1"/>
  <c r="AD597" i="4" l="1"/>
  <c r="T599" i="6"/>
  <c r="I599" i="6" s="1"/>
  <c r="W599" i="6"/>
  <c r="L599" i="6" s="1"/>
  <c r="V599" i="6"/>
  <c r="K599" i="6" s="1"/>
  <c r="U599" i="6"/>
  <c r="J599" i="6" s="1"/>
  <c r="O597" i="4"/>
  <c r="N597" i="4"/>
  <c r="H600" i="6"/>
  <c r="S601" i="6"/>
  <c r="AC600" i="6"/>
  <c r="G600" i="6"/>
  <c r="V597" i="4"/>
  <c r="K597" i="4" s="1"/>
  <c r="U597" i="4"/>
  <c r="J597" i="4" s="1"/>
  <c r="T597" i="4"/>
  <c r="I597" i="4" s="1"/>
  <c r="W597" i="4"/>
  <c r="L597" i="4" s="1"/>
  <c r="AD599" i="6"/>
  <c r="AC598" i="4"/>
  <c r="S599" i="4"/>
  <c r="H598" i="4"/>
  <c r="G598" i="4"/>
  <c r="O599" i="6"/>
  <c r="N599" i="6"/>
  <c r="H599" i="5"/>
  <c r="G599" i="5"/>
  <c r="AC599" i="5"/>
  <c r="S600" i="5"/>
  <c r="AD598" i="5"/>
  <c r="C673" i="5"/>
  <c r="F672" i="5"/>
  <c r="B672" i="5" s="1"/>
  <c r="A672" i="5" s="1"/>
  <c r="D673" i="5"/>
  <c r="D674" i="4"/>
  <c r="F673" i="4"/>
  <c r="B673" i="4" s="1"/>
  <c r="A673" i="4" s="1"/>
  <c r="C674" i="4"/>
  <c r="D674" i="6"/>
  <c r="F673" i="6"/>
  <c r="B673" i="6" s="1"/>
  <c r="A673" i="6" s="1"/>
  <c r="C674" i="6"/>
  <c r="N598" i="5"/>
  <c r="O598" i="5"/>
  <c r="W598" i="5"/>
  <c r="L598" i="5" s="1"/>
  <c r="V598" i="5"/>
  <c r="K598" i="5" s="1"/>
  <c r="U598" i="5"/>
  <c r="J598" i="5" s="1"/>
  <c r="T598" i="5"/>
  <c r="I598" i="5" s="1"/>
  <c r="AD599" i="5" l="1"/>
  <c r="N600" i="6"/>
  <c r="O600" i="6"/>
  <c r="V598" i="4"/>
  <c r="K598" i="4" s="1"/>
  <c r="W598" i="4"/>
  <c r="L598" i="4" s="1"/>
  <c r="U598" i="4"/>
  <c r="J598" i="4" s="1"/>
  <c r="T598" i="4"/>
  <c r="I598" i="4" s="1"/>
  <c r="N598" i="4"/>
  <c r="O598" i="4"/>
  <c r="AC600" i="5"/>
  <c r="S601" i="5"/>
  <c r="G600" i="5"/>
  <c r="H600" i="5"/>
  <c r="AC599" i="4"/>
  <c r="G599" i="4"/>
  <c r="H599" i="4"/>
  <c r="S600" i="4"/>
  <c r="F673" i="5"/>
  <c r="B673" i="5" s="1"/>
  <c r="A673" i="5" s="1"/>
  <c r="D674" i="5"/>
  <c r="C674" i="5"/>
  <c r="AD598" i="4"/>
  <c r="U600" i="6"/>
  <c r="J600" i="6" s="1"/>
  <c r="T600" i="6"/>
  <c r="I600" i="6" s="1"/>
  <c r="W600" i="6"/>
  <c r="L600" i="6" s="1"/>
  <c r="V600" i="6"/>
  <c r="K600" i="6" s="1"/>
  <c r="D675" i="6"/>
  <c r="C675" i="6"/>
  <c r="F674" i="6"/>
  <c r="B674" i="6" s="1"/>
  <c r="A674" i="6" s="1"/>
  <c r="U599" i="5"/>
  <c r="J599" i="5" s="1"/>
  <c r="T599" i="5"/>
  <c r="I599" i="5" s="1"/>
  <c r="W599" i="5"/>
  <c r="L599" i="5" s="1"/>
  <c r="V599" i="5"/>
  <c r="K599" i="5" s="1"/>
  <c r="AD600" i="6"/>
  <c r="F674" i="4"/>
  <c r="B674" i="4" s="1"/>
  <c r="A674" i="4" s="1"/>
  <c r="D675" i="4"/>
  <c r="C675" i="4"/>
  <c r="O599" i="5"/>
  <c r="N599" i="5"/>
  <c r="AC601" i="6"/>
  <c r="H601" i="6"/>
  <c r="G601" i="6"/>
  <c r="S602" i="6"/>
  <c r="AD599" i="4" l="1"/>
  <c r="V599" i="4"/>
  <c r="K599" i="4" s="1"/>
  <c r="U599" i="4"/>
  <c r="J599" i="4" s="1"/>
  <c r="W599" i="4"/>
  <c r="L599" i="4" s="1"/>
  <c r="T599" i="4"/>
  <c r="I599" i="4" s="1"/>
  <c r="C675" i="5"/>
  <c r="F674" i="5"/>
  <c r="B674" i="5" s="1"/>
  <c r="A674" i="5" s="1"/>
  <c r="D675" i="5"/>
  <c r="W600" i="5"/>
  <c r="L600" i="5" s="1"/>
  <c r="V600" i="5"/>
  <c r="K600" i="5" s="1"/>
  <c r="U600" i="5"/>
  <c r="J600" i="5" s="1"/>
  <c r="T600" i="5"/>
  <c r="I600" i="5" s="1"/>
  <c r="N600" i="5"/>
  <c r="O600" i="5"/>
  <c r="T601" i="6"/>
  <c r="I601" i="6" s="1"/>
  <c r="U601" i="6"/>
  <c r="J601" i="6" s="1"/>
  <c r="W601" i="6"/>
  <c r="L601" i="6" s="1"/>
  <c r="V601" i="6"/>
  <c r="K601" i="6" s="1"/>
  <c r="H601" i="5"/>
  <c r="G601" i="5"/>
  <c r="AC601" i="5"/>
  <c r="S602" i="5"/>
  <c r="O601" i="6"/>
  <c r="N601" i="6"/>
  <c r="AD600" i="5"/>
  <c r="D676" i="4"/>
  <c r="C676" i="4"/>
  <c r="F675" i="4"/>
  <c r="B675" i="4" s="1"/>
  <c r="A675" i="4" s="1"/>
  <c r="H602" i="6"/>
  <c r="S603" i="6"/>
  <c r="G602" i="6"/>
  <c r="AC602" i="6"/>
  <c r="AD601" i="6"/>
  <c r="D676" i="6"/>
  <c r="C676" i="6"/>
  <c r="F675" i="6"/>
  <c r="B675" i="6" s="1"/>
  <c r="A675" i="6" s="1"/>
  <c r="AC600" i="4"/>
  <c r="H600" i="4"/>
  <c r="G600" i="4"/>
  <c r="S601" i="4"/>
  <c r="O599" i="4"/>
  <c r="N599" i="4"/>
  <c r="AD602" i="6" l="1"/>
  <c r="AD601" i="5"/>
  <c r="AD600" i="4"/>
  <c r="U602" i="6"/>
  <c r="J602" i="6" s="1"/>
  <c r="T602" i="6"/>
  <c r="I602" i="6" s="1"/>
  <c r="W602" i="6"/>
  <c r="L602" i="6" s="1"/>
  <c r="V602" i="6"/>
  <c r="K602" i="6" s="1"/>
  <c r="N600" i="4"/>
  <c r="O600" i="4"/>
  <c r="AC603" i="6"/>
  <c r="H603" i="6"/>
  <c r="G603" i="6"/>
  <c r="S604" i="6"/>
  <c r="F675" i="5"/>
  <c r="B675" i="5" s="1"/>
  <c r="A675" i="5" s="1"/>
  <c r="C676" i="5"/>
  <c r="D676" i="5"/>
  <c r="N602" i="6"/>
  <c r="O602" i="6"/>
  <c r="AC602" i="5"/>
  <c r="S603" i="5"/>
  <c r="G602" i="5"/>
  <c r="H602" i="5"/>
  <c r="D677" i="6"/>
  <c r="C677" i="6"/>
  <c r="F676" i="6"/>
  <c r="B676" i="6" s="1"/>
  <c r="A676" i="6" s="1"/>
  <c r="S602" i="4"/>
  <c r="AC601" i="4"/>
  <c r="H601" i="4"/>
  <c r="G601" i="4"/>
  <c r="U601" i="5"/>
  <c r="J601" i="5" s="1"/>
  <c r="T601" i="5"/>
  <c r="I601" i="5" s="1"/>
  <c r="W601" i="5"/>
  <c r="L601" i="5" s="1"/>
  <c r="V601" i="5"/>
  <c r="K601" i="5" s="1"/>
  <c r="V600" i="4"/>
  <c r="K600" i="4" s="1"/>
  <c r="W600" i="4"/>
  <c r="L600" i="4" s="1"/>
  <c r="U600" i="4"/>
  <c r="J600" i="4" s="1"/>
  <c r="T600" i="4"/>
  <c r="I600" i="4" s="1"/>
  <c r="F676" i="4"/>
  <c r="B676" i="4" s="1"/>
  <c r="A676" i="4" s="1"/>
  <c r="C677" i="4"/>
  <c r="D677" i="4"/>
  <c r="O601" i="5"/>
  <c r="N601" i="5"/>
  <c r="AD603" i="6" l="1"/>
  <c r="V601" i="4"/>
  <c r="K601" i="4" s="1"/>
  <c r="U601" i="4"/>
  <c r="J601" i="4" s="1"/>
  <c r="T601" i="4"/>
  <c r="I601" i="4" s="1"/>
  <c r="W601" i="4"/>
  <c r="L601" i="4" s="1"/>
  <c r="D678" i="4"/>
  <c r="F677" i="4"/>
  <c r="B677" i="4" s="1"/>
  <c r="A677" i="4" s="1"/>
  <c r="C678" i="4"/>
  <c r="N601" i="4"/>
  <c r="O601" i="4"/>
  <c r="AD601" i="4"/>
  <c r="O602" i="5"/>
  <c r="N602" i="5"/>
  <c r="O603" i="6"/>
  <c r="N603" i="6"/>
  <c r="AC602" i="4"/>
  <c r="G602" i="4"/>
  <c r="S603" i="4"/>
  <c r="H602" i="4"/>
  <c r="W602" i="5"/>
  <c r="L602" i="5" s="1"/>
  <c r="V602" i="5"/>
  <c r="K602" i="5" s="1"/>
  <c r="U602" i="5"/>
  <c r="J602" i="5" s="1"/>
  <c r="T602" i="5"/>
  <c r="I602" i="5" s="1"/>
  <c r="C677" i="5"/>
  <c r="F676" i="5"/>
  <c r="B676" i="5" s="1"/>
  <c r="A676" i="5" s="1"/>
  <c r="D677" i="5"/>
  <c r="H603" i="5"/>
  <c r="G603" i="5"/>
  <c r="AC603" i="5"/>
  <c r="S604" i="5"/>
  <c r="D678" i="6"/>
  <c r="C678" i="6"/>
  <c r="F677" i="6"/>
  <c r="B677" i="6" s="1"/>
  <c r="A677" i="6" s="1"/>
  <c r="AD602" i="5"/>
  <c r="H604" i="6"/>
  <c r="S605" i="6"/>
  <c r="AC604" i="6"/>
  <c r="G604" i="6"/>
  <c r="T603" i="6"/>
  <c r="I603" i="6" s="1"/>
  <c r="W603" i="6"/>
  <c r="L603" i="6" s="1"/>
  <c r="V603" i="6"/>
  <c r="K603" i="6" s="1"/>
  <c r="U603" i="6"/>
  <c r="J603" i="6" s="1"/>
  <c r="AD604" i="6" l="1"/>
  <c r="AD603" i="5"/>
  <c r="AD602" i="4"/>
  <c r="F678" i="4"/>
  <c r="B678" i="4" s="1"/>
  <c r="A678" i="4" s="1"/>
  <c r="D679" i="4"/>
  <c r="C679" i="4"/>
  <c r="U604" i="6"/>
  <c r="J604" i="6" s="1"/>
  <c r="T604" i="6"/>
  <c r="I604" i="6" s="1"/>
  <c r="W604" i="6"/>
  <c r="L604" i="6" s="1"/>
  <c r="V604" i="6"/>
  <c r="K604" i="6" s="1"/>
  <c r="F678" i="6"/>
  <c r="B678" i="6" s="1"/>
  <c r="A678" i="6" s="1"/>
  <c r="D679" i="6"/>
  <c r="C679" i="6"/>
  <c r="N602" i="4"/>
  <c r="O602" i="4"/>
  <c r="S604" i="4"/>
  <c r="AC603" i="4"/>
  <c r="H603" i="4"/>
  <c r="G603" i="4"/>
  <c r="AC605" i="6"/>
  <c r="H605" i="6"/>
  <c r="G605" i="6"/>
  <c r="S606" i="6"/>
  <c r="AC604" i="5"/>
  <c r="S605" i="5"/>
  <c r="G604" i="5"/>
  <c r="H604" i="5"/>
  <c r="F677" i="5"/>
  <c r="B677" i="5" s="1"/>
  <c r="A677" i="5" s="1"/>
  <c r="D678" i="5"/>
  <c r="C678" i="5"/>
  <c r="V602" i="4"/>
  <c r="K602" i="4" s="1"/>
  <c r="W602" i="4"/>
  <c r="L602" i="4" s="1"/>
  <c r="U602" i="4"/>
  <c r="J602" i="4" s="1"/>
  <c r="T602" i="4"/>
  <c r="I602" i="4" s="1"/>
  <c r="N604" i="6"/>
  <c r="O604" i="6"/>
  <c r="U603" i="5"/>
  <c r="J603" i="5" s="1"/>
  <c r="T603" i="5"/>
  <c r="I603" i="5" s="1"/>
  <c r="W603" i="5"/>
  <c r="L603" i="5" s="1"/>
  <c r="V603" i="5"/>
  <c r="K603" i="5" s="1"/>
  <c r="N603" i="5"/>
  <c r="O603" i="5"/>
  <c r="AD604" i="5" l="1"/>
  <c r="AD605" i="6"/>
  <c r="O604" i="5"/>
  <c r="N604" i="5"/>
  <c r="W604" i="5"/>
  <c r="L604" i="5" s="1"/>
  <c r="V604" i="5"/>
  <c r="K604" i="5" s="1"/>
  <c r="U604" i="5"/>
  <c r="J604" i="5" s="1"/>
  <c r="T604" i="5"/>
  <c r="I604" i="5" s="1"/>
  <c r="D680" i="6"/>
  <c r="F679" i="6"/>
  <c r="B679" i="6" s="1"/>
  <c r="A679" i="6" s="1"/>
  <c r="C680" i="6"/>
  <c r="N603" i="4"/>
  <c r="O603" i="4"/>
  <c r="D680" i="4"/>
  <c r="F679" i="4"/>
  <c r="B679" i="4" s="1"/>
  <c r="A679" i="4" s="1"/>
  <c r="C680" i="4"/>
  <c r="V603" i="4"/>
  <c r="K603" i="4" s="1"/>
  <c r="U603" i="4"/>
  <c r="J603" i="4" s="1"/>
  <c r="T603" i="4"/>
  <c r="I603" i="4" s="1"/>
  <c r="W603" i="4"/>
  <c r="L603" i="4" s="1"/>
  <c r="H606" i="6"/>
  <c r="S607" i="6"/>
  <c r="G606" i="6"/>
  <c r="AC606" i="6"/>
  <c r="AD603" i="4"/>
  <c r="C679" i="5"/>
  <c r="F678" i="5"/>
  <c r="B678" i="5" s="1"/>
  <c r="A678" i="5" s="1"/>
  <c r="D679" i="5"/>
  <c r="T605" i="6"/>
  <c r="I605" i="6" s="1"/>
  <c r="U605" i="6"/>
  <c r="J605" i="6" s="1"/>
  <c r="W605" i="6"/>
  <c r="L605" i="6" s="1"/>
  <c r="V605" i="6"/>
  <c r="K605" i="6" s="1"/>
  <c r="AC604" i="4"/>
  <c r="H604" i="4"/>
  <c r="G604" i="4"/>
  <c r="S605" i="4"/>
  <c r="O605" i="6"/>
  <c r="N605" i="6"/>
  <c r="H605" i="5"/>
  <c r="G605" i="5"/>
  <c r="AC605" i="5"/>
  <c r="S606" i="5"/>
  <c r="AD605" i="5" l="1"/>
  <c r="F679" i="5"/>
  <c r="B679" i="5" s="1"/>
  <c r="A679" i="5" s="1"/>
  <c r="C680" i="5"/>
  <c r="D680" i="5"/>
  <c r="S606" i="4"/>
  <c r="AC605" i="4"/>
  <c r="H605" i="4"/>
  <c r="G605" i="4"/>
  <c r="AD606" i="6"/>
  <c r="AC606" i="5"/>
  <c r="S607" i="5"/>
  <c r="G606" i="5"/>
  <c r="H606" i="5"/>
  <c r="U606" i="6"/>
  <c r="J606" i="6" s="1"/>
  <c r="T606" i="6"/>
  <c r="I606" i="6" s="1"/>
  <c r="W606" i="6"/>
  <c r="L606" i="6" s="1"/>
  <c r="V606" i="6"/>
  <c r="K606" i="6" s="1"/>
  <c r="F680" i="4"/>
  <c r="B680" i="4" s="1"/>
  <c r="A680" i="4" s="1"/>
  <c r="D681" i="4"/>
  <c r="C681" i="4"/>
  <c r="O604" i="4"/>
  <c r="N604" i="4"/>
  <c r="AC607" i="6"/>
  <c r="H607" i="6"/>
  <c r="G607" i="6"/>
  <c r="S608" i="6"/>
  <c r="V604" i="4"/>
  <c r="K604" i="4" s="1"/>
  <c r="U604" i="4"/>
  <c r="J604" i="4" s="1"/>
  <c r="T604" i="4"/>
  <c r="I604" i="4" s="1"/>
  <c r="W604" i="4"/>
  <c r="L604" i="4" s="1"/>
  <c r="U605" i="5"/>
  <c r="J605" i="5" s="1"/>
  <c r="T605" i="5"/>
  <c r="I605" i="5" s="1"/>
  <c r="W605" i="5"/>
  <c r="L605" i="5" s="1"/>
  <c r="V605" i="5"/>
  <c r="K605" i="5" s="1"/>
  <c r="AD604" i="4"/>
  <c r="N606" i="6"/>
  <c r="O606" i="6"/>
  <c r="F680" i="6"/>
  <c r="B680" i="6" s="1"/>
  <c r="A680" i="6" s="1"/>
  <c r="D681" i="6"/>
  <c r="C681" i="6"/>
  <c r="O605" i="5"/>
  <c r="N605" i="5"/>
  <c r="AD607" i="6" l="1"/>
  <c r="D682" i="6"/>
  <c r="F681" i="6"/>
  <c r="B681" i="6" s="1"/>
  <c r="A681" i="6" s="1"/>
  <c r="C682" i="6"/>
  <c r="T607" i="6"/>
  <c r="I607" i="6" s="1"/>
  <c r="W607" i="6"/>
  <c r="L607" i="6" s="1"/>
  <c r="V607" i="6"/>
  <c r="K607" i="6" s="1"/>
  <c r="U607" i="6"/>
  <c r="J607" i="6" s="1"/>
  <c r="O606" i="5"/>
  <c r="N606" i="5"/>
  <c r="AC606" i="4"/>
  <c r="G606" i="4"/>
  <c r="H606" i="4"/>
  <c r="S607" i="4"/>
  <c r="O607" i="6"/>
  <c r="N607" i="6"/>
  <c r="W606" i="5"/>
  <c r="L606" i="5" s="1"/>
  <c r="V606" i="5"/>
  <c r="K606" i="5" s="1"/>
  <c r="U606" i="5"/>
  <c r="J606" i="5" s="1"/>
  <c r="T606" i="5"/>
  <c r="I606" i="5" s="1"/>
  <c r="H607" i="5"/>
  <c r="G607" i="5"/>
  <c r="AC607" i="5"/>
  <c r="S608" i="5"/>
  <c r="AD606" i="5"/>
  <c r="V605" i="4"/>
  <c r="K605" i="4" s="1"/>
  <c r="U605" i="4"/>
  <c r="J605" i="4" s="1"/>
  <c r="W605" i="4"/>
  <c r="L605" i="4" s="1"/>
  <c r="T605" i="4"/>
  <c r="I605" i="4" s="1"/>
  <c r="D682" i="4"/>
  <c r="C682" i="4"/>
  <c r="F681" i="4"/>
  <c r="B681" i="4" s="1"/>
  <c r="A681" i="4" s="1"/>
  <c r="O605" i="4"/>
  <c r="N605" i="4"/>
  <c r="C681" i="5"/>
  <c r="F680" i="5"/>
  <c r="B680" i="5" s="1"/>
  <c r="A680" i="5" s="1"/>
  <c r="D681" i="5"/>
  <c r="H608" i="6"/>
  <c r="S609" i="6"/>
  <c r="AC608" i="6"/>
  <c r="G608" i="6"/>
  <c r="AD605" i="4"/>
  <c r="AD608" i="6" l="1"/>
  <c r="AD607" i="5"/>
  <c r="O608" i="6"/>
  <c r="N608" i="6"/>
  <c r="N607" i="5"/>
  <c r="O607" i="5"/>
  <c r="S608" i="4"/>
  <c r="AC607" i="4"/>
  <c r="H607" i="4"/>
  <c r="G607" i="4"/>
  <c r="O606" i="4"/>
  <c r="N606" i="4"/>
  <c r="F682" i="4"/>
  <c r="B682" i="4" s="1"/>
  <c r="A682" i="4" s="1"/>
  <c r="D683" i="4"/>
  <c r="C683" i="4"/>
  <c r="AD606" i="4"/>
  <c r="V606" i="4"/>
  <c r="K606" i="4" s="1"/>
  <c r="T606" i="4"/>
  <c r="I606" i="4" s="1"/>
  <c r="W606" i="4"/>
  <c r="L606" i="4" s="1"/>
  <c r="U606" i="4"/>
  <c r="J606" i="4" s="1"/>
  <c r="U608" i="6"/>
  <c r="J608" i="6" s="1"/>
  <c r="T608" i="6"/>
  <c r="I608" i="6" s="1"/>
  <c r="W608" i="6"/>
  <c r="L608" i="6" s="1"/>
  <c r="V608" i="6"/>
  <c r="K608" i="6" s="1"/>
  <c r="AC608" i="5"/>
  <c r="G608" i="5"/>
  <c r="H608" i="5"/>
  <c r="S609" i="5"/>
  <c r="D683" i="6"/>
  <c r="F682" i="6"/>
  <c r="B682" i="6" s="1"/>
  <c r="A682" i="6" s="1"/>
  <c r="C683" i="6"/>
  <c r="F681" i="5"/>
  <c r="B681" i="5" s="1"/>
  <c r="A681" i="5" s="1"/>
  <c r="C682" i="5"/>
  <c r="D682" i="5"/>
  <c r="AC609" i="6"/>
  <c r="H609" i="6"/>
  <c r="G609" i="6"/>
  <c r="S610" i="6"/>
  <c r="U607" i="5"/>
  <c r="J607" i="5" s="1"/>
  <c r="T607" i="5"/>
  <c r="I607" i="5" s="1"/>
  <c r="W607" i="5"/>
  <c r="L607" i="5" s="1"/>
  <c r="V607" i="5"/>
  <c r="K607" i="5" s="1"/>
  <c r="AD607" i="4" l="1"/>
  <c r="H610" i="6"/>
  <c r="S611" i="6"/>
  <c r="G610" i="6"/>
  <c r="AC610" i="6"/>
  <c r="C683" i="5"/>
  <c r="F682" i="5"/>
  <c r="B682" i="5" s="1"/>
  <c r="A682" i="5" s="1"/>
  <c r="D683" i="5"/>
  <c r="V607" i="4"/>
  <c r="K607" i="4" s="1"/>
  <c r="U607" i="4"/>
  <c r="J607" i="4" s="1"/>
  <c r="W607" i="4"/>
  <c r="L607" i="4" s="1"/>
  <c r="T607" i="4"/>
  <c r="I607" i="4" s="1"/>
  <c r="AC609" i="5"/>
  <c r="H609" i="5"/>
  <c r="S610" i="5"/>
  <c r="G609" i="5"/>
  <c r="D684" i="4"/>
  <c r="C684" i="4"/>
  <c r="F683" i="4"/>
  <c r="B683" i="4" s="1"/>
  <c r="A683" i="4" s="1"/>
  <c r="N607" i="4"/>
  <c r="O607" i="4"/>
  <c r="T609" i="6"/>
  <c r="I609" i="6" s="1"/>
  <c r="U609" i="6"/>
  <c r="J609" i="6" s="1"/>
  <c r="W609" i="6"/>
  <c r="L609" i="6" s="1"/>
  <c r="V609" i="6"/>
  <c r="K609" i="6" s="1"/>
  <c r="W608" i="5"/>
  <c r="L608" i="5" s="1"/>
  <c r="V608" i="5"/>
  <c r="K608" i="5" s="1"/>
  <c r="T608" i="5"/>
  <c r="I608" i="5" s="1"/>
  <c r="U608" i="5"/>
  <c r="J608" i="5" s="1"/>
  <c r="AC608" i="4"/>
  <c r="S609" i="4"/>
  <c r="H608" i="4"/>
  <c r="G608" i="4"/>
  <c r="O609" i="6"/>
  <c r="N609" i="6"/>
  <c r="D684" i="6"/>
  <c r="C684" i="6"/>
  <c r="F683" i="6"/>
  <c r="B683" i="6" s="1"/>
  <c r="A683" i="6" s="1"/>
  <c r="AD608" i="5"/>
  <c r="AD609" i="6"/>
  <c r="N608" i="5"/>
  <c r="O608" i="5"/>
  <c r="AD610" i="6" l="1"/>
  <c r="V608" i="4"/>
  <c r="K608" i="4" s="1"/>
  <c r="U608" i="4"/>
  <c r="J608" i="4" s="1"/>
  <c r="W608" i="4"/>
  <c r="L608" i="4" s="1"/>
  <c r="T608" i="4"/>
  <c r="I608" i="4" s="1"/>
  <c r="AD609" i="5"/>
  <c r="O608" i="4"/>
  <c r="N608" i="4"/>
  <c r="F683" i="5"/>
  <c r="B683" i="5" s="1"/>
  <c r="A683" i="5" s="1"/>
  <c r="C684" i="5"/>
  <c r="D684" i="5"/>
  <c r="AD608" i="4"/>
  <c r="F684" i="4"/>
  <c r="B684" i="4" s="1"/>
  <c r="A684" i="4" s="1"/>
  <c r="D685" i="4"/>
  <c r="C685" i="4"/>
  <c r="G609" i="4"/>
  <c r="S610" i="4"/>
  <c r="AC609" i="4"/>
  <c r="H609" i="4"/>
  <c r="D685" i="6"/>
  <c r="C685" i="6"/>
  <c r="F684" i="6"/>
  <c r="B684" i="6" s="1"/>
  <c r="A684" i="6" s="1"/>
  <c r="U609" i="5"/>
  <c r="J609" i="5" s="1"/>
  <c r="W609" i="5"/>
  <c r="L609" i="5" s="1"/>
  <c r="V609" i="5"/>
  <c r="K609" i="5" s="1"/>
  <c r="T609" i="5"/>
  <c r="I609" i="5" s="1"/>
  <c r="U610" i="6"/>
  <c r="J610" i="6" s="1"/>
  <c r="T610" i="6"/>
  <c r="I610" i="6" s="1"/>
  <c r="W610" i="6"/>
  <c r="L610" i="6" s="1"/>
  <c r="V610" i="6"/>
  <c r="K610" i="6" s="1"/>
  <c r="AC610" i="5"/>
  <c r="H610" i="5"/>
  <c r="G610" i="5"/>
  <c r="S611" i="5"/>
  <c r="AC611" i="6"/>
  <c r="H611" i="6"/>
  <c r="G611" i="6"/>
  <c r="S612" i="6"/>
  <c r="N609" i="5"/>
  <c r="O609" i="5"/>
  <c r="O610" i="6"/>
  <c r="N610" i="6"/>
  <c r="AD609" i="4" l="1"/>
  <c r="AD610" i="5"/>
  <c r="H612" i="6"/>
  <c r="S613" i="6"/>
  <c r="AC612" i="6"/>
  <c r="G612" i="6"/>
  <c r="O609" i="4"/>
  <c r="N609" i="4"/>
  <c r="T611" i="6"/>
  <c r="I611" i="6" s="1"/>
  <c r="W611" i="6"/>
  <c r="L611" i="6" s="1"/>
  <c r="V611" i="6"/>
  <c r="K611" i="6" s="1"/>
  <c r="U611" i="6"/>
  <c r="J611" i="6" s="1"/>
  <c r="AD611" i="6"/>
  <c r="V609" i="4"/>
  <c r="K609" i="4" s="1"/>
  <c r="U609" i="4"/>
  <c r="J609" i="4" s="1"/>
  <c r="W609" i="4"/>
  <c r="L609" i="4" s="1"/>
  <c r="T609" i="4"/>
  <c r="I609" i="4" s="1"/>
  <c r="F685" i="6"/>
  <c r="B685" i="6" s="1"/>
  <c r="A685" i="6" s="1"/>
  <c r="C686" i="6"/>
  <c r="D686" i="6"/>
  <c r="AC610" i="4"/>
  <c r="S611" i="4"/>
  <c r="H610" i="4"/>
  <c r="G610" i="4"/>
  <c r="H611" i="5"/>
  <c r="G611" i="5"/>
  <c r="AC611" i="5"/>
  <c r="S612" i="5"/>
  <c r="D686" i="4"/>
  <c r="C686" i="4"/>
  <c r="F685" i="4"/>
  <c r="B685" i="4" s="1"/>
  <c r="A685" i="4" s="1"/>
  <c r="C685" i="5"/>
  <c r="F684" i="5"/>
  <c r="B684" i="5" s="1"/>
  <c r="A684" i="5" s="1"/>
  <c r="D685" i="5"/>
  <c r="W610" i="5"/>
  <c r="L610" i="5" s="1"/>
  <c r="V610" i="5"/>
  <c r="K610" i="5" s="1"/>
  <c r="U610" i="5"/>
  <c r="J610" i="5" s="1"/>
  <c r="T610" i="5"/>
  <c r="I610" i="5" s="1"/>
  <c r="O611" i="6"/>
  <c r="N611" i="6"/>
  <c r="O610" i="5"/>
  <c r="N610" i="5"/>
  <c r="AD611" i="5" l="1"/>
  <c r="AD610" i="4"/>
  <c r="AC612" i="5"/>
  <c r="H612" i="5"/>
  <c r="G612" i="5"/>
  <c r="S613" i="5"/>
  <c r="F685" i="5"/>
  <c r="B685" i="5" s="1"/>
  <c r="A685" i="5" s="1"/>
  <c r="C686" i="5"/>
  <c r="D686" i="5"/>
  <c r="U611" i="5"/>
  <c r="J611" i="5" s="1"/>
  <c r="W611" i="5"/>
  <c r="L611" i="5" s="1"/>
  <c r="V611" i="5"/>
  <c r="K611" i="5" s="1"/>
  <c r="T611" i="5"/>
  <c r="I611" i="5" s="1"/>
  <c r="F686" i="4"/>
  <c r="B686" i="4" s="1"/>
  <c r="A686" i="4" s="1"/>
  <c r="D687" i="4"/>
  <c r="C687" i="4"/>
  <c r="N611" i="5"/>
  <c r="O611" i="5"/>
  <c r="D687" i="6"/>
  <c r="C687" i="6"/>
  <c r="F686" i="6"/>
  <c r="B686" i="6" s="1"/>
  <c r="A686" i="6" s="1"/>
  <c r="U612" i="6"/>
  <c r="J612" i="6" s="1"/>
  <c r="T612" i="6"/>
  <c r="I612" i="6" s="1"/>
  <c r="W612" i="6"/>
  <c r="L612" i="6" s="1"/>
  <c r="V612" i="6"/>
  <c r="K612" i="6" s="1"/>
  <c r="V610" i="4"/>
  <c r="K610" i="4" s="1"/>
  <c r="T610" i="4"/>
  <c r="I610" i="4" s="1"/>
  <c r="W610" i="4"/>
  <c r="L610" i="4" s="1"/>
  <c r="U610" i="4"/>
  <c r="J610" i="4" s="1"/>
  <c r="AD612" i="6"/>
  <c r="O610" i="4"/>
  <c r="N610" i="4"/>
  <c r="AC613" i="6"/>
  <c r="H613" i="6"/>
  <c r="G613" i="6"/>
  <c r="S614" i="6"/>
  <c r="S612" i="4"/>
  <c r="AC611" i="4"/>
  <c r="H611" i="4"/>
  <c r="G611" i="4"/>
  <c r="O612" i="6"/>
  <c r="N612" i="6"/>
  <c r="AD611" i="4" l="1"/>
  <c r="AC612" i="4"/>
  <c r="S613" i="4"/>
  <c r="H612" i="4"/>
  <c r="G612" i="4"/>
  <c r="C687" i="5"/>
  <c r="F686" i="5"/>
  <c r="B686" i="5" s="1"/>
  <c r="A686" i="5" s="1"/>
  <c r="D687" i="5"/>
  <c r="D688" i="4"/>
  <c r="C688" i="4"/>
  <c r="F687" i="4"/>
  <c r="B687" i="4" s="1"/>
  <c r="A687" i="4" s="1"/>
  <c r="S614" i="5"/>
  <c r="AC613" i="5"/>
  <c r="H613" i="5"/>
  <c r="G613" i="5"/>
  <c r="H614" i="6"/>
  <c r="S615" i="6"/>
  <c r="G614" i="6"/>
  <c r="AC614" i="6"/>
  <c r="T613" i="6"/>
  <c r="I613" i="6" s="1"/>
  <c r="U613" i="6"/>
  <c r="J613" i="6" s="1"/>
  <c r="W613" i="6"/>
  <c r="L613" i="6" s="1"/>
  <c r="V613" i="6"/>
  <c r="K613" i="6" s="1"/>
  <c r="V612" i="5"/>
  <c r="K612" i="5" s="1"/>
  <c r="W612" i="5"/>
  <c r="L612" i="5" s="1"/>
  <c r="U612" i="5"/>
  <c r="J612" i="5" s="1"/>
  <c r="T612" i="5"/>
  <c r="I612" i="5" s="1"/>
  <c r="N613" i="6"/>
  <c r="O613" i="6"/>
  <c r="V611" i="4"/>
  <c r="K611" i="4" s="1"/>
  <c r="U611" i="4"/>
  <c r="J611" i="4" s="1"/>
  <c r="W611" i="4"/>
  <c r="L611" i="4" s="1"/>
  <c r="T611" i="4"/>
  <c r="I611" i="4" s="1"/>
  <c r="AD613" i="6"/>
  <c r="F687" i="6"/>
  <c r="B687" i="6" s="1"/>
  <c r="A687" i="6" s="1"/>
  <c r="D688" i="6"/>
  <c r="C688" i="6"/>
  <c r="O612" i="5"/>
  <c r="N612" i="5"/>
  <c r="O611" i="4"/>
  <c r="N611" i="4"/>
  <c r="AD612" i="5"/>
  <c r="AD614" i="6" l="1"/>
  <c r="U614" i="6"/>
  <c r="J614" i="6" s="1"/>
  <c r="T614" i="6"/>
  <c r="I614" i="6" s="1"/>
  <c r="W614" i="6"/>
  <c r="L614" i="6" s="1"/>
  <c r="V614" i="6"/>
  <c r="K614" i="6" s="1"/>
  <c r="F687" i="5"/>
  <c r="B687" i="5" s="1"/>
  <c r="A687" i="5" s="1"/>
  <c r="C688" i="5"/>
  <c r="D688" i="5"/>
  <c r="G614" i="5"/>
  <c r="AC614" i="5"/>
  <c r="H614" i="5"/>
  <c r="S615" i="5"/>
  <c r="C689" i="6"/>
  <c r="F688" i="6"/>
  <c r="B688" i="6" s="1"/>
  <c r="A688" i="6" s="1"/>
  <c r="D689" i="6"/>
  <c r="AC615" i="6"/>
  <c r="H615" i="6"/>
  <c r="G615" i="6"/>
  <c r="S616" i="6"/>
  <c r="O614" i="6"/>
  <c r="N614" i="6"/>
  <c r="F688" i="4"/>
  <c r="B688" i="4" s="1"/>
  <c r="A688" i="4" s="1"/>
  <c r="D689" i="4"/>
  <c r="C689" i="4"/>
  <c r="V612" i="4"/>
  <c r="K612" i="4" s="1"/>
  <c r="W612" i="4"/>
  <c r="L612" i="4" s="1"/>
  <c r="U612" i="4"/>
  <c r="J612" i="4" s="1"/>
  <c r="T612" i="4"/>
  <c r="I612" i="4" s="1"/>
  <c r="W613" i="5"/>
  <c r="L613" i="5" s="1"/>
  <c r="V613" i="5"/>
  <c r="K613" i="5" s="1"/>
  <c r="U613" i="5"/>
  <c r="J613" i="5" s="1"/>
  <c r="T613" i="5"/>
  <c r="I613" i="5" s="1"/>
  <c r="O612" i="4"/>
  <c r="N612" i="4"/>
  <c r="O613" i="5"/>
  <c r="N613" i="5"/>
  <c r="G613" i="4"/>
  <c r="AC613" i="4"/>
  <c r="H613" i="4"/>
  <c r="S614" i="4"/>
  <c r="AD613" i="5"/>
  <c r="AD612" i="4"/>
  <c r="AD613" i="4" l="1"/>
  <c r="V613" i="4"/>
  <c r="K613" i="4" s="1"/>
  <c r="U613" i="4"/>
  <c r="J613" i="4" s="1"/>
  <c r="T613" i="4"/>
  <c r="I613" i="4" s="1"/>
  <c r="W613" i="4"/>
  <c r="L613" i="4" s="1"/>
  <c r="D690" i="4"/>
  <c r="C690" i="4"/>
  <c r="F689" i="4"/>
  <c r="B689" i="4" s="1"/>
  <c r="A689" i="4" s="1"/>
  <c r="H616" i="6"/>
  <c r="S617" i="6"/>
  <c r="AC616" i="6"/>
  <c r="G616" i="6"/>
  <c r="F689" i="6"/>
  <c r="B689" i="6" s="1"/>
  <c r="A689" i="6" s="1"/>
  <c r="C690" i="6"/>
  <c r="D690" i="6"/>
  <c r="T615" i="6"/>
  <c r="I615" i="6" s="1"/>
  <c r="W615" i="6"/>
  <c r="L615" i="6" s="1"/>
  <c r="V615" i="6"/>
  <c r="K615" i="6" s="1"/>
  <c r="U615" i="6"/>
  <c r="J615" i="6" s="1"/>
  <c r="S616" i="5"/>
  <c r="G615" i="5"/>
  <c r="AC615" i="5"/>
  <c r="H615" i="5"/>
  <c r="N613" i="4"/>
  <c r="O613" i="4"/>
  <c r="D689" i="5"/>
  <c r="C689" i="5"/>
  <c r="F688" i="5"/>
  <c r="B688" i="5" s="1"/>
  <c r="A688" i="5" s="1"/>
  <c r="O615" i="6"/>
  <c r="N615" i="6"/>
  <c r="N614" i="5"/>
  <c r="O614" i="5"/>
  <c r="AD615" i="6"/>
  <c r="AD614" i="5"/>
  <c r="V614" i="5"/>
  <c r="K614" i="5" s="1"/>
  <c r="W614" i="5"/>
  <c r="L614" i="5" s="1"/>
  <c r="U614" i="5"/>
  <c r="J614" i="5" s="1"/>
  <c r="T614" i="5"/>
  <c r="I614" i="5" s="1"/>
  <c r="AC614" i="4"/>
  <c r="S615" i="4"/>
  <c r="H614" i="4"/>
  <c r="G614" i="4"/>
  <c r="AD614" i="4" l="1"/>
  <c r="F690" i="4"/>
  <c r="B690" i="4" s="1"/>
  <c r="A690" i="4" s="1"/>
  <c r="D691" i="4"/>
  <c r="C691" i="4"/>
  <c r="AD616" i="6"/>
  <c r="O615" i="5"/>
  <c r="N615" i="5"/>
  <c r="AD615" i="5"/>
  <c r="AC617" i="6"/>
  <c r="H617" i="6"/>
  <c r="G617" i="6"/>
  <c r="S618" i="6"/>
  <c r="V614" i="4"/>
  <c r="K614" i="4" s="1"/>
  <c r="W614" i="4"/>
  <c r="L614" i="4" s="1"/>
  <c r="U614" i="4"/>
  <c r="J614" i="4" s="1"/>
  <c r="T614" i="4"/>
  <c r="I614" i="4" s="1"/>
  <c r="W615" i="5"/>
  <c r="L615" i="5" s="1"/>
  <c r="V615" i="5"/>
  <c r="K615" i="5" s="1"/>
  <c r="U615" i="5"/>
  <c r="J615" i="5" s="1"/>
  <c r="T615" i="5"/>
  <c r="I615" i="5" s="1"/>
  <c r="N616" i="6"/>
  <c r="O616" i="6"/>
  <c r="G616" i="5"/>
  <c r="AC616" i="5"/>
  <c r="H616" i="5"/>
  <c r="S617" i="5"/>
  <c r="C691" i="6"/>
  <c r="F690" i="6"/>
  <c r="B690" i="6" s="1"/>
  <c r="A690" i="6" s="1"/>
  <c r="D691" i="6"/>
  <c r="U616" i="6"/>
  <c r="J616" i="6" s="1"/>
  <c r="T616" i="6"/>
  <c r="I616" i="6" s="1"/>
  <c r="W616" i="6"/>
  <c r="L616" i="6" s="1"/>
  <c r="V616" i="6"/>
  <c r="K616" i="6" s="1"/>
  <c r="N614" i="4"/>
  <c r="O614" i="4"/>
  <c r="H615" i="4"/>
  <c r="G615" i="4"/>
  <c r="S616" i="4"/>
  <c r="AC615" i="4"/>
  <c r="F689" i="5"/>
  <c r="B689" i="5" s="1"/>
  <c r="A689" i="5" s="1"/>
  <c r="C690" i="5"/>
  <c r="D690" i="5"/>
  <c r="AD617" i="6" l="1"/>
  <c r="AD615" i="4"/>
  <c r="N616" i="5"/>
  <c r="O616" i="5"/>
  <c r="H618" i="6"/>
  <c r="S619" i="6"/>
  <c r="G618" i="6"/>
  <c r="AC618" i="6"/>
  <c r="V615" i="4"/>
  <c r="K615" i="4" s="1"/>
  <c r="U615" i="4"/>
  <c r="J615" i="4" s="1"/>
  <c r="W615" i="4"/>
  <c r="L615" i="4" s="1"/>
  <c r="T615" i="4"/>
  <c r="I615" i="4" s="1"/>
  <c r="AD616" i="5"/>
  <c r="T617" i="6"/>
  <c r="I617" i="6" s="1"/>
  <c r="U617" i="6"/>
  <c r="J617" i="6" s="1"/>
  <c r="W617" i="6"/>
  <c r="L617" i="6" s="1"/>
  <c r="V617" i="6"/>
  <c r="K617" i="6" s="1"/>
  <c r="D692" i="4"/>
  <c r="C692" i="4"/>
  <c r="F691" i="4"/>
  <c r="B691" i="4" s="1"/>
  <c r="A691" i="4" s="1"/>
  <c r="V616" i="5"/>
  <c r="K616" i="5" s="1"/>
  <c r="T616" i="5"/>
  <c r="I616" i="5" s="1"/>
  <c r="W616" i="5"/>
  <c r="L616" i="5" s="1"/>
  <c r="U616" i="5"/>
  <c r="J616" i="5" s="1"/>
  <c r="N617" i="6"/>
  <c r="O617" i="6"/>
  <c r="D691" i="5"/>
  <c r="C691" i="5"/>
  <c r="F690" i="5"/>
  <c r="B690" i="5" s="1"/>
  <c r="A690" i="5" s="1"/>
  <c r="AC616" i="4"/>
  <c r="H616" i="4"/>
  <c r="G616" i="4"/>
  <c r="S617" i="4"/>
  <c r="N615" i="4"/>
  <c r="O615" i="4"/>
  <c r="F691" i="6"/>
  <c r="B691" i="6" s="1"/>
  <c r="A691" i="6" s="1"/>
  <c r="D692" i="6"/>
  <c r="C692" i="6"/>
  <c r="S618" i="5"/>
  <c r="H617" i="5"/>
  <c r="G617" i="5"/>
  <c r="AC617" i="5"/>
  <c r="AD618" i="6" l="1"/>
  <c r="G618" i="5"/>
  <c r="AC618" i="5"/>
  <c r="H618" i="5"/>
  <c r="S619" i="5"/>
  <c r="F691" i="5"/>
  <c r="B691" i="5" s="1"/>
  <c r="A691" i="5" s="1"/>
  <c r="C692" i="5"/>
  <c r="D692" i="5"/>
  <c r="H617" i="4"/>
  <c r="S618" i="4"/>
  <c r="G617" i="4"/>
  <c r="AC617" i="4"/>
  <c r="O616" i="4"/>
  <c r="N616" i="4"/>
  <c r="U618" i="6"/>
  <c r="J618" i="6" s="1"/>
  <c r="T618" i="6"/>
  <c r="I618" i="6" s="1"/>
  <c r="W618" i="6"/>
  <c r="L618" i="6" s="1"/>
  <c r="V618" i="6"/>
  <c r="K618" i="6" s="1"/>
  <c r="D693" i="6"/>
  <c r="C693" i="6"/>
  <c r="F692" i="6"/>
  <c r="B692" i="6" s="1"/>
  <c r="A692" i="6" s="1"/>
  <c r="AD616" i="4"/>
  <c r="AC619" i="6"/>
  <c r="H619" i="6"/>
  <c r="G619" i="6"/>
  <c r="S620" i="6"/>
  <c r="AD617" i="5"/>
  <c r="F692" i="4"/>
  <c r="B692" i="4" s="1"/>
  <c r="A692" i="4" s="1"/>
  <c r="D693" i="4"/>
  <c r="C693" i="4"/>
  <c r="N618" i="6"/>
  <c r="O618" i="6"/>
  <c r="V616" i="4"/>
  <c r="K616" i="4" s="1"/>
  <c r="W616" i="4"/>
  <c r="L616" i="4" s="1"/>
  <c r="U616" i="4"/>
  <c r="J616" i="4" s="1"/>
  <c r="T616" i="4"/>
  <c r="I616" i="4" s="1"/>
  <c r="W617" i="5"/>
  <c r="L617" i="5" s="1"/>
  <c r="V617" i="5"/>
  <c r="K617" i="5" s="1"/>
  <c r="U617" i="5"/>
  <c r="J617" i="5" s="1"/>
  <c r="T617" i="5"/>
  <c r="I617" i="5" s="1"/>
  <c r="N617" i="5"/>
  <c r="O617" i="5"/>
  <c r="AD619" i="6" l="1"/>
  <c r="T619" i="6"/>
  <c r="I619" i="6" s="1"/>
  <c r="W619" i="6"/>
  <c r="L619" i="6" s="1"/>
  <c r="V619" i="6"/>
  <c r="K619" i="6" s="1"/>
  <c r="U619" i="6"/>
  <c r="J619" i="6" s="1"/>
  <c r="F693" i="6"/>
  <c r="B693" i="6" s="1"/>
  <c r="A693" i="6" s="1"/>
  <c r="D694" i="6"/>
  <c r="C694" i="6"/>
  <c r="D693" i="5"/>
  <c r="C693" i="5"/>
  <c r="F692" i="5"/>
  <c r="B692" i="5" s="1"/>
  <c r="A692" i="5" s="1"/>
  <c r="D694" i="4"/>
  <c r="C694" i="4"/>
  <c r="F693" i="4"/>
  <c r="B693" i="4" s="1"/>
  <c r="A693" i="4" s="1"/>
  <c r="N619" i="6"/>
  <c r="O619" i="6"/>
  <c r="AD617" i="4"/>
  <c r="H620" i="6"/>
  <c r="S621" i="6"/>
  <c r="AC620" i="6"/>
  <c r="G620" i="6"/>
  <c r="V617" i="4"/>
  <c r="K617" i="4" s="1"/>
  <c r="U617" i="4"/>
  <c r="J617" i="4" s="1"/>
  <c r="W617" i="4"/>
  <c r="L617" i="4" s="1"/>
  <c r="T617" i="4"/>
  <c r="I617" i="4" s="1"/>
  <c r="S620" i="5"/>
  <c r="G619" i="5"/>
  <c r="AC619" i="5"/>
  <c r="H619" i="5"/>
  <c r="AC618" i="4"/>
  <c r="S619" i="4"/>
  <c r="G618" i="4"/>
  <c r="H618" i="4"/>
  <c r="N618" i="5"/>
  <c r="O618" i="5"/>
  <c r="O617" i="4"/>
  <c r="N617" i="4"/>
  <c r="AD618" i="5"/>
  <c r="V618" i="5"/>
  <c r="K618" i="5" s="1"/>
  <c r="W618" i="5"/>
  <c r="L618" i="5" s="1"/>
  <c r="U618" i="5"/>
  <c r="J618" i="5" s="1"/>
  <c r="T618" i="5"/>
  <c r="I618" i="5" s="1"/>
  <c r="AD618" i="4" l="1"/>
  <c r="AD619" i="5"/>
  <c r="G619" i="4"/>
  <c r="S620" i="4"/>
  <c r="AC619" i="4"/>
  <c r="H619" i="4"/>
  <c r="C695" i="6"/>
  <c r="F694" i="6"/>
  <c r="B694" i="6" s="1"/>
  <c r="A694" i="6" s="1"/>
  <c r="D695" i="6"/>
  <c r="O619" i="5"/>
  <c r="N619" i="5"/>
  <c r="U620" i="6"/>
  <c r="J620" i="6" s="1"/>
  <c r="T620" i="6"/>
  <c r="I620" i="6" s="1"/>
  <c r="W620" i="6"/>
  <c r="L620" i="6" s="1"/>
  <c r="V620" i="6"/>
  <c r="K620" i="6" s="1"/>
  <c r="W619" i="5"/>
  <c r="L619" i="5" s="1"/>
  <c r="V619" i="5"/>
  <c r="K619" i="5" s="1"/>
  <c r="U619" i="5"/>
  <c r="J619" i="5" s="1"/>
  <c r="T619" i="5"/>
  <c r="I619" i="5" s="1"/>
  <c r="AD620" i="6"/>
  <c r="F693" i="5"/>
  <c r="B693" i="5" s="1"/>
  <c r="A693" i="5" s="1"/>
  <c r="C694" i="5"/>
  <c r="D694" i="5"/>
  <c r="G620" i="5"/>
  <c r="AC620" i="5"/>
  <c r="H620" i="5"/>
  <c r="S621" i="5"/>
  <c r="AC621" i="6"/>
  <c r="H621" i="6"/>
  <c r="G621" i="6"/>
  <c r="S622" i="6"/>
  <c r="O620" i="6"/>
  <c r="N620" i="6"/>
  <c r="N618" i="4"/>
  <c r="O618" i="4"/>
  <c r="W618" i="4"/>
  <c r="L618" i="4" s="1"/>
  <c r="V618" i="4"/>
  <c r="K618" i="4" s="1"/>
  <c r="U618" i="4"/>
  <c r="J618" i="4" s="1"/>
  <c r="T618" i="4"/>
  <c r="I618" i="4" s="1"/>
  <c r="F694" i="4"/>
  <c r="B694" i="4" s="1"/>
  <c r="A694" i="4" s="1"/>
  <c r="D695" i="4"/>
  <c r="C695" i="4"/>
  <c r="AD619" i="4" l="1"/>
  <c r="H622" i="6"/>
  <c r="S623" i="6"/>
  <c r="G622" i="6"/>
  <c r="AC622" i="6"/>
  <c r="O620" i="5"/>
  <c r="N620" i="5"/>
  <c r="AD620" i="5"/>
  <c r="T621" i="6"/>
  <c r="I621" i="6" s="1"/>
  <c r="U621" i="6"/>
  <c r="J621" i="6" s="1"/>
  <c r="W621" i="6"/>
  <c r="L621" i="6" s="1"/>
  <c r="V621" i="6"/>
  <c r="K621" i="6" s="1"/>
  <c r="D695" i="5"/>
  <c r="C695" i="5"/>
  <c r="F694" i="5"/>
  <c r="B694" i="5" s="1"/>
  <c r="A694" i="5" s="1"/>
  <c r="AC620" i="4"/>
  <c r="S621" i="4"/>
  <c r="G620" i="4"/>
  <c r="H620" i="4"/>
  <c r="V620" i="5"/>
  <c r="K620" i="5" s="1"/>
  <c r="T620" i="5"/>
  <c r="I620" i="5" s="1"/>
  <c r="W620" i="5"/>
  <c r="L620" i="5" s="1"/>
  <c r="U620" i="5"/>
  <c r="J620" i="5" s="1"/>
  <c r="O621" i="6"/>
  <c r="N621" i="6"/>
  <c r="V619" i="4"/>
  <c r="K619" i="4" s="1"/>
  <c r="U619" i="4"/>
  <c r="J619" i="4" s="1"/>
  <c r="W619" i="4"/>
  <c r="L619" i="4" s="1"/>
  <c r="T619" i="4"/>
  <c r="I619" i="4" s="1"/>
  <c r="AD621" i="6"/>
  <c r="O619" i="4"/>
  <c r="N619" i="4"/>
  <c r="D696" i="4"/>
  <c r="C696" i="4"/>
  <c r="F695" i="4"/>
  <c r="B695" i="4" s="1"/>
  <c r="A695" i="4" s="1"/>
  <c r="S622" i="5"/>
  <c r="H621" i="5"/>
  <c r="G621" i="5"/>
  <c r="AC621" i="5"/>
  <c r="F695" i="6"/>
  <c r="B695" i="6" s="1"/>
  <c r="A695" i="6" s="1"/>
  <c r="D696" i="6"/>
  <c r="C696" i="6"/>
  <c r="AD622" i="6" l="1"/>
  <c r="AD621" i="5"/>
  <c r="N620" i="4"/>
  <c r="O620" i="4"/>
  <c r="W621" i="5"/>
  <c r="L621" i="5" s="1"/>
  <c r="V621" i="5"/>
  <c r="K621" i="5" s="1"/>
  <c r="U621" i="5"/>
  <c r="J621" i="5" s="1"/>
  <c r="T621" i="5"/>
  <c r="I621" i="5" s="1"/>
  <c r="F695" i="5"/>
  <c r="B695" i="5" s="1"/>
  <c r="A695" i="5" s="1"/>
  <c r="C696" i="5"/>
  <c r="D696" i="5"/>
  <c r="G622" i="5"/>
  <c r="AC622" i="5"/>
  <c r="H622" i="5"/>
  <c r="S623" i="5"/>
  <c r="W620" i="4"/>
  <c r="L620" i="4" s="1"/>
  <c r="U620" i="4"/>
  <c r="J620" i="4" s="1"/>
  <c r="T620" i="4"/>
  <c r="I620" i="4" s="1"/>
  <c r="V620" i="4"/>
  <c r="K620" i="4" s="1"/>
  <c r="G621" i="4"/>
  <c r="S622" i="4"/>
  <c r="AC621" i="4"/>
  <c r="H621" i="4"/>
  <c r="AD620" i="4"/>
  <c r="U622" i="6"/>
  <c r="J622" i="6" s="1"/>
  <c r="T622" i="6"/>
  <c r="I622" i="6" s="1"/>
  <c r="W622" i="6"/>
  <c r="L622" i="6" s="1"/>
  <c r="V622" i="6"/>
  <c r="K622" i="6" s="1"/>
  <c r="N621" i="5"/>
  <c r="O621" i="5"/>
  <c r="D697" i="6"/>
  <c r="F696" i="6"/>
  <c r="B696" i="6" s="1"/>
  <c r="A696" i="6" s="1"/>
  <c r="C697" i="6"/>
  <c r="AC623" i="6"/>
  <c r="H623" i="6"/>
  <c r="G623" i="6"/>
  <c r="S624" i="6"/>
  <c r="F696" i="4"/>
  <c r="B696" i="4" s="1"/>
  <c r="A696" i="4" s="1"/>
  <c r="D697" i="4"/>
  <c r="C697" i="4"/>
  <c r="N622" i="6"/>
  <c r="O622" i="6"/>
  <c r="AD622" i="5" l="1"/>
  <c r="V622" i="5"/>
  <c r="K622" i="5" s="1"/>
  <c r="W622" i="5"/>
  <c r="L622" i="5" s="1"/>
  <c r="U622" i="5"/>
  <c r="J622" i="5" s="1"/>
  <c r="T622" i="5"/>
  <c r="I622" i="5" s="1"/>
  <c r="V621" i="4"/>
  <c r="K621" i="4" s="1"/>
  <c r="U621" i="4"/>
  <c r="J621" i="4" s="1"/>
  <c r="T621" i="4"/>
  <c r="I621" i="4" s="1"/>
  <c r="W621" i="4"/>
  <c r="L621" i="4" s="1"/>
  <c r="T623" i="6"/>
  <c r="I623" i="6" s="1"/>
  <c r="W623" i="6"/>
  <c r="L623" i="6" s="1"/>
  <c r="V623" i="6"/>
  <c r="K623" i="6" s="1"/>
  <c r="U623" i="6"/>
  <c r="J623" i="6" s="1"/>
  <c r="D697" i="5"/>
  <c r="C697" i="5"/>
  <c r="F696" i="5"/>
  <c r="B696" i="5" s="1"/>
  <c r="A696" i="5" s="1"/>
  <c r="N622" i="5"/>
  <c r="O622" i="5"/>
  <c r="N623" i="6"/>
  <c r="O623" i="6"/>
  <c r="O621" i="4"/>
  <c r="N621" i="4"/>
  <c r="AD623" i="6"/>
  <c r="AD621" i="4"/>
  <c r="H624" i="6"/>
  <c r="S625" i="6"/>
  <c r="AC624" i="6"/>
  <c r="G624" i="6"/>
  <c r="D698" i="4"/>
  <c r="C698" i="4"/>
  <c r="F697" i="4"/>
  <c r="B697" i="4" s="1"/>
  <c r="A697" i="4" s="1"/>
  <c r="D698" i="6"/>
  <c r="F697" i="6"/>
  <c r="B697" i="6" s="1"/>
  <c r="A697" i="6" s="1"/>
  <c r="C698" i="6"/>
  <c r="AC622" i="4"/>
  <c r="S623" i="4"/>
  <c r="G622" i="4"/>
  <c r="H622" i="4"/>
  <c r="S624" i="5"/>
  <c r="G623" i="5"/>
  <c r="AC623" i="5"/>
  <c r="H623" i="5"/>
  <c r="AD622" i="4" l="1"/>
  <c r="AD623" i="5"/>
  <c r="AD624" i="6"/>
  <c r="N623" i="5"/>
  <c r="O623" i="5"/>
  <c r="C699" i="6"/>
  <c r="F698" i="6"/>
  <c r="B698" i="6" s="1"/>
  <c r="A698" i="6" s="1"/>
  <c r="D699" i="6"/>
  <c r="G623" i="4"/>
  <c r="S624" i="4"/>
  <c r="AC623" i="4"/>
  <c r="H623" i="4"/>
  <c r="F698" i="4"/>
  <c r="B698" i="4" s="1"/>
  <c r="A698" i="4" s="1"/>
  <c r="D699" i="4"/>
  <c r="C699" i="4"/>
  <c r="W623" i="5"/>
  <c r="L623" i="5" s="1"/>
  <c r="V623" i="5"/>
  <c r="K623" i="5" s="1"/>
  <c r="U623" i="5"/>
  <c r="J623" i="5" s="1"/>
  <c r="T623" i="5"/>
  <c r="I623" i="5" s="1"/>
  <c r="F697" i="5"/>
  <c r="B697" i="5" s="1"/>
  <c r="A697" i="5" s="1"/>
  <c r="C698" i="5"/>
  <c r="D698" i="5"/>
  <c r="G624" i="5"/>
  <c r="AC624" i="5"/>
  <c r="H624" i="5"/>
  <c r="S625" i="5"/>
  <c r="U624" i="6"/>
  <c r="J624" i="6" s="1"/>
  <c r="T624" i="6"/>
  <c r="I624" i="6" s="1"/>
  <c r="W624" i="6"/>
  <c r="L624" i="6" s="1"/>
  <c r="V624" i="6"/>
  <c r="K624" i="6" s="1"/>
  <c r="O624" i="6"/>
  <c r="N624" i="6"/>
  <c r="N622" i="4"/>
  <c r="O622" i="4"/>
  <c r="W622" i="4"/>
  <c r="L622" i="4" s="1"/>
  <c r="T622" i="4"/>
  <c r="I622" i="4" s="1"/>
  <c r="V622" i="4"/>
  <c r="K622" i="4" s="1"/>
  <c r="U622" i="4"/>
  <c r="J622" i="4" s="1"/>
  <c r="AC625" i="6"/>
  <c r="S626" i="6"/>
  <c r="H625" i="6"/>
  <c r="G625" i="6"/>
  <c r="AD625" i="6" l="1"/>
  <c r="AD624" i="5"/>
  <c r="V623" i="4"/>
  <c r="K623" i="4" s="1"/>
  <c r="U623" i="4"/>
  <c r="J623" i="4" s="1"/>
  <c r="W623" i="4"/>
  <c r="L623" i="4" s="1"/>
  <c r="T623" i="4"/>
  <c r="I623" i="4" s="1"/>
  <c r="S626" i="5"/>
  <c r="H625" i="5"/>
  <c r="G625" i="5"/>
  <c r="AC625" i="5"/>
  <c r="D700" i="4"/>
  <c r="C700" i="4"/>
  <c r="F699" i="4"/>
  <c r="B699" i="4" s="1"/>
  <c r="A699" i="4" s="1"/>
  <c r="O624" i="5"/>
  <c r="N624" i="5"/>
  <c r="V624" i="5"/>
  <c r="K624" i="5" s="1"/>
  <c r="T624" i="5"/>
  <c r="I624" i="5" s="1"/>
  <c r="W624" i="5"/>
  <c r="L624" i="5" s="1"/>
  <c r="U624" i="5"/>
  <c r="J624" i="5" s="1"/>
  <c r="D700" i="6"/>
  <c r="F699" i="6"/>
  <c r="B699" i="6" s="1"/>
  <c r="A699" i="6" s="1"/>
  <c r="C700" i="6"/>
  <c r="T625" i="6"/>
  <c r="I625" i="6" s="1"/>
  <c r="U625" i="6"/>
  <c r="J625" i="6" s="1"/>
  <c r="W625" i="6"/>
  <c r="L625" i="6" s="1"/>
  <c r="V625" i="6"/>
  <c r="K625" i="6" s="1"/>
  <c r="O623" i="4"/>
  <c r="N623" i="4"/>
  <c r="N625" i="6"/>
  <c r="O625" i="6"/>
  <c r="D699" i="5"/>
  <c r="C699" i="5"/>
  <c r="F698" i="5"/>
  <c r="B698" i="5" s="1"/>
  <c r="A698" i="5" s="1"/>
  <c r="AD623" i="4"/>
  <c r="H626" i="6"/>
  <c r="S627" i="6"/>
  <c r="G626" i="6"/>
  <c r="AC626" i="6"/>
  <c r="AC624" i="4"/>
  <c r="S625" i="4"/>
  <c r="H624" i="4"/>
  <c r="G624" i="4"/>
  <c r="AD626" i="6" l="1"/>
  <c r="F699" i="5"/>
  <c r="B699" i="5" s="1"/>
  <c r="A699" i="5" s="1"/>
  <c r="C700" i="5"/>
  <c r="D700" i="5"/>
  <c r="W625" i="5"/>
  <c r="L625" i="5" s="1"/>
  <c r="V625" i="5"/>
  <c r="K625" i="5" s="1"/>
  <c r="U625" i="5"/>
  <c r="J625" i="5" s="1"/>
  <c r="T625" i="5"/>
  <c r="I625" i="5" s="1"/>
  <c r="G626" i="5"/>
  <c r="AC626" i="5"/>
  <c r="H626" i="5"/>
  <c r="S627" i="5"/>
  <c r="V626" i="6"/>
  <c r="K626" i="6" s="1"/>
  <c r="U626" i="6"/>
  <c r="J626" i="6" s="1"/>
  <c r="T626" i="6"/>
  <c r="I626" i="6" s="1"/>
  <c r="W626" i="6"/>
  <c r="L626" i="6" s="1"/>
  <c r="O625" i="5"/>
  <c r="N625" i="5"/>
  <c r="F700" i="4"/>
  <c r="B700" i="4" s="1"/>
  <c r="A700" i="4" s="1"/>
  <c r="D701" i="4"/>
  <c r="C701" i="4"/>
  <c r="S628" i="6"/>
  <c r="AC627" i="6"/>
  <c r="H627" i="6"/>
  <c r="G627" i="6"/>
  <c r="O626" i="6"/>
  <c r="N626" i="6"/>
  <c r="W624" i="4"/>
  <c r="L624" i="4" s="1"/>
  <c r="V624" i="4"/>
  <c r="K624" i="4" s="1"/>
  <c r="U624" i="4"/>
  <c r="J624" i="4" s="1"/>
  <c r="T624" i="4"/>
  <c r="I624" i="4" s="1"/>
  <c r="N624" i="4"/>
  <c r="O624" i="4"/>
  <c r="G625" i="4"/>
  <c r="AC625" i="4"/>
  <c r="H625" i="4"/>
  <c r="S626" i="4"/>
  <c r="D701" i="6"/>
  <c r="C701" i="6"/>
  <c r="F700" i="6"/>
  <c r="B700" i="6" s="1"/>
  <c r="A700" i="6" s="1"/>
  <c r="AD624" i="4"/>
  <c r="AD625" i="5"/>
  <c r="AD627" i="6" l="1"/>
  <c r="AD626" i="5"/>
  <c r="V627" i="6"/>
  <c r="K627" i="6" s="1"/>
  <c r="T627" i="6"/>
  <c r="I627" i="6" s="1"/>
  <c r="W627" i="6"/>
  <c r="L627" i="6" s="1"/>
  <c r="U627" i="6"/>
  <c r="J627" i="6" s="1"/>
  <c r="N627" i="6"/>
  <c r="O627" i="6"/>
  <c r="S628" i="5"/>
  <c r="G627" i="5"/>
  <c r="AC627" i="5"/>
  <c r="H627" i="5"/>
  <c r="AC626" i="4"/>
  <c r="S627" i="4"/>
  <c r="G626" i="4"/>
  <c r="H626" i="4"/>
  <c r="N626" i="5"/>
  <c r="O626" i="5"/>
  <c r="N625" i="4"/>
  <c r="O625" i="4"/>
  <c r="H628" i="6"/>
  <c r="S629" i="6"/>
  <c r="G628" i="6"/>
  <c r="AC628" i="6"/>
  <c r="AD625" i="4"/>
  <c r="D702" i="4"/>
  <c r="C702" i="4"/>
  <c r="F701" i="4"/>
  <c r="B701" i="4" s="1"/>
  <c r="A701" i="4" s="1"/>
  <c r="V626" i="5"/>
  <c r="K626" i="5" s="1"/>
  <c r="W626" i="5"/>
  <c r="L626" i="5" s="1"/>
  <c r="U626" i="5"/>
  <c r="J626" i="5" s="1"/>
  <c r="T626" i="5"/>
  <c r="I626" i="5" s="1"/>
  <c r="D701" i="5"/>
  <c r="C701" i="5"/>
  <c r="F700" i="5"/>
  <c r="B700" i="5" s="1"/>
  <c r="A700" i="5" s="1"/>
  <c r="V625" i="4"/>
  <c r="K625" i="4" s="1"/>
  <c r="U625" i="4"/>
  <c r="J625" i="4" s="1"/>
  <c r="W625" i="4"/>
  <c r="L625" i="4" s="1"/>
  <c r="T625" i="4"/>
  <c r="I625" i="4" s="1"/>
  <c r="D702" i="6"/>
  <c r="F701" i="6"/>
  <c r="B701" i="6" s="1"/>
  <c r="A701" i="6" s="1"/>
  <c r="C702" i="6"/>
  <c r="AD628" i="6" l="1"/>
  <c r="AD626" i="4"/>
  <c r="O626" i="4"/>
  <c r="N626" i="4"/>
  <c r="T628" i="6"/>
  <c r="I628" i="6" s="1"/>
  <c r="V628" i="6"/>
  <c r="K628" i="6" s="1"/>
  <c r="W628" i="6"/>
  <c r="L628" i="6" s="1"/>
  <c r="U628" i="6"/>
  <c r="J628" i="6" s="1"/>
  <c r="W626" i="4"/>
  <c r="L626" i="4" s="1"/>
  <c r="V626" i="4"/>
  <c r="K626" i="4" s="1"/>
  <c r="U626" i="4"/>
  <c r="J626" i="4" s="1"/>
  <c r="T626" i="4"/>
  <c r="I626" i="4" s="1"/>
  <c r="F701" i="5"/>
  <c r="B701" i="5" s="1"/>
  <c r="A701" i="5" s="1"/>
  <c r="C702" i="5"/>
  <c r="D702" i="5"/>
  <c r="H629" i="6"/>
  <c r="S630" i="6"/>
  <c r="G629" i="6"/>
  <c r="AC629" i="6"/>
  <c r="G627" i="4"/>
  <c r="AC627" i="4"/>
  <c r="H627" i="4"/>
  <c r="S628" i="4"/>
  <c r="O628" i="6"/>
  <c r="N628" i="6"/>
  <c r="F702" i="4"/>
  <c r="B702" i="4" s="1"/>
  <c r="A702" i="4" s="1"/>
  <c r="D703" i="4"/>
  <c r="C703" i="4"/>
  <c r="N627" i="5"/>
  <c r="O627" i="5"/>
  <c r="AD627" i="5"/>
  <c r="W627" i="5"/>
  <c r="L627" i="5" s="1"/>
  <c r="V627" i="5"/>
  <c r="K627" i="5" s="1"/>
  <c r="U627" i="5"/>
  <c r="J627" i="5" s="1"/>
  <c r="T627" i="5"/>
  <c r="I627" i="5" s="1"/>
  <c r="F702" i="6"/>
  <c r="B702" i="6" s="1"/>
  <c r="A702" i="6" s="1"/>
  <c r="D703" i="6"/>
  <c r="C703" i="6"/>
  <c r="G628" i="5"/>
  <c r="AC628" i="5"/>
  <c r="H628" i="5"/>
  <c r="S629" i="5"/>
  <c r="AD629" i="6" l="1"/>
  <c r="AD627" i="4"/>
  <c r="O627" i="4"/>
  <c r="N627" i="4"/>
  <c r="D704" i="6"/>
  <c r="F703" i="6"/>
  <c r="B703" i="6" s="1"/>
  <c r="A703" i="6" s="1"/>
  <c r="C704" i="6"/>
  <c r="V627" i="4"/>
  <c r="K627" i="4" s="1"/>
  <c r="U627" i="4"/>
  <c r="J627" i="4" s="1"/>
  <c r="W627" i="4"/>
  <c r="L627" i="4" s="1"/>
  <c r="T627" i="4"/>
  <c r="I627" i="4" s="1"/>
  <c r="AC628" i="4"/>
  <c r="S629" i="4"/>
  <c r="H628" i="4"/>
  <c r="G628" i="4"/>
  <c r="F702" i="5"/>
  <c r="B702" i="5" s="1"/>
  <c r="A702" i="5" s="1"/>
  <c r="C703" i="5"/>
  <c r="D703" i="5"/>
  <c r="V628" i="5"/>
  <c r="K628" i="5" s="1"/>
  <c r="T628" i="5"/>
  <c r="I628" i="5" s="1"/>
  <c r="W628" i="5"/>
  <c r="L628" i="5" s="1"/>
  <c r="U628" i="5"/>
  <c r="J628" i="5" s="1"/>
  <c r="S630" i="5"/>
  <c r="H629" i="5"/>
  <c r="G629" i="5"/>
  <c r="AC629" i="5"/>
  <c r="V629" i="6"/>
  <c r="K629" i="6" s="1"/>
  <c r="T629" i="6"/>
  <c r="I629" i="6" s="1"/>
  <c r="W629" i="6"/>
  <c r="L629" i="6" s="1"/>
  <c r="U629" i="6"/>
  <c r="J629" i="6" s="1"/>
  <c r="N628" i="5"/>
  <c r="O628" i="5"/>
  <c r="H630" i="6"/>
  <c r="G630" i="6"/>
  <c r="AC630" i="6"/>
  <c r="S631" i="6"/>
  <c r="AD628" i="5"/>
  <c r="D704" i="4"/>
  <c r="C704" i="4"/>
  <c r="F703" i="4"/>
  <c r="B703" i="4" s="1"/>
  <c r="A703" i="4" s="1"/>
  <c r="O629" i="6"/>
  <c r="N629" i="6"/>
  <c r="AD630" i="6" l="1"/>
  <c r="G629" i="4"/>
  <c r="AC629" i="4"/>
  <c r="H629" i="4"/>
  <c r="S630" i="4"/>
  <c r="F704" i="4"/>
  <c r="B704" i="4" s="1"/>
  <c r="A704" i="4" s="1"/>
  <c r="D705" i="4"/>
  <c r="C705" i="4"/>
  <c r="N629" i="5"/>
  <c r="O629" i="5"/>
  <c r="AD628" i="4"/>
  <c r="F704" i="6"/>
  <c r="B704" i="6" s="1"/>
  <c r="A704" i="6" s="1"/>
  <c r="D705" i="6"/>
  <c r="C705" i="6"/>
  <c r="G630" i="5"/>
  <c r="AC630" i="5"/>
  <c r="H630" i="5"/>
  <c r="S631" i="5"/>
  <c r="W629" i="5"/>
  <c r="L629" i="5" s="1"/>
  <c r="V629" i="5"/>
  <c r="K629" i="5" s="1"/>
  <c r="U629" i="5"/>
  <c r="J629" i="5" s="1"/>
  <c r="T629" i="5"/>
  <c r="I629" i="5" s="1"/>
  <c r="S632" i="6"/>
  <c r="H631" i="6"/>
  <c r="G631" i="6"/>
  <c r="AC631" i="6"/>
  <c r="F703" i="5"/>
  <c r="B703" i="5" s="1"/>
  <c r="A703" i="5" s="1"/>
  <c r="D704" i="5"/>
  <c r="C704" i="5"/>
  <c r="T630" i="6"/>
  <c r="I630" i="6" s="1"/>
  <c r="V630" i="6"/>
  <c r="K630" i="6" s="1"/>
  <c r="W630" i="6"/>
  <c r="L630" i="6" s="1"/>
  <c r="U630" i="6"/>
  <c r="J630" i="6" s="1"/>
  <c r="W628" i="4"/>
  <c r="L628" i="4" s="1"/>
  <c r="U628" i="4"/>
  <c r="J628" i="4" s="1"/>
  <c r="V628" i="4"/>
  <c r="K628" i="4" s="1"/>
  <c r="T628" i="4"/>
  <c r="I628" i="4" s="1"/>
  <c r="O630" i="6"/>
  <c r="N630" i="6"/>
  <c r="AD629" i="5"/>
  <c r="N628" i="4"/>
  <c r="O628" i="4"/>
  <c r="AD629" i="4" l="1"/>
  <c r="AD631" i="6"/>
  <c r="AD630" i="5"/>
  <c r="V631" i="6"/>
  <c r="K631" i="6" s="1"/>
  <c r="T631" i="6"/>
  <c r="I631" i="6" s="1"/>
  <c r="W631" i="6"/>
  <c r="L631" i="6" s="1"/>
  <c r="U631" i="6"/>
  <c r="J631" i="6" s="1"/>
  <c r="S632" i="5"/>
  <c r="G631" i="5"/>
  <c r="AC631" i="5"/>
  <c r="H631" i="5"/>
  <c r="O631" i="6"/>
  <c r="N631" i="6"/>
  <c r="O630" i="5"/>
  <c r="N630" i="5"/>
  <c r="H632" i="6"/>
  <c r="G632" i="6"/>
  <c r="AC632" i="6"/>
  <c r="S633" i="6"/>
  <c r="C705" i="5"/>
  <c r="D705" i="5"/>
  <c r="F704" i="5"/>
  <c r="B704" i="5" s="1"/>
  <c r="A704" i="5" s="1"/>
  <c r="V630" i="5"/>
  <c r="K630" i="5" s="1"/>
  <c r="W630" i="5"/>
  <c r="L630" i="5" s="1"/>
  <c r="U630" i="5"/>
  <c r="J630" i="5" s="1"/>
  <c r="T630" i="5"/>
  <c r="I630" i="5" s="1"/>
  <c r="AC630" i="4"/>
  <c r="S631" i="4"/>
  <c r="H630" i="4"/>
  <c r="G630" i="4"/>
  <c r="O629" i="4"/>
  <c r="N629" i="4"/>
  <c r="D706" i="6"/>
  <c r="F705" i="6"/>
  <c r="B705" i="6" s="1"/>
  <c r="A705" i="6" s="1"/>
  <c r="C706" i="6"/>
  <c r="D706" i="4"/>
  <c r="C706" i="4"/>
  <c r="F705" i="4"/>
  <c r="B705" i="4" s="1"/>
  <c r="A705" i="4" s="1"/>
  <c r="V629" i="4"/>
  <c r="K629" i="4" s="1"/>
  <c r="U629" i="4"/>
  <c r="J629" i="4" s="1"/>
  <c r="T629" i="4"/>
  <c r="I629" i="4" s="1"/>
  <c r="W629" i="4"/>
  <c r="L629" i="4" s="1"/>
  <c r="AD632" i="6" l="1"/>
  <c r="AD630" i="4"/>
  <c r="H632" i="5"/>
  <c r="G632" i="5"/>
  <c r="AC632" i="5"/>
  <c r="S633" i="5"/>
  <c r="D707" i="6"/>
  <c r="C707" i="6"/>
  <c r="F706" i="6"/>
  <c r="B706" i="6" s="1"/>
  <c r="A706" i="6" s="1"/>
  <c r="D706" i="5"/>
  <c r="C706" i="5"/>
  <c r="F705" i="5"/>
  <c r="B705" i="5" s="1"/>
  <c r="A705" i="5" s="1"/>
  <c r="O630" i="4"/>
  <c r="N630" i="4"/>
  <c r="G631" i="4"/>
  <c r="S632" i="4"/>
  <c r="AC631" i="4"/>
  <c r="H631" i="4"/>
  <c r="W631" i="5"/>
  <c r="L631" i="5" s="1"/>
  <c r="V631" i="5"/>
  <c r="K631" i="5" s="1"/>
  <c r="U631" i="5"/>
  <c r="J631" i="5" s="1"/>
  <c r="T631" i="5"/>
  <c r="I631" i="5" s="1"/>
  <c r="F706" i="4"/>
  <c r="B706" i="4" s="1"/>
  <c r="A706" i="4" s="1"/>
  <c r="D707" i="4"/>
  <c r="C707" i="4"/>
  <c r="S634" i="6"/>
  <c r="H633" i="6"/>
  <c r="G633" i="6"/>
  <c r="AC633" i="6"/>
  <c r="N631" i="5"/>
  <c r="O631" i="5"/>
  <c r="O632" i="6"/>
  <c r="N632" i="6"/>
  <c r="W630" i="4"/>
  <c r="L630" i="4" s="1"/>
  <c r="T630" i="4"/>
  <c r="I630" i="4" s="1"/>
  <c r="V630" i="4"/>
  <c r="K630" i="4" s="1"/>
  <c r="U630" i="4"/>
  <c r="J630" i="4" s="1"/>
  <c r="T632" i="6"/>
  <c r="I632" i="6" s="1"/>
  <c r="V632" i="6"/>
  <c r="K632" i="6" s="1"/>
  <c r="W632" i="6"/>
  <c r="L632" i="6" s="1"/>
  <c r="U632" i="6"/>
  <c r="J632" i="6" s="1"/>
  <c r="AD631" i="5"/>
  <c r="AD632" i="5" l="1"/>
  <c r="AD633" i="6"/>
  <c r="AD631" i="4"/>
  <c r="D708" i="6"/>
  <c r="F707" i="6"/>
  <c r="B707" i="6" s="1"/>
  <c r="A707" i="6" s="1"/>
  <c r="C708" i="6"/>
  <c r="O631" i="4"/>
  <c r="N631" i="4"/>
  <c r="D707" i="5"/>
  <c r="C707" i="5"/>
  <c r="F706" i="5"/>
  <c r="B706" i="5" s="1"/>
  <c r="A706" i="5" s="1"/>
  <c r="D708" i="4"/>
  <c r="C708" i="4"/>
  <c r="F707" i="4"/>
  <c r="B707" i="4" s="1"/>
  <c r="A707" i="4" s="1"/>
  <c r="S634" i="5"/>
  <c r="AC633" i="5"/>
  <c r="H633" i="5"/>
  <c r="G633" i="5"/>
  <c r="W633" i="6"/>
  <c r="L633" i="6" s="1"/>
  <c r="V633" i="6"/>
  <c r="K633" i="6" s="1"/>
  <c r="U633" i="6"/>
  <c r="J633" i="6" s="1"/>
  <c r="T633" i="6"/>
  <c r="I633" i="6" s="1"/>
  <c r="AC632" i="4"/>
  <c r="S633" i="4"/>
  <c r="H632" i="4"/>
  <c r="G632" i="4"/>
  <c r="O633" i="6"/>
  <c r="N633" i="6"/>
  <c r="V631" i="4"/>
  <c r="K631" i="4" s="1"/>
  <c r="U631" i="4"/>
  <c r="J631" i="4" s="1"/>
  <c r="W631" i="4"/>
  <c r="L631" i="4" s="1"/>
  <c r="T631" i="4"/>
  <c r="I631" i="4" s="1"/>
  <c r="V632" i="5"/>
  <c r="K632" i="5" s="1"/>
  <c r="T632" i="5"/>
  <c r="I632" i="5" s="1"/>
  <c r="W632" i="5"/>
  <c r="L632" i="5" s="1"/>
  <c r="U632" i="5"/>
  <c r="J632" i="5" s="1"/>
  <c r="H634" i="6"/>
  <c r="G634" i="6"/>
  <c r="AC634" i="6"/>
  <c r="S635" i="6"/>
  <c r="O632" i="5"/>
  <c r="N632" i="5"/>
  <c r="AD634" i="6" l="1"/>
  <c r="AD632" i="4"/>
  <c r="W633" i="5"/>
  <c r="L633" i="5" s="1"/>
  <c r="V633" i="5"/>
  <c r="K633" i="5" s="1"/>
  <c r="U633" i="5"/>
  <c r="J633" i="5" s="1"/>
  <c r="T633" i="5"/>
  <c r="I633" i="5" s="1"/>
  <c r="F708" i="4"/>
  <c r="B708" i="4" s="1"/>
  <c r="A708" i="4" s="1"/>
  <c r="D709" i="4"/>
  <c r="C709" i="4"/>
  <c r="T634" i="6"/>
  <c r="I634" i="6" s="1"/>
  <c r="V634" i="6"/>
  <c r="K634" i="6" s="1"/>
  <c r="W634" i="6"/>
  <c r="L634" i="6" s="1"/>
  <c r="U634" i="6"/>
  <c r="J634" i="6" s="1"/>
  <c r="G633" i="4"/>
  <c r="AC633" i="4"/>
  <c r="H633" i="4"/>
  <c r="S634" i="4"/>
  <c r="O633" i="5"/>
  <c r="N633" i="5"/>
  <c r="H634" i="5"/>
  <c r="G634" i="5"/>
  <c r="AC634" i="5"/>
  <c r="S635" i="5"/>
  <c r="N634" i="6"/>
  <c r="O634" i="6"/>
  <c r="AD633" i="5"/>
  <c r="F707" i="5"/>
  <c r="B707" i="5" s="1"/>
  <c r="A707" i="5" s="1"/>
  <c r="D708" i="5"/>
  <c r="C708" i="5"/>
  <c r="D709" i="6"/>
  <c r="C709" i="6"/>
  <c r="F708" i="6"/>
  <c r="B708" i="6" s="1"/>
  <c r="A708" i="6" s="1"/>
  <c r="O632" i="4"/>
  <c r="N632" i="4"/>
  <c r="S636" i="6"/>
  <c r="H635" i="6"/>
  <c r="AC635" i="6"/>
  <c r="G635" i="6"/>
  <c r="W632" i="4"/>
  <c r="L632" i="4" s="1"/>
  <c r="V632" i="4"/>
  <c r="K632" i="4" s="1"/>
  <c r="U632" i="4"/>
  <c r="J632" i="4" s="1"/>
  <c r="T632" i="4"/>
  <c r="I632" i="4" s="1"/>
  <c r="AD635" i="6" l="1"/>
  <c r="W635" i="6"/>
  <c r="L635" i="6" s="1"/>
  <c r="V635" i="6"/>
  <c r="K635" i="6" s="1"/>
  <c r="U635" i="6"/>
  <c r="J635" i="6" s="1"/>
  <c r="T635" i="6"/>
  <c r="I635" i="6" s="1"/>
  <c r="N634" i="5"/>
  <c r="O634" i="5"/>
  <c r="N635" i="6"/>
  <c r="O635" i="6"/>
  <c r="H636" i="6"/>
  <c r="G636" i="6"/>
  <c r="AC636" i="6"/>
  <c r="S637" i="6"/>
  <c r="V633" i="4"/>
  <c r="K633" i="4" s="1"/>
  <c r="U633" i="4"/>
  <c r="J633" i="4" s="1"/>
  <c r="W633" i="4"/>
  <c r="L633" i="4" s="1"/>
  <c r="T633" i="4"/>
  <c r="I633" i="4" s="1"/>
  <c r="AC634" i="4"/>
  <c r="S635" i="4"/>
  <c r="G634" i="4"/>
  <c r="H634" i="4"/>
  <c r="S636" i="5"/>
  <c r="AC635" i="5"/>
  <c r="G635" i="5"/>
  <c r="H635" i="5"/>
  <c r="N633" i="4"/>
  <c r="O633" i="4"/>
  <c r="D710" i="4"/>
  <c r="C710" i="4"/>
  <c r="F709" i="4"/>
  <c r="B709" i="4" s="1"/>
  <c r="A709" i="4" s="1"/>
  <c r="V634" i="5"/>
  <c r="K634" i="5" s="1"/>
  <c r="T634" i="5"/>
  <c r="I634" i="5" s="1"/>
  <c r="W634" i="5"/>
  <c r="L634" i="5" s="1"/>
  <c r="U634" i="5"/>
  <c r="J634" i="5" s="1"/>
  <c r="D710" i="6"/>
  <c r="F709" i="6"/>
  <c r="B709" i="6" s="1"/>
  <c r="A709" i="6" s="1"/>
  <c r="C710" i="6"/>
  <c r="F708" i="5"/>
  <c r="B708" i="5" s="1"/>
  <c r="A708" i="5" s="1"/>
  <c r="D709" i="5"/>
  <c r="C709" i="5"/>
  <c r="AD634" i="5"/>
  <c r="AD633" i="4"/>
  <c r="AD636" i="6" l="1"/>
  <c r="AD634" i="4"/>
  <c r="F710" i="4"/>
  <c r="B710" i="4" s="1"/>
  <c r="A710" i="4" s="1"/>
  <c r="D711" i="4"/>
  <c r="C711" i="4"/>
  <c r="W634" i="4"/>
  <c r="L634" i="4" s="1"/>
  <c r="V634" i="4"/>
  <c r="K634" i="4" s="1"/>
  <c r="U634" i="4"/>
  <c r="J634" i="4" s="1"/>
  <c r="T634" i="4"/>
  <c r="I634" i="4" s="1"/>
  <c r="G635" i="4"/>
  <c r="AC635" i="4"/>
  <c r="S636" i="4"/>
  <c r="H635" i="4"/>
  <c r="S638" i="6"/>
  <c r="H637" i="6"/>
  <c r="AC637" i="6"/>
  <c r="G637" i="6"/>
  <c r="O635" i="5"/>
  <c r="N635" i="5"/>
  <c r="T636" i="6"/>
  <c r="I636" i="6" s="1"/>
  <c r="V636" i="6"/>
  <c r="K636" i="6" s="1"/>
  <c r="W636" i="6"/>
  <c r="L636" i="6" s="1"/>
  <c r="U636" i="6"/>
  <c r="J636" i="6" s="1"/>
  <c r="N634" i="4"/>
  <c r="O634" i="4"/>
  <c r="W635" i="5"/>
  <c r="L635" i="5" s="1"/>
  <c r="V635" i="5"/>
  <c r="K635" i="5" s="1"/>
  <c r="U635" i="5"/>
  <c r="J635" i="5" s="1"/>
  <c r="T635" i="5"/>
  <c r="I635" i="5" s="1"/>
  <c r="N636" i="6"/>
  <c r="O636" i="6"/>
  <c r="AD635" i="5"/>
  <c r="F710" i="6"/>
  <c r="B710" i="6" s="1"/>
  <c r="A710" i="6" s="1"/>
  <c r="D711" i="6"/>
  <c r="C711" i="6"/>
  <c r="F709" i="5"/>
  <c r="B709" i="5" s="1"/>
  <c r="A709" i="5" s="1"/>
  <c r="D710" i="5"/>
  <c r="C710" i="5"/>
  <c r="AC636" i="5"/>
  <c r="H636" i="5"/>
  <c r="G636" i="5"/>
  <c r="S637" i="5"/>
  <c r="AD636" i="5" l="1"/>
  <c r="AD637" i="6"/>
  <c r="AD635" i="4"/>
  <c r="O635" i="4"/>
  <c r="N635" i="4"/>
  <c r="AC636" i="4"/>
  <c r="S637" i="4"/>
  <c r="H636" i="4"/>
  <c r="G636" i="4"/>
  <c r="V635" i="4"/>
  <c r="K635" i="4" s="1"/>
  <c r="U635" i="4"/>
  <c r="J635" i="4" s="1"/>
  <c r="W635" i="4"/>
  <c r="L635" i="4" s="1"/>
  <c r="T635" i="4"/>
  <c r="I635" i="4" s="1"/>
  <c r="D712" i="4"/>
  <c r="C712" i="4"/>
  <c r="F711" i="4"/>
  <c r="B711" i="4" s="1"/>
  <c r="A711" i="4" s="1"/>
  <c r="AC637" i="5"/>
  <c r="H637" i="5"/>
  <c r="G637" i="5"/>
  <c r="S638" i="5"/>
  <c r="W637" i="6"/>
  <c r="L637" i="6" s="1"/>
  <c r="V637" i="6"/>
  <c r="K637" i="6" s="1"/>
  <c r="U637" i="6"/>
  <c r="J637" i="6" s="1"/>
  <c r="T637" i="6"/>
  <c r="I637" i="6" s="1"/>
  <c r="F710" i="5"/>
  <c r="B710" i="5" s="1"/>
  <c r="A710" i="5" s="1"/>
  <c r="C711" i="5"/>
  <c r="D711" i="5"/>
  <c r="T636" i="5"/>
  <c r="I636" i="5" s="1"/>
  <c r="W636" i="5"/>
  <c r="L636" i="5" s="1"/>
  <c r="V636" i="5"/>
  <c r="K636" i="5" s="1"/>
  <c r="U636" i="5"/>
  <c r="J636" i="5" s="1"/>
  <c r="N636" i="5"/>
  <c r="O636" i="5"/>
  <c r="O637" i="6"/>
  <c r="N637" i="6"/>
  <c r="D712" i="6"/>
  <c r="F711" i="6"/>
  <c r="B711" i="6" s="1"/>
  <c r="A711" i="6" s="1"/>
  <c r="C712" i="6"/>
  <c r="H638" i="6"/>
  <c r="G638" i="6"/>
  <c r="AC638" i="6"/>
  <c r="S639" i="6"/>
  <c r="AD638" i="6" l="1"/>
  <c r="C713" i="6"/>
  <c r="F712" i="6"/>
  <c r="B712" i="6" s="1"/>
  <c r="A712" i="6" s="1"/>
  <c r="D713" i="6"/>
  <c r="F711" i="5"/>
  <c r="B711" i="5" s="1"/>
  <c r="A711" i="5" s="1"/>
  <c r="D712" i="5"/>
  <c r="C712" i="5"/>
  <c r="F712" i="4"/>
  <c r="B712" i="4" s="1"/>
  <c r="A712" i="4" s="1"/>
  <c r="D713" i="4"/>
  <c r="C713" i="4"/>
  <c r="W636" i="4"/>
  <c r="L636" i="4" s="1"/>
  <c r="U636" i="4"/>
  <c r="J636" i="4" s="1"/>
  <c r="T636" i="4"/>
  <c r="I636" i="4" s="1"/>
  <c r="V636" i="4"/>
  <c r="K636" i="4" s="1"/>
  <c r="H638" i="5"/>
  <c r="S639" i="5"/>
  <c r="AC638" i="5"/>
  <c r="G638" i="5"/>
  <c r="O636" i="4"/>
  <c r="N636" i="4"/>
  <c r="O638" i="6"/>
  <c r="N638" i="6"/>
  <c r="V637" i="5"/>
  <c r="K637" i="5" s="1"/>
  <c r="W637" i="5"/>
  <c r="L637" i="5" s="1"/>
  <c r="U637" i="5"/>
  <c r="J637" i="5" s="1"/>
  <c r="T637" i="5"/>
  <c r="I637" i="5" s="1"/>
  <c r="G637" i="4"/>
  <c r="S638" i="4"/>
  <c r="AC637" i="4"/>
  <c r="H637" i="4"/>
  <c r="O637" i="5"/>
  <c r="N637" i="5"/>
  <c r="AD636" i="4"/>
  <c r="AD637" i="5"/>
  <c r="S640" i="6"/>
  <c r="H639" i="6"/>
  <c r="G639" i="6"/>
  <c r="AC639" i="6"/>
  <c r="T638" i="6"/>
  <c r="I638" i="6" s="1"/>
  <c r="V638" i="6"/>
  <c r="K638" i="6" s="1"/>
  <c r="W638" i="6"/>
  <c r="L638" i="6" s="1"/>
  <c r="U638" i="6"/>
  <c r="J638" i="6" s="1"/>
  <c r="AD637" i="4" l="1"/>
  <c r="T638" i="5"/>
  <c r="I638" i="5" s="1"/>
  <c r="W638" i="5"/>
  <c r="L638" i="5" s="1"/>
  <c r="V638" i="5"/>
  <c r="K638" i="5" s="1"/>
  <c r="U638" i="5"/>
  <c r="J638" i="5" s="1"/>
  <c r="AD639" i="6"/>
  <c r="AD638" i="5"/>
  <c r="D714" i="4"/>
  <c r="C714" i="4"/>
  <c r="F713" i="4"/>
  <c r="B713" i="4" s="1"/>
  <c r="A713" i="4" s="1"/>
  <c r="N637" i="4"/>
  <c r="O637" i="4"/>
  <c r="N638" i="5"/>
  <c r="O638" i="5"/>
  <c r="H640" i="6"/>
  <c r="G640" i="6"/>
  <c r="AC640" i="6"/>
  <c r="S641" i="6"/>
  <c r="AC638" i="4"/>
  <c r="S639" i="4"/>
  <c r="H638" i="4"/>
  <c r="G638" i="4"/>
  <c r="W639" i="6"/>
  <c r="L639" i="6" s="1"/>
  <c r="V639" i="6"/>
  <c r="K639" i="6" s="1"/>
  <c r="U639" i="6"/>
  <c r="J639" i="6" s="1"/>
  <c r="T639" i="6"/>
  <c r="I639" i="6" s="1"/>
  <c r="O639" i="6"/>
  <c r="N639" i="6"/>
  <c r="V637" i="4"/>
  <c r="K637" i="4" s="1"/>
  <c r="U637" i="4"/>
  <c r="J637" i="4" s="1"/>
  <c r="T637" i="4"/>
  <c r="I637" i="4" s="1"/>
  <c r="W637" i="4"/>
  <c r="L637" i="4" s="1"/>
  <c r="AC639" i="5"/>
  <c r="H639" i="5"/>
  <c r="S640" i="5"/>
  <c r="G639" i="5"/>
  <c r="D714" i="6"/>
  <c r="F713" i="6"/>
  <c r="B713" i="6" s="1"/>
  <c r="A713" i="6" s="1"/>
  <c r="C714" i="6"/>
  <c r="C713" i="5"/>
  <c r="D713" i="5"/>
  <c r="F712" i="5"/>
  <c r="B712" i="5" s="1"/>
  <c r="A712" i="5" s="1"/>
  <c r="AD640" i="6" l="1"/>
  <c r="AD639" i="5"/>
  <c r="AD638" i="4"/>
  <c r="G639" i="4"/>
  <c r="S640" i="4"/>
  <c r="AC639" i="4"/>
  <c r="H639" i="4"/>
  <c r="C715" i="6"/>
  <c r="F714" i="6"/>
  <c r="B714" i="6" s="1"/>
  <c r="A714" i="6" s="1"/>
  <c r="D715" i="6"/>
  <c r="T640" i="6"/>
  <c r="I640" i="6" s="1"/>
  <c r="V640" i="6"/>
  <c r="K640" i="6" s="1"/>
  <c r="W640" i="6"/>
  <c r="L640" i="6" s="1"/>
  <c r="U640" i="6"/>
  <c r="J640" i="6" s="1"/>
  <c r="S642" i="6"/>
  <c r="H641" i="6"/>
  <c r="G641" i="6"/>
  <c r="AC641" i="6"/>
  <c r="V639" i="5"/>
  <c r="K639" i="5" s="1"/>
  <c r="W639" i="5"/>
  <c r="L639" i="5" s="1"/>
  <c r="U639" i="5"/>
  <c r="J639" i="5" s="1"/>
  <c r="T639" i="5"/>
  <c r="I639" i="5" s="1"/>
  <c r="O640" i="6"/>
  <c r="N640" i="6"/>
  <c r="D714" i="5"/>
  <c r="C714" i="5"/>
  <c r="F713" i="5"/>
  <c r="B713" i="5" s="1"/>
  <c r="A713" i="5" s="1"/>
  <c r="H640" i="5"/>
  <c r="S641" i="5"/>
  <c r="AC640" i="5"/>
  <c r="G640" i="5"/>
  <c r="W638" i="4"/>
  <c r="L638" i="4" s="1"/>
  <c r="T638" i="4"/>
  <c r="I638" i="4" s="1"/>
  <c r="V638" i="4"/>
  <c r="K638" i="4" s="1"/>
  <c r="U638" i="4"/>
  <c r="J638" i="4" s="1"/>
  <c r="F714" i="4"/>
  <c r="B714" i="4" s="1"/>
  <c r="A714" i="4" s="1"/>
  <c r="D715" i="4"/>
  <c r="C715" i="4"/>
  <c r="N639" i="5"/>
  <c r="O639" i="5"/>
  <c r="N638" i="4"/>
  <c r="O638" i="4"/>
  <c r="AD641" i="6" l="1"/>
  <c r="AD639" i="4"/>
  <c r="H642" i="6"/>
  <c r="G642" i="6"/>
  <c r="AC642" i="6"/>
  <c r="S643" i="6"/>
  <c r="D716" i="4"/>
  <c r="C716" i="4"/>
  <c r="F715" i="4"/>
  <c r="B715" i="4" s="1"/>
  <c r="A715" i="4" s="1"/>
  <c r="D715" i="5"/>
  <c r="C715" i="5"/>
  <c r="F714" i="5"/>
  <c r="B714" i="5" s="1"/>
  <c r="A714" i="5" s="1"/>
  <c r="D716" i="6"/>
  <c r="F715" i="6"/>
  <c r="B715" i="6" s="1"/>
  <c r="A715" i="6" s="1"/>
  <c r="C716" i="6"/>
  <c r="T640" i="5"/>
  <c r="I640" i="5" s="1"/>
  <c r="U640" i="5"/>
  <c r="J640" i="5" s="1"/>
  <c r="W640" i="5"/>
  <c r="L640" i="5" s="1"/>
  <c r="V640" i="5"/>
  <c r="K640" i="5" s="1"/>
  <c r="O639" i="4"/>
  <c r="N639" i="4"/>
  <c r="AD640" i="5"/>
  <c r="N641" i="6"/>
  <c r="O641" i="6"/>
  <c r="G641" i="5"/>
  <c r="S642" i="5"/>
  <c r="H641" i="5"/>
  <c r="AC641" i="5"/>
  <c r="AC640" i="4"/>
  <c r="S641" i="4"/>
  <c r="H640" i="4"/>
  <c r="G640" i="4"/>
  <c r="O640" i="5"/>
  <c r="N640" i="5"/>
  <c r="W641" i="6"/>
  <c r="L641" i="6" s="1"/>
  <c r="V641" i="6"/>
  <c r="K641" i="6" s="1"/>
  <c r="U641" i="6"/>
  <c r="J641" i="6" s="1"/>
  <c r="T641" i="6"/>
  <c r="I641" i="6" s="1"/>
  <c r="V639" i="4"/>
  <c r="K639" i="4" s="1"/>
  <c r="U639" i="4"/>
  <c r="J639" i="4" s="1"/>
  <c r="W639" i="4"/>
  <c r="L639" i="4" s="1"/>
  <c r="T639" i="4"/>
  <c r="I639" i="4" s="1"/>
  <c r="V641" i="5" l="1"/>
  <c r="K641" i="5" s="1"/>
  <c r="U641" i="5"/>
  <c r="J641" i="5" s="1"/>
  <c r="T641" i="5"/>
  <c r="I641" i="5" s="1"/>
  <c r="W641" i="5"/>
  <c r="L641" i="5" s="1"/>
  <c r="G641" i="4"/>
  <c r="H641" i="4"/>
  <c r="AC641" i="4"/>
  <c r="S642" i="4"/>
  <c r="F715" i="5"/>
  <c r="B715" i="5" s="1"/>
  <c r="A715" i="5" s="1"/>
  <c r="D716" i="5"/>
  <c r="C716" i="5"/>
  <c r="S644" i="6"/>
  <c r="H643" i="6"/>
  <c r="AC643" i="6"/>
  <c r="G643" i="6"/>
  <c r="AD640" i="4"/>
  <c r="AD642" i="6"/>
  <c r="W640" i="4"/>
  <c r="L640" i="4" s="1"/>
  <c r="T640" i="4"/>
  <c r="I640" i="4" s="1"/>
  <c r="V640" i="4"/>
  <c r="K640" i="4" s="1"/>
  <c r="U640" i="4"/>
  <c r="J640" i="4" s="1"/>
  <c r="F716" i="4"/>
  <c r="B716" i="4" s="1"/>
  <c r="A716" i="4" s="1"/>
  <c r="D717" i="4"/>
  <c r="C717" i="4"/>
  <c r="N640" i="4"/>
  <c r="O640" i="4"/>
  <c r="AD641" i="5"/>
  <c r="C717" i="6"/>
  <c r="F716" i="6"/>
  <c r="B716" i="6" s="1"/>
  <c r="A716" i="6" s="1"/>
  <c r="D717" i="6"/>
  <c r="T642" i="6"/>
  <c r="I642" i="6" s="1"/>
  <c r="V642" i="6"/>
  <c r="K642" i="6" s="1"/>
  <c r="W642" i="6"/>
  <c r="L642" i="6" s="1"/>
  <c r="U642" i="6"/>
  <c r="J642" i="6" s="1"/>
  <c r="H642" i="5"/>
  <c r="S643" i="5"/>
  <c r="AC642" i="5"/>
  <c r="G642" i="5"/>
  <c r="N641" i="5"/>
  <c r="O641" i="5"/>
  <c r="O642" i="6"/>
  <c r="N642" i="6"/>
  <c r="AD643" i="6" l="1"/>
  <c r="AC643" i="5"/>
  <c r="G643" i="5"/>
  <c r="S644" i="5"/>
  <c r="H643" i="5"/>
  <c r="V641" i="4"/>
  <c r="K641" i="4" s="1"/>
  <c r="U641" i="4"/>
  <c r="J641" i="4" s="1"/>
  <c r="W641" i="4"/>
  <c r="L641" i="4" s="1"/>
  <c r="T641" i="4"/>
  <c r="I641" i="4" s="1"/>
  <c r="O642" i="5"/>
  <c r="N642" i="5"/>
  <c r="F716" i="5"/>
  <c r="B716" i="5" s="1"/>
  <c r="A716" i="5" s="1"/>
  <c r="D717" i="5"/>
  <c r="C717" i="5"/>
  <c r="D718" i="6"/>
  <c r="F717" i="6"/>
  <c r="B717" i="6" s="1"/>
  <c r="A717" i="6" s="1"/>
  <c r="C718" i="6"/>
  <c r="W643" i="6"/>
  <c r="L643" i="6" s="1"/>
  <c r="V643" i="6"/>
  <c r="K643" i="6" s="1"/>
  <c r="U643" i="6"/>
  <c r="J643" i="6" s="1"/>
  <c r="T643" i="6"/>
  <c r="I643" i="6" s="1"/>
  <c r="AC642" i="4"/>
  <c r="S643" i="4"/>
  <c r="G642" i="4"/>
  <c r="H642" i="4"/>
  <c r="O643" i="6"/>
  <c r="N643" i="6"/>
  <c r="AD641" i="4"/>
  <c r="T642" i="5"/>
  <c r="I642" i="5" s="1"/>
  <c r="W642" i="5"/>
  <c r="L642" i="5" s="1"/>
  <c r="U642" i="5"/>
  <c r="J642" i="5" s="1"/>
  <c r="V642" i="5"/>
  <c r="K642" i="5" s="1"/>
  <c r="AD642" i="5"/>
  <c r="D718" i="4"/>
  <c r="C718" i="4"/>
  <c r="F717" i="4"/>
  <c r="B717" i="4" s="1"/>
  <c r="A717" i="4" s="1"/>
  <c r="H644" i="6"/>
  <c r="G644" i="6"/>
  <c r="AC644" i="6"/>
  <c r="S645" i="6"/>
  <c r="N641" i="4"/>
  <c r="O641" i="4"/>
  <c r="AD644" i="6" l="1"/>
  <c r="AD642" i="4"/>
  <c r="W642" i="4"/>
  <c r="L642" i="4" s="1"/>
  <c r="V642" i="4"/>
  <c r="K642" i="4" s="1"/>
  <c r="T642" i="4"/>
  <c r="I642" i="4" s="1"/>
  <c r="U642" i="4"/>
  <c r="J642" i="4" s="1"/>
  <c r="F717" i="5"/>
  <c r="B717" i="5" s="1"/>
  <c r="A717" i="5" s="1"/>
  <c r="D718" i="5"/>
  <c r="C718" i="5"/>
  <c r="G643" i="4"/>
  <c r="H643" i="4"/>
  <c r="S644" i="4"/>
  <c r="AC643" i="4"/>
  <c r="F718" i="4"/>
  <c r="B718" i="4" s="1"/>
  <c r="A718" i="4" s="1"/>
  <c r="D719" i="4"/>
  <c r="C719" i="4"/>
  <c r="C719" i="6"/>
  <c r="D719" i="6"/>
  <c r="F718" i="6"/>
  <c r="B718" i="6" s="1"/>
  <c r="A718" i="6" s="1"/>
  <c r="N643" i="5"/>
  <c r="O643" i="5"/>
  <c r="S646" i="6"/>
  <c r="H645" i="6"/>
  <c r="AC645" i="6"/>
  <c r="G645" i="6"/>
  <c r="H644" i="5"/>
  <c r="AC644" i="5"/>
  <c r="G644" i="5"/>
  <c r="S645" i="5"/>
  <c r="N644" i="6"/>
  <c r="O644" i="6"/>
  <c r="V643" i="5"/>
  <c r="K643" i="5" s="1"/>
  <c r="U643" i="5"/>
  <c r="J643" i="5" s="1"/>
  <c r="T643" i="5"/>
  <c r="I643" i="5" s="1"/>
  <c r="W643" i="5"/>
  <c r="L643" i="5" s="1"/>
  <c r="N642" i="4"/>
  <c r="O642" i="4"/>
  <c r="T644" i="6"/>
  <c r="I644" i="6" s="1"/>
  <c r="V644" i="6"/>
  <c r="K644" i="6" s="1"/>
  <c r="W644" i="6"/>
  <c r="L644" i="6" s="1"/>
  <c r="U644" i="6"/>
  <c r="J644" i="6" s="1"/>
  <c r="AD643" i="5"/>
  <c r="AD643" i="4" l="1"/>
  <c r="AD645" i="6"/>
  <c r="AD644" i="5"/>
  <c r="W645" i="6"/>
  <c r="L645" i="6" s="1"/>
  <c r="V645" i="6"/>
  <c r="K645" i="6" s="1"/>
  <c r="U645" i="6"/>
  <c r="J645" i="6" s="1"/>
  <c r="T645" i="6"/>
  <c r="I645" i="6" s="1"/>
  <c r="D720" i="6"/>
  <c r="F719" i="6"/>
  <c r="B719" i="6" s="1"/>
  <c r="A719" i="6" s="1"/>
  <c r="C720" i="6"/>
  <c r="O645" i="6"/>
  <c r="N645" i="6"/>
  <c r="AC644" i="4"/>
  <c r="S645" i="4"/>
  <c r="H644" i="4"/>
  <c r="G644" i="4"/>
  <c r="AC645" i="5"/>
  <c r="H645" i="5"/>
  <c r="G645" i="5"/>
  <c r="S646" i="5"/>
  <c r="H646" i="6"/>
  <c r="G646" i="6"/>
  <c r="AC646" i="6"/>
  <c r="S647" i="6"/>
  <c r="D720" i="4"/>
  <c r="C720" i="4"/>
  <c r="F719" i="4"/>
  <c r="B719" i="4" s="1"/>
  <c r="A719" i="4" s="1"/>
  <c r="O643" i="4"/>
  <c r="N643" i="4"/>
  <c r="T644" i="5"/>
  <c r="I644" i="5" s="1"/>
  <c r="W644" i="5"/>
  <c r="L644" i="5" s="1"/>
  <c r="V644" i="5"/>
  <c r="K644" i="5" s="1"/>
  <c r="U644" i="5"/>
  <c r="J644" i="5" s="1"/>
  <c r="V643" i="4"/>
  <c r="K643" i="4" s="1"/>
  <c r="U643" i="4"/>
  <c r="J643" i="4" s="1"/>
  <c r="W643" i="4"/>
  <c r="L643" i="4" s="1"/>
  <c r="T643" i="4"/>
  <c r="I643" i="4" s="1"/>
  <c r="F718" i="5"/>
  <c r="B718" i="5" s="1"/>
  <c r="A718" i="5" s="1"/>
  <c r="C719" i="5"/>
  <c r="D719" i="5"/>
  <c r="N644" i="5"/>
  <c r="O644" i="5"/>
  <c r="AD644" i="4" l="1"/>
  <c r="G645" i="4"/>
  <c r="H645" i="4"/>
  <c r="S646" i="4"/>
  <c r="AC645" i="4"/>
  <c r="F719" i="5"/>
  <c r="B719" i="5" s="1"/>
  <c r="A719" i="5" s="1"/>
  <c r="D720" i="5"/>
  <c r="C720" i="5"/>
  <c r="O646" i="6"/>
  <c r="N646" i="6"/>
  <c r="T646" i="6"/>
  <c r="I646" i="6" s="1"/>
  <c r="V646" i="6"/>
  <c r="K646" i="6" s="1"/>
  <c r="W646" i="6"/>
  <c r="L646" i="6" s="1"/>
  <c r="U646" i="6"/>
  <c r="J646" i="6" s="1"/>
  <c r="H646" i="5"/>
  <c r="S647" i="5"/>
  <c r="AC646" i="5"/>
  <c r="G646" i="5"/>
  <c r="V645" i="5"/>
  <c r="K645" i="5" s="1"/>
  <c r="W645" i="5"/>
  <c r="L645" i="5" s="1"/>
  <c r="U645" i="5"/>
  <c r="J645" i="5" s="1"/>
  <c r="T645" i="5"/>
  <c r="I645" i="5" s="1"/>
  <c r="F720" i="4"/>
  <c r="B720" i="4" s="1"/>
  <c r="A720" i="4" s="1"/>
  <c r="D721" i="4"/>
  <c r="C721" i="4"/>
  <c r="O645" i="5"/>
  <c r="N645" i="5"/>
  <c r="AD645" i="5"/>
  <c r="C721" i="6"/>
  <c r="F720" i="6"/>
  <c r="B720" i="6" s="1"/>
  <c r="A720" i="6" s="1"/>
  <c r="D721" i="6"/>
  <c r="S648" i="6"/>
  <c r="H647" i="6"/>
  <c r="G647" i="6"/>
  <c r="AC647" i="6"/>
  <c r="W644" i="4"/>
  <c r="L644" i="4" s="1"/>
  <c r="U644" i="4"/>
  <c r="J644" i="4" s="1"/>
  <c r="T644" i="4"/>
  <c r="I644" i="4" s="1"/>
  <c r="V644" i="4"/>
  <c r="K644" i="4" s="1"/>
  <c r="AD646" i="6"/>
  <c r="N644" i="4"/>
  <c r="O644" i="4"/>
  <c r="AD645" i="4" l="1"/>
  <c r="D722" i="4"/>
  <c r="C722" i="4"/>
  <c r="F721" i="4"/>
  <c r="B721" i="4" s="1"/>
  <c r="A721" i="4" s="1"/>
  <c r="D722" i="6"/>
  <c r="F721" i="6"/>
  <c r="B721" i="6" s="1"/>
  <c r="A721" i="6" s="1"/>
  <c r="C722" i="6"/>
  <c r="T646" i="5"/>
  <c r="I646" i="5" s="1"/>
  <c r="W646" i="5"/>
  <c r="L646" i="5" s="1"/>
  <c r="V646" i="5"/>
  <c r="K646" i="5" s="1"/>
  <c r="U646" i="5"/>
  <c r="J646" i="5" s="1"/>
  <c r="AD647" i="6"/>
  <c r="AD646" i="5"/>
  <c r="W647" i="6"/>
  <c r="L647" i="6" s="1"/>
  <c r="V647" i="6"/>
  <c r="K647" i="6" s="1"/>
  <c r="U647" i="6"/>
  <c r="J647" i="6" s="1"/>
  <c r="T647" i="6"/>
  <c r="I647" i="6" s="1"/>
  <c r="AC647" i="5"/>
  <c r="H647" i="5"/>
  <c r="G647" i="5"/>
  <c r="S648" i="5"/>
  <c r="AC646" i="4"/>
  <c r="S647" i="4"/>
  <c r="H646" i="4"/>
  <c r="G646" i="4"/>
  <c r="O647" i="6"/>
  <c r="N647" i="6"/>
  <c r="O646" i="5"/>
  <c r="N646" i="5"/>
  <c r="N645" i="4"/>
  <c r="O645" i="4"/>
  <c r="H648" i="6"/>
  <c r="G648" i="6"/>
  <c r="AC648" i="6"/>
  <c r="S649" i="6"/>
  <c r="C721" i="5"/>
  <c r="D721" i="5"/>
  <c r="F720" i="5"/>
  <c r="B720" i="5" s="1"/>
  <c r="A720" i="5" s="1"/>
  <c r="V645" i="4"/>
  <c r="K645" i="4" s="1"/>
  <c r="U645" i="4"/>
  <c r="J645" i="4" s="1"/>
  <c r="T645" i="4"/>
  <c r="I645" i="4" s="1"/>
  <c r="W645" i="4"/>
  <c r="L645" i="4" s="1"/>
  <c r="AD647" i="5" l="1"/>
  <c r="T648" i="6"/>
  <c r="I648" i="6" s="1"/>
  <c r="V648" i="6"/>
  <c r="K648" i="6" s="1"/>
  <c r="W648" i="6"/>
  <c r="L648" i="6" s="1"/>
  <c r="U648" i="6"/>
  <c r="J648" i="6" s="1"/>
  <c r="G647" i="4"/>
  <c r="S648" i="4"/>
  <c r="AC647" i="4"/>
  <c r="H647" i="4"/>
  <c r="O648" i="6"/>
  <c r="N648" i="6"/>
  <c r="N646" i="4"/>
  <c r="O646" i="4"/>
  <c r="D722" i="5"/>
  <c r="C722" i="5"/>
  <c r="F721" i="5"/>
  <c r="B721" i="5" s="1"/>
  <c r="A721" i="5" s="1"/>
  <c r="H648" i="5"/>
  <c r="S649" i="5"/>
  <c r="AC648" i="5"/>
  <c r="G648" i="5"/>
  <c r="W646" i="4"/>
  <c r="L646" i="4" s="1"/>
  <c r="T646" i="4"/>
  <c r="I646" i="4" s="1"/>
  <c r="U646" i="4"/>
  <c r="J646" i="4" s="1"/>
  <c r="V646" i="4"/>
  <c r="K646" i="4" s="1"/>
  <c r="AD646" i="4"/>
  <c r="V647" i="5"/>
  <c r="K647" i="5" s="1"/>
  <c r="W647" i="5"/>
  <c r="L647" i="5" s="1"/>
  <c r="T647" i="5"/>
  <c r="I647" i="5" s="1"/>
  <c r="U647" i="5"/>
  <c r="J647" i="5" s="1"/>
  <c r="C723" i="6"/>
  <c r="D723" i="6"/>
  <c r="F722" i="6"/>
  <c r="B722" i="6" s="1"/>
  <c r="A722" i="6" s="1"/>
  <c r="F722" i="4"/>
  <c r="B722" i="4" s="1"/>
  <c r="A722" i="4" s="1"/>
  <c r="D723" i="4"/>
  <c r="C723" i="4"/>
  <c r="S650" i="6"/>
  <c r="H649" i="6"/>
  <c r="G649" i="6"/>
  <c r="AC649" i="6"/>
  <c r="O647" i="5"/>
  <c r="N647" i="5"/>
  <c r="AD648" i="6"/>
  <c r="AD649" i="6" l="1"/>
  <c r="O649" i="6"/>
  <c r="N649" i="6"/>
  <c r="AD648" i="5"/>
  <c r="T648" i="5"/>
  <c r="I648" i="5" s="1"/>
  <c r="U648" i="5"/>
  <c r="J648" i="5" s="1"/>
  <c r="V648" i="5"/>
  <c r="K648" i="5" s="1"/>
  <c r="W648" i="5"/>
  <c r="L648" i="5" s="1"/>
  <c r="V647" i="4"/>
  <c r="K647" i="4" s="1"/>
  <c r="U647" i="4"/>
  <c r="J647" i="4" s="1"/>
  <c r="W647" i="4"/>
  <c r="L647" i="4" s="1"/>
  <c r="T647" i="4"/>
  <c r="I647" i="4" s="1"/>
  <c r="H650" i="6"/>
  <c r="G650" i="6"/>
  <c r="AC650" i="6"/>
  <c r="S651" i="6"/>
  <c r="D724" i="6"/>
  <c r="F723" i="6"/>
  <c r="B723" i="6" s="1"/>
  <c r="A723" i="6" s="1"/>
  <c r="C724" i="6"/>
  <c r="G649" i="5"/>
  <c r="S650" i="5"/>
  <c r="AC649" i="5"/>
  <c r="H649" i="5"/>
  <c r="O648" i="5"/>
  <c r="N648" i="5"/>
  <c r="W649" i="6"/>
  <c r="L649" i="6" s="1"/>
  <c r="V649" i="6"/>
  <c r="K649" i="6" s="1"/>
  <c r="U649" i="6"/>
  <c r="J649" i="6" s="1"/>
  <c r="T649" i="6"/>
  <c r="I649" i="6" s="1"/>
  <c r="D724" i="4"/>
  <c r="C724" i="4"/>
  <c r="F723" i="4"/>
  <c r="B723" i="4" s="1"/>
  <c r="A723" i="4" s="1"/>
  <c r="C723" i="5"/>
  <c r="D723" i="5"/>
  <c r="F722" i="5"/>
  <c r="B722" i="5" s="1"/>
  <c r="A722" i="5" s="1"/>
  <c r="O647" i="4"/>
  <c r="N647" i="4"/>
  <c r="AD647" i="4"/>
  <c r="AC648" i="4"/>
  <c r="S649" i="4"/>
  <c r="H648" i="4"/>
  <c r="G648" i="4"/>
  <c r="T650" i="6" l="1"/>
  <c r="I650" i="6" s="1"/>
  <c r="V650" i="6"/>
  <c r="K650" i="6" s="1"/>
  <c r="W650" i="6"/>
  <c r="L650" i="6" s="1"/>
  <c r="U650" i="6"/>
  <c r="J650" i="6" s="1"/>
  <c r="N650" i="6"/>
  <c r="O650" i="6"/>
  <c r="C725" i="6"/>
  <c r="F724" i="6"/>
  <c r="B724" i="6" s="1"/>
  <c r="A724" i="6" s="1"/>
  <c r="D725" i="6"/>
  <c r="N648" i="4"/>
  <c r="O648" i="4"/>
  <c r="F724" i="4"/>
  <c r="B724" i="4" s="1"/>
  <c r="A724" i="4" s="1"/>
  <c r="D725" i="4"/>
  <c r="C725" i="4"/>
  <c r="V649" i="5"/>
  <c r="K649" i="5" s="1"/>
  <c r="U649" i="5"/>
  <c r="J649" i="5" s="1"/>
  <c r="W649" i="5"/>
  <c r="L649" i="5" s="1"/>
  <c r="T649" i="5"/>
  <c r="I649" i="5" s="1"/>
  <c r="G649" i="4"/>
  <c r="S650" i="4"/>
  <c r="H649" i="4"/>
  <c r="AC649" i="4"/>
  <c r="N649" i="5"/>
  <c r="O649" i="5"/>
  <c r="W648" i="4"/>
  <c r="L648" i="4" s="1"/>
  <c r="V648" i="4"/>
  <c r="K648" i="4" s="1"/>
  <c r="U648" i="4"/>
  <c r="J648" i="4" s="1"/>
  <c r="T648" i="4"/>
  <c r="I648" i="4" s="1"/>
  <c r="AD648" i="4"/>
  <c r="AD649" i="5"/>
  <c r="S652" i="6"/>
  <c r="H651" i="6"/>
  <c r="AC651" i="6"/>
  <c r="G651" i="6"/>
  <c r="D724" i="5"/>
  <c r="F723" i="5"/>
  <c r="B723" i="5" s="1"/>
  <c r="A723" i="5" s="1"/>
  <c r="C724" i="5"/>
  <c r="H650" i="5"/>
  <c r="S651" i="5"/>
  <c r="G650" i="5"/>
  <c r="AC650" i="5"/>
  <c r="AD650" i="6"/>
  <c r="AD649" i="4" l="1"/>
  <c r="AD650" i="5"/>
  <c r="O649" i="4"/>
  <c r="N649" i="4"/>
  <c r="T650" i="5"/>
  <c r="I650" i="5" s="1"/>
  <c r="W650" i="5"/>
  <c r="L650" i="5" s="1"/>
  <c r="U650" i="5"/>
  <c r="J650" i="5" s="1"/>
  <c r="V650" i="5"/>
  <c r="K650" i="5" s="1"/>
  <c r="AC650" i="4"/>
  <c r="S651" i="4"/>
  <c r="G650" i="4"/>
  <c r="H650" i="4"/>
  <c r="D726" i="4"/>
  <c r="C726" i="4"/>
  <c r="F725" i="4"/>
  <c r="B725" i="4" s="1"/>
  <c r="A725" i="4" s="1"/>
  <c r="W651" i="6"/>
  <c r="L651" i="6" s="1"/>
  <c r="V651" i="6"/>
  <c r="K651" i="6" s="1"/>
  <c r="U651" i="6"/>
  <c r="J651" i="6" s="1"/>
  <c r="T651" i="6"/>
  <c r="I651" i="6" s="1"/>
  <c r="O650" i="5"/>
  <c r="N650" i="5"/>
  <c r="V649" i="4"/>
  <c r="K649" i="4" s="1"/>
  <c r="U649" i="4"/>
  <c r="J649" i="4" s="1"/>
  <c r="W649" i="4"/>
  <c r="L649" i="4" s="1"/>
  <c r="T649" i="4"/>
  <c r="I649" i="4" s="1"/>
  <c r="C726" i="6"/>
  <c r="F725" i="6"/>
  <c r="B725" i="6" s="1"/>
  <c r="A725" i="6" s="1"/>
  <c r="D726" i="6"/>
  <c r="C725" i="5"/>
  <c r="F724" i="5"/>
  <c r="B724" i="5" s="1"/>
  <c r="A724" i="5" s="1"/>
  <c r="D725" i="5"/>
  <c r="AC651" i="5"/>
  <c r="G651" i="5"/>
  <c r="S652" i="5"/>
  <c r="H651" i="5"/>
  <c r="AD651" i="6"/>
  <c r="O651" i="6"/>
  <c r="N651" i="6"/>
  <c r="H652" i="6"/>
  <c r="G652" i="6"/>
  <c r="AC652" i="6"/>
  <c r="S653" i="6"/>
  <c r="AD652" i="6" l="1"/>
  <c r="F726" i="4"/>
  <c r="B726" i="4" s="1"/>
  <c r="A726" i="4" s="1"/>
  <c r="D727" i="4"/>
  <c r="C727" i="4"/>
  <c r="D727" i="6"/>
  <c r="F726" i="6"/>
  <c r="B726" i="6" s="1"/>
  <c r="A726" i="6" s="1"/>
  <c r="C727" i="6"/>
  <c r="N651" i="5"/>
  <c r="O651" i="5"/>
  <c r="N650" i="4"/>
  <c r="O650" i="4"/>
  <c r="W650" i="4"/>
  <c r="L650" i="4" s="1"/>
  <c r="V650" i="4"/>
  <c r="K650" i="4" s="1"/>
  <c r="U650" i="4"/>
  <c r="J650" i="4" s="1"/>
  <c r="T650" i="4"/>
  <c r="I650" i="4" s="1"/>
  <c r="H652" i="5"/>
  <c r="S653" i="5"/>
  <c r="AC652" i="5"/>
  <c r="G652" i="5"/>
  <c r="G651" i="4"/>
  <c r="S652" i="4"/>
  <c r="H651" i="4"/>
  <c r="AC651" i="4"/>
  <c r="D726" i="5"/>
  <c r="C726" i="5"/>
  <c r="F725" i="5"/>
  <c r="B725" i="5" s="1"/>
  <c r="A725" i="5" s="1"/>
  <c r="AD651" i="5"/>
  <c r="AD650" i="4"/>
  <c r="S654" i="6"/>
  <c r="H653" i="6"/>
  <c r="AC653" i="6"/>
  <c r="G653" i="6"/>
  <c r="V651" i="5"/>
  <c r="K651" i="5" s="1"/>
  <c r="U651" i="5"/>
  <c r="J651" i="5" s="1"/>
  <c r="T651" i="5"/>
  <c r="I651" i="5" s="1"/>
  <c r="W651" i="5"/>
  <c r="L651" i="5" s="1"/>
  <c r="T652" i="6"/>
  <c r="I652" i="6" s="1"/>
  <c r="V652" i="6"/>
  <c r="K652" i="6" s="1"/>
  <c r="W652" i="6"/>
  <c r="L652" i="6" s="1"/>
  <c r="U652" i="6"/>
  <c r="J652" i="6" s="1"/>
  <c r="N652" i="6"/>
  <c r="O652" i="6"/>
  <c r="AD653" i="6" l="1"/>
  <c r="AD651" i="4"/>
  <c r="O653" i="6"/>
  <c r="N653" i="6"/>
  <c r="W653" i="6"/>
  <c r="L653" i="6" s="1"/>
  <c r="V653" i="6"/>
  <c r="K653" i="6" s="1"/>
  <c r="U653" i="6"/>
  <c r="J653" i="6" s="1"/>
  <c r="T653" i="6"/>
  <c r="I653" i="6" s="1"/>
  <c r="V652" i="5"/>
  <c r="K652" i="5" s="1"/>
  <c r="T652" i="5"/>
  <c r="I652" i="5" s="1"/>
  <c r="W652" i="5"/>
  <c r="L652" i="5" s="1"/>
  <c r="U652" i="5"/>
  <c r="J652" i="5" s="1"/>
  <c r="AD652" i="5"/>
  <c r="H654" i="6"/>
  <c r="G654" i="6"/>
  <c r="AC654" i="6"/>
  <c r="S655" i="6"/>
  <c r="O652" i="5"/>
  <c r="N652" i="5"/>
  <c r="D728" i="4"/>
  <c r="C728" i="4"/>
  <c r="F727" i="4"/>
  <c r="B727" i="4" s="1"/>
  <c r="A727" i="4" s="1"/>
  <c r="N651" i="4"/>
  <c r="O651" i="4"/>
  <c r="AC652" i="4"/>
  <c r="S653" i="4"/>
  <c r="H652" i="4"/>
  <c r="G652" i="4"/>
  <c r="C728" i="6"/>
  <c r="D728" i="6"/>
  <c r="F727" i="6"/>
  <c r="B727" i="6" s="1"/>
  <c r="A727" i="6" s="1"/>
  <c r="V651" i="4"/>
  <c r="K651" i="4" s="1"/>
  <c r="U651" i="4"/>
  <c r="J651" i="4" s="1"/>
  <c r="W651" i="4"/>
  <c r="L651" i="4" s="1"/>
  <c r="T651" i="4"/>
  <c r="I651" i="4" s="1"/>
  <c r="S654" i="5"/>
  <c r="G653" i="5"/>
  <c r="AC653" i="5"/>
  <c r="H653" i="5"/>
  <c r="C727" i="5"/>
  <c r="D727" i="5"/>
  <c r="F726" i="5"/>
  <c r="B726" i="5" s="1"/>
  <c r="A726" i="5" s="1"/>
  <c r="AD653" i="5" l="1"/>
  <c r="AD652" i="4"/>
  <c r="D728" i="5"/>
  <c r="F727" i="5"/>
  <c r="B727" i="5" s="1"/>
  <c r="A727" i="5" s="1"/>
  <c r="C728" i="5"/>
  <c r="O652" i="4"/>
  <c r="N652" i="4"/>
  <c r="N654" i="6"/>
  <c r="O654" i="6"/>
  <c r="O653" i="5"/>
  <c r="N653" i="5"/>
  <c r="G653" i="4"/>
  <c r="S654" i="4"/>
  <c r="AC653" i="4"/>
  <c r="H653" i="4"/>
  <c r="F728" i="4"/>
  <c r="B728" i="4" s="1"/>
  <c r="A728" i="4" s="1"/>
  <c r="D729" i="4"/>
  <c r="C729" i="4"/>
  <c r="V653" i="5"/>
  <c r="K653" i="5" s="1"/>
  <c r="U653" i="5"/>
  <c r="J653" i="5" s="1"/>
  <c r="T653" i="5"/>
  <c r="I653" i="5" s="1"/>
  <c r="W653" i="5"/>
  <c r="L653" i="5" s="1"/>
  <c r="H654" i="5"/>
  <c r="G654" i="5"/>
  <c r="AC654" i="5"/>
  <c r="S655" i="5"/>
  <c r="D729" i="6"/>
  <c r="F728" i="6"/>
  <c r="B728" i="6" s="1"/>
  <c r="A728" i="6" s="1"/>
  <c r="C729" i="6"/>
  <c r="S656" i="6"/>
  <c r="H655" i="6"/>
  <c r="G655" i="6"/>
  <c r="AC655" i="6"/>
  <c r="AD654" i="6"/>
  <c r="W652" i="4"/>
  <c r="L652" i="4" s="1"/>
  <c r="U652" i="4"/>
  <c r="J652" i="4" s="1"/>
  <c r="T652" i="4"/>
  <c r="I652" i="4" s="1"/>
  <c r="V652" i="4"/>
  <c r="K652" i="4" s="1"/>
  <c r="T654" i="6"/>
  <c r="I654" i="6" s="1"/>
  <c r="V654" i="6"/>
  <c r="K654" i="6" s="1"/>
  <c r="W654" i="6"/>
  <c r="L654" i="6" s="1"/>
  <c r="U654" i="6"/>
  <c r="J654" i="6" s="1"/>
  <c r="AD655" i="6" l="1"/>
  <c r="AD653" i="4"/>
  <c r="AD654" i="5"/>
  <c r="W655" i="6"/>
  <c r="L655" i="6" s="1"/>
  <c r="V655" i="6"/>
  <c r="K655" i="6" s="1"/>
  <c r="U655" i="6"/>
  <c r="J655" i="6" s="1"/>
  <c r="T655" i="6"/>
  <c r="I655" i="6" s="1"/>
  <c r="N653" i="4"/>
  <c r="O653" i="4"/>
  <c r="O655" i="6"/>
  <c r="N655" i="6"/>
  <c r="S656" i="5"/>
  <c r="AC655" i="5"/>
  <c r="H655" i="5"/>
  <c r="G655" i="5"/>
  <c r="H656" i="6"/>
  <c r="G656" i="6"/>
  <c r="AC656" i="6"/>
  <c r="S657" i="6"/>
  <c r="AC654" i="4"/>
  <c r="S655" i="4"/>
  <c r="H654" i="4"/>
  <c r="G654" i="4"/>
  <c r="V654" i="5"/>
  <c r="K654" i="5" s="1"/>
  <c r="T654" i="5"/>
  <c r="I654" i="5" s="1"/>
  <c r="W654" i="5"/>
  <c r="L654" i="5" s="1"/>
  <c r="U654" i="5"/>
  <c r="J654" i="5" s="1"/>
  <c r="D730" i="4"/>
  <c r="C730" i="4"/>
  <c r="F729" i="4"/>
  <c r="B729" i="4" s="1"/>
  <c r="A729" i="4" s="1"/>
  <c r="V653" i="4"/>
  <c r="K653" i="4" s="1"/>
  <c r="U653" i="4"/>
  <c r="J653" i="4" s="1"/>
  <c r="T653" i="4"/>
  <c r="I653" i="4" s="1"/>
  <c r="W653" i="4"/>
  <c r="L653" i="4" s="1"/>
  <c r="C729" i="5"/>
  <c r="F728" i="5"/>
  <c r="B728" i="5" s="1"/>
  <c r="A728" i="5" s="1"/>
  <c r="D729" i="5"/>
  <c r="N654" i="5"/>
  <c r="O654" i="5"/>
  <c r="F729" i="6"/>
  <c r="B729" i="6" s="1"/>
  <c r="A729" i="6" s="1"/>
  <c r="C730" i="6"/>
  <c r="D730" i="6"/>
  <c r="D730" i="5" l="1"/>
  <c r="C730" i="5"/>
  <c r="F729" i="5"/>
  <c r="B729" i="5" s="1"/>
  <c r="A729" i="5" s="1"/>
  <c r="N656" i="6"/>
  <c r="O656" i="6"/>
  <c r="T656" i="6"/>
  <c r="I656" i="6" s="1"/>
  <c r="V656" i="6"/>
  <c r="K656" i="6" s="1"/>
  <c r="W656" i="6"/>
  <c r="L656" i="6" s="1"/>
  <c r="U656" i="6"/>
  <c r="J656" i="6" s="1"/>
  <c r="W654" i="4"/>
  <c r="L654" i="4" s="1"/>
  <c r="T654" i="4"/>
  <c r="I654" i="4" s="1"/>
  <c r="U654" i="4"/>
  <c r="J654" i="4" s="1"/>
  <c r="V654" i="4"/>
  <c r="K654" i="4" s="1"/>
  <c r="F730" i="4"/>
  <c r="B730" i="4" s="1"/>
  <c r="A730" i="4" s="1"/>
  <c r="D731" i="4"/>
  <c r="C731" i="4"/>
  <c r="N654" i="4"/>
  <c r="O654" i="4"/>
  <c r="V655" i="5"/>
  <c r="K655" i="5" s="1"/>
  <c r="T655" i="5"/>
  <c r="I655" i="5" s="1"/>
  <c r="W655" i="5"/>
  <c r="L655" i="5" s="1"/>
  <c r="U655" i="5"/>
  <c r="J655" i="5" s="1"/>
  <c r="G655" i="4"/>
  <c r="S656" i="4"/>
  <c r="AC655" i="4"/>
  <c r="H655" i="4"/>
  <c r="O655" i="5"/>
  <c r="N655" i="5"/>
  <c r="AD654" i="4"/>
  <c r="AD655" i="5"/>
  <c r="S658" i="6"/>
  <c r="H657" i="6"/>
  <c r="G657" i="6"/>
  <c r="AC657" i="6"/>
  <c r="H656" i="5"/>
  <c r="S657" i="5"/>
  <c r="AC656" i="5"/>
  <c r="G656" i="5"/>
  <c r="F730" i="6"/>
  <c r="B730" i="6" s="1"/>
  <c r="A730" i="6" s="1"/>
  <c r="D731" i="6"/>
  <c r="C731" i="6"/>
  <c r="AD656" i="6"/>
  <c r="AD657" i="6" l="1"/>
  <c r="AD656" i="5"/>
  <c r="V656" i="5"/>
  <c r="K656" i="5" s="1"/>
  <c r="T656" i="5"/>
  <c r="I656" i="5" s="1"/>
  <c r="W656" i="5"/>
  <c r="L656" i="5" s="1"/>
  <c r="U656" i="5"/>
  <c r="J656" i="5" s="1"/>
  <c r="V655" i="4"/>
  <c r="K655" i="4" s="1"/>
  <c r="U655" i="4"/>
  <c r="J655" i="4" s="1"/>
  <c r="T655" i="4"/>
  <c r="I655" i="4" s="1"/>
  <c r="W655" i="4"/>
  <c r="L655" i="4" s="1"/>
  <c r="AC656" i="4"/>
  <c r="S657" i="4"/>
  <c r="H656" i="4"/>
  <c r="G656" i="4"/>
  <c r="S658" i="5"/>
  <c r="AC657" i="5"/>
  <c r="H657" i="5"/>
  <c r="G657" i="5"/>
  <c r="O656" i="5"/>
  <c r="N656" i="5"/>
  <c r="C731" i="5"/>
  <c r="D731" i="5"/>
  <c r="F730" i="5"/>
  <c r="B730" i="5" s="1"/>
  <c r="A730" i="5" s="1"/>
  <c r="H658" i="6"/>
  <c r="G658" i="6"/>
  <c r="AC658" i="6"/>
  <c r="S659" i="6"/>
  <c r="D732" i="4"/>
  <c r="C732" i="4"/>
  <c r="F731" i="4"/>
  <c r="B731" i="4" s="1"/>
  <c r="A731" i="4" s="1"/>
  <c r="F731" i="6"/>
  <c r="B731" i="6" s="1"/>
  <c r="A731" i="6" s="1"/>
  <c r="D732" i="6"/>
  <c r="C732" i="6"/>
  <c r="W657" i="6"/>
  <c r="L657" i="6" s="1"/>
  <c r="V657" i="6"/>
  <c r="K657" i="6" s="1"/>
  <c r="U657" i="6"/>
  <c r="J657" i="6" s="1"/>
  <c r="T657" i="6"/>
  <c r="I657" i="6" s="1"/>
  <c r="O655" i="4"/>
  <c r="N655" i="4"/>
  <c r="O657" i="6"/>
  <c r="N657" i="6"/>
  <c r="AD655" i="4"/>
  <c r="AD658" i="6" l="1"/>
  <c r="F732" i="6"/>
  <c r="B732" i="6" s="1"/>
  <c r="A732" i="6" s="1"/>
  <c r="C733" i="6"/>
  <c r="D733" i="6"/>
  <c r="F732" i="4"/>
  <c r="B732" i="4" s="1"/>
  <c r="A732" i="4" s="1"/>
  <c r="D733" i="4"/>
  <c r="C733" i="4"/>
  <c r="AD657" i="5"/>
  <c r="D732" i="5"/>
  <c r="F731" i="5"/>
  <c r="B731" i="5" s="1"/>
  <c r="A731" i="5" s="1"/>
  <c r="C732" i="5"/>
  <c r="H658" i="5"/>
  <c r="G658" i="5"/>
  <c r="S659" i="5"/>
  <c r="AC658" i="5"/>
  <c r="S660" i="6"/>
  <c r="H659" i="6"/>
  <c r="AC659" i="6"/>
  <c r="G659" i="6"/>
  <c r="T658" i="6"/>
  <c r="I658" i="6" s="1"/>
  <c r="V658" i="6"/>
  <c r="K658" i="6" s="1"/>
  <c r="W658" i="6"/>
  <c r="L658" i="6" s="1"/>
  <c r="U658" i="6"/>
  <c r="J658" i="6" s="1"/>
  <c r="G657" i="4"/>
  <c r="S658" i="4"/>
  <c r="AC657" i="4"/>
  <c r="H657" i="4"/>
  <c r="W656" i="4"/>
  <c r="L656" i="4" s="1"/>
  <c r="U656" i="4"/>
  <c r="J656" i="4" s="1"/>
  <c r="T656" i="4"/>
  <c r="I656" i="4" s="1"/>
  <c r="V656" i="4"/>
  <c r="K656" i="4" s="1"/>
  <c r="N658" i="6"/>
  <c r="O658" i="6"/>
  <c r="AD656" i="4"/>
  <c r="N656" i="4"/>
  <c r="O656" i="4"/>
  <c r="V657" i="5"/>
  <c r="K657" i="5" s="1"/>
  <c r="W657" i="5"/>
  <c r="L657" i="5" s="1"/>
  <c r="U657" i="5"/>
  <c r="J657" i="5" s="1"/>
  <c r="T657" i="5"/>
  <c r="I657" i="5" s="1"/>
  <c r="N657" i="5"/>
  <c r="O657" i="5"/>
  <c r="AD658" i="5" l="1"/>
  <c r="V657" i="4"/>
  <c r="K657" i="4" s="1"/>
  <c r="U657" i="4"/>
  <c r="J657" i="4" s="1"/>
  <c r="W657" i="4"/>
  <c r="L657" i="4" s="1"/>
  <c r="T657" i="4"/>
  <c r="I657" i="4" s="1"/>
  <c r="O659" i="6"/>
  <c r="N659" i="6"/>
  <c r="H660" i="6"/>
  <c r="G660" i="6"/>
  <c r="AC660" i="6"/>
  <c r="S661" i="6"/>
  <c r="S660" i="5"/>
  <c r="AC659" i="5"/>
  <c r="H659" i="5"/>
  <c r="G659" i="5"/>
  <c r="V658" i="5"/>
  <c r="K658" i="5" s="1"/>
  <c r="T658" i="5"/>
  <c r="I658" i="5" s="1"/>
  <c r="U658" i="5"/>
  <c r="J658" i="5" s="1"/>
  <c r="W658" i="5"/>
  <c r="L658" i="5" s="1"/>
  <c r="N657" i="4"/>
  <c r="O657" i="4"/>
  <c r="N658" i="5"/>
  <c r="O658" i="5"/>
  <c r="AD657" i="4"/>
  <c r="W659" i="6"/>
  <c r="L659" i="6" s="1"/>
  <c r="V659" i="6"/>
  <c r="K659" i="6" s="1"/>
  <c r="U659" i="6"/>
  <c r="J659" i="6" s="1"/>
  <c r="T659" i="6"/>
  <c r="I659" i="6" s="1"/>
  <c r="D734" i="4"/>
  <c r="C734" i="4"/>
  <c r="F733" i="4"/>
  <c r="B733" i="4" s="1"/>
  <c r="A733" i="4" s="1"/>
  <c r="F733" i="6"/>
  <c r="B733" i="6" s="1"/>
  <c r="A733" i="6" s="1"/>
  <c r="D734" i="6"/>
  <c r="C734" i="6"/>
  <c r="AC658" i="4"/>
  <c r="S659" i="4"/>
  <c r="G658" i="4"/>
  <c r="H658" i="4"/>
  <c r="AD659" i="6"/>
  <c r="C733" i="5"/>
  <c r="F732" i="5"/>
  <c r="B732" i="5" s="1"/>
  <c r="A732" i="5" s="1"/>
  <c r="D733" i="5"/>
  <c r="AD659" i="5" l="1"/>
  <c r="V659" i="5"/>
  <c r="K659" i="5" s="1"/>
  <c r="W659" i="5"/>
  <c r="L659" i="5" s="1"/>
  <c r="U659" i="5"/>
  <c r="J659" i="5" s="1"/>
  <c r="T659" i="5"/>
  <c r="I659" i="5" s="1"/>
  <c r="N660" i="6"/>
  <c r="O660" i="6"/>
  <c r="N659" i="5"/>
  <c r="O659" i="5"/>
  <c r="H660" i="5"/>
  <c r="S661" i="5"/>
  <c r="AC660" i="5"/>
  <c r="G660" i="5"/>
  <c r="G659" i="4"/>
  <c r="S660" i="4"/>
  <c r="H659" i="4"/>
  <c r="AC659" i="4"/>
  <c r="AD658" i="4"/>
  <c r="S662" i="6"/>
  <c r="H661" i="6"/>
  <c r="AC661" i="6"/>
  <c r="G661" i="6"/>
  <c r="O658" i="4"/>
  <c r="N658" i="4"/>
  <c r="W658" i="4"/>
  <c r="L658" i="4" s="1"/>
  <c r="V658" i="4"/>
  <c r="K658" i="4" s="1"/>
  <c r="U658" i="4"/>
  <c r="J658" i="4" s="1"/>
  <c r="T658" i="4"/>
  <c r="I658" i="4" s="1"/>
  <c r="C735" i="6"/>
  <c r="F734" i="6"/>
  <c r="B734" i="6" s="1"/>
  <c r="A734" i="6" s="1"/>
  <c r="D735" i="6"/>
  <c r="F734" i="4"/>
  <c r="B734" i="4" s="1"/>
  <c r="A734" i="4" s="1"/>
  <c r="D735" i="4"/>
  <c r="C735" i="4"/>
  <c r="AD660" i="6"/>
  <c r="D734" i="5"/>
  <c r="C734" i="5"/>
  <c r="F733" i="5"/>
  <c r="B733" i="5" s="1"/>
  <c r="A733" i="5" s="1"/>
  <c r="T660" i="6"/>
  <c r="I660" i="6" s="1"/>
  <c r="V660" i="6"/>
  <c r="K660" i="6" s="1"/>
  <c r="W660" i="6"/>
  <c r="L660" i="6" s="1"/>
  <c r="U660" i="6"/>
  <c r="J660" i="6" s="1"/>
  <c r="AD659" i="4" l="1"/>
  <c r="V660" i="5"/>
  <c r="K660" i="5" s="1"/>
  <c r="T660" i="5"/>
  <c r="I660" i="5" s="1"/>
  <c r="W660" i="5"/>
  <c r="L660" i="5" s="1"/>
  <c r="U660" i="5"/>
  <c r="J660" i="5" s="1"/>
  <c r="W661" i="6"/>
  <c r="L661" i="6" s="1"/>
  <c r="V661" i="6"/>
  <c r="K661" i="6" s="1"/>
  <c r="U661" i="6"/>
  <c r="J661" i="6" s="1"/>
  <c r="T661" i="6"/>
  <c r="I661" i="6" s="1"/>
  <c r="V659" i="4"/>
  <c r="K659" i="4" s="1"/>
  <c r="U659" i="4"/>
  <c r="J659" i="4" s="1"/>
  <c r="W659" i="4"/>
  <c r="L659" i="4" s="1"/>
  <c r="T659" i="4"/>
  <c r="I659" i="4" s="1"/>
  <c r="C735" i="5"/>
  <c r="D735" i="5"/>
  <c r="F734" i="5"/>
  <c r="B734" i="5" s="1"/>
  <c r="A734" i="5" s="1"/>
  <c r="AD661" i="6"/>
  <c r="H662" i="6"/>
  <c r="G662" i="6"/>
  <c r="AC662" i="6"/>
  <c r="S663" i="6"/>
  <c r="AD660" i="5"/>
  <c r="O661" i="6"/>
  <c r="N661" i="6"/>
  <c r="AC661" i="5"/>
  <c r="H661" i="5"/>
  <c r="G661" i="5"/>
  <c r="S662" i="5"/>
  <c r="N660" i="5"/>
  <c r="O660" i="5"/>
  <c r="O659" i="4"/>
  <c r="N659" i="4"/>
  <c r="D736" i="4"/>
  <c r="C736" i="4"/>
  <c r="F735" i="4"/>
  <c r="B735" i="4" s="1"/>
  <c r="A735" i="4" s="1"/>
  <c r="F735" i="6"/>
  <c r="B735" i="6" s="1"/>
  <c r="A735" i="6" s="1"/>
  <c r="C736" i="6"/>
  <c r="D736" i="6"/>
  <c r="AC660" i="4"/>
  <c r="S661" i="4"/>
  <c r="H660" i="4"/>
  <c r="G660" i="4"/>
  <c r="D737" i="6" l="1"/>
  <c r="C737" i="6"/>
  <c r="F736" i="6"/>
  <c r="B736" i="6" s="1"/>
  <c r="A736" i="6" s="1"/>
  <c r="O661" i="5"/>
  <c r="N661" i="5"/>
  <c r="N662" i="6"/>
  <c r="O662" i="6"/>
  <c r="V661" i="5"/>
  <c r="K661" i="5" s="1"/>
  <c r="W661" i="5"/>
  <c r="L661" i="5" s="1"/>
  <c r="U661" i="5"/>
  <c r="J661" i="5" s="1"/>
  <c r="T661" i="5"/>
  <c r="I661" i="5" s="1"/>
  <c r="AD661" i="5"/>
  <c r="W660" i="4"/>
  <c r="L660" i="4" s="1"/>
  <c r="U660" i="4"/>
  <c r="J660" i="4" s="1"/>
  <c r="V660" i="4"/>
  <c r="K660" i="4" s="1"/>
  <c r="T660" i="4"/>
  <c r="I660" i="4" s="1"/>
  <c r="N660" i="4"/>
  <c r="O660" i="4"/>
  <c r="AD660" i="4"/>
  <c r="S664" i="6"/>
  <c r="H663" i="6"/>
  <c r="G663" i="6"/>
  <c r="AC663" i="6"/>
  <c r="D736" i="5"/>
  <c r="F735" i="5"/>
  <c r="B735" i="5" s="1"/>
  <c r="A735" i="5" s="1"/>
  <c r="C736" i="5"/>
  <c r="T662" i="6"/>
  <c r="I662" i="6" s="1"/>
  <c r="V662" i="6"/>
  <c r="K662" i="6" s="1"/>
  <c r="W662" i="6"/>
  <c r="L662" i="6" s="1"/>
  <c r="U662" i="6"/>
  <c r="J662" i="6" s="1"/>
  <c r="G661" i="4"/>
  <c r="S662" i="4"/>
  <c r="AC661" i="4"/>
  <c r="H661" i="4"/>
  <c r="F736" i="4"/>
  <c r="B736" i="4" s="1"/>
  <c r="A736" i="4" s="1"/>
  <c r="D737" i="4"/>
  <c r="C737" i="4"/>
  <c r="H662" i="5"/>
  <c r="S663" i="5"/>
  <c r="AC662" i="5"/>
  <c r="G662" i="5"/>
  <c r="AD662" i="6"/>
  <c r="AD662" i="5" l="1"/>
  <c r="V662" i="5"/>
  <c r="K662" i="5" s="1"/>
  <c r="T662" i="5"/>
  <c r="I662" i="5" s="1"/>
  <c r="U662" i="5"/>
  <c r="J662" i="5" s="1"/>
  <c r="W662" i="5"/>
  <c r="L662" i="5" s="1"/>
  <c r="AD663" i="6"/>
  <c r="W663" i="6"/>
  <c r="L663" i="6" s="1"/>
  <c r="V663" i="6"/>
  <c r="K663" i="6" s="1"/>
  <c r="U663" i="6"/>
  <c r="J663" i="6" s="1"/>
  <c r="T663" i="6"/>
  <c r="I663" i="6" s="1"/>
  <c r="O661" i="4"/>
  <c r="N661" i="4"/>
  <c r="N663" i="6"/>
  <c r="O663" i="6"/>
  <c r="F737" i="6"/>
  <c r="B737" i="6" s="1"/>
  <c r="A737" i="6" s="1"/>
  <c r="C738" i="6"/>
  <c r="D738" i="6"/>
  <c r="S664" i="5"/>
  <c r="G663" i="5"/>
  <c r="H663" i="5"/>
  <c r="AC663" i="5"/>
  <c r="AD661" i="4"/>
  <c r="S665" i="6"/>
  <c r="H664" i="6"/>
  <c r="G664" i="6"/>
  <c r="AC664" i="6"/>
  <c r="V661" i="4"/>
  <c r="K661" i="4" s="1"/>
  <c r="U661" i="4"/>
  <c r="J661" i="4" s="1"/>
  <c r="T661" i="4"/>
  <c r="I661" i="4" s="1"/>
  <c r="W661" i="4"/>
  <c r="L661" i="4" s="1"/>
  <c r="N662" i="5"/>
  <c r="O662" i="5"/>
  <c r="D738" i="4"/>
  <c r="C738" i="4"/>
  <c r="F737" i="4"/>
  <c r="B737" i="4" s="1"/>
  <c r="A737" i="4" s="1"/>
  <c r="AC662" i="4"/>
  <c r="S663" i="4"/>
  <c r="H662" i="4"/>
  <c r="G662" i="4"/>
  <c r="C737" i="5"/>
  <c r="F736" i="5"/>
  <c r="B736" i="5" s="1"/>
  <c r="A736" i="5" s="1"/>
  <c r="D737" i="5"/>
  <c r="AD662" i="4" l="1"/>
  <c r="F738" i="4"/>
  <c r="B738" i="4" s="1"/>
  <c r="A738" i="4" s="1"/>
  <c r="D739" i="4"/>
  <c r="C739" i="4"/>
  <c r="W662" i="4"/>
  <c r="L662" i="4" s="1"/>
  <c r="T662" i="4"/>
  <c r="I662" i="4" s="1"/>
  <c r="V662" i="4"/>
  <c r="K662" i="4" s="1"/>
  <c r="U662" i="4"/>
  <c r="J662" i="4" s="1"/>
  <c r="AD664" i="6"/>
  <c r="H664" i="5"/>
  <c r="S665" i="5"/>
  <c r="AC664" i="5"/>
  <c r="G664" i="5"/>
  <c r="N662" i="4"/>
  <c r="O662" i="4"/>
  <c r="G663" i="4"/>
  <c r="S664" i="4"/>
  <c r="AC663" i="4"/>
  <c r="H663" i="4"/>
  <c r="N664" i="6"/>
  <c r="O664" i="6"/>
  <c r="AC665" i="6"/>
  <c r="H665" i="6"/>
  <c r="S666" i="6"/>
  <c r="G665" i="6"/>
  <c r="F738" i="6"/>
  <c r="B738" i="6" s="1"/>
  <c r="A738" i="6" s="1"/>
  <c r="D739" i="6"/>
  <c r="C739" i="6"/>
  <c r="T664" i="6"/>
  <c r="I664" i="6" s="1"/>
  <c r="V664" i="6"/>
  <c r="K664" i="6" s="1"/>
  <c r="W664" i="6"/>
  <c r="L664" i="6" s="1"/>
  <c r="U664" i="6"/>
  <c r="J664" i="6" s="1"/>
  <c r="AD663" i="5"/>
  <c r="V663" i="5"/>
  <c r="K663" i="5" s="1"/>
  <c r="W663" i="5"/>
  <c r="L663" i="5" s="1"/>
  <c r="U663" i="5"/>
  <c r="J663" i="5" s="1"/>
  <c r="T663" i="5"/>
  <c r="I663" i="5" s="1"/>
  <c r="D738" i="5"/>
  <c r="C738" i="5"/>
  <c r="F737" i="5"/>
  <c r="B737" i="5" s="1"/>
  <c r="A737" i="5" s="1"/>
  <c r="N663" i="5"/>
  <c r="O663" i="5"/>
  <c r="AD663" i="4" l="1"/>
  <c r="N663" i="4"/>
  <c r="O663" i="4"/>
  <c r="AD664" i="5"/>
  <c r="AC665" i="5"/>
  <c r="H665" i="5"/>
  <c r="G665" i="5"/>
  <c r="S666" i="5"/>
  <c r="W665" i="6"/>
  <c r="L665" i="6" s="1"/>
  <c r="V665" i="6"/>
  <c r="K665" i="6" s="1"/>
  <c r="U665" i="6"/>
  <c r="J665" i="6" s="1"/>
  <c r="T665" i="6"/>
  <c r="I665" i="6" s="1"/>
  <c r="AC664" i="4"/>
  <c r="S665" i="4"/>
  <c r="H664" i="4"/>
  <c r="G664" i="4"/>
  <c r="O664" i="5"/>
  <c r="N664" i="5"/>
  <c r="D740" i="4"/>
  <c r="C740" i="4"/>
  <c r="F739" i="4"/>
  <c r="B739" i="4" s="1"/>
  <c r="A739" i="4" s="1"/>
  <c r="AC666" i="6"/>
  <c r="S667" i="6"/>
  <c r="H666" i="6"/>
  <c r="G666" i="6"/>
  <c r="V663" i="4"/>
  <c r="K663" i="4" s="1"/>
  <c r="U663" i="4"/>
  <c r="J663" i="4" s="1"/>
  <c r="W663" i="4"/>
  <c r="L663" i="4" s="1"/>
  <c r="T663" i="4"/>
  <c r="I663" i="4" s="1"/>
  <c r="O665" i="6"/>
  <c r="N665" i="6"/>
  <c r="V664" i="5"/>
  <c r="K664" i="5" s="1"/>
  <c r="T664" i="5"/>
  <c r="I664" i="5" s="1"/>
  <c r="W664" i="5"/>
  <c r="L664" i="5" s="1"/>
  <c r="U664" i="5"/>
  <c r="J664" i="5" s="1"/>
  <c r="C739" i="5"/>
  <c r="D739" i="5"/>
  <c r="F738" i="5"/>
  <c r="B738" i="5" s="1"/>
  <c r="A738" i="5" s="1"/>
  <c r="AD665" i="6"/>
  <c r="F739" i="6"/>
  <c r="B739" i="6" s="1"/>
  <c r="A739" i="6" s="1"/>
  <c r="D740" i="6"/>
  <c r="C740" i="6"/>
  <c r="AD664" i="4" l="1"/>
  <c r="AD665" i="5"/>
  <c r="O664" i="4"/>
  <c r="N664" i="4"/>
  <c r="H666" i="5"/>
  <c r="S667" i="5"/>
  <c r="AC666" i="5"/>
  <c r="G666" i="5"/>
  <c r="G665" i="4"/>
  <c r="AC665" i="4"/>
  <c r="S666" i="4"/>
  <c r="H665" i="4"/>
  <c r="V665" i="5"/>
  <c r="K665" i="5" s="1"/>
  <c r="U665" i="5"/>
  <c r="J665" i="5" s="1"/>
  <c r="T665" i="5"/>
  <c r="I665" i="5" s="1"/>
  <c r="W665" i="5"/>
  <c r="L665" i="5" s="1"/>
  <c r="O665" i="5"/>
  <c r="N665" i="5"/>
  <c r="F740" i="4"/>
  <c r="B740" i="4" s="1"/>
  <c r="A740" i="4" s="1"/>
  <c r="D741" i="4"/>
  <c r="C741" i="4"/>
  <c r="F740" i="6"/>
  <c r="B740" i="6" s="1"/>
  <c r="A740" i="6" s="1"/>
  <c r="C741" i="6"/>
  <c r="D741" i="6"/>
  <c r="D740" i="5"/>
  <c r="F739" i="5"/>
  <c r="B739" i="5" s="1"/>
  <c r="A739" i="5" s="1"/>
  <c r="C740" i="5"/>
  <c r="W666" i="6"/>
  <c r="L666" i="6" s="1"/>
  <c r="V666" i="6"/>
  <c r="K666" i="6" s="1"/>
  <c r="U666" i="6"/>
  <c r="J666" i="6" s="1"/>
  <c r="T666" i="6"/>
  <c r="I666" i="6" s="1"/>
  <c r="O666" i="6"/>
  <c r="N666" i="6"/>
  <c r="G667" i="6"/>
  <c r="S668" i="6"/>
  <c r="AC667" i="6"/>
  <c r="H667" i="6"/>
  <c r="AD666" i="6"/>
  <c r="W664" i="4"/>
  <c r="L664" i="4" s="1"/>
  <c r="V664" i="4"/>
  <c r="K664" i="4" s="1"/>
  <c r="U664" i="4"/>
  <c r="J664" i="4" s="1"/>
  <c r="T664" i="4"/>
  <c r="I664" i="4" s="1"/>
  <c r="AD667" i="6" l="1"/>
  <c r="AD665" i="4"/>
  <c r="V665" i="4"/>
  <c r="K665" i="4" s="1"/>
  <c r="U665" i="4"/>
  <c r="J665" i="4" s="1"/>
  <c r="W665" i="4"/>
  <c r="L665" i="4" s="1"/>
  <c r="T665" i="4"/>
  <c r="I665" i="4" s="1"/>
  <c r="D742" i="4"/>
  <c r="C742" i="4"/>
  <c r="F741" i="4"/>
  <c r="B741" i="4" s="1"/>
  <c r="A741" i="4" s="1"/>
  <c r="V666" i="5"/>
  <c r="K666" i="5" s="1"/>
  <c r="T666" i="5"/>
  <c r="I666" i="5" s="1"/>
  <c r="W666" i="5"/>
  <c r="L666" i="5" s="1"/>
  <c r="U666" i="5"/>
  <c r="J666" i="5" s="1"/>
  <c r="O667" i="6"/>
  <c r="N667" i="6"/>
  <c r="AD666" i="5"/>
  <c r="AC668" i="6"/>
  <c r="S669" i="6"/>
  <c r="G668" i="6"/>
  <c r="H668" i="6"/>
  <c r="G667" i="5"/>
  <c r="AC667" i="5"/>
  <c r="H667" i="5"/>
  <c r="S668" i="5"/>
  <c r="U667" i="6"/>
  <c r="J667" i="6" s="1"/>
  <c r="W667" i="6"/>
  <c r="L667" i="6" s="1"/>
  <c r="T667" i="6"/>
  <c r="I667" i="6" s="1"/>
  <c r="V667" i="6"/>
  <c r="K667" i="6" s="1"/>
  <c r="O666" i="5"/>
  <c r="N666" i="5"/>
  <c r="C741" i="5"/>
  <c r="F740" i="5"/>
  <c r="B740" i="5" s="1"/>
  <c r="A740" i="5" s="1"/>
  <c r="D741" i="5"/>
  <c r="N665" i="4"/>
  <c r="O665" i="4"/>
  <c r="F741" i="6"/>
  <c r="B741" i="6" s="1"/>
  <c r="A741" i="6" s="1"/>
  <c r="D742" i="6"/>
  <c r="C742" i="6"/>
  <c r="AC666" i="4"/>
  <c r="S667" i="4"/>
  <c r="G666" i="4"/>
  <c r="H666" i="4"/>
  <c r="AD666" i="4" l="1"/>
  <c r="H668" i="5"/>
  <c r="S669" i="5"/>
  <c r="AC668" i="5"/>
  <c r="G668" i="5"/>
  <c r="AD668" i="6"/>
  <c r="F742" i="4"/>
  <c r="B742" i="4" s="1"/>
  <c r="A742" i="4" s="1"/>
  <c r="D743" i="4"/>
  <c r="C743" i="4"/>
  <c r="N667" i="5"/>
  <c r="O667" i="5"/>
  <c r="G669" i="6"/>
  <c r="S670" i="6"/>
  <c r="AC669" i="6"/>
  <c r="H669" i="6"/>
  <c r="W666" i="4"/>
  <c r="L666" i="4" s="1"/>
  <c r="V666" i="4"/>
  <c r="K666" i="4" s="1"/>
  <c r="U666" i="4"/>
  <c r="J666" i="4" s="1"/>
  <c r="T666" i="4"/>
  <c r="I666" i="4" s="1"/>
  <c r="AD667" i="5"/>
  <c r="V667" i="5"/>
  <c r="K667" i="5" s="1"/>
  <c r="W667" i="5"/>
  <c r="L667" i="5" s="1"/>
  <c r="T667" i="5"/>
  <c r="I667" i="5" s="1"/>
  <c r="U667" i="5"/>
  <c r="J667" i="5" s="1"/>
  <c r="N668" i="6"/>
  <c r="O668" i="6"/>
  <c r="C743" i="6"/>
  <c r="F742" i="6"/>
  <c r="B742" i="6" s="1"/>
  <c r="A742" i="6" s="1"/>
  <c r="D743" i="6"/>
  <c r="W668" i="6"/>
  <c r="L668" i="6" s="1"/>
  <c r="U668" i="6"/>
  <c r="J668" i="6" s="1"/>
  <c r="V668" i="6"/>
  <c r="K668" i="6" s="1"/>
  <c r="T668" i="6"/>
  <c r="I668" i="6" s="1"/>
  <c r="D742" i="5"/>
  <c r="C742" i="5"/>
  <c r="F741" i="5"/>
  <c r="B741" i="5" s="1"/>
  <c r="A741" i="5" s="1"/>
  <c r="N666" i="4"/>
  <c r="O666" i="4"/>
  <c r="G667" i="4"/>
  <c r="AC667" i="4"/>
  <c r="S668" i="4"/>
  <c r="H667" i="4"/>
  <c r="AD667" i="4" l="1"/>
  <c r="N667" i="4"/>
  <c r="O667" i="4"/>
  <c r="AD669" i="6"/>
  <c r="U669" i="6"/>
  <c r="J669" i="6" s="1"/>
  <c r="T669" i="6"/>
  <c r="I669" i="6" s="1"/>
  <c r="W669" i="6"/>
  <c r="L669" i="6" s="1"/>
  <c r="V669" i="6"/>
  <c r="K669" i="6" s="1"/>
  <c r="F743" i="6"/>
  <c r="B743" i="6" s="1"/>
  <c r="A743" i="6" s="1"/>
  <c r="D744" i="6"/>
  <c r="C744" i="6"/>
  <c r="AC670" i="6"/>
  <c r="S671" i="6"/>
  <c r="G670" i="6"/>
  <c r="H670" i="6"/>
  <c r="V668" i="5"/>
  <c r="K668" i="5" s="1"/>
  <c r="T668" i="5"/>
  <c r="I668" i="5" s="1"/>
  <c r="W668" i="5"/>
  <c r="L668" i="5" s="1"/>
  <c r="U668" i="5"/>
  <c r="J668" i="5" s="1"/>
  <c r="AC668" i="4"/>
  <c r="S669" i="4"/>
  <c r="H668" i="4"/>
  <c r="G668" i="4"/>
  <c r="AD668" i="5"/>
  <c r="C743" i="5"/>
  <c r="D743" i="5"/>
  <c r="F742" i="5"/>
  <c r="B742" i="5" s="1"/>
  <c r="A742" i="5" s="1"/>
  <c r="D744" i="4"/>
  <c r="C744" i="4"/>
  <c r="F743" i="4"/>
  <c r="B743" i="4" s="1"/>
  <c r="A743" i="4" s="1"/>
  <c r="S670" i="5"/>
  <c r="AC669" i="5"/>
  <c r="H669" i="5"/>
  <c r="G669" i="5"/>
  <c r="V667" i="4"/>
  <c r="K667" i="4" s="1"/>
  <c r="U667" i="4"/>
  <c r="J667" i="4" s="1"/>
  <c r="W667" i="4"/>
  <c r="L667" i="4" s="1"/>
  <c r="T667" i="4"/>
  <c r="I667" i="4" s="1"/>
  <c r="N669" i="6"/>
  <c r="O669" i="6"/>
  <c r="N668" i="5"/>
  <c r="O668" i="5"/>
  <c r="AD669" i="5" l="1"/>
  <c r="AD670" i="6"/>
  <c r="G669" i="4"/>
  <c r="S670" i="4"/>
  <c r="AC669" i="4"/>
  <c r="H669" i="4"/>
  <c r="W670" i="6"/>
  <c r="L670" i="6" s="1"/>
  <c r="U670" i="6"/>
  <c r="J670" i="6" s="1"/>
  <c r="T670" i="6"/>
  <c r="I670" i="6" s="1"/>
  <c r="V670" i="6"/>
  <c r="K670" i="6" s="1"/>
  <c r="H670" i="5"/>
  <c r="G670" i="5"/>
  <c r="S671" i="5"/>
  <c r="AC670" i="5"/>
  <c r="AD668" i="4"/>
  <c r="G671" i="6"/>
  <c r="H671" i="6"/>
  <c r="S672" i="6"/>
  <c r="AC671" i="6"/>
  <c r="F744" i="6"/>
  <c r="B744" i="6" s="1"/>
  <c r="A744" i="6" s="1"/>
  <c r="C745" i="6"/>
  <c r="D745" i="6"/>
  <c r="F744" i="4"/>
  <c r="B744" i="4" s="1"/>
  <c r="A744" i="4" s="1"/>
  <c r="D745" i="4"/>
  <c r="C745" i="4"/>
  <c r="D744" i="5"/>
  <c r="F743" i="5"/>
  <c r="B743" i="5" s="1"/>
  <c r="A743" i="5" s="1"/>
  <c r="C744" i="5"/>
  <c r="W668" i="4"/>
  <c r="L668" i="4" s="1"/>
  <c r="U668" i="4"/>
  <c r="J668" i="4" s="1"/>
  <c r="T668" i="4"/>
  <c r="I668" i="4" s="1"/>
  <c r="V668" i="4"/>
  <c r="K668" i="4" s="1"/>
  <c r="V669" i="5"/>
  <c r="K669" i="5" s="1"/>
  <c r="U669" i="5"/>
  <c r="J669" i="5" s="1"/>
  <c r="W669" i="5"/>
  <c r="L669" i="5" s="1"/>
  <c r="T669" i="5"/>
  <c r="I669" i="5" s="1"/>
  <c r="N669" i="5"/>
  <c r="O669" i="5"/>
  <c r="N668" i="4"/>
  <c r="O668" i="4"/>
  <c r="O670" i="6"/>
  <c r="N670" i="6"/>
  <c r="AD670" i="5" l="1"/>
  <c r="O669" i="4"/>
  <c r="N669" i="4"/>
  <c r="V670" i="5"/>
  <c r="K670" i="5" s="1"/>
  <c r="T670" i="5"/>
  <c r="I670" i="5" s="1"/>
  <c r="W670" i="5"/>
  <c r="L670" i="5" s="1"/>
  <c r="U670" i="5"/>
  <c r="J670" i="5" s="1"/>
  <c r="AD669" i="4"/>
  <c r="U671" i="6"/>
  <c r="J671" i="6" s="1"/>
  <c r="W671" i="6"/>
  <c r="L671" i="6" s="1"/>
  <c r="V671" i="6"/>
  <c r="K671" i="6" s="1"/>
  <c r="T671" i="6"/>
  <c r="I671" i="6" s="1"/>
  <c r="S672" i="5"/>
  <c r="AC671" i="5"/>
  <c r="H671" i="5"/>
  <c r="G671" i="5"/>
  <c r="AD671" i="6"/>
  <c r="O670" i="5"/>
  <c r="N670" i="5"/>
  <c r="AC670" i="4"/>
  <c r="S671" i="4"/>
  <c r="H670" i="4"/>
  <c r="G670" i="4"/>
  <c r="F745" i="6"/>
  <c r="B745" i="6" s="1"/>
  <c r="A745" i="6" s="1"/>
  <c r="D746" i="6"/>
  <c r="C746" i="6"/>
  <c r="C745" i="5"/>
  <c r="F744" i="5"/>
  <c r="B744" i="5" s="1"/>
  <c r="A744" i="5" s="1"/>
  <c r="D745" i="5"/>
  <c r="AC672" i="6"/>
  <c r="S673" i="6"/>
  <c r="H672" i="6"/>
  <c r="G672" i="6"/>
  <c r="V669" i="4"/>
  <c r="K669" i="4" s="1"/>
  <c r="U669" i="4"/>
  <c r="J669" i="4" s="1"/>
  <c r="T669" i="4"/>
  <c r="I669" i="4" s="1"/>
  <c r="W669" i="4"/>
  <c r="L669" i="4" s="1"/>
  <c r="D746" i="4"/>
  <c r="C746" i="4"/>
  <c r="F745" i="4"/>
  <c r="B745" i="4" s="1"/>
  <c r="A745" i="4" s="1"/>
  <c r="N671" i="6"/>
  <c r="O671" i="6"/>
  <c r="AD672" i="6" l="1"/>
  <c r="AD670" i="4"/>
  <c r="O672" i="6"/>
  <c r="N672" i="6"/>
  <c r="G673" i="6"/>
  <c r="AC673" i="6"/>
  <c r="H673" i="6"/>
  <c r="S674" i="6"/>
  <c r="C747" i="6"/>
  <c r="D747" i="6"/>
  <c r="F746" i="6"/>
  <c r="B746" i="6" s="1"/>
  <c r="A746" i="6" s="1"/>
  <c r="V671" i="5"/>
  <c r="K671" i="5" s="1"/>
  <c r="T671" i="5"/>
  <c r="I671" i="5" s="1"/>
  <c r="W671" i="5"/>
  <c r="L671" i="5" s="1"/>
  <c r="U671" i="5"/>
  <c r="J671" i="5" s="1"/>
  <c r="W670" i="4"/>
  <c r="L670" i="4" s="1"/>
  <c r="T670" i="4"/>
  <c r="I670" i="4" s="1"/>
  <c r="V670" i="4"/>
  <c r="K670" i="4" s="1"/>
  <c r="U670" i="4"/>
  <c r="J670" i="4" s="1"/>
  <c r="N671" i="5"/>
  <c r="O671" i="5"/>
  <c r="F746" i="4"/>
  <c r="B746" i="4" s="1"/>
  <c r="A746" i="4" s="1"/>
  <c r="D747" i="4"/>
  <c r="C747" i="4"/>
  <c r="D746" i="5"/>
  <c r="C746" i="5"/>
  <c r="F745" i="5"/>
  <c r="B745" i="5" s="1"/>
  <c r="A745" i="5" s="1"/>
  <c r="O670" i="4"/>
  <c r="N670" i="4"/>
  <c r="AD671" i="5"/>
  <c r="W672" i="6"/>
  <c r="L672" i="6" s="1"/>
  <c r="V672" i="6"/>
  <c r="K672" i="6" s="1"/>
  <c r="U672" i="6"/>
  <c r="J672" i="6" s="1"/>
  <c r="T672" i="6"/>
  <c r="I672" i="6" s="1"/>
  <c r="G671" i="4"/>
  <c r="S672" i="4"/>
  <c r="AC671" i="4"/>
  <c r="H671" i="4"/>
  <c r="H672" i="5"/>
  <c r="S673" i="5"/>
  <c r="AC672" i="5"/>
  <c r="G672" i="5"/>
  <c r="AD673" i="6" l="1"/>
  <c r="F747" i="6"/>
  <c r="B747" i="6" s="1"/>
  <c r="A747" i="6" s="1"/>
  <c r="D748" i="6"/>
  <c r="C748" i="6"/>
  <c r="AD671" i="4"/>
  <c r="D748" i="4"/>
  <c r="C748" i="4"/>
  <c r="F747" i="4"/>
  <c r="B747" i="4" s="1"/>
  <c r="A747" i="4" s="1"/>
  <c r="AC674" i="6"/>
  <c r="S675" i="6"/>
  <c r="H674" i="6"/>
  <c r="G674" i="6"/>
  <c r="O671" i="4"/>
  <c r="N671" i="4"/>
  <c r="AC672" i="4"/>
  <c r="S673" i="4"/>
  <c r="H672" i="4"/>
  <c r="G672" i="4"/>
  <c r="U673" i="6"/>
  <c r="J673" i="6" s="1"/>
  <c r="W673" i="6"/>
  <c r="L673" i="6" s="1"/>
  <c r="V673" i="6"/>
  <c r="K673" i="6" s="1"/>
  <c r="T673" i="6"/>
  <c r="I673" i="6" s="1"/>
  <c r="V671" i="4"/>
  <c r="K671" i="4" s="1"/>
  <c r="U671" i="4"/>
  <c r="J671" i="4" s="1"/>
  <c r="W671" i="4"/>
  <c r="L671" i="4" s="1"/>
  <c r="T671" i="4"/>
  <c r="I671" i="4" s="1"/>
  <c r="V672" i="5"/>
  <c r="K672" i="5" s="1"/>
  <c r="T672" i="5"/>
  <c r="I672" i="5" s="1"/>
  <c r="W672" i="5"/>
  <c r="L672" i="5" s="1"/>
  <c r="U672" i="5"/>
  <c r="J672" i="5" s="1"/>
  <c r="AD672" i="5"/>
  <c r="C747" i="5"/>
  <c r="D747" i="5"/>
  <c r="F746" i="5"/>
  <c r="B746" i="5" s="1"/>
  <c r="A746" i="5" s="1"/>
  <c r="N673" i="6"/>
  <c r="O673" i="6"/>
  <c r="H673" i="5"/>
  <c r="AC673" i="5"/>
  <c r="G673" i="5"/>
  <c r="S674" i="5"/>
  <c r="N672" i="5"/>
  <c r="O672" i="5"/>
  <c r="AD673" i="5" l="1"/>
  <c r="W674" i="6"/>
  <c r="L674" i="6" s="1"/>
  <c r="V674" i="6"/>
  <c r="K674" i="6" s="1"/>
  <c r="U674" i="6"/>
  <c r="J674" i="6" s="1"/>
  <c r="T674" i="6"/>
  <c r="I674" i="6" s="1"/>
  <c r="F748" i="4"/>
  <c r="B748" i="4" s="1"/>
  <c r="A748" i="4" s="1"/>
  <c r="D749" i="4"/>
  <c r="C749" i="4"/>
  <c r="D748" i="5"/>
  <c r="F747" i="5"/>
  <c r="B747" i="5" s="1"/>
  <c r="A747" i="5" s="1"/>
  <c r="C748" i="5"/>
  <c r="G675" i="6"/>
  <c r="S676" i="6"/>
  <c r="AC675" i="6"/>
  <c r="H675" i="6"/>
  <c r="C749" i="6"/>
  <c r="F748" i="6"/>
  <c r="B748" i="6" s="1"/>
  <c r="A748" i="6" s="1"/>
  <c r="D749" i="6"/>
  <c r="N672" i="4"/>
  <c r="O672" i="4"/>
  <c r="AD674" i="6"/>
  <c r="G673" i="4"/>
  <c r="AC673" i="4"/>
  <c r="H673" i="4"/>
  <c r="S674" i="4"/>
  <c r="N673" i="5"/>
  <c r="O673" i="5"/>
  <c r="O674" i="6"/>
  <c r="N674" i="6"/>
  <c r="W672" i="4"/>
  <c r="L672" i="4" s="1"/>
  <c r="V672" i="4"/>
  <c r="K672" i="4" s="1"/>
  <c r="U672" i="4"/>
  <c r="J672" i="4" s="1"/>
  <c r="T672" i="4"/>
  <c r="I672" i="4" s="1"/>
  <c r="H674" i="5"/>
  <c r="S675" i="5"/>
  <c r="G674" i="5"/>
  <c r="AC674" i="5"/>
  <c r="AD672" i="4"/>
  <c r="V673" i="5"/>
  <c r="K673" i="5" s="1"/>
  <c r="T673" i="5"/>
  <c r="I673" i="5" s="1"/>
  <c r="U673" i="5"/>
  <c r="J673" i="5" s="1"/>
  <c r="W673" i="5"/>
  <c r="L673" i="5" s="1"/>
  <c r="AD675" i="6" l="1"/>
  <c r="AD674" i="5"/>
  <c r="AD673" i="4"/>
  <c r="AC674" i="4"/>
  <c r="S675" i="4"/>
  <c r="G674" i="4"/>
  <c r="H674" i="4"/>
  <c r="O673" i="4"/>
  <c r="N673" i="4"/>
  <c r="C749" i="5"/>
  <c r="F748" i="5"/>
  <c r="B748" i="5" s="1"/>
  <c r="A748" i="5" s="1"/>
  <c r="D749" i="5"/>
  <c r="G675" i="5"/>
  <c r="H675" i="5"/>
  <c r="S676" i="5"/>
  <c r="AC675" i="5"/>
  <c r="O675" i="6"/>
  <c r="N675" i="6"/>
  <c r="V674" i="5"/>
  <c r="K674" i="5" s="1"/>
  <c r="T674" i="5"/>
  <c r="I674" i="5" s="1"/>
  <c r="W674" i="5"/>
  <c r="L674" i="5" s="1"/>
  <c r="U674" i="5"/>
  <c r="J674" i="5" s="1"/>
  <c r="V673" i="4"/>
  <c r="K673" i="4" s="1"/>
  <c r="U673" i="4"/>
  <c r="J673" i="4" s="1"/>
  <c r="W673" i="4"/>
  <c r="L673" i="4" s="1"/>
  <c r="T673" i="4"/>
  <c r="I673" i="4" s="1"/>
  <c r="O674" i="5"/>
  <c r="N674" i="5"/>
  <c r="D750" i="4"/>
  <c r="C750" i="4"/>
  <c r="F749" i="4"/>
  <c r="B749" i="4" s="1"/>
  <c r="A749" i="4" s="1"/>
  <c r="AC676" i="6"/>
  <c r="S677" i="6"/>
  <c r="G676" i="6"/>
  <c r="H676" i="6"/>
  <c r="F749" i="6"/>
  <c r="B749" i="6" s="1"/>
  <c r="A749" i="6" s="1"/>
  <c r="D750" i="6"/>
  <c r="C750" i="6"/>
  <c r="U675" i="6"/>
  <c r="J675" i="6" s="1"/>
  <c r="W675" i="6"/>
  <c r="L675" i="6" s="1"/>
  <c r="T675" i="6"/>
  <c r="I675" i="6" s="1"/>
  <c r="V675" i="6"/>
  <c r="K675" i="6" s="1"/>
  <c r="AD675" i="5" l="1"/>
  <c r="O675" i="5"/>
  <c r="N675" i="5"/>
  <c r="V675" i="5"/>
  <c r="K675" i="5" s="1"/>
  <c r="W675" i="5"/>
  <c r="L675" i="5" s="1"/>
  <c r="U675" i="5"/>
  <c r="J675" i="5" s="1"/>
  <c r="T675" i="5"/>
  <c r="I675" i="5" s="1"/>
  <c r="F750" i="4"/>
  <c r="B750" i="4" s="1"/>
  <c r="A750" i="4" s="1"/>
  <c r="D751" i="4"/>
  <c r="C751" i="4"/>
  <c r="W676" i="6"/>
  <c r="L676" i="6" s="1"/>
  <c r="U676" i="6"/>
  <c r="J676" i="6" s="1"/>
  <c r="V676" i="6"/>
  <c r="K676" i="6" s="1"/>
  <c r="T676" i="6"/>
  <c r="I676" i="6" s="1"/>
  <c r="G677" i="6"/>
  <c r="S678" i="6"/>
  <c r="AC677" i="6"/>
  <c r="H677" i="6"/>
  <c r="N674" i="4"/>
  <c r="O674" i="4"/>
  <c r="H676" i="5"/>
  <c r="S677" i="5"/>
  <c r="AC676" i="5"/>
  <c r="G676" i="5"/>
  <c r="C751" i="6"/>
  <c r="D751" i="6"/>
  <c r="F750" i="6"/>
  <c r="B750" i="6" s="1"/>
  <c r="A750" i="6" s="1"/>
  <c r="W674" i="4"/>
  <c r="L674" i="4" s="1"/>
  <c r="V674" i="4"/>
  <c r="K674" i="4" s="1"/>
  <c r="U674" i="4"/>
  <c r="J674" i="4" s="1"/>
  <c r="T674" i="4"/>
  <c r="I674" i="4" s="1"/>
  <c r="G675" i="4"/>
  <c r="AC675" i="4"/>
  <c r="S676" i="4"/>
  <c r="H675" i="4"/>
  <c r="O676" i="6"/>
  <c r="N676" i="6"/>
  <c r="AD676" i="6"/>
  <c r="D750" i="5"/>
  <c r="C750" i="5"/>
  <c r="F749" i="5"/>
  <c r="B749" i="5" s="1"/>
  <c r="A749" i="5" s="1"/>
  <c r="AD674" i="4"/>
  <c r="AD675" i="4" l="1"/>
  <c r="AD677" i="6"/>
  <c r="N677" i="6"/>
  <c r="O677" i="6"/>
  <c r="O675" i="4"/>
  <c r="N675" i="4"/>
  <c r="AD676" i="5"/>
  <c r="D752" i="4"/>
  <c r="C752" i="4"/>
  <c r="F751" i="4"/>
  <c r="B751" i="4" s="1"/>
  <c r="A751" i="4" s="1"/>
  <c r="F751" i="6"/>
  <c r="B751" i="6" s="1"/>
  <c r="A751" i="6" s="1"/>
  <c r="D752" i="6"/>
  <c r="C752" i="6"/>
  <c r="AC676" i="4"/>
  <c r="S677" i="4"/>
  <c r="G676" i="4"/>
  <c r="H676" i="4"/>
  <c r="G677" i="5"/>
  <c r="H677" i="5"/>
  <c r="AC677" i="5"/>
  <c r="S678" i="5"/>
  <c r="AC678" i="6"/>
  <c r="S679" i="6"/>
  <c r="G678" i="6"/>
  <c r="H678" i="6"/>
  <c r="V676" i="5"/>
  <c r="K676" i="5" s="1"/>
  <c r="T676" i="5"/>
  <c r="I676" i="5" s="1"/>
  <c r="W676" i="5"/>
  <c r="L676" i="5" s="1"/>
  <c r="U676" i="5"/>
  <c r="J676" i="5" s="1"/>
  <c r="O676" i="5"/>
  <c r="N676" i="5"/>
  <c r="U677" i="6"/>
  <c r="J677" i="6" s="1"/>
  <c r="T677" i="6"/>
  <c r="I677" i="6" s="1"/>
  <c r="W677" i="6"/>
  <c r="L677" i="6" s="1"/>
  <c r="V677" i="6"/>
  <c r="K677" i="6" s="1"/>
  <c r="C751" i="5"/>
  <c r="D751" i="5"/>
  <c r="F750" i="5"/>
  <c r="B750" i="5" s="1"/>
  <c r="A750" i="5" s="1"/>
  <c r="V675" i="4"/>
  <c r="K675" i="4" s="1"/>
  <c r="U675" i="4"/>
  <c r="J675" i="4" s="1"/>
  <c r="W675" i="4"/>
  <c r="L675" i="4" s="1"/>
  <c r="T675" i="4"/>
  <c r="I675" i="4" s="1"/>
  <c r="AD677" i="5" l="1"/>
  <c r="H678" i="5"/>
  <c r="S679" i="5"/>
  <c r="G678" i="5"/>
  <c r="AC678" i="5"/>
  <c r="C753" i="6"/>
  <c r="F752" i="6"/>
  <c r="B752" i="6" s="1"/>
  <c r="A752" i="6" s="1"/>
  <c r="D753" i="6"/>
  <c r="V677" i="5"/>
  <c r="K677" i="5" s="1"/>
  <c r="T677" i="5"/>
  <c r="I677" i="5" s="1"/>
  <c r="W677" i="5"/>
  <c r="L677" i="5" s="1"/>
  <c r="U677" i="5"/>
  <c r="J677" i="5" s="1"/>
  <c r="O678" i="6"/>
  <c r="N678" i="6"/>
  <c r="N676" i="4"/>
  <c r="O676" i="4"/>
  <c r="F752" i="4"/>
  <c r="B752" i="4" s="1"/>
  <c r="A752" i="4" s="1"/>
  <c r="D753" i="4"/>
  <c r="C753" i="4"/>
  <c r="D752" i="5"/>
  <c r="F751" i="5"/>
  <c r="B751" i="5" s="1"/>
  <c r="A751" i="5" s="1"/>
  <c r="C752" i="5"/>
  <c r="W678" i="6"/>
  <c r="L678" i="6" s="1"/>
  <c r="U678" i="6"/>
  <c r="J678" i="6" s="1"/>
  <c r="T678" i="6"/>
  <c r="I678" i="6" s="1"/>
  <c r="V678" i="6"/>
  <c r="K678" i="6" s="1"/>
  <c r="W676" i="4"/>
  <c r="L676" i="4" s="1"/>
  <c r="U676" i="4"/>
  <c r="J676" i="4" s="1"/>
  <c r="V676" i="4"/>
  <c r="K676" i="4" s="1"/>
  <c r="T676" i="4"/>
  <c r="I676" i="4" s="1"/>
  <c r="N677" i="5"/>
  <c r="O677" i="5"/>
  <c r="G679" i="6"/>
  <c r="H679" i="6"/>
  <c r="S680" i="6"/>
  <c r="AC679" i="6"/>
  <c r="G677" i="4"/>
  <c r="AC677" i="4"/>
  <c r="H677" i="4"/>
  <c r="S678" i="4"/>
  <c r="AD678" i="6"/>
  <c r="AD676" i="4"/>
  <c r="AD679" i="6" l="1"/>
  <c r="AD678" i="5"/>
  <c r="D754" i="4"/>
  <c r="C754" i="4"/>
  <c r="F753" i="4"/>
  <c r="B753" i="4" s="1"/>
  <c r="A753" i="4" s="1"/>
  <c r="C753" i="5"/>
  <c r="F752" i="5"/>
  <c r="B752" i="5" s="1"/>
  <c r="A752" i="5" s="1"/>
  <c r="D753" i="5"/>
  <c r="U679" i="6"/>
  <c r="J679" i="6" s="1"/>
  <c r="W679" i="6"/>
  <c r="L679" i="6" s="1"/>
  <c r="V679" i="6"/>
  <c r="K679" i="6" s="1"/>
  <c r="T679" i="6"/>
  <c r="I679" i="6" s="1"/>
  <c r="AC678" i="4"/>
  <c r="S679" i="4"/>
  <c r="H678" i="4"/>
  <c r="G678" i="4"/>
  <c r="V678" i="5"/>
  <c r="K678" i="5" s="1"/>
  <c r="T678" i="5"/>
  <c r="I678" i="5" s="1"/>
  <c r="W678" i="5"/>
  <c r="L678" i="5" s="1"/>
  <c r="U678" i="5"/>
  <c r="J678" i="5" s="1"/>
  <c r="N677" i="4"/>
  <c r="O677" i="4"/>
  <c r="S680" i="5"/>
  <c r="G679" i="5"/>
  <c r="H679" i="5"/>
  <c r="AC679" i="5"/>
  <c r="V677" i="4"/>
  <c r="K677" i="4" s="1"/>
  <c r="U677" i="4"/>
  <c r="J677" i="4" s="1"/>
  <c r="T677" i="4"/>
  <c r="I677" i="4" s="1"/>
  <c r="W677" i="4"/>
  <c r="L677" i="4" s="1"/>
  <c r="AC680" i="6"/>
  <c r="S681" i="6"/>
  <c r="H680" i="6"/>
  <c r="G680" i="6"/>
  <c r="N679" i="6"/>
  <c r="O679" i="6"/>
  <c r="F753" i="6"/>
  <c r="B753" i="6" s="1"/>
  <c r="A753" i="6" s="1"/>
  <c r="D754" i="6"/>
  <c r="C754" i="6"/>
  <c r="AD677" i="4"/>
  <c r="N678" i="5"/>
  <c r="O678" i="5"/>
  <c r="AD679" i="5" l="1"/>
  <c r="AD678" i="4"/>
  <c r="AD680" i="6"/>
  <c r="G681" i="6"/>
  <c r="AC681" i="6"/>
  <c r="H681" i="6"/>
  <c r="S682" i="6"/>
  <c r="D754" i="5"/>
  <c r="C754" i="5"/>
  <c r="F753" i="5"/>
  <c r="B753" i="5" s="1"/>
  <c r="A753" i="5" s="1"/>
  <c r="H680" i="5"/>
  <c r="G680" i="5"/>
  <c r="S681" i="5"/>
  <c r="AC680" i="5"/>
  <c r="O680" i="6"/>
  <c r="N680" i="6"/>
  <c r="N679" i="5"/>
  <c r="O679" i="5"/>
  <c r="W678" i="4"/>
  <c r="L678" i="4" s="1"/>
  <c r="T678" i="4"/>
  <c r="I678" i="4" s="1"/>
  <c r="V678" i="4"/>
  <c r="K678" i="4" s="1"/>
  <c r="U678" i="4"/>
  <c r="J678" i="4" s="1"/>
  <c r="C755" i="6"/>
  <c r="D755" i="6"/>
  <c r="F754" i="6"/>
  <c r="B754" i="6" s="1"/>
  <c r="A754" i="6" s="1"/>
  <c r="V679" i="5"/>
  <c r="K679" i="5" s="1"/>
  <c r="W679" i="5"/>
  <c r="L679" i="5" s="1"/>
  <c r="U679" i="5"/>
  <c r="J679" i="5" s="1"/>
  <c r="T679" i="5"/>
  <c r="I679" i="5" s="1"/>
  <c r="N678" i="4"/>
  <c r="O678" i="4"/>
  <c r="F754" i="4"/>
  <c r="B754" i="4" s="1"/>
  <c r="A754" i="4" s="1"/>
  <c r="D755" i="4"/>
  <c r="C755" i="4"/>
  <c r="W680" i="6"/>
  <c r="L680" i="6" s="1"/>
  <c r="V680" i="6"/>
  <c r="K680" i="6" s="1"/>
  <c r="U680" i="6"/>
  <c r="J680" i="6" s="1"/>
  <c r="T680" i="6"/>
  <c r="I680" i="6" s="1"/>
  <c r="G679" i="4"/>
  <c r="S680" i="4"/>
  <c r="AC679" i="4"/>
  <c r="H679" i="4"/>
  <c r="AD681" i="6" l="1"/>
  <c r="AD680" i="5"/>
  <c r="AC680" i="4"/>
  <c r="S681" i="4"/>
  <c r="H680" i="4"/>
  <c r="G680" i="4"/>
  <c r="F755" i="6"/>
  <c r="B755" i="6" s="1"/>
  <c r="A755" i="6" s="1"/>
  <c r="D756" i="6"/>
  <c r="C756" i="6"/>
  <c r="C755" i="5"/>
  <c r="D755" i="5"/>
  <c r="F754" i="5"/>
  <c r="B754" i="5" s="1"/>
  <c r="A754" i="5" s="1"/>
  <c r="V679" i="4"/>
  <c r="K679" i="4" s="1"/>
  <c r="U679" i="4"/>
  <c r="J679" i="4" s="1"/>
  <c r="W679" i="4"/>
  <c r="L679" i="4" s="1"/>
  <c r="T679" i="4"/>
  <c r="I679" i="4" s="1"/>
  <c r="S682" i="5"/>
  <c r="H681" i="5"/>
  <c r="G681" i="5"/>
  <c r="AC681" i="5"/>
  <c r="AC682" i="6"/>
  <c r="S683" i="6"/>
  <c r="H682" i="6"/>
  <c r="G682" i="6"/>
  <c r="V680" i="5"/>
  <c r="K680" i="5" s="1"/>
  <c r="T680" i="5"/>
  <c r="I680" i="5" s="1"/>
  <c r="W680" i="5"/>
  <c r="L680" i="5" s="1"/>
  <c r="U680" i="5"/>
  <c r="J680" i="5" s="1"/>
  <c r="N681" i="6"/>
  <c r="O681" i="6"/>
  <c r="O680" i="5"/>
  <c r="N680" i="5"/>
  <c r="N679" i="4"/>
  <c r="O679" i="4"/>
  <c r="AD679" i="4"/>
  <c r="D756" i="4"/>
  <c r="C756" i="4"/>
  <c r="F755" i="4"/>
  <c r="B755" i="4" s="1"/>
  <c r="A755" i="4" s="1"/>
  <c r="U681" i="6"/>
  <c r="J681" i="6" s="1"/>
  <c r="W681" i="6"/>
  <c r="L681" i="6" s="1"/>
  <c r="V681" i="6"/>
  <c r="K681" i="6" s="1"/>
  <c r="T681" i="6"/>
  <c r="I681" i="6" s="1"/>
  <c r="AD681" i="5" l="1"/>
  <c r="W681" i="5"/>
  <c r="L681" i="5" s="1"/>
  <c r="V681" i="5"/>
  <c r="K681" i="5" s="1"/>
  <c r="T681" i="5"/>
  <c r="I681" i="5" s="1"/>
  <c r="U681" i="5"/>
  <c r="J681" i="5" s="1"/>
  <c r="H682" i="5"/>
  <c r="G682" i="5"/>
  <c r="S683" i="5"/>
  <c r="AC682" i="5"/>
  <c r="N681" i="5"/>
  <c r="O681" i="5"/>
  <c r="F756" i="4"/>
  <c r="B756" i="4" s="1"/>
  <c r="A756" i="4" s="1"/>
  <c r="D757" i="4"/>
  <c r="C757" i="4"/>
  <c r="W682" i="6"/>
  <c r="L682" i="6" s="1"/>
  <c r="V682" i="6"/>
  <c r="K682" i="6" s="1"/>
  <c r="U682" i="6"/>
  <c r="J682" i="6" s="1"/>
  <c r="T682" i="6"/>
  <c r="I682" i="6" s="1"/>
  <c r="W680" i="4"/>
  <c r="L680" i="4" s="1"/>
  <c r="V680" i="4"/>
  <c r="K680" i="4" s="1"/>
  <c r="U680" i="4"/>
  <c r="J680" i="4" s="1"/>
  <c r="T680" i="4"/>
  <c r="I680" i="4" s="1"/>
  <c r="O682" i="6"/>
  <c r="N682" i="6"/>
  <c r="O680" i="4"/>
  <c r="N680" i="4"/>
  <c r="G683" i="6"/>
  <c r="S684" i="6"/>
  <c r="AC683" i="6"/>
  <c r="H683" i="6"/>
  <c r="G681" i="4"/>
  <c r="H681" i="4"/>
  <c r="AC681" i="4"/>
  <c r="S682" i="4"/>
  <c r="D756" i="5"/>
  <c r="F755" i="5"/>
  <c r="B755" i="5" s="1"/>
  <c r="A755" i="5" s="1"/>
  <c r="C756" i="5"/>
  <c r="AD682" i="6"/>
  <c r="C757" i="6"/>
  <c r="F756" i="6"/>
  <c r="B756" i="6" s="1"/>
  <c r="A756" i="6" s="1"/>
  <c r="D757" i="6"/>
  <c r="AD680" i="4"/>
  <c r="AD681" i="4" l="1"/>
  <c r="AD683" i="6"/>
  <c r="AC682" i="4"/>
  <c r="S683" i="4"/>
  <c r="G682" i="4"/>
  <c r="H682" i="4"/>
  <c r="N682" i="5"/>
  <c r="O682" i="5"/>
  <c r="O681" i="4"/>
  <c r="N681" i="4"/>
  <c r="F757" i="6"/>
  <c r="B757" i="6" s="1"/>
  <c r="A757" i="6" s="1"/>
  <c r="D758" i="6"/>
  <c r="C758" i="6"/>
  <c r="V682" i="5"/>
  <c r="K682" i="5" s="1"/>
  <c r="T682" i="5"/>
  <c r="I682" i="5" s="1"/>
  <c r="W682" i="5"/>
  <c r="L682" i="5" s="1"/>
  <c r="U682" i="5"/>
  <c r="J682" i="5" s="1"/>
  <c r="C757" i="5"/>
  <c r="F756" i="5"/>
  <c r="B756" i="5" s="1"/>
  <c r="A756" i="5" s="1"/>
  <c r="D757" i="5"/>
  <c r="V681" i="4"/>
  <c r="K681" i="4" s="1"/>
  <c r="U681" i="4"/>
  <c r="J681" i="4" s="1"/>
  <c r="W681" i="4"/>
  <c r="L681" i="4" s="1"/>
  <c r="T681" i="4"/>
  <c r="I681" i="4" s="1"/>
  <c r="N683" i="6"/>
  <c r="O683" i="6"/>
  <c r="AC684" i="6"/>
  <c r="G684" i="6"/>
  <c r="H684" i="6"/>
  <c r="S685" i="6"/>
  <c r="D758" i="4"/>
  <c r="C758" i="4"/>
  <c r="F757" i="4"/>
  <c r="B757" i="4" s="1"/>
  <c r="A757" i="4" s="1"/>
  <c r="AD682" i="5"/>
  <c r="U683" i="6"/>
  <c r="J683" i="6" s="1"/>
  <c r="W683" i="6"/>
  <c r="L683" i="6" s="1"/>
  <c r="T683" i="6"/>
  <c r="I683" i="6" s="1"/>
  <c r="V683" i="6"/>
  <c r="K683" i="6" s="1"/>
  <c r="S684" i="5"/>
  <c r="H683" i="5"/>
  <c r="G683" i="5"/>
  <c r="AC683" i="5"/>
  <c r="AD684" i="6" l="1"/>
  <c r="AD682" i="4"/>
  <c r="F758" i="4"/>
  <c r="B758" i="4" s="1"/>
  <c r="A758" i="4" s="1"/>
  <c r="D759" i="4"/>
  <c r="C759" i="4"/>
  <c r="C759" i="6"/>
  <c r="D759" i="6"/>
  <c r="F758" i="6"/>
  <c r="B758" i="6" s="1"/>
  <c r="A758" i="6" s="1"/>
  <c r="AD683" i="5"/>
  <c r="D758" i="5"/>
  <c r="C758" i="5"/>
  <c r="F757" i="5"/>
  <c r="B757" i="5" s="1"/>
  <c r="A757" i="5" s="1"/>
  <c r="O682" i="4"/>
  <c r="N682" i="4"/>
  <c r="AC685" i="6"/>
  <c r="H685" i="6"/>
  <c r="S686" i="6"/>
  <c r="G685" i="6"/>
  <c r="W682" i="4"/>
  <c r="L682" i="4" s="1"/>
  <c r="V682" i="4"/>
  <c r="K682" i="4" s="1"/>
  <c r="U682" i="4"/>
  <c r="J682" i="4" s="1"/>
  <c r="T682" i="4"/>
  <c r="I682" i="4" s="1"/>
  <c r="W683" i="5"/>
  <c r="L683" i="5" s="1"/>
  <c r="V683" i="5"/>
  <c r="K683" i="5" s="1"/>
  <c r="T683" i="5"/>
  <c r="I683" i="5" s="1"/>
  <c r="U683" i="5"/>
  <c r="J683" i="5" s="1"/>
  <c r="O683" i="5"/>
  <c r="N683" i="5"/>
  <c r="N684" i="6"/>
  <c r="O684" i="6"/>
  <c r="G683" i="4"/>
  <c r="AC683" i="4"/>
  <c r="S684" i="4"/>
  <c r="H683" i="4"/>
  <c r="H684" i="5"/>
  <c r="G684" i="5"/>
  <c r="S685" i="5"/>
  <c r="AC684" i="5"/>
  <c r="V684" i="6"/>
  <c r="K684" i="6" s="1"/>
  <c r="U684" i="6"/>
  <c r="J684" i="6" s="1"/>
  <c r="W684" i="6"/>
  <c r="L684" i="6" s="1"/>
  <c r="T684" i="6"/>
  <c r="I684" i="6" s="1"/>
  <c r="AD684" i="5" l="1"/>
  <c r="V683" i="4"/>
  <c r="K683" i="4" s="1"/>
  <c r="U683" i="4"/>
  <c r="J683" i="4" s="1"/>
  <c r="W683" i="4"/>
  <c r="L683" i="4" s="1"/>
  <c r="T683" i="4"/>
  <c r="I683" i="4" s="1"/>
  <c r="C759" i="5"/>
  <c r="D759" i="5"/>
  <c r="F758" i="5"/>
  <c r="B758" i="5" s="1"/>
  <c r="A758" i="5" s="1"/>
  <c r="S687" i="6"/>
  <c r="G686" i="6"/>
  <c r="AC686" i="6"/>
  <c r="H686" i="6"/>
  <c r="N685" i="6"/>
  <c r="O685" i="6"/>
  <c r="F759" i="6"/>
  <c r="B759" i="6" s="1"/>
  <c r="A759" i="6" s="1"/>
  <c r="D760" i="6"/>
  <c r="C760" i="6"/>
  <c r="S686" i="5"/>
  <c r="H685" i="5"/>
  <c r="G685" i="5"/>
  <c r="AC685" i="5"/>
  <c r="V684" i="5"/>
  <c r="K684" i="5" s="1"/>
  <c r="T684" i="5"/>
  <c r="I684" i="5" s="1"/>
  <c r="W684" i="5"/>
  <c r="L684" i="5" s="1"/>
  <c r="U684" i="5"/>
  <c r="J684" i="5" s="1"/>
  <c r="AD685" i="6"/>
  <c r="D760" i="4"/>
  <c r="C760" i="4"/>
  <c r="F759" i="4"/>
  <c r="B759" i="4" s="1"/>
  <c r="A759" i="4" s="1"/>
  <c r="V685" i="6"/>
  <c r="K685" i="6" s="1"/>
  <c r="W685" i="6"/>
  <c r="L685" i="6" s="1"/>
  <c r="U685" i="6"/>
  <c r="J685" i="6" s="1"/>
  <c r="T685" i="6"/>
  <c r="I685" i="6" s="1"/>
  <c r="N684" i="5"/>
  <c r="O684" i="5"/>
  <c r="O683" i="4"/>
  <c r="N683" i="4"/>
  <c r="AC684" i="4"/>
  <c r="S685" i="4"/>
  <c r="G684" i="4"/>
  <c r="H684" i="4"/>
  <c r="AD683" i="4"/>
  <c r="H686" i="5" l="1"/>
  <c r="G686" i="5"/>
  <c r="S687" i="5"/>
  <c r="AC686" i="5"/>
  <c r="D760" i="5"/>
  <c r="F759" i="5"/>
  <c r="B759" i="5" s="1"/>
  <c r="A759" i="5" s="1"/>
  <c r="C760" i="5"/>
  <c r="C761" i="6"/>
  <c r="F760" i="6"/>
  <c r="B760" i="6" s="1"/>
  <c r="A760" i="6" s="1"/>
  <c r="D761" i="6"/>
  <c r="AD686" i="6"/>
  <c r="V686" i="6"/>
  <c r="K686" i="6" s="1"/>
  <c r="W686" i="6"/>
  <c r="L686" i="6" s="1"/>
  <c r="T686" i="6"/>
  <c r="I686" i="6" s="1"/>
  <c r="U686" i="6"/>
  <c r="J686" i="6" s="1"/>
  <c r="W684" i="4"/>
  <c r="L684" i="4" s="1"/>
  <c r="U684" i="4"/>
  <c r="J684" i="4" s="1"/>
  <c r="V684" i="4"/>
  <c r="K684" i="4" s="1"/>
  <c r="T684" i="4"/>
  <c r="I684" i="4" s="1"/>
  <c r="F760" i="4"/>
  <c r="B760" i="4" s="1"/>
  <c r="A760" i="4" s="1"/>
  <c r="D761" i="4"/>
  <c r="C761" i="4"/>
  <c r="AD685" i="5"/>
  <c r="S688" i="6"/>
  <c r="H687" i="6"/>
  <c r="AC687" i="6"/>
  <c r="G687" i="6"/>
  <c r="O684" i="4"/>
  <c r="N684" i="4"/>
  <c r="W685" i="5"/>
  <c r="L685" i="5" s="1"/>
  <c r="V685" i="5"/>
  <c r="K685" i="5" s="1"/>
  <c r="T685" i="5"/>
  <c r="I685" i="5" s="1"/>
  <c r="U685" i="5"/>
  <c r="J685" i="5" s="1"/>
  <c r="N686" i="6"/>
  <c r="O686" i="6"/>
  <c r="G685" i="4"/>
  <c r="AC685" i="4"/>
  <c r="S686" i="4"/>
  <c r="H685" i="4"/>
  <c r="AD684" i="4"/>
  <c r="N685" i="5"/>
  <c r="O685" i="5"/>
  <c r="AD686" i="5" l="1"/>
  <c r="AC686" i="4"/>
  <c r="S687" i="4"/>
  <c r="G686" i="4"/>
  <c r="H686" i="4"/>
  <c r="AD685" i="4"/>
  <c r="C761" i="5"/>
  <c r="F760" i="5"/>
  <c r="B760" i="5" s="1"/>
  <c r="A760" i="5" s="1"/>
  <c r="D761" i="5"/>
  <c r="V685" i="4"/>
  <c r="K685" i="4" s="1"/>
  <c r="U685" i="4"/>
  <c r="J685" i="4" s="1"/>
  <c r="W685" i="4"/>
  <c r="L685" i="4" s="1"/>
  <c r="T685" i="4"/>
  <c r="I685" i="4" s="1"/>
  <c r="D762" i="4"/>
  <c r="C762" i="4"/>
  <c r="F761" i="4"/>
  <c r="B761" i="4" s="1"/>
  <c r="A761" i="4" s="1"/>
  <c r="U687" i="6"/>
  <c r="J687" i="6" s="1"/>
  <c r="V687" i="6"/>
  <c r="K687" i="6" s="1"/>
  <c r="T687" i="6"/>
  <c r="I687" i="6" s="1"/>
  <c r="W687" i="6"/>
  <c r="L687" i="6" s="1"/>
  <c r="AD687" i="6"/>
  <c r="AC687" i="5"/>
  <c r="S688" i="5"/>
  <c r="H687" i="5"/>
  <c r="G687" i="5"/>
  <c r="N685" i="4"/>
  <c r="O685" i="4"/>
  <c r="N687" i="6"/>
  <c r="O687" i="6"/>
  <c r="F761" i="6"/>
  <c r="B761" i="6" s="1"/>
  <c r="A761" i="6" s="1"/>
  <c r="D762" i="6"/>
  <c r="C762" i="6"/>
  <c r="V686" i="5"/>
  <c r="K686" i="5" s="1"/>
  <c r="T686" i="5"/>
  <c r="I686" i="5" s="1"/>
  <c r="W686" i="5"/>
  <c r="L686" i="5" s="1"/>
  <c r="U686" i="5"/>
  <c r="J686" i="5" s="1"/>
  <c r="S689" i="6"/>
  <c r="G688" i="6"/>
  <c r="H688" i="6"/>
  <c r="AC688" i="6"/>
  <c r="N686" i="5"/>
  <c r="O686" i="5"/>
  <c r="AD688" i="6" l="1"/>
  <c r="W687" i="5"/>
  <c r="L687" i="5" s="1"/>
  <c r="V687" i="5"/>
  <c r="K687" i="5" s="1"/>
  <c r="T687" i="5"/>
  <c r="I687" i="5" s="1"/>
  <c r="U687" i="5"/>
  <c r="J687" i="5" s="1"/>
  <c r="O687" i="5"/>
  <c r="N687" i="5"/>
  <c r="H688" i="5"/>
  <c r="G688" i="5"/>
  <c r="S689" i="5"/>
  <c r="AC688" i="5"/>
  <c r="AD687" i="5"/>
  <c r="N686" i="4"/>
  <c r="O686" i="4"/>
  <c r="AC689" i="6"/>
  <c r="H689" i="6"/>
  <c r="G689" i="6"/>
  <c r="S690" i="6"/>
  <c r="D762" i="5"/>
  <c r="C762" i="5"/>
  <c r="F761" i="5"/>
  <c r="B761" i="5" s="1"/>
  <c r="A761" i="5" s="1"/>
  <c r="W686" i="4"/>
  <c r="L686" i="4" s="1"/>
  <c r="U686" i="4"/>
  <c r="J686" i="4" s="1"/>
  <c r="T686" i="4"/>
  <c r="I686" i="4" s="1"/>
  <c r="V686" i="4"/>
  <c r="K686" i="4" s="1"/>
  <c r="N688" i="6"/>
  <c r="O688" i="6"/>
  <c r="C763" i="6"/>
  <c r="D763" i="6"/>
  <c r="F762" i="6"/>
  <c r="B762" i="6" s="1"/>
  <c r="A762" i="6" s="1"/>
  <c r="F762" i="4"/>
  <c r="B762" i="4" s="1"/>
  <c r="A762" i="4" s="1"/>
  <c r="D763" i="4"/>
  <c r="C763" i="4"/>
  <c r="H687" i="4"/>
  <c r="G687" i="4"/>
  <c r="AC687" i="4"/>
  <c r="S688" i="4"/>
  <c r="V688" i="6"/>
  <c r="K688" i="6" s="1"/>
  <c r="T688" i="6"/>
  <c r="I688" i="6" s="1"/>
  <c r="W688" i="6"/>
  <c r="L688" i="6" s="1"/>
  <c r="U688" i="6"/>
  <c r="J688" i="6" s="1"/>
  <c r="AD686" i="4"/>
  <c r="AD689" i="6" l="1"/>
  <c r="AD688" i="5"/>
  <c r="C763" i="5"/>
  <c r="D763" i="5"/>
  <c r="F762" i="5"/>
  <c r="B762" i="5" s="1"/>
  <c r="A762" i="5" s="1"/>
  <c r="AD687" i="4"/>
  <c r="AC688" i="4"/>
  <c r="S689" i="4"/>
  <c r="H688" i="4"/>
  <c r="G688" i="4"/>
  <c r="V687" i="4"/>
  <c r="K687" i="4" s="1"/>
  <c r="U687" i="4"/>
  <c r="J687" i="4" s="1"/>
  <c r="T687" i="4"/>
  <c r="I687" i="4" s="1"/>
  <c r="W687" i="4"/>
  <c r="L687" i="4" s="1"/>
  <c r="N687" i="4"/>
  <c r="O687" i="4"/>
  <c r="AC690" i="6"/>
  <c r="S691" i="6"/>
  <c r="H690" i="6"/>
  <c r="G690" i="6"/>
  <c r="AC689" i="5"/>
  <c r="S690" i="5"/>
  <c r="H689" i="5"/>
  <c r="G689" i="5"/>
  <c r="F763" i="6"/>
  <c r="B763" i="6" s="1"/>
  <c r="A763" i="6" s="1"/>
  <c r="D764" i="6"/>
  <c r="C764" i="6"/>
  <c r="W689" i="6"/>
  <c r="L689" i="6" s="1"/>
  <c r="V689" i="6"/>
  <c r="K689" i="6" s="1"/>
  <c r="U689" i="6"/>
  <c r="J689" i="6" s="1"/>
  <c r="T689" i="6"/>
  <c r="I689" i="6" s="1"/>
  <c r="V688" i="5"/>
  <c r="K688" i="5" s="1"/>
  <c r="U688" i="5"/>
  <c r="J688" i="5" s="1"/>
  <c r="T688" i="5"/>
  <c r="I688" i="5" s="1"/>
  <c r="W688" i="5"/>
  <c r="L688" i="5" s="1"/>
  <c r="D764" i="4"/>
  <c r="C764" i="4"/>
  <c r="F763" i="4"/>
  <c r="B763" i="4" s="1"/>
  <c r="A763" i="4" s="1"/>
  <c r="N689" i="6"/>
  <c r="O689" i="6"/>
  <c r="N688" i="5"/>
  <c r="O688" i="5"/>
  <c r="AD689" i="5" l="1"/>
  <c r="AD688" i="4"/>
  <c r="C765" i="6"/>
  <c r="F764" i="6"/>
  <c r="B764" i="6" s="1"/>
  <c r="A764" i="6" s="1"/>
  <c r="D765" i="6"/>
  <c r="H690" i="5"/>
  <c r="G690" i="5"/>
  <c r="S691" i="5"/>
  <c r="AC690" i="5"/>
  <c r="O690" i="6"/>
  <c r="N690" i="6"/>
  <c r="S692" i="6"/>
  <c r="H691" i="6"/>
  <c r="AC691" i="6"/>
  <c r="G691" i="6"/>
  <c r="V690" i="6"/>
  <c r="K690" i="6" s="1"/>
  <c r="W690" i="6"/>
  <c r="L690" i="6" s="1"/>
  <c r="U690" i="6"/>
  <c r="J690" i="6" s="1"/>
  <c r="T690" i="6"/>
  <c r="I690" i="6" s="1"/>
  <c r="AD690" i="6"/>
  <c r="W688" i="4"/>
  <c r="L688" i="4" s="1"/>
  <c r="U688" i="4"/>
  <c r="J688" i="4" s="1"/>
  <c r="V688" i="4"/>
  <c r="K688" i="4" s="1"/>
  <c r="T688" i="4"/>
  <c r="I688" i="4" s="1"/>
  <c r="W689" i="5"/>
  <c r="L689" i="5" s="1"/>
  <c r="V689" i="5"/>
  <c r="K689" i="5" s="1"/>
  <c r="T689" i="5"/>
  <c r="I689" i="5" s="1"/>
  <c r="U689" i="5"/>
  <c r="J689" i="5" s="1"/>
  <c r="O688" i="4"/>
  <c r="N688" i="4"/>
  <c r="D764" i="5"/>
  <c r="F763" i="5"/>
  <c r="B763" i="5" s="1"/>
  <c r="A763" i="5" s="1"/>
  <c r="C764" i="5"/>
  <c r="F764" i="4"/>
  <c r="B764" i="4" s="1"/>
  <c r="A764" i="4" s="1"/>
  <c r="D765" i="4"/>
  <c r="C765" i="4"/>
  <c r="O689" i="5"/>
  <c r="N689" i="5"/>
  <c r="H689" i="4"/>
  <c r="G689" i="4"/>
  <c r="AC689" i="4"/>
  <c r="S690" i="4"/>
  <c r="W691" i="6" l="1"/>
  <c r="L691" i="6" s="1"/>
  <c r="V691" i="6"/>
  <c r="K691" i="6" s="1"/>
  <c r="U691" i="6"/>
  <c r="J691" i="6" s="1"/>
  <c r="T691" i="6"/>
  <c r="I691" i="6" s="1"/>
  <c r="AC691" i="5"/>
  <c r="S692" i="5"/>
  <c r="H691" i="5"/>
  <c r="G691" i="5"/>
  <c r="AD691" i="6"/>
  <c r="V690" i="5"/>
  <c r="K690" i="5" s="1"/>
  <c r="U690" i="5"/>
  <c r="J690" i="5" s="1"/>
  <c r="T690" i="5"/>
  <c r="I690" i="5" s="1"/>
  <c r="W690" i="5"/>
  <c r="L690" i="5" s="1"/>
  <c r="C765" i="5"/>
  <c r="F764" i="5"/>
  <c r="B764" i="5" s="1"/>
  <c r="A764" i="5" s="1"/>
  <c r="D765" i="5"/>
  <c r="N690" i="5"/>
  <c r="O690" i="5"/>
  <c r="H692" i="6"/>
  <c r="S693" i="6"/>
  <c r="G692" i="6"/>
  <c r="AC692" i="6"/>
  <c r="D766" i="4"/>
  <c r="C766" i="4"/>
  <c r="F765" i="4"/>
  <c r="B765" i="4" s="1"/>
  <c r="A765" i="4" s="1"/>
  <c r="AC690" i="4"/>
  <c r="S691" i="4"/>
  <c r="H690" i="4"/>
  <c r="G690" i="4"/>
  <c r="AD689" i="4"/>
  <c r="N691" i="6"/>
  <c r="O691" i="6"/>
  <c r="V689" i="4"/>
  <c r="K689" i="4" s="1"/>
  <c r="U689" i="4"/>
  <c r="J689" i="4" s="1"/>
  <c r="T689" i="4"/>
  <c r="I689" i="4" s="1"/>
  <c r="W689" i="4"/>
  <c r="L689" i="4" s="1"/>
  <c r="N689" i="4"/>
  <c r="O689" i="4"/>
  <c r="AD690" i="5"/>
  <c r="F765" i="6"/>
  <c r="B765" i="6" s="1"/>
  <c r="A765" i="6" s="1"/>
  <c r="D766" i="6"/>
  <c r="C766" i="6"/>
  <c r="AD691" i="5" l="1"/>
  <c r="AD692" i="6"/>
  <c r="N692" i="6"/>
  <c r="O692" i="6"/>
  <c r="N691" i="5"/>
  <c r="O691" i="5"/>
  <c r="H692" i="5"/>
  <c r="G692" i="5"/>
  <c r="S693" i="5"/>
  <c r="AC692" i="5"/>
  <c r="O690" i="4"/>
  <c r="N690" i="4"/>
  <c r="F766" i="4"/>
  <c r="B766" i="4" s="1"/>
  <c r="A766" i="4" s="1"/>
  <c r="D767" i="4"/>
  <c r="C767" i="4"/>
  <c r="W690" i="4"/>
  <c r="L690" i="4" s="1"/>
  <c r="U690" i="4"/>
  <c r="J690" i="4" s="1"/>
  <c r="V690" i="4"/>
  <c r="K690" i="4" s="1"/>
  <c r="T690" i="4"/>
  <c r="I690" i="4" s="1"/>
  <c r="H691" i="4"/>
  <c r="G691" i="4"/>
  <c r="AC691" i="4"/>
  <c r="S692" i="4"/>
  <c r="C767" i="6"/>
  <c r="D767" i="6"/>
  <c r="F766" i="6"/>
  <c r="B766" i="6" s="1"/>
  <c r="A766" i="6" s="1"/>
  <c r="AD690" i="4"/>
  <c r="V692" i="6"/>
  <c r="K692" i="6" s="1"/>
  <c r="U692" i="6"/>
  <c r="J692" i="6" s="1"/>
  <c r="T692" i="6"/>
  <c r="I692" i="6" s="1"/>
  <c r="W692" i="6"/>
  <c r="L692" i="6" s="1"/>
  <c r="G693" i="6"/>
  <c r="S694" i="6"/>
  <c r="H693" i="6"/>
  <c r="AC693" i="6"/>
  <c r="D766" i="5"/>
  <c r="C766" i="5"/>
  <c r="F765" i="5"/>
  <c r="B765" i="5" s="1"/>
  <c r="A765" i="5" s="1"/>
  <c r="W691" i="5"/>
  <c r="L691" i="5" s="1"/>
  <c r="V691" i="5"/>
  <c r="K691" i="5" s="1"/>
  <c r="T691" i="5"/>
  <c r="I691" i="5" s="1"/>
  <c r="U691" i="5"/>
  <c r="J691" i="5" s="1"/>
  <c r="AD691" i="4" l="1"/>
  <c r="AD692" i="5"/>
  <c r="T693" i="6"/>
  <c r="I693" i="6" s="1"/>
  <c r="U693" i="6"/>
  <c r="J693" i="6" s="1"/>
  <c r="W693" i="6"/>
  <c r="L693" i="6" s="1"/>
  <c r="V693" i="6"/>
  <c r="K693" i="6" s="1"/>
  <c r="D768" i="4"/>
  <c r="C768" i="4"/>
  <c r="F767" i="4"/>
  <c r="B767" i="4" s="1"/>
  <c r="A767" i="4" s="1"/>
  <c r="AC693" i="5"/>
  <c r="S694" i="5"/>
  <c r="H693" i="5"/>
  <c r="G693" i="5"/>
  <c r="C767" i="5"/>
  <c r="D767" i="5"/>
  <c r="F766" i="5"/>
  <c r="B766" i="5" s="1"/>
  <c r="A766" i="5" s="1"/>
  <c r="V691" i="4"/>
  <c r="K691" i="4" s="1"/>
  <c r="U691" i="4"/>
  <c r="J691" i="4" s="1"/>
  <c r="T691" i="4"/>
  <c r="I691" i="4" s="1"/>
  <c r="W691" i="4"/>
  <c r="L691" i="4" s="1"/>
  <c r="V692" i="5"/>
  <c r="K692" i="5" s="1"/>
  <c r="U692" i="5"/>
  <c r="J692" i="5" s="1"/>
  <c r="T692" i="5"/>
  <c r="I692" i="5" s="1"/>
  <c r="W692" i="5"/>
  <c r="L692" i="5" s="1"/>
  <c r="O691" i="4"/>
  <c r="N691" i="4"/>
  <c r="O692" i="5"/>
  <c r="N692" i="5"/>
  <c r="AC694" i="6"/>
  <c r="S695" i="6"/>
  <c r="H694" i="6"/>
  <c r="G694" i="6"/>
  <c r="F767" i="6"/>
  <c r="B767" i="6" s="1"/>
  <c r="A767" i="6" s="1"/>
  <c r="D768" i="6"/>
  <c r="C768" i="6"/>
  <c r="AC692" i="4"/>
  <c r="S693" i="4"/>
  <c r="H692" i="4"/>
  <c r="G692" i="4"/>
  <c r="AD693" i="6"/>
  <c r="N693" i="6"/>
  <c r="O693" i="6"/>
  <c r="AD693" i="5" l="1"/>
  <c r="D768" i="5"/>
  <c r="F767" i="5"/>
  <c r="B767" i="5" s="1"/>
  <c r="A767" i="5" s="1"/>
  <c r="C768" i="5"/>
  <c r="N692" i="4"/>
  <c r="O692" i="4"/>
  <c r="F768" i="4"/>
  <c r="B768" i="4" s="1"/>
  <c r="A768" i="4" s="1"/>
  <c r="D769" i="4"/>
  <c r="C769" i="4"/>
  <c r="W692" i="4"/>
  <c r="L692" i="4" s="1"/>
  <c r="U692" i="4"/>
  <c r="J692" i="4" s="1"/>
  <c r="V692" i="4"/>
  <c r="K692" i="4" s="1"/>
  <c r="T692" i="4"/>
  <c r="I692" i="4" s="1"/>
  <c r="V694" i="6"/>
  <c r="K694" i="6" s="1"/>
  <c r="U694" i="6"/>
  <c r="J694" i="6" s="1"/>
  <c r="T694" i="6"/>
  <c r="I694" i="6" s="1"/>
  <c r="W694" i="6"/>
  <c r="L694" i="6" s="1"/>
  <c r="W693" i="5"/>
  <c r="L693" i="5" s="1"/>
  <c r="V693" i="5"/>
  <c r="K693" i="5" s="1"/>
  <c r="T693" i="5"/>
  <c r="I693" i="5" s="1"/>
  <c r="U693" i="5"/>
  <c r="J693" i="5" s="1"/>
  <c r="H693" i="4"/>
  <c r="G693" i="4"/>
  <c r="AC693" i="4"/>
  <c r="S694" i="4"/>
  <c r="AD692" i="4"/>
  <c r="O694" i="6"/>
  <c r="N694" i="6"/>
  <c r="N693" i="5"/>
  <c r="O693" i="5"/>
  <c r="AC695" i="6"/>
  <c r="H695" i="6"/>
  <c r="G695" i="6"/>
  <c r="S696" i="6"/>
  <c r="H694" i="5"/>
  <c r="G694" i="5"/>
  <c r="S695" i="5"/>
  <c r="AC694" i="5"/>
  <c r="C769" i="6"/>
  <c r="F768" i="6"/>
  <c r="B768" i="6" s="1"/>
  <c r="A768" i="6" s="1"/>
  <c r="D769" i="6"/>
  <c r="AD694" i="6"/>
  <c r="N695" i="6" l="1"/>
  <c r="O695" i="6"/>
  <c r="AD693" i="4"/>
  <c r="AC694" i="4"/>
  <c r="S695" i="4"/>
  <c r="G694" i="4"/>
  <c r="H694" i="4"/>
  <c r="AD695" i="6"/>
  <c r="V693" i="4"/>
  <c r="K693" i="4" s="1"/>
  <c r="U693" i="4"/>
  <c r="J693" i="4" s="1"/>
  <c r="T693" i="4"/>
  <c r="I693" i="4" s="1"/>
  <c r="W693" i="4"/>
  <c r="L693" i="4" s="1"/>
  <c r="F769" i="6"/>
  <c r="B769" i="6" s="1"/>
  <c r="A769" i="6" s="1"/>
  <c r="D770" i="6"/>
  <c r="C770" i="6"/>
  <c r="AD694" i="5"/>
  <c r="N693" i="4"/>
  <c r="O693" i="4"/>
  <c r="AC695" i="5"/>
  <c r="S696" i="5"/>
  <c r="H695" i="5"/>
  <c r="G695" i="5"/>
  <c r="D770" i="4"/>
  <c r="C770" i="4"/>
  <c r="F769" i="4"/>
  <c r="B769" i="4" s="1"/>
  <c r="A769" i="4" s="1"/>
  <c r="C769" i="5"/>
  <c r="F768" i="5"/>
  <c r="B768" i="5" s="1"/>
  <c r="A768" i="5" s="1"/>
  <c r="D769" i="5"/>
  <c r="V694" i="5"/>
  <c r="K694" i="5" s="1"/>
  <c r="U694" i="5"/>
  <c r="J694" i="5" s="1"/>
  <c r="T694" i="5"/>
  <c r="I694" i="5" s="1"/>
  <c r="W694" i="5"/>
  <c r="L694" i="5" s="1"/>
  <c r="W695" i="6"/>
  <c r="L695" i="6" s="1"/>
  <c r="T695" i="6"/>
  <c r="I695" i="6" s="1"/>
  <c r="V695" i="6"/>
  <c r="K695" i="6" s="1"/>
  <c r="U695" i="6"/>
  <c r="J695" i="6" s="1"/>
  <c r="N694" i="5"/>
  <c r="O694" i="5"/>
  <c r="AC696" i="6"/>
  <c r="H696" i="6"/>
  <c r="S697" i="6"/>
  <c r="G696" i="6"/>
  <c r="AD694" i="4" l="1"/>
  <c r="N695" i="5"/>
  <c r="O695" i="5"/>
  <c r="H696" i="5"/>
  <c r="G696" i="5"/>
  <c r="S697" i="5"/>
  <c r="AC696" i="5"/>
  <c r="O694" i="4"/>
  <c r="N694" i="4"/>
  <c r="V696" i="6"/>
  <c r="K696" i="6" s="1"/>
  <c r="W696" i="6"/>
  <c r="L696" i="6" s="1"/>
  <c r="U696" i="6"/>
  <c r="J696" i="6" s="1"/>
  <c r="T696" i="6"/>
  <c r="I696" i="6" s="1"/>
  <c r="AD695" i="5"/>
  <c r="W694" i="4"/>
  <c r="L694" i="4" s="1"/>
  <c r="U694" i="4"/>
  <c r="J694" i="4" s="1"/>
  <c r="T694" i="4"/>
  <c r="I694" i="4" s="1"/>
  <c r="V694" i="4"/>
  <c r="K694" i="4" s="1"/>
  <c r="H695" i="4"/>
  <c r="G695" i="4"/>
  <c r="AC695" i="4"/>
  <c r="S696" i="4"/>
  <c r="D770" i="5"/>
  <c r="C770" i="5"/>
  <c r="F769" i="5"/>
  <c r="B769" i="5" s="1"/>
  <c r="A769" i="5" s="1"/>
  <c r="N696" i="6"/>
  <c r="O696" i="6"/>
  <c r="F770" i="4"/>
  <c r="B770" i="4" s="1"/>
  <c r="A770" i="4" s="1"/>
  <c r="D771" i="4"/>
  <c r="C771" i="4"/>
  <c r="D771" i="6"/>
  <c r="F770" i="6"/>
  <c r="B770" i="6" s="1"/>
  <c r="A770" i="6" s="1"/>
  <c r="C771" i="6"/>
  <c r="AC697" i="6"/>
  <c r="H697" i="6"/>
  <c r="S698" i="6"/>
  <c r="G697" i="6"/>
  <c r="AD696" i="6"/>
  <c r="W695" i="5"/>
  <c r="L695" i="5" s="1"/>
  <c r="V695" i="5"/>
  <c r="K695" i="5" s="1"/>
  <c r="T695" i="5"/>
  <c r="I695" i="5" s="1"/>
  <c r="U695" i="5"/>
  <c r="J695" i="5" s="1"/>
  <c r="AD696" i="5" l="1"/>
  <c r="AD697" i="6"/>
  <c r="AC696" i="4"/>
  <c r="S697" i="4"/>
  <c r="H696" i="4"/>
  <c r="G696" i="4"/>
  <c r="U697" i="6"/>
  <c r="J697" i="6" s="1"/>
  <c r="W697" i="6"/>
  <c r="L697" i="6" s="1"/>
  <c r="V697" i="6"/>
  <c r="K697" i="6" s="1"/>
  <c r="T697" i="6"/>
  <c r="I697" i="6" s="1"/>
  <c r="AD695" i="4"/>
  <c r="AC698" i="6"/>
  <c r="S699" i="6"/>
  <c r="H698" i="6"/>
  <c r="G698" i="6"/>
  <c r="V695" i="4"/>
  <c r="K695" i="4" s="1"/>
  <c r="U695" i="4"/>
  <c r="J695" i="4" s="1"/>
  <c r="T695" i="4"/>
  <c r="I695" i="4" s="1"/>
  <c r="W695" i="4"/>
  <c r="L695" i="4" s="1"/>
  <c r="AC697" i="5"/>
  <c r="S698" i="5"/>
  <c r="H697" i="5"/>
  <c r="G697" i="5"/>
  <c r="O697" i="6"/>
  <c r="N697" i="6"/>
  <c r="D772" i="4"/>
  <c r="C772" i="4"/>
  <c r="F771" i="4"/>
  <c r="B771" i="4" s="1"/>
  <c r="A771" i="4" s="1"/>
  <c r="N695" i="4"/>
  <c r="O695" i="4"/>
  <c r="V696" i="5"/>
  <c r="K696" i="5" s="1"/>
  <c r="U696" i="5"/>
  <c r="J696" i="5" s="1"/>
  <c r="T696" i="5"/>
  <c r="I696" i="5" s="1"/>
  <c r="W696" i="5"/>
  <c r="L696" i="5" s="1"/>
  <c r="C771" i="5"/>
  <c r="D771" i="5"/>
  <c r="F770" i="5"/>
  <c r="B770" i="5" s="1"/>
  <c r="A770" i="5" s="1"/>
  <c r="O696" i="5"/>
  <c r="N696" i="5"/>
  <c r="D772" i="6"/>
  <c r="C772" i="6"/>
  <c r="F771" i="6"/>
  <c r="B771" i="6" s="1"/>
  <c r="A771" i="6" s="1"/>
  <c r="N697" i="5" l="1"/>
  <c r="O697" i="5"/>
  <c r="V698" i="6"/>
  <c r="K698" i="6" s="1"/>
  <c r="T698" i="6"/>
  <c r="I698" i="6" s="1"/>
  <c r="W698" i="6"/>
  <c r="L698" i="6" s="1"/>
  <c r="U698" i="6"/>
  <c r="J698" i="6" s="1"/>
  <c r="H698" i="5"/>
  <c r="G698" i="5"/>
  <c r="S699" i="5"/>
  <c r="AC698" i="5"/>
  <c r="O698" i="6"/>
  <c r="N698" i="6"/>
  <c r="AD697" i="5"/>
  <c r="S700" i="6"/>
  <c r="AC699" i="6"/>
  <c r="H699" i="6"/>
  <c r="G699" i="6"/>
  <c r="W696" i="4"/>
  <c r="L696" i="4" s="1"/>
  <c r="U696" i="4"/>
  <c r="J696" i="4" s="1"/>
  <c r="V696" i="4"/>
  <c r="K696" i="4" s="1"/>
  <c r="T696" i="4"/>
  <c r="I696" i="4" s="1"/>
  <c r="F772" i="4"/>
  <c r="B772" i="4" s="1"/>
  <c r="A772" i="4" s="1"/>
  <c r="D773" i="4"/>
  <c r="C773" i="4"/>
  <c r="AD698" i="6"/>
  <c r="O696" i="4"/>
  <c r="N696" i="4"/>
  <c r="H697" i="4"/>
  <c r="G697" i="4"/>
  <c r="AC697" i="4"/>
  <c r="S698" i="4"/>
  <c r="F772" i="6"/>
  <c r="B772" i="6" s="1"/>
  <c r="A772" i="6" s="1"/>
  <c r="C773" i="6"/>
  <c r="D773" i="6"/>
  <c r="AD696" i="4"/>
  <c r="W697" i="5"/>
  <c r="L697" i="5" s="1"/>
  <c r="V697" i="5"/>
  <c r="K697" i="5" s="1"/>
  <c r="T697" i="5"/>
  <c r="I697" i="5" s="1"/>
  <c r="U697" i="5"/>
  <c r="J697" i="5" s="1"/>
  <c r="D772" i="5"/>
  <c r="F771" i="5"/>
  <c r="B771" i="5" s="1"/>
  <c r="A771" i="5" s="1"/>
  <c r="C772" i="5"/>
  <c r="AD699" i="6" l="1"/>
  <c r="AD698" i="5"/>
  <c r="AD697" i="4"/>
  <c r="AC698" i="4"/>
  <c r="S699" i="4"/>
  <c r="H698" i="4"/>
  <c r="G698" i="4"/>
  <c r="C773" i="5"/>
  <c r="F772" i="5"/>
  <c r="B772" i="5" s="1"/>
  <c r="A772" i="5" s="1"/>
  <c r="D773" i="5"/>
  <c r="D774" i="4"/>
  <c r="C774" i="4"/>
  <c r="F773" i="4"/>
  <c r="B773" i="4" s="1"/>
  <c r="A773" i="4" s="1"/>
  <c r="AC700" i="6"/>
  <c r="S701" i="6"/>
  <c r="H700" i="6"/>
  <c r="G700" i="6"/>
  <c r="O697" i="4"/>
  <c r="N697" i="4"/>
  <c r="U699" i="6"/>
  <c r="J699" i="6" s="1"/>
  <c r="V699" i="6"/>
  <c r="K699" i="6" s="1"/>
  <c r="T699" i="6"/>
  <c r="I699" i="6" s="1"/>
  <c r="W699" i="6"/>
  <c r="L699" i="6" s="1"/>
  <c r="AC699" i="5"/>
  <c r="S700" i="5"/>
  <c r="H699" i="5"/>
  <c r="G699" i="5"/>
  <c r="V697" i="4"/>
  <c r="K697" i="4" s="1"/>
  <c r="U697" i="4"/>
  <c r="J697" i="4" s="1"/>
  <c r="T697" i="4"/>
  <c r="I697" i="4" s="1"/>
  <c r="W697" i="4"/>
  <c r="L697" i="4" s="1"/>
  <c r="D774" i="6"/>
  <c r="C774" i="6"/>
  <c r="F773" i="6"/>
  <c r="B773" i="6" s="1"/>
  <c r="A773" i="6" s="1"/>
  <c r="O699" i="6"/>
  <c r="N699" i="6"/>
  <c r="V698" i="5"/>
  <c r="K698" i="5" s="1"/>
  <c r="U698" i="5"/>
  <c r="J698" i="5" s="1"/>
  <c r="T698" i="5"/>
  <c r="I698" i="5" s="1"/>
  <c r="W698" i="5"/>
  <c r="L698" i="5" s="1"/>
  <c r="O698" i="5"/>
  <c r="N698" i="5"/>
  <c r="AD700" i="6" l="1"/>
  <c r="AD698" i="4"/>
  <c r="D775" i="6"/>
  <c r="F774" i="6"/>
  <c r="B774" i="6" s="1"/>
  <c r="A774" i="6" s="1"/>
  <c r="C775" i="6"/>
  <c r="N699" i="5"/>
  <c r="O699" i="5"/>
  <c r="H700" i="5"/>
  <c r="G700" i="5"/>
  <c r="S701" i="5"/>
  <c r="AC700" i="5"/>
  <c r="D774" i="5"/>
  <c r="C774" i="5"/>
  <c r="F773" i="5"/>
  <c r="B773" i="5" s="1"/>
  <c r="A773" i="5" s="1"/>
  <c r="W699" i="5"/>
  <c r="L699" i="5" s="1"/>
  <c r="V699" i="5"/>
  <c r="K699" i="5" s="1"/>
  <c r="T699" i="5"/>
  <c r="I699" i="5" s="1"/>
  <c r="U699" i="5"/>
  <c r="J699" i="5" s="1"/>
  <c r="AD699" i="5"/>
  <c r="W698" i="4"/>
  <c r="L698" i="4" s="1"/>
  <c r="U698" i="4"/>
  <c r="J698" i="4" s="1"/>
  <c r="V698" i="4"/>
  <c r="K698" i="4" s="1"/>
  <c r="T698" i="4"/>
  <c r="I698" i="4" s="1"/>
  <c r="V700" i="6"/>
  <c r="K700" i="6" s="1"/>
  <c r="U700" i="6"/>
  <c r="J700" i="6" s="1"/>
  <c r="T700" i="6"/>
  <c r="I700" i="6" s="1"/>
  <c r="W700" i="6"/>
  <c r="L700" i="6" s="1"/>
  <c r="F774" i="4"/>
  <c r="B774" i="4" s="1"/>
  <c r="A774" i="4" s="1"/>
  <c r="D775" i="4"/>
  <c r="C775" i="4"/>
  <c r="N698" i="4"/>
  <c r="O698" i="4"/>
  <c r="O700" i="6"/>
  <c r="N700" i="6"/>
  <c r="H699" i="4"/>
  <c r="G699" i="4"/>
  <c r="AC699" i="4"/>
  <c r="S700" i="4"/>
  <c r="S702" i="6"/>
  <c r="H701" i="6"/>
  <c r="G701" i="6"/>
  <c r="AC701" i="6"/>
  <c r="AD701" i="6" l="1"/>
  <c r="AD700" i="5"/>
  <c r="AD699" i="4"/>
  <c r="D776" i="4"/>
  <c r="C776" i="4"/>
  <c r="F775" i="4"/>
  <c r="B775" i="4" s="1"/>
  <c r="A775" i="4" s="1"/>
  <c r="V699" i="4"/>
  <c r="K699" i="4" s="1"/>
  <c r="U699" i="4"/>
  <c r="J699" i="4" s="1"/>
  <c r="T699" i="4"/>
  <c r="I699" i="4" s="1"/>
  <c r="W699" i="4"/>
  <c r="L699" i="4" s="1"/>
  <c r="D776" i="6"/>
  <c r="F775" i="6"/>
  <c r="B775" i="6" s="1"/>
  <c r="A775" i="6" s="1"/>
  <c r="C776" i="6"/>
  <c r="AC702" i="6"/>
  <c r="G702" i="6"/>
  <c r="S703" i="6"/>
  <c r="H702" i="6"/>
  <c r="AC700" i="4"/>
  <c r="S701" i="4"/>
  <c r="H700" i="4"/>
  <c r="G700" i="4"/>
  <c r="S702" i="5"/>
  <c r="AC701" i="5"/>
  <c r="H701" i="5"/>
  <c r="G701" i="5"/>
  <c r="C775" i="5"/>
  <c r="D775" i="5"/>
  <c r="F774" i="5"/>
  <c r="B774" i="5" s="1"/>
  <c r="A774" i="5" s="1"/>
  <c r="N699" i="4"/>
  <c r="O699" i="4"/>
  <c r="U701" i="6"/>
  <c r="J701" i="6" s="1"/>
  <c r="T701" i="6"/>
  <c r="I701" i="6" s="1"/>
  <c r="W701" i="6"/>
  <c r="L701" i="6" s="1"/>
  <c r="V701" i="6"/>
  <c r="K701" i="6" s="1"/>
  <c r="V700" i="5"/>
  <c r="K700" i="5" s="1"/>
  <c r="U700" i="5"/>
  <c r="J700" i="5" s="1"/>
  <c r="T700" i="5"/>
  <c r="I700" i="5" s="1"/>
  <c r="W700" i="5"/>
  <c r="L700" i="5" s="1"/>
  <c r="O701" i="6"/>
  <c r="N701" i="6"/>
  <c r="O700" i="5"/>
  <c r="N700" i="5"/>
  <c r="AD702" i="6" l="1"/>
  <c r="D777" i="6"/>
  <c r="C777" i="6"/>
  <c r="F776" i="6"/>
  <c r="B776" i="6" s="1"/>
  <c r="A776" i="6" s="1"/>
  <c r="H701" i="4"/>
  <c r="G701" i="4"/>
  <c r="AC701" i="4"/>
  <c r="S702" i="4"/>
  <c r="D776" i="5"/>
  <c r="F775" i="5"/>
  <c r="B775" i="5" s="1"/>
  <c r="A775" i="5" s="1"/>
  <c r="C776" i="5"/>
  <c r="AD700" i="4"/>
  <c r="N700" i="4"/>
  <c r="O700" i="4"/>
  <c r="W701" i="5"/>
  <c r="L701" i="5" s="1"/>
  <c r="V701" i="5"/>
  <c r="K701" i="5" s="1"/>
  <c r="T701" i="5"/>
  <c r="I701" i="5" s="1"/>
  <c r="U701" i="5"/>
  <c r="J701" i="5" s="1"/>
  <c r="N702" i="6"/>
  <c r="O702" i="6"/>
  <c r="O701" i="5"/>
  <c r="N701" i="5"/>
  <c r="H703" i="6"/>
  <c r="G703" i="6"/>
  <c r="AC703" i="6"/>
  <c r="S704" i="6"/>
  <c r="AD701" i="5"/>
  <c r="V702" i="6"/>
  <c r="K702" i="6" s="1"/>
  <c r="U702" i="6"/>
  <c r="J702" i="6" s="1"/>
  <c r="T702" i="6"/>
  <c r="I702" i="6" s="1"/>
  <c r="W702" i="6"/>
  <c r="L702" i="6" s="1"/>
  <c r="S703" i="5"/>
  <c r="G702" i="5"/>
  <c r="AC702" i="5"/>
  <c r="H702" i="5"/>
  <c r="F776" i="4"/>
  <c r="B776" i="4" s="1"/>
  <c r="A776" i="4" s="1"/>
  <c r="D777" i="4"/>
  <c r="C777" i="4"/>
  <c r="W700" i="4"/>
  <c r="L700" i="4" s="1"/>
  <c r="U700" i="4"/>
  <c r="J700" i="4" s="1"/>
  <c r="V700" i="4"/>
  <c r="K700" i="4" s="1"/>
  <c r="T700" i="4"/>
  <c r="I700" i="4" s="1"/>
  <c r="AD703" i="6" l="1"/>
  <c r="AD701" i="4"/>
  <c r="D778" i="4"/>
  <c r="C778" i="4"/>
  <c r="F777" i="4"/>
  <c r="B777" i="4" s="1"/>
  <c r="A777" i="4" s="1"/>
  <c r="G703" i="5"/>
  <c r="S704" i="5"/>
  <c r="AC703" i="5"/>
  <c r="H703" i="5"/>
  <c r="AC704" i="6"/>
  <c r="H704" i="6"/>
  <c r="G704" i="6"/>
  <c r="S705" i="6"/>
  <c r="V701" i="4"/>
  <c r="K701" i="4" s="1"/>
  <c r="U701" i="4"/>
  <c r="J701" i="4" s="1"/>
  <c r="T701" i="4"/>
  <c r="I701" i="4" s="1"/>
  <c r="W701" i="4"/>
  <c r="L701" i="4" s="1"/>
  <c r="N701" i="4"/>
  <c r="O701" i="4"/>
  <c r="U703" i="6"/>
  <c r="J703" i="6" s="1"/>
  <c r="W703" i="6"/>
  <c r="L703" i="6" s="1"/>
  <c r="V703" i="6"/>
  <c r="K703" i="6" s="1"/>
  <c r="T703" i="6"/>
  <c r="I703" i="6" s="1"/>
  <c r="C777" i="5"/>
  <c r="F776" i="5"/>
  <c r="B776" i="5" s="1"/>
  <c r="A776" i="5" s="1"/>
  <c r="D777" i="5"/>
  <c r="O703" i="6"/>
  <c r="N703" i="6"/>
  <c r="D778" i="6"/>
  <c r="F777" i="6"/>
  <c r="B777" i="6" s="1"/>
  <c r="A777" i="6" s="1"/>
  <c r="C778" i="6"/>
  <c r="W702" i="5"/>
  <c r="L702" i="5" s="1"/>
  <c r="V702" i="5"/>
  <c r="K702" i="5" s="1"/>
  <c r="U702" i="5"/>
  <c r="J702" i="5" s="1"/>
  <c r="T702" i="5"/>
  <c r="I702" i="5" s="1"/>
  <c r="N702" i="5"/>
  <c r="O702" i="5"/>
  <c r="AD702" i="5"/>
  <c r="AC702" i="4"/>
  <c r="S703" i="4"/>
  <c r="G702" i="4"/>
  <c r="H702" i="4"/>
  <c r="AD704" i="6" l="1"/>
  <c r="AD703" i="5"/>
  <c r="AD702" i="4"/>
  <c r="S705" i="5"/>
  <c r="G704" i="5"/>
  <c r="AC704" i="5"/>
  <c r="H704" i="5"/>
  <c r="C779" i="6"/>
  <c r="F778" i="6"/>
  <c r="B778" i="6" s="1"/>
  <c r="A778" i="6" s="1"/>
  <c r="D779" i="6"/>
  <c r="W703" i="5"/>
  <c r="L703" i="5" s="1"/>
  <c r="V703" i="5"/>
  <c r="K703" i="5" s="1"/>
  <c r="U703" i="5"/>
  <c r="J703" i="5" s="1"/>
  <c r="T703" i="5"/>
  <c r="I703" i="5" s="1"/>
  <c r="AC705" i="6"/>
  <c r="H705" i="6"/>
  <c r="G705" i="6"/>
  <c r="S706" i="6"/>
  <c r="O702" i="4"/>
  <c r="N702" i="4"/>
  <c r="D778" i="5"/>
  <c r="C778" i="5"/>
  <c r="F777" i="5"/>
  <c r="B777" i="5" s="1"/>
  <c r="A777" i="5" s="1"/>
  <c r="V704" i="6"/>
  <c r="K704" i="6" s="1"/>
  <c r="W704" i="6"/>
  <c r="L704" i="6" s="1"/>
  <c r="U704" i="6"/>
  <c r="J704" i="6" s="1"/>
  <c r="T704" i="6"/>
  <c r="I704" i="6" s="1"/>
  <c r="W702" i="4"/>
  <c r="L702" i="4" s="1"/>
  <c r="U702" i="4"/>
  <c r="J702" i="4" s="1"/>
  <c r="T702" i="4"/>
  <c r="I702" i="4" s="1"/>
  <c r="V702" i="4"/>
  <c r="K702" i="4" s="1"/>
  <c r="N704" i="6"/>
  <c r="O704" i="6"/>
  <c r="F778" i="4"/>
  <c r="B778" i="4" s="1"/>
  <c r="A778" i="4" s="1"/>
  <c r="D779" i="4"/>
  <c r="C779" i="4"/>
  <c r="H703" i="4"/>
  <c r="G703" i="4"/>
  <c r="AC703" i="4"/>
  <c r="S704" i="4"/>
  <c r="N703" i="5"/>
  <c r="O703" i="5"/>
  <c r="AD705" i="6" l="1"/>
  <c r="AD703" i="4"/>
  <c r="V703" i="4"/>
  <c r="K703" i="4" s="1"/>
  <c r="U703" i="4"/>
  <c r="J703" i="4" s="1"/>
  <c r="T703" i="4"/>
  <c r="I703" i="4" s="1"/>
  <c r="W703" i="4"/>
  <c r="L703" i="4" s="1"/>
  <c r="O703" i="4"/>
  <c r="N703" i="4"/>
  <c r="O704" i="5"/>
  <c r="N704" i="5"/>
  <c r="AC704" i="4"/>
  <c r="S705" i="4"/>
  <c r="H704" i="4"/>
  <c r="G704" i="4"/>
  <c r="D780" i="4"/>
  <c r="C780" i="4"/>
  <c r="F779" i="4"/>
  <c r="B779" i="4" s="1"/>
  <c r="A779" i="4" s="1"/>
  <c r="AD704" i="5"/>
  <c r="D780" i="6"/>
  <c r="F779" i="6"/>
  <c r="B779" i="6" s="1"/>
  <c r="A779" i="6" s="1"/>
  <c r="C780" i="6"/>
  <c r="AC706" i="6"/>
  <c r="H706" i="6"/>
  <c r="S707" i="6"/>
  <c r="G706" i="6"/>
  <c r="W704" i="5"/>
  <c r="L704" i="5" s="1"/>
  <c r="V704" i="5"/>
  <c r="K704" i="5" s="1"/>
  <c r="T704" i="5"/>
  <c r="I704" i="5" s="1"/>
  <c r="U704" i="5"/>
  <c r="J704" i="5" s="1"/>
  <c r="U705" i="6"/>
  <c r="J705" i="6" s="1"/>
  <c r="W705" i="6"/>
  <c r="L705" i="6" s="1"/>
  <c r="V705" i="6"/>
  <c r="K705" i="6" s="1"/>
  <c r="T705" i="6"/>
  <c r="I705" i="6" s="1"/>
  <c r="G705" i="5"/>
  <c r="S706" i="5"/>
  <c r="AC705" i="5"/>
  <c r="H705" i="5"/>
  <c r="C779" i="5"/>
  <c r="D779" i="5"/>
  <c r="F778" i="5"/>
  <c r="B778" i="5" s="1"/>
  <c r="A778" i="5" s="1"/>
  <c r="O705" i="6"/>
  <c r="N705" i="6"/>
  <c r="AD706" i="6" l="1"/>
  <c r="AD705" i="5"/>
  <c r="D780" i="5"/>
  <c r="F779" i="5"/>
  <c r="B779" i="5" s="1"/>
  <c r="A779" i="5" s="1"/>
  <c r="C780" i="5"/>
  <c r="D781" i="6"/>
  <c r="F780" i="6"/>
  <c r="B780" i="6" s="1"/>
  <c r="A780" i="6" s="1"/>
  <c r="C781" i="6"/>
  <c r="F780" i="4"/>
  <c r="B780" i="4" s="1"/>
  <c r="A780" i="4" s="1"/>
  <c r="D781" i="4"/>
  <c r="C781" i="4"/>
  <c r="O705" i="5"/>
  <c r="N705" i="5"/>
  <c r="W704" i="4"/>
  <c r="L704" i="4" s="1"/>
  <c r="U704" i="4"/>
  <c r="J704" i="4" s="1"/>
  <c r="V704" i="4"/>
  <c r="K704" i="4" s="1"/>
  <c r="T704" i="4"/>
  <c r="I704" i="4" s="1"/>
  <c r="V706" i="6"/>
  <c r="K706" i="6" s="1"/>
  <c r="W706" i="6"/>
  <c r="L706" i="6" s="1"/>
  <c r="U706" i="6"/>
  <c r="J706" i="6" s="1"/>
  <c r="T706" i="6"/>
  <c r="I706" i="6" s="1"/>
  <c r="O704" i="4"/>
  <c r="N704" i="4"/>
  <c r="S707" i="5"/>
  <c r="G706" i="5"/>
  <c r="AC706" i="5"/>
  <c r="H706" i="5"/>
  <c r="S708" i="6"/>
  <c r="AC707" i="6"/>
  <c r="H707" i="6"/>
  <c r="G707" i="6"/>
  <c r="H705" i="4"/>
  <c r="G705" i="4"/>
  <c r="AC705" i="4"/>
  <c r="S706" i="4"/>
  <c r="W705" i="5"/>
  <c r="L705" i="5" s="1"/>
  <c r="U705" i="5"/>
  <c r="J705" i="5" s="1"/>
  <c r="T705" i="5"/>
  <c r="I705" i="5" s="1"/>
  <c r="V705" i="5"/>
  <c r="K705" i="5" s="1"/>
  <c r="O706" i="6"/>
  <c r="N706" i="6"/>
  <c r="AD704" i="4"/>
  <c r="AD707" i="6" l="1"/>
  <c r="AD705" i="4"/>
  <c r="AD706" i="5"/>
  <c r="U707" i="6"/>
  <c r="J707" i="6" s="1"/>
  <c r="T707" i="6"/>
  <c r="I707" i="6" s="1"/>
  <c r="W707" i="6"/>
  <c r="L707" i="6" s="1"/>
  <c r="V707" i="6"/>
  <c r="K707" i="6" s="1"/>
  <c r="D782" i="4"/>
  <c r="C782" i="4"/>
  <c r="F781" i="4"/>
  <c r="B781" i="4" s="1"/>
  <c r="A781" i="4" s="1"/>
  <c r="N707" i="6"/>
  <c r="O707" i="6"/>
  <c r="O705" i="4"/>
  <c r="N705" i="4"/>
  <c r="AC708" i="6"/>
  <c r="S709" i="6"/>
  <c r="G708" i="6"/>
  <c r="H708" i="6"/>
  <c r="C781" i="5"/>
  <c r="F780" i="5"/>
  <c r="B780" i="5" s="1"/>
  <c r="A780" i="5" s="1"/>
  <c r="D781" i="5"/>
  <c r="AC706" i="4"/>
  <c r="S707" i="4"/>
  <c r="G706" i="4"/>
  <c r="H706" i="4"/>
  <c r="O706" i="5"/>
  <c r="N706" i="5"/>
  <c r="D782" i="6"/>
  <c r="F781" i="6"/>
  <c r="B781" i="6" s="1"/>
  <c r="A781" i="6" s="1"/>
  <c r="C782" i="6"/>
  <c r="G707" i="5"/>
  <c r="S708" i="5"/>
  <c r="H707" i="5"/>
  <c r="AC707" i="5"/>
  <c r="V705" i="4"/>
  <c r="K705" i="4" s="1"/>
  <c r="U705" i="4"/>
  <c r="J705" i="4" s="1"/>
  <c r="T705" i="4"/>
  <c r="I705" i="4" s="1"/>
  <c r="W705" i="4"/>
  <c r="L705" i="4" s="1"/>
  <c r="W706" i="5"/>
  <c r="L706" i="5" s="1"/>
  <c r="T706" i="5"/>
  <c r="I706" i="5" s="1"/>
  <c r="V706" i="5"/>
  <c r="K706" i="5" s="1"/>
  <c r="U706" i="5"/>
  <c r="J706" i="5" s="1"/>
  <c r="W707" i="5" l="1"/>
  <c r="L707" i="5" s="1"/>
  <c r="U707" i="5"/>
  <c r="J707" i="5" s="1"/>
  <c r="T707" i="5"/>
  <c r="I707" i="5" s="1"/>
  <c r="V707" i="5"/>
  <c r="K707" i="5" s="1"/>
  <c r="D782" i="5"/>
  <c r="F781" i="5"/>
  <c r="B781" i="5" s="1"/>
  <c r="A781" i="5" s="1"/>
  <c r="C782" i="5"/>
  <c r="S709" i="5"/>
  <c r="G708" i="5"/>
  <c r="H708" i="5"/>
  <c r="AC708" i="5"/>
  <c r="N706" i="4"/>
  <c r="O706" i="4"/>
  <c r="N707" i="5"/>
  <c r="O707" i="5"/>
  <c r="D783" i="6"/>
  <c r="F782" i="6"/>
  <c r="B782" i="6" s="1"/>
  <c r="A782" i="6" s="1"/>
  <c r="C783" i="6"/>
  <c r="W706" i="4"/>
  <c r="L706" i="4" s="1"/>
  <c r="U706" i="4"/>
  <c r="J706" i="4" s="1"/>
  <c r="V706" i="4"/>
  <c r="K706" i="4" s="1"/>
  <c r="T706" i="4"/>
  <c r="I706" i="4" s="1"/>
  <c r="N708" i="6"/>
  <c r="O708" i="6"/>
  <c r="H707" i="4"/>
  <c r="G707" i="4"/>
  <c r="AC707" i="4"/>
  <c r="S708" i="4"/>
  <c r="V708" i="6"/>
  <c r="K708" i="6" s="1"/>
  <c r="U708" i="6"/>
  <c r="J708" i="6" s="1"/>
  <c r="T708" i="6"/>
  <c r="I708" i="6" s="1"/>
  <c r="W708" i="6"/>
  <c r="L708" i="6" s="1"/>
  <c r="AD706" i="4"/>
  <c r="S710" i="6"/>
  <c r="H709" i="6"/>
  <c r="G709" i="6"/>
  <c r="AC709" i="6"/>
  <c r="F782" i="4"/>
  <c r="B782" i="4" s="1"/>
  <c r="A782" i="4" s="1"/>
  <c r="D783" i="4"/>
  <c r="C783" i="4"/>
  <c r="AD707" i="5"/>
  <c r="AD708" i="6"/>
  <c r="AD709" i="6" l="1"/>
  <c r="D784" i="6"/>
  <c r="C784" i="6"/>
  <c r="F783" i="6"/>
  <c r="B783" i="6" s="1"/>
  <c r="A783" i="6" s="1"/>
  <c r="AD708" i="5"/>
  <c r="O707" i="4"/>
  <c r="N707" i="4"/>
  <c r="O708" i="5"/>
  <c r="N708" i="5"/>
  <c r="W708" i="5"/>
  <c r="L708" i="5" s="1"/>
  <c r="V708" i="5"/>
  <c r="K708" i="5" s="1"/>
  <c r="U708" i="5"/>
  <c r="J708" i="5" s="1"/>
  <c r="T708" i="5"/>
  <c r="I708" i="5" s="1"/>
  <c r="U709" i="6"/>
  <c r="J709" i="6" s="1"/>
  <c r="T709" i="6"/>
  <c r="I709" i="6" s="1"/>
  <c r="W709" i="6"/>
  <c r="L709" i="6" s="1"/>
  <c r="V709" i="6"/>
  <c r="K709" i="6" s="1"/>
  <c r="G709" i="5"/>
  <c r="S710" i="5"/>
  <c r="H709" i="5"/>
  <c r="AC709" i="5"/>
  <c r="D784" i="4"/>
  <c r="C784" i="4"/>
  <c r="F783" i="4"/>
  <c r="B783" i="4" s="1"/>
  <c r="A783" i="4" s="1"/>
  <c r="N709" i="6"/>
  <c r="O709" i="6"/>
  <c r="AC708" i="4"/>
  <c r="S709" i="4"/>
  <c r="H708" i="4"/>
  <c r="G708" i="4"/>
  <c r="AC710" i="6"/>
  <c r="G710" i="6"/>
  <c r="S711" i="6"/>
  <c r="H710" i="6"/>
  <c r="AD707" i="4"/>
  <c r="D783" i="5"/>
  <c r="C783" i="5"/>
  <c r="F782" i="5"/>
  <c r="B782" i="5" s="1"/>
  <c r="A782" i="5" s="1"/>
  <c r="V707" i="4"/>
  <c r="K707" i="4" s="1"/>
  <c r="U707" i="4"/>
  <c r="J707" i="4" s="1"/>
  <c r="T707" i="4"/>
  <c r="I707" i="4" s="1"/>
  <c r="W707" i="4"/>
  <c r="L707" i="4" s="1"/>
  <c r="AD710" i="6" l="1"/>
  <c r="W709" i="5"/>
  <c r="L709" i="5" s="1"/>
  <c r="V709" i="5"/>
  <c r="K709" i="5" s="1"/>
  <c r="U709" i="5"/>
  <c r="J709" i="5" s="1"/>
  <c r="T709" i="5"/>
  <c r="I709" i="5" s="1"/>
  <c r="S711" i="5"/>
  <c r="G710" i="5"/>
  <c r="AC710" i="5"/>
  <c r="H710" i="5"/>
  <c r="D784" i="5"/>
  <c r="C784" i="5"/>
  <c r="F783" i="5"/>
  <c r="B783" i="5" s="1"/>
  <c r="A783" i="5" s="1"/>
  <c r="W708" i="4"/>
  <c r="L708" i="4" s="1"/>
  <c r="U708" i="4"/>
  <c r="J708" i="4" s="1"/>
  <c r="V708" i="4"/>
  <c r="K708" i="4" s="1"/>
  <c r="T708" i="4"/>
  <c r="I708" i="4" s="1"/>
  <c r="V710" i="6"/>
  <c r="K710" i="6" s="1"/>
  <c r="U710" i="6"/>
  <c r="J710" i="6" s="1"/>
  <c r="T710" i="6"/>
  <c r="I710" i="6" s="1"/>
  <c r="W710" i="6"/>
  <c r="L710" i="6" s="1"/>
  <c r="O708" i="4"/>
  <c r="N708" i="4"/>
  <c r="F784" i="4"/>
  <c r="B784" i="4" s="1"/>
  <c r="A784" i="4" s="1"/>
  <c r="D785" i="4"/>
  <c r="C785" i="4"/>
  <c r="D785" i="6"/>
  <c r="C785" i="6"/>
  <c r="F784" i="6"/>
  <c r="B784" i="6" s="1"/>
  <c r="A784" i="6" s="1"/>
  <c r="H709" i="4"/>
  <c r="G709" i="4"/>
  <c r="AC709" i="4"/>
  <c r="S710" i="4"/>
  <c r="N710" i="6"/>
  <c r="O710" i="6"/>
  <c r="AD708" i="4"/>
  <c r="AD709" i="5"/>
  <c r="H711" i="6"/>
  <c r="G711" i="6"/>
  <c r="AC711" i="6"/>
  <c r="S712" i="6"/>
  <c r="O709" i="5"/>
  <c r="N709" i="5"/>
  <c r="AD711" i="6" l="1"/>
  <c r="W710" i="5"/>
  <c r="L710" i="5" s="1"/>
  <c r="V710" i="5"/>
  <c r="K710" i="5" s="1"/>
  <c r="U710" i="5"/>
  <c r="J710" i="5" s="1"/>
  <c r="T710" i="5"/>
  <c r="I710" i="5" s="1"/>
  <c r="N709" i="4"/>
  <c r="O709" i="4"/>
  <c r="G711" i="5"/>
  <c r="S712" i="5"/>
  <c r="AC711" i="5"/>
  <c r="H711" i="5"/>
  <c r="V709" i="4"/>
  <c r="K709" i="4" s="1"/>
  <c r="U709" i="4"/>
  <c r="J709" i="4" s="1"/>
  <c r="T709" i="4"/>
  <c r="I709" i="4" s="1"/>
  <c r="W709" i="4"/>
  <c r="L709" i="4" s="1"/>
  <c r="D785" i="5"/>
  <c r="C785" i="5"/>
  <c r="F784" i="5"/>
  <c r="B784" i="5" s="1"/>
  <c r="A784" i="5" s="1"/>
  <c r="D786" i="6"/>
  <c r="C786" i="6"/>
  <c r="F785" i="6"/>
  <c r="B785" i="6" s="1"/>
  <c r="A785" i="6" s="1"/>
  <c r="O711" i="6"/>
  <c r="N711" i="6"/>
  <c r="AC712" i="6"/>
  <c r="S713" i="6"/>
  <c r="H712" i="6"/>
  <c r="G712" i="6"/>
  <c r="N710" i="5"/>
  <c r="O710" i="5"/>
  <c r="AC710" i="4"/>
  <c r="S711" i="4"/>
  <c r="G710" i="4"/>
  <c r="H710" i="4"/>
  <c r="U711" i="6"/>
  <c r="J711" i="6" s="1"/>
  <c r="W711" i="6"/>
  <c r="L711" i="6" s="1"/>
  <c r="V711" i="6"/>
  <c r="K711" i="6" s="1"/>
  <c r="T711" i="6"/>
  <c r="I711" i="6" s="1"/>
  <c r="AD709" i="4"/>
  <c r="D786" i="4"/>
  <c r="C786" i="4"/>
  <c r="F785" i="4"/>
  <c r="B785" i="4" s="1"/>
  <c r="A785" i="4" s="1"/>
  <c r="AD710" i="5"/>
  <c r="AD712" i="6" l="1"/>
  <c r="W711" i="5"/>
  <c r="L711" i="5" s="1"/>
  <c r="V711" i="5"/>
  <c r="K711" i="5" s="1"/>
  <c r="U711" i="5"/>
  <c r="J711" i="5" s="1"/>
  <c r="T711" i="5"/>
  <c r="I711" i="5" s="1"/>
  <c r="H711" i="4"/>
  <c r="G711" i="4"/>
  <c r="AC711" i="4"/>
  <c r="S712" i="4"/>
  <c r="AD710" i="4"/>
  <c r="D786" i="5"/>
  <c r="F785" i="5"/>
  <c r="B785" i="5" s="1"/>
  <c r="A785" i="5" s="1"/>
  <c r="C786" i="5"/>
  <c r="N711" i="5"/>
  <c r="O711" i="5"/>
  <c r="W710" i="4"/>
  <c r="L710" i="4" s="1"/>
  <c r="U710" i="4"/>
  <c r="J710" i="4" s="1"/>
  <c r="T710" i="4"/>
  <c r="I710" i="4" s="1"/>
  <c r="V710" i="4"/>
  <c r="K710" i="4" s="1"/>
  <c r="V712" i="6"/>
  <c r="K712" i="6" s="1"/>
  <c r="T712" i="6"/>
  <c r="I712" i="6" s="1"/>
  <c r="W712" i="6"/>
  <c r="L712" i="6" s="1"/>
  <c r="U712" i="6"/>
  <c r="J712" i="6" s="1"/>
  <c r="AD711" i="5"/>
  <c r="S714" i="6"/>
  <c r="AC713" i="6"/>
  <c r="H713" i="6"/>
  <c r="G713" i="6"/>
  <c r="F786" i="4"/>
  <c r="B786" i="4" s="1"/>
  <c r="A786" i="4" s="1"/>
  <c r="D787" i="4"/>
  <c r="C787" i="4"/>
  <c r="N710" i="4"/>
  <c r="O710" i="4"/>
  <c r="N712" i="6"/>
  <c r="O712" i="6"/>
  <c r="D787" i="6"/>
  <c r="F786" i="6"/>
  <c r="B786" i="6" s="1"/>
  <c r="A786" i="6" s="1"/>
  <c r="C787" i="6"/>
  <c r="S713" i="5"/>
  <c r="G712" i="5"/>
  <c r="AC712" i="5"/>
  <c r="H712" i="5"/>
  <c r="AD712" i="5" l="1"/>
  <c r="AD711" i="4"/>
  <c r="V711" i="4"/>
  <c r="K711" i="4" s="1"/>
  <c r="U711" i="4"/>
  <c r="J711" i="4" s="1"/>
  <c r="T711" i="4"/>
  <c r="I711" i="4" s="1"/>
  <c r="W711" i="4"/>
  <c r="L711" i="4" s="1"/>
  <c r="O711" i="4"/>
  <c r="N711" i="4"/>
  <c r="N712" i="5"/>
  <c r="O712" i="5"/>
  <c r="D788" i="4"/>
  <c r="C788" i="4"/>
  <c r="F787" i="4"/>
  <c r="B787" i="4" s="1"/>
  <c r="A787" i="4" s="1"/>
  <c r="W712" i="5"/>
  <c r="L712" i="5" s="1"/>
  <c r="V712" i="5"/>
  <c r="K712" i="5" s="1"/>
  <c r="T712" i="5"/>
  <c r="I712" i="5" s="1"/>
  <c r="U712" i="5"/>
  <c r="J712" i="5" s="1"/>
  <c r="U713" i="6"/>
  <c r="J713" i="6" s="1"/>
  <c r="V713" i="6"/>
  <c r="K713" i="6" s="1"/>
  <c r="T713" i="6"/>
  <c r="I713" i="6" s="1"/>
  <c r="W713" i="6"/>
  <c r="L713" i="6" s="1"/>
  <c r="O713" i="6"/>
  <c r="N713" i="6"/>
  <c r="AC714" i="6"/>
  <c r="H714" i="6"/>
  <c r="G714" i="6"/>
  <c r="S715" i="6"/>
  <c r="G713" i="5"/>
  <c r="S714" i="5"/>
  <c r="AC713" i="5"/>
  <c r="H713" i="5"/>
  <c r="D788" i="6"/>
  <c r="C788" i="6"/>
  <c r="F787" i="6"/>
  <c r="B787" i="6" s="1"/>
  <c r="A787" i="6" s="1"/>
  <c r="AD713" i="6"/>
  <c r="D787" i="5"/>
  <c r="C787" i="5"/>
  <c r="F786" i="5"/>
  <c r="B786" i="5" s="1"/>
  <c r="A786" i="5" s="1"/>
  <c r="AC712" i="4"/>
  <c r="S713" i="4"/>
  <c r="H712" i="4"/>
  <c r="G712" i="4"/>
  <c r="AD713" i="5" l="1"/>
  <c r="AD714" i="6"/>
  <c r="S716" i="6"/>
  <c r="AC715" i="6"/>
  <c r="H715" i="6"/>
  <c r="G715" i="6"/>
  <c r="V714" i="6"/>
  <c r="K714" i="6" s="1"/>
  <c r="T714" i="6"/>
  <c r="I714" i="6" s="1"/>
  <c r="W714" i="6"/>
  <c r="L714" i="6" s="1"/>
  <c r="U714" i="6"/>
  <c r="J714" i="6" s="1"/>
  <c r="D788" i="5"/>
  <c r="C788" i="5"/>
  <c r="F787" i="5"/>
  <c r="B787" i="5" s="1"/>
  <c r="A787" i="5" s="1"/>
  <c r="O714" i="6"/>
  <c r="N714" i="6"/>
  <c r="O713" i="5"/>
  <c r="N713" i="5"/>
  <c r="F788" i="4"/>
  <c r="B788" i="4" s="1"/>
  <c r="A788" i="4" s="1"/>
  <c r="D789" i="4"/>
  <c r="C789" i="4"/>
  <c r="O712" i="4"/>
  <c r="N712" i="4"/>
  <c r="S715" i="5"/>
  <c r="G714" i="5"/>
  <c r="AC714" i="5"/>
  <c r="H714" i="5"/>
  <c r="H713" i="4"/>
  <c r="G713" i="4"/>
  <c r="AC713" i="4"/>
  <c r="S714" i="4"/>
  <c r="W713" i="5"/>
  <c r="L713" i="5" s="1"/>
  <c r="U713" i="5"/>
  <c r="J713" i="5" s="1"/>
  <c r="T713" i="5"/>
  <c r="I713" i="5" s="1"/>
  <c r="V713" i="5"/>
  <c r="K713" i="5" s="1"/>
  <c r="W712" i="4"/>
  <c r="L712" i="4" s="1"/>
  <c r="U712" i="4"/>
  <c r="J712" i="4" s="1"/>
  <c r="V712" i="4"/>
  <c r="K712" i="4" s="1"/>
  <c r="T712" i="4"/>
  <c r="I712" i="4" s="1"/>
  <c r="AD712" i="4"/>
  <c r="D789" i="6"/>
  <c r="C789" i="6"/>
  <c r="F788" i="6"/>
  <c r="B788" i="6" s="1"/>
  <c r="A788" i="6" s="1"/>
  <c r="AD713" i="4" l="1"/>
  <c r="AD714" i="5"/>
  <c r="O714" i="5"/>
  <c r="N714" i="5"/>
  <c r="AC714" i="4"/>
  <c r="S715" i="4"/>
  <c r="H714" i="4"/>
  <c r="G714" i="4"/>
  <c r="G715" i="5"/>
  <c r="S716" i="5"/>
  <c r="H715" i="5"/>
  <c r="AC715" i="5"/>
  <c r="U715" i="6"/>
  <c r="J715" i="6" s="1"/>
  <c r="T715" i="6"/>
  <c r="I715" i="6" s="1"/>
  <c r="W715" i="6"/>
  <c r="L715" i="6" s="1"/>
  <c r="V715" i="6"/>
  <c r="K715" i="6" s="1"/>
  <c r="N715" i="6"/>
  <c r="O715" i="6"/>
  <c r="D789" i="5"/>
  <c r="C789" i="5"/>
  <c r="F788" i="5"/>
  <c r="B788" i="5" s="1"/>
  <c r="A788" i="5" s="1"/>
  <c r="V713" i="4"/>
  <c r="K713" i="4" s="1"/>
  <c r="U713" i="4"/>
  <c r="J713" i="4" s="1"/>
  <c r="T713" i="4"/>
  <c r="I713" i="4" s="1"/>
  <c r="W713" i="4"/>
  <c r="L713" i="4" s="1"/>
  <c r="AD715" i="6"/>
  <c r="W714" i="5"/>
  <c r="L714" i="5" s="1"/>
  <c r="T714" i="5"/>
  <c r="I714" i="5" s="1"/>
  <c r="V714" i="5"/>
  <c r="K714" i="5" s="1"/>
  <c r="U714" i="5"/>
  <c r="J714" i="5" s="1"/>
  <c r="D790" i="6"/>
  <c r="C790" i="6"/>
  <c r="F789" i="6"/>
  <c r="B789" i="6" s="1"/>
  <c r="A789" i="6" s="1"/>
  <c r="O713" i="4"/>
  <c r="N713" i="4"/>
  <c r="D790" i="4"/>
  <c r="C790" i="4"/>
  <c r="F789" i="4"/>
  <c r="B789" i="4" s="1"/>
  <c r="A789" i="4" s="1"/>
  <c r="AC716" i="6"/>
  <c r="H716" i="6"/>
  <c r="S717" i="6"/>
  <c r="G716" i="6"/>
  <c r="S717" i="5" l="1"/>
  <c r="G716" i="5"/>
  <c r="H716" i="5"/>
  <c r="AC716" i="5"/>
  <c r="W715" i="5"/>
  <c r="L715" i="5" s="1"/>
  <c r="U715" i="5"/>
  <c r="J715" i="5" s="1"/>
  <c r="T715" i="5"/>
  <c r="I715" i="5" s="1"/>
  <c r="V715" i="5"/>
  <c r="K715" i="5" s="1"/>
  <c r="D790" i="5"/>
  <c r="F789" i="5"/>
  <c r="B789" i="5" s="1"/>
  <c r="A789" i="5" s="1"/>
  <c r="C790" i="5"/>
  <c r="W714" i="4"/>
  <c r="L714" i="4" s="1"/>
  <c r="U714" i="4"/>
  <c r="J714" i="4" s="1"/>
  <c r="T714" i="4"/>
  <c r="I714" i="4" s="1"/>
  <c r="V714" i="4"/>
  <c r="K714" i="4" s="1"/>
  <c r="F790" i="4"/>
  <c r="B790" i="4" s="1"/>
  <c r="A790" i="4" s="1"/>
  <c r="D791" i="4"/>
  <c r="C791" i="4"/>
  <c r="N714" i="4"/>
  <c r="O714" i="4"/>
  <c r="D791" i="6"/>
  <c r="C791" i="6"/>
  <c r="F790" i="6"/>
  <c r="B790" i="6" s="1"/>
  <c r="A790" i="6" s="1"/>
  <c r="H715" i="4"/>
  <c r="G715" i="4"/>
  <c r="AC715" i="4"/>
  <c r="S716" i="4"/>
  <c r="S718" i="6"/>
  <c r="AC717" i="6"/>
  <c r="H717" i="6"/>
  <c r="G717" i="6"/>
  <c r="AD714" i="4"/>
  <c r="N716" i="6"/>
  <c r="O716" i="6"/>
  <c r="AD715" i="5"/>
  <c r="V716" i="6"/>
  <c r="K716" i="6" s="1"/>
  <c r="T716" i="6"/>
  <c r="I716" i="6" s="1"/>
  <c r="W716" i="6"/>
  <c r="L716" i="6" s="1"/>
  <c r="U716" i="6"/>
  <c r="J716" i="6" s="1"/>
  <c r="AD716" i="6"/>
  <c r="O715" i="5"/>
  <c r="N715" i="5"/>
  <c r="AD715" i="4" l="1"/>
  <c r="AD716" i="5"/>
  <c r="AD717" i="6"/>
  <c r="AC718" i="6"/>
  <c r="H718" i="6"/>
  <c r="G718" i="6"/>
  <c r="S719" i="6"/>
  <c r="AC716" i="4"/>
  <c r="S717" i="4"/>
  <c r="H716" i="4"/>
  <c r="G716" i="4"/>
  <c r="D791" i="5"/>
  <c r="C791" i="5"/>
  <c r="F790" i="5"/>
  <c r="B790" i="5" s="1"/>
  <c r="A790" i="5" s="1"/>
  <c r="V715" i="4"/>
  <c r="K715" i="4" s="1"/>
  <c r="U715" i="4"/>
  <c r="J715" i="4" s="1"/>
  <c r="T715" i="4"/>
  <c r="I715" i="4" s="1"/>
  <c r="W715" i="4"/>
  <c r="L715" i="4" s="1"/>
  <c r="D792" i="6"/>
  <c r="C792" i="6"/>
  <c r="F791" i="6"/>
  <c r="B791" i="6" s="1"/>
  <c r="A791" i="6" s="1"/>
  <c r="N715" i="4"/>
  <c r="O715" i="4"/>
  <c r="N716" i="5"/>
  <c r="O716" i="5"/>
  <c r="U717" i="6"/>
  <c r="J717" i="6" s="1"/>
  <c r="W717" i="6"/>
  <c r="L717" i="6" s="1"/>
  <c r="V717" i="6"/>
  <c r="K717" i="6" s="1"/>
  <c r="T717" i="6"/>
  <c r="I717" i="6" s="1"/>
  <c r="W716" i="5"/>
  <c r="L716" i="5" s="1"/>
  <c r="V716" i="5"/>
  <c r="K716" i="5" s="1"/>
  <c r="U716" i="5"/>
  <c r="J716" i="5" s="1"/>
  <c r="T716" i="5"/>
  <c r="I716" i="5" s="1"/>
  <c r="D792" i="4"/>
  <c r="C792" i="4"/>
  <c r="F791" i="4"/>
  <c r="B791" i="4" s="1"/>
  <c r="A791" i="4" s="1"/>
  <c r="O717" i="6"/>
  <c r="N717" i="6"/>
  <c r="G717" i="5"/>
  <c r="S718" i="5"/>
  <c r="H717" i="5"/>
  <c r="AC717" i="5"/>
  <c r="AD718" i="6" l="1"/>
  <c r="AD716" i="4"/>
  <c r="W717" i="5"/>
  <c r="L717" i="5" s="1"/>
  <c r="V717" i="5"/>
  <c r="K717" i="5" s="1"/>
  <c r="U717" i="5"/>
  <c r="J717" i="5" s="1"/>
  <c r="T717" i="5"/>
  <c r="I717" i="5" s="1"/>
  <c r="D793" i="6"/>
  <c r="F792" i="6"/>
  <c r="B792" i="6" s="1"/>
  <c r="A792" i="6" s="1"/>
  <c r="C793" i="6"/>
  <c r="H717" i="4"/>
  <c r="G717" i="4"/>
  <c r="AC717" i="4"/>
  <c r="S718" i="4"/>
  <c r="D792" i="5"/>
  <c r="F791" i="5"/>
  <c r="B791" i="5" s="1"/>
  <c r="A791" i="5" s="1"/>
  <c r="C792" i="5"/>
  <c r="S720" i="6"/>
  <c r="AC719" i="6"/>
  <c r="H719" i="6"/>
  <c r="G719" i="6"/>
  <c r="AD717" i="5"/>
  <c r="V718" i="6"/>
  <c r="K718" i="6" s="1"/>
  <c r="T718" i="6"/>
  <c r="I718" i="6" s="1"/>
  <c r="U718" i="6"/>
  <c r="J718" i="6" s="1"/>
  <c r="W718" i="6"/>
  <c r="L718" i="6" s="1"/>
  <c r="N717" i="5"/>
  <c r="O717" i="5"/>
  <c r="F792" i="4"/>
  <c r="B792" i="4" s="1"/>
  <c r="A792" i="4" s="1"/>
  <c r="D793" i="4"/>
  <c r="C793" i="4"/>
  <c r="W716" i="4"/>
  <c r="L716" i="4" s="1"/>
  <c r="U716" i="4"/>
  <c r="J716" i="4" s="1"/>
  <c r="V716" i="4"/>
  <c r="K716" i="4" s="1"/>
  <c r="T716" i="4"/>
  <c r="I716" i="4" s="1"/>
  <c r="N718" i="6"/>
  <c r="O718" i="6"/>
  <c r="S719" i="5"/>
  <c r="G718" i="5"/>
  <c r="AC718" i="5"/>
  <c r="H718" i="5"/>
  <c r="N716" i="4"/>
  <c r="O716" i="4"/>
  <c r="AD718" i="5" l="1"/>
  <c r="O718" i="5"/>
  <c r="N718" i="5"/>
  <c r="AD719" i="6"/>
  <c r="AC718" i="4"/>
  <c r="S719" i="4"/>
  <c r="G718" i="4"/>
  <c r="H718" i="4"/>
  <c r="N719" i="6"/>
  <c r="O719" i="6"/>
  <c r="W718" i="5"/>
  <c r="L718" i="5" s="1"/>
  <c r="V718" i="5"/>
  <c r="K718" i="5" s="1"/>
  <c r="U718" i="5"/>
  <c r="J718" i="5" s="1"/>
  <c r="T718" i="5"/>
  <c r="I718" i="5" s="1"/>
  <c r="G719" i="5"/>
  <c r="S720" i="5"/>
  <c r="AC719" i="5"/>
  <c r="H719" i="5"/>
  <c r="D794" i="4"/>
  <c r="C794" i="4"/>
  <c r="F793" i="4"/>
  <c r="B793" i="4" s="1"/>
  <c r="A793" i="4" s="1"/>
  <c r="AC720" i="6"/>
  <c r="S721" i="6"/>
  <c r="H720" i="6"/>
  <c r="G720" i="6"/>
  <c r="AD717" i="4"/>
  <c r="V717" i="4"/>
  <c r="K717" i="4" s="1"/>
  <c r="U717" i="4"/>
  <c r="J717" i="4" s="1"/>
  <c r="T717" i="4"/>
  <c r="I717" i="4" s="1"/>
  <c r="W717" i="4"/>
  <c r="L717" i="4" s="1"/>
  <c r="D793" i="5"/>
  <c r="C793" i="5"/>
  <c r="F792" i="5"/>
  <c r="B792" i="5" s="1"/>
  <c r="A792" i="5" s="1"/>
  <c r="O717" i="4"/>
  <c r="N717" i="4"/>
  <c r="D794" i="6"/>
  <c r="C794" i="6"/>
  <c r="F793" i="6"/>
  <c r="B793" i="6" s="1"/>
  <c r="A793" i="6" s="1"/>
  <c r="U719" i="6"/>
  <c r="J719" i="6" s="1"/>
  <c r="W719" i="6"/>
  <c r="L719" i="6" s="1"/>
  <c r="V719" i="6"/>
  <c r="K719" i="6" s="1"/>
  <c r="T719" i="6"/>
  <c r="I719" i="6" s="1"/>
  <c r="W719" i="5" l="1"/>
  <c r="L719" i="5" s="1"/>
  <c r="V719" i="5"/>
  <c r="K719" i="5" s="1"/>
  <c r="U719" i="5"/>
  <c r="J719" i="5" s="1"/>
  <c r="T719" i="5"/>
  <c r="I719" i="5" s="1"/>
  <c r="W718" i="4"/>
  <c r="L718" i="4" s="1"/>
  <c r="U718" i="4"/>
  <c r="J718" i="4" s="1"/>
  <c r="T718" i="4"/>
  <c r="I718" i="4" s="1"/>
  <c r="V718" i="4"/>
  <c r="K718" i="4" s="1"/>
  <c r="N718" i="4"/>
  <c r="O718" i="4"/>
  <c r="D794" i="5"/>
  <c r="F793" i="5"/>
  <c r="B793" i="5" s="1"/>
  <c r="A793" i="5" s="1"/>
  <c r="C794" i="5"/>
  <c r="H719" i="4"/>
  <c r="G719" i="4"/>
  <c r="AC719" i="4"/>
  <c r="S720" i="4"/>
  <c r="F794" i="4"/>
  <c r="B794" i="4" s="1"/>
  <c r="A794" i="4" s="1"/>
  <c r="D795" i="4"/>
  <c r="C795" i="4"/>
  <c r="AD718" i="4"/>
  <c r="W720" i="6"/>
  <c r="L720" i="6" s="1"/>
  <c r="V720" i="6"/>
  <c r="K720" i="6" s="1"/>
  <c r="T720" i="6"/>
  <c r="I720" i="6" s="1"/>
  <c r="U720" i="6"/>
  <c r="J720" i="6" s="1"/>
  <c r="D795" i="6"/>
  <c r="F794" i="6"/>
  <c r="B794" i="6" s="1"/>
  <c r="A794" i="6" s="1"/>
  <c r="C795" i="6"/>
  <c r="N720" i="6"/>
  <c r="O720" i="6"/>
  <c r="N719" i="5"/>
  <c r="O719" i="5"/>
  <c r="G721" i="6"/>
  <c r="H721" i="6"/>
  <c r="AC721" i="6"/>
  <c r="S722" i="6"/>
  <c r="AD719" i="5"/>
  <c r="AD720" i="6"/>
  <c r="S721" i="5"/>
  <c r="G720" i="5"/>
  <c r="AC720" i="5"/>
  <c r="H720" i="5"/>
  <c r="AD721" i="6" l="1"/>
  <c r="AD720" i="5"/>
  <c r="O720" i="5"/>
  <c r="N720" i="5"/>
  <c r="N721" i="6"/>
  <c r="O721" i="6"/>
  <c r="U721" i="6"/>
  <c r="J721" i="6" s="1"/>
  <c r="V721" i="6"/>
  <c r="K721" i="6" s="1"/>
  <c r="T721" i="6"/>
  <c r="I721" i="6" s="1"/>
  <c r="W721" i="6"/>
  <c r="L721" i="6" s="1"/>
  <c r="AC720" i="4"/>
  <c r="S721" i="4"/>
  <c r="H720" i="4"/>
  <c r="G720" i="4"/>
  <c r="W720" i="5"/>
  <c r="L720" i="5" s="1"/>
  <c r="V720" i="5"/>
  <c r="K720" i="5" s="1"/>
  <c r="T720" i="5"/>
  <c r="I720" i="5" s="1"/>
  <c r="U720" i="5"/>
  <c r="J720" i="5" s="1"/>
  <c r="AD719" i="4"/>
  <c r="D796" i="6"/>
  <c r="C796" i="6"/>
  <c r="F795" i="6"/>
  <c r="B795" i="6" s="1"/>
  <c r="A795" i="6" s="1"/>
  <c r="G721" i="5"/>
  <c r="S722" i="5"/>
  <c r="AC721" i="5"/>
  <c r="H721" i="5"/>
  <c r="D796" i="4"/>
  <c r="C796" i="4"/>
  <c r="F795" i="4"/>
  <c r="B795" i="4" s="1"/>
  <c r="A795" i="4" s="1"/>
  <c r="V719" i="4"/>
  <c r="K719" i="4" s="1"/>
  <c r="U719" i="4"/>
  <c r="J719" i="4" s="1"/>
  <c r="T719" i="4"/>
  <c r="I719" i="4" s="1"/>
  <c r="W719" i="4"/>
  <c r="L719" i="4" s="1"/>
  <c r="N719" i="4"/>
  <c r="O719" i="4"/>
  <c r="AC722" i="6"/>
  <c r="S723" i="6"/>
  <c r="H722" i="6"/>
  <c r="G722" i="6"/>
  <c r="D795" i="5"/>
  <c r="C795" i="5"/>
  <c r="F794" i="5"/>
  <c r="B794" i="5" s="1"/>
  <c r="A794" i="5" s="1"/>
  <c r="AD721" i="5" l="1"/>
  <c r="F796" i="4"/>
  <c r="B796" i="4" s="1"/>
  <c r="A796" i="4" s="1"/>
  <c r="D797" i="4"/>
  <c r="C797" i="4"/>
  <c r="D797" i="6"/>
  <c r="C797" i="6"/>
  <c r="F796" i="6"/>
  <c r="B796" i="6" s="1"/>
  <c r="A796" i="6" s="1"/>
  <c r="W720" i="4"/>
  <c r="L720" i="4" s="1"/>
  <c r="U720" i="4"/>
  <c r="J720" i="4" s="1"/>
  <c r="V720" i="4"/>
  <c r="K720" i="4" s="1"/>
  <c r="T720" i="4"/>
  <c r="I720" i="4" s="1"/>
  <c r="N721" i="5"/>
  <c r="O721" i="5"/>
  <c r="O720" i="4"/>
  <c r="N720" i="4"/>
  <c r="G723" i="6"/>
  <c r="AC723" i="6"/>
  <c r="S724" i="6"/>
  <c r="H723" i="6"/>
  <c r="H721" i="4"/>
  <c r="G721" i="4"/>
  <c r="AC721" i="4"/>
  <c r="S722" i="4"/>
  <c r="N722" i="6"/>
  <c r="O722" i="6"/>
  <c r="S723" i="5"/>
  <c r="H722" i="5"/>
  <c r="G722" i="5"/>
  <c r="AC722" i="5"/>
  <c r="AD720" i="4"/>
  <c r="W722" i="6"/>
  <c r="L722" i="6" s="1"/>
  <c r="V722" i="6"/>
  <c r="K722" i="6" s="1"/>
  <c r="T722" i="6"/>
  <c r="I722" i="6" s="1"/>
  <c r="U722" i="6"/>
  <c r="J722" i="6" s="1"/>
  <c r="W721" i="5"/>
  <c r="L721" i="5" s="1"/>
  <c r="U721" i="5"/>
  <c r="J721" i="5" s="1"/>
  <c r="V721" i="5"/>
  <c r="K721" i="5" s="1"/>
  <c r="T721" i="5"/>
  <c r="I721" i="5" s="1"/>
  <c r="AD722" i="6"/>
  <c r="D796" i="5"/>
  <c r="F795" i="5"/>
  <c r="B795" i="5" s="1"/>
  <c r="A795" i="5" s="1"/>
  <c r="C796" i="5"/>
  <c r="AD721" i="4" l="1"/>
  <c r="AD723" i="6"/>
  <c r="U723" i="6"/>
  <c r="J723" i="6" s="1"/>
  <c r="W723" i="6"/>
  <c r="L723" i="6" s="1"/>
  <c r="V723" i="6"/>
  <c r="K723" i="6" s="1"/>
  <c r="T723" i="6"/>
  <c r="I723" i="6" s="1"/>
  <c r="AC724" i="6"/>
  <c r="S725" i="6"/>
  <c r="H724" i="6"/>
  <c r="G724" i="6"/>
  <c r="AC722" i="4"/>
  <c r="S723" i="4"/>
  <c r="H722" i="4"/>
  <c r="G722" i="4"/>
  <c r="D798" i="4"/>
  <c r="C798" i="4"/>
  <c r="F797" i="4"/>
  <c r="B797" i="4" s="1"/>
  <c r="A797" i="4" s="1"/>
  <c r="D797" i="5"/>
  <c r="C797" i="5"/>
  <c r="F796" i="5"/>
  <c r="B796" i="5" s="1"/>
  <c r="A796" i="5" s="1"/>
  <c r="AD722" i="5"/>
  <c r="V721" i="4"/>
  <c r="K721" i="4" s="1"/>
  <c r="U721" i="4"/>
  <c r="J721" i="4" s="1"/>
  <c r="T721" i="4"/>
  <c r="I721" i="4" s="1"/>
  <c r="W721" i="4"/>
  <c r="L721" i="4" s="1"/>
  <c r="W722" i="5"/>
  <c r="L722" i="5" s="1"/>
  <c r="T722" i="5"/>
  <c r="I722" i="5" s="1"/>
  <c r="V722" i="5"/>
  <c r="K722" i="5" s="1"/>
  <c r="U722" i="5"/>
  <c r="J722" i="5" s="1"/>
  <c r="N721" i="4"/>
  <c r="O721" i="4"/>
  <c r="D798" i="6"/>
  <c r="C798" i="6"/>
  <c r="F797" i="6"/>
  <c r="B797" i="6" s="1"/>
  <c r="A797" i="6" s="1"/>
  <c r="G723" i="5"/>
  <c r="S724" i="5"/>
  <c r="AC723" i="5"/>
  <c r="H723" i="5"/>
  <c r="O722" i="5"/>
  <c r="N722" i="5"/>
  <c r="O723" i="6"/>
  <c r="N723" i="6"/>
  <c r="AD724" i="6" l="1"/>
  <c r="AD723" i="5"/>
  <c r="AD722" i="4"/>
  <c r="D799" i="6"/>
  <c r="C799" i="6"/>
  <c r="F798" i="6"/>
  <c r="B798" i="6" s="1"/>
  <c r="A798" i="6" s="1"/>
  <c r="O724" i="6"/>
  <c r="N724" i="6"/>
  <c r="O723" i="5"/>
  <c r="N723" i="5"/>
  <c r="F798" i="4"/>
  <c r="B798" i="4" s="1"/>
  <c r="A798" i="4" s="1"/>
  <c r="D799" i="4"/>
  <c r="C799" i="4"/>
  <c r="S726" i="6"/>
  <c r="G725" i="6"/>
  <c r="AC725" i="6"/>
  <c r="H725" i="6"/>
  <c r="S725" i="5"/>
  <c r="H724" i="5"/>
  <c r="G724" i="5"/>
  <c r="AC724" i="5"/>
  <c r="D798" i="5"/>
  <c r="F797" i="5"/>
  <c r="B797" i="5" s="1"/>
  <c r="A797" i="5" s="1"/>
  <c r="C798" i="5"/>
  <c r="W722" i="4"/>
  <c r="L722" i="4" s="1"/>
  <c r="U722" i="4"/>
  <c r="J722" i="4" s="1"/>
  <c r="V722" i="4"/>
  <c r="K722" i="4" s="1"/>
  <c r="T722" i="4"/>
  <c r="I722" i="4" s="1"/>
  <c r="W723" i="5"/>
  <c r="L723" i="5" s="1"/>
  <c r="U723" i="5"/>
  <c r="J723" i="5" s="1"/>
  <c r="V723" i="5"/>
  <c r="K723" i="5" s="1"/>
  <c r="T723" i="5"/>
  <c r="I723" i="5" s="1"/>
  <c r="N722" i="4"/>
  <c r="O722" i="4"/>
  <c r="H723" i="4"/>
  <c r="G723" i="4"/>
  <c r="AC723" i="4"/>
  <c r="S724" i="4"/>
  <c r="W724" i="6"/>
  <c r="L724" i="6" s="1"/>
  <c r="V724" i="6"/>
  <c r="K724" i="6" s="1"/>
  <c r="T724" i="6"/>
  <c r="I724" i="6" s="1"/>
  <c r="U724" i="6"/>
  <c r="J724" i="6" s="1"/>
  <c r="AD725" i="6" l="1"/>
  <c r="AD723" i="4"/>
  <c r="AD724" i="5"/>
  <c r="W724" i="5"/>
  <c r="L724" i="5" s="1"/>
  <c r="T724" i="5"/>
  <c r="I724" i="5" s="1"/>
  <c r="V724" i="5"/>
  <c r="K724" i="5" s="1"/>
  <c r="U724" i="5"/>
  <c r="J724" i="5" s="1"/>
  <c r="D800" i="4"/>
  <c r="C800" i="4"/>
  <c r="F799" i="4"/>
  <c r="B799" i="4" s="1"/>
  <c r="A799" i="4" s="1"/>
  <c r="AC724" i="4"/>
  <c r="S725" i="4"/>
  <c r="H724" i="4"/>
  <c r="G724" i="4"/>
  <c r="O724" i="5"/>
  <c r="N724" i="5"/>
  <c r="D799" i="5"/>
  <c r="C799" i="5"/>
  <c r="F798" i="5"/>
  <c r="B798" i="5" s="1"/>
  <c r="A798" i="5" s="1"/>
  <c r="G725" i="5"/>
  <c r="S726" i="5"/>
  <c r="H725" i="5"/>
  <c r="AC725" i="5"/>
  <c r="G726" i="6"/>
  <c r="AC726" i="6"/>
  <c r="H726" i="6"/>
  <c r="S727" i="6"/>
  <c r="V723" i="4"/>
  <c r="K723" i="4" s="1"/>
  <c r="U723" i="4"/>
  <c r="J723" i="4" s="1"/>
  <c r="T723" i="4"/>
  <c r="I723" i="4" s="1"/>
  <c r="W723" i="4"/>
  <c r="L723" i="4" s="1"/>
  <c r="D800" i="6"/>
  <c r="C800" i="6"/>
  <c r="F799" i="6"/>
  <c r="B799" i="6" s="1"/>
  <c r="A799" i="6" s="1"/>
  <c r="N723" i="4"/>
  <c r="O723" i="4"/>
  <c r="N725" i="6"/>
  <c r="O725" i="6"/>
  <c r="W725" i="6"/>
  <c r="L725" i="6" s="1"/>
  <c r="U725" i="6"/>
  <c r="J725" i="6" s="1"/>
  <c r="V725" i="6"/>
  <c r="K725" i="6" s="1"/>
  <c r="T725" i="6"/>
  <c r="I725" i="6" s="1"/>
  <c r="S727" i="5" l="1"/>
  <c r="H726" i="5"/>
  <c r="G726" i="5"/>
  <c r="AC726" i="5"/>
  <c r="F800" i="4"/>
  <c r="B800" i="4" s="1"/>
  <c r="A800" i="4" s="1"/>
  <c r="D801" i="4"/>
  <c r="C801" i="4"/>
  <c r="W725" i="5"/>
  <c r="L725" i="5" s="1"/>
  <c r="U725" i="5"/>
  <c r="J725" i="5" s="1"/>
  <c r="V725" i="5"/>
  <c r="K725" i="5" s="1"/>
  <c r="T725" i="5"/>
  <c r="I725" i="5" s="1"/>
  <c r="W724" i="4"/>
  <c r="L724" i="4" s="1"/>
  <c r="U724" i="4"/>
  <c r="J724" i="4" s="1"/>
  <c r="V724" i="4"/>
  <c r="K724" i="4" s="1"/>
  <c r="T724" i="4"/>
  <c r="I724" i="4" s="1"/>
  <c r="S728" i="6"/>
  <c r="AC727" i="6"/>
  <c r="H727" i="6"/>
  <c r="G727" i="6"/>
  <c r="O724" i="4"/>
  <c r="N724" i="4"/>
  <c r="D801" i="6"/>
  <c r="F800" i="6"/>
  <c r="B800" i="6" s="1"/>
  <c r="A800" i="6" s="1"/>
  <c r="C801" i="6"/>
  <c r="N726" i="6"/>
  <c r="O726" i="6"/>
  <c r="H725" i="4"/>
  <c r="G725" i="4"/>
  <c r="AC725" i="4"/>
  <c r="S726" i="4"/>
  <c r="O725" i="5"/>
  <c r="N725" i="5"/>
  <c r="AD726" i="6"/>
  <c r="D800" i="5"/>
  <c r="C800" i="5"/>
  <c r="F799" i="5"/>
  <c r="B799" i="5" s="1"/>
  <c r="A799" i="5" s="1"/>
  <c r="AD724" i="4"/>
  <c r="T726" i="6"/>
  <c r="I726" i="6" s="1"/>
  <c r="W726" i="6"/>
  <c r="L726" i="6" s="1"/>
  <c r="U726" i="6"/>
  <c r="J726" i="6" s="1"/>
  <c r="V726" i="6"/>
  <c r="K726" i="6" s="1"/>
  <c r="AD725" i="5"/>
  <c r="D802" i="6" l="1"/>
  <c r="C802" i="6"/>
  <c r="F801" i="6"/>
  <c r="B801" i="6" s="1"/>
  <c r="A801" i="6" s="1"/>
  <c r="N727" i="6"/>
  <c r="O727" i="6"/>
  <c r="AD727" i="6"/>
  <c r="AC726" i="4"/>
  <c r="S727" i="4"/>
  <c r="G726" i="4"/>
  <c r="H726" i="4"/>
  <c r="G728" i="6"/>
  <c r="AC728" i="6"/>
  <c r="H728" i="6"/>
  <c r="S729" i="6"/>
  <c r="D801" i="5"/>
  <c r="C801" i="5"/>
  <c r="F800" i="5"/>
  <c r="B800" i="5" s="1"/>
  <c r="A800" i="5" s="1"/>
  <c r="AD725" i="4"/>
  <c r="AD726" i="5"/>
  <c r="V725" i="4"/>
  <c r="K725" i="4" s="1"/>
  <c r="U725" i="4"/>
  <c r="J725" i="4" s="1"/>
  <c r="T725" i="4"/>
  <c r="I725" i="4" s="1"/>
  <c r="W725" i="4"/>
  <c r="L725" i="4" s="1"/>
  <c r="W726" i="5"/>
  <c r="L726" i="5" s="1"/>
  <c r="T726" i="5"/>
  <c r="I726" i="5" s="1"/>
  <c r="V726" i="5"/>
  <c r="K726" i="5" s="1"/>
  <c r="U726" i="5"/>
  <c r="J726" i="5" s="1"/>
  <c r="W727" i="6"/>
  <c r="L727" i="6" s="1"/>
  <c r="U727" i="6"/>
  <c r="J727" i="6" s="1"/>
  <c r="V727" i="6"/>
  <c r="K727" i="6" s="1"/>
  <c r="T727" i="6"/>
  <c r="I727" i="6" s="1"/>
  <c r="N725" i="4"/>
  <c r="O725" i="4"/>
  <c r="N726" i="5"/>
  <c r="O726" i="5"/>
  <c r="D802" i="4"/>
  <c r="C802" i="4"/>
  <c r="F801" i="4"/>
  <c r="B801" i="4" s="1"/>
  <c r="A801" i="4" s="1"/>
  <c r="G727" i="5"/>
  <c r="S728" i="5"/>
  <c r="AC727" i="5"/>
  <c r="H727" i="5"/>
  <c r="AD726" i="4" l="1"/>
  <c r="AD727" i="5"/>
  <c r="AD728" i="6"/>
  <c r="F802" i="4"/>
  <c r="B802" i="4" s="1"/>
  <c r="A802" i="4" s="1"/>
  <c r="D803" i="4"/>
  <c r="C803" i="4"/>
  <c r="V728" i="6"/>
  <c r="K728" i="6" s="1"/>
  <c r="W728" i="6"/>
  <c r="L728" i="6" s="1"/>
  <c r="T728" i="6"/>
  <c r="I728" i="6" s="1"/>
  <c r="U728" i="6"/>
  <c r="J728" i="6" s="1"/>
  <c r="N727" i="5"/>
  <c r="O727" i="5"/>
  <c r="D802" i="5"/>
  <c r="F801" i="5"/>
  <c r="B801" i="5" s="1"/>
  <c r="A801" i="5" s="1"/>
  <c r="C802" i="5"/>
  <c r="N726" i="4"/>
  <c r="O726" i="4"/>
  <c r="S729" i="5"/>
  <c r="H728" i="5"/>
  <c r="G728" i="5"/>
  <c r="AC728" i="5"/>
  <c r="W726" i="4"/>
  <c r="L726" i="4" s="1"/>
  <c r="U726" i="4"/>
  <c r="J726" i="4" s="1"/>
  <c r="T726" i="4"/>
  <c r="I726" i="4" s="1"/>
  <c r="V726" i="4"/>
  <c r="K726" i="4" s="1"/>
  <c r="W727" i="5"/>
  <c r="L727" i="5" s="1"/>
  <c r="U727" i="5"/>
  <c r="J727" i="5" s="1"/>
  <c r="V727" i="5"/>
  <c r="K727" i="5" s="1"/>
  <c r="T727" i="5"/>
  <c r="I727" i="5" s="1"/>
  <c r="H727" i="4"/>
  <c r="G727" i="4"/>
  <c r="AC727" i="4"/>
  <c r="S728" i="4"/>
  <c r="D803" i="6"/>
  <c r="F802" i="6"/>
  <c r="B802" i="6" s="1"/>
  <c r="A802" i="6" s="1"/>
  <c r="C803" i="6"/>
  <c r="S730" i="6"/>
  <c r="H729" i="6"/>
  <c r="G729" i="6"/>
  <c r="AC729" i="6"/>
  <c r="O728" i="6"/>
  <c r="N728" i="6"/>
  <c r="AD729" i="6" l="1"/>
  <c r="AD728" i="5"/>
  <c r="AD727" i="4"/>
  <c r="W729" i="6"/>
  <c r="L729" i="6" s="1"/>
  <c r="T729" i="6"/>
  <c r="I729" i="6" s="1"/>
  <c r="U729" i="6"/>
  <c r="J729" i="6" s="1"/>
  <c r="V729" i="6"/>
  <c r="K729" i="6" s="1"/>
  <c r="AC728" i="4"/>
  <c r="S729" i="4"/>
  <c r="H728" i="4"/>
  <c r="G728" i="4"/>
  <c r="W728" i="5"/>
  <c r="L728" i="5" s="1"/>
  <c r="T728" i="5"/>
  <c r="I728" i="5" s="1"/>
  <c r="V728" i="5"/>
  <c r="K728" i="5" s="1"/>
  <c r="U728" i="5"/>
  <c r="J728" i="5" s="1"/>
  <c r="N728" i="5"/>
  <c r="O728" i="5"/>
  <c r="N729" i="6"/>
  <c r="O729" i="6"/>
  <c r="G730" i="6"/>
  <c r="S731" i="6"/>
  <c r="AC730" i="6"/>
  <c r="H730" i="6"/>
  <c r="V727" i="4"/>
  <c r="K727" i="4" s="1"/>
  <c r="U727" i="4"/>
  <c r="J727" i="4" s="1"/>
  <c r="T727" i="4"/>
  <c r="I727" i="4" s="1"/>
  <c r="W727" i="4"/>
  <c r="L727" i="4" s="1"/>
  <c r="G729" i="5"/>
  <c r="S730" i="5"/>
  <c r="H729" i="5"/>
  <c r="AC729" i="5"/>
  <c r="D804" i="4"/>
  <c r="C804" i="4"/>
  <c r="F803" i="4"/>
  <c r="B803" i="4" s="1"/>
  <c r="A803" i="4" s="1"/>
  <c r="D804" i="6"/>
  <c r="C804" i="6"/>
  <c r="F803" i="6"/>
  <c r="B803" i="6" s="1"/>
  <c r="A803" i="6" s="1"/>
  <c r="O727" i="4"/>
  <c r="N727" i="4"/>
  <c r="D803" i="5"/>
  <c r="C803" i="5"/>
  <c r="F802" i="5"/>
  <c r="B802" i="5" s="1"/>
  <c r="A802" i="5" s="1"/>
  <c r="AD728" i="4" l="1"/>
  <c r="AD730" i="6"/>
  <c r="D804" i="5"/>
  <c r="C804" i="5"/>
  <c r="F803" i="5"/>
  <c r="B803" i="5" s="1"/>
  <c r="A803" i="5" s="1"/>
  <c r="AD729" i="5"/>
  <c r="H729" i="4"/>
  <c r="G729" i="4"/>
  <c r="AC729" i="4"/>
  <c r="S730" i="4"/>
  <c r="N728" i="4"/>
  <c r="O728" i="4"/>
  <c r="D805" i="6"/>
  <c r="C805" i="6"/>
  <c r="F804" i="6"/>
  <c r="B804" i="6" s="1"/>
  <c r="A804" i="6" s="1"/>
  <c r="O729" i="5"/>
  <c r="N729" i="5"/>
  <c r="N730" i="6"/>
  <c r="O730" i="6"/>
  <c r="S731" i="5"/>
  <c r="H730" i="5"/>
  <c r="G730" i="5"/>
  <c r="AC730" i="5"/>
  <c r="W729" i="5"/>
  <c r="L729" i="5" s="1"/>
  <c r="U729" i="5"/>
  <c r="J729" i="5" s="1"/>
  <c r="V729" i="5"/>
  <c r="K729" i="5" s="1"/>
  <c r="T729" i="5"/>
  <c r="I729" i="5" s="1"/>
  <c r="S732" i="6"/>
  <c r="H731" i="6"/>
  <c r="G731" i="6"/>
  <c r="AC731" i="6"/>
  <c r="V730" i="6"/>
  <c r="K730" i="6" s="1"/>
  <c r="U730" i="6"/>
  <c r="J730" i="6" s="1"/>
  <c r="W730" i="6"/>
  <c r="L730" i="6" s="1"/>
  <c r="T730" i="6"/>
  <c r="I730" i="6" s="1"/>
  <c r="F804" i="4"/>
  <c r="B804" i="4" s="1"/>
  <c r="A804" i="4" s="1"/>
  <c r="D805" i="4"/>
  <c r="C805" i="4"/>
  <c r="W728" i="4"/>
  <c r="L728" i="4" s="1"/>
  <c r="U728" i="4"/>
  <c r="J728" i="4" s="1"/>
  <c r="V728" i="4"/>
  <c r="K728" i="4" s="1"/>
  <c r="T728" i="4"/>
  <c r="I728" i="4" s="1"/>
  <c r="AD730" i="5" l="1"/>
  <c r="O729" i="4"/>
  <c r="N729" i="4"/>
  <c r="AD731" i="6"/>
  <c r="W731" i="6"/>
  <c r="L731" i="6" s="1"/>
  <c r="V731" i="6"/>
  <c r="K731" i="6" s="1"/>
  <c r="T731" i="6"/>
  <c r="I731" i="6" s="1"/>
  <c r="U731" i="6"/>
  <c r="J731" i="6" s="1"/>
  <c r="D805" i="5"/>
  <c r="C805" i="5"/>
  <c r="F804" i="5"/>
  <c r="B804" i="5" s="1"/>
  <c r="A804" i="5" s="1"/>
  <c r="O731" i="6"/>
  <c r="N731" i="6"/>
  <c r="W730" i="5"/>
  <c r="L730" i="5" s="1"/>
  <c r="T730" i="5"/>
  <c r="I730" i="5" s="1"/>
  <c r="V730" i="5"/>
  <c r="K730" i="5" s="1"/>
  <c r="U730" i="5"/>
  <c r="J730" i="5" s="1"/>
  <c r="AC730" i="4"/>
  <c r="S731" i="4"/>
  <c r="H730" i="4"/>
  <c r="G730" i="4"/>
  <c r="D806" i="4"/>
  <c r="C806" i="4"/>
  <c r="F805" i="4"/>
  <c r="B805" i="4" s="1"/>
  <c r="A805" i="4" s="1"/>
  <c r="G732" i="6"/>
  <c r="S733" i="6"/>
  <c r="H732" i="6"/>
  <c r="AC732" i="6"/>
  <c r="N730" i="5"/>
  <c r="O730" i="5"/>
  <c r="AD729" i="4"/>
  <c r="G731" i="5"/>
  <c r="S732" i="5"/>
  <c r="AC731" i="5"/>
  <c r="H731" i="5"/>
  <c r="D806" i="6"/>
  <c r="C806" i="6"/>
  <c r="F805" i="6"/>
  <c r="B805" i="6" s="1"/>
  <c r="A805" i="6" s="1"/>
  <c r="V729" i="4"/>
  <c r="K729" i="4" s="1"/>
  <c r="U729" i="4"/>
  <c r="J729" i="4" s="1"/>
  <c r="T729" i="4"/>
  <c r="I729" i="4" s="1"/>
  <c r="W729" i="4"/>
  <c r="L729" i="4" s="1"/>
  <c r="AD730" i="4" l="1"/>
  <c r="V732" i="6"/>
  <c r="K732" i="6" s="1"/>
  <c r="U732" i="6"/>
  <c r="J732" i="6" s="1"/>
  <c r="T732" i="6"/>
  <c r="I732" i="6" s="1"/>
  <c r="W732" i="6"/>
  <c r="L732" i="6" s="1"/>
  <c r="H731" i="4"/>
  <c r="G731" i="4"/>
  <c r="AC731" i="4"/>
  <c r="S732" i="4"/>
  <c r="W731" i="5"/>
  <c r="L731" i="5" s="1"/>
  <c r="U731" i="5"/>
  <c r="J731" i="5" s="1"/>
  <c r="V731" i="5"/>
  <c r="K731" i="5" s="1"/>
  <c r="T731" i="5"/>
  <c r="I731" i="5" s="1"/>
  <c r="D806" i="5"/>
  <c r="F805" i="5"/>
  <c r="B805" i="5" s="1"/>
  <c r="A805" i="5" s="1"/>
  <c r="C806" i="5"/>
  <c r="AD732" i="6"/>
  <c r="N730" i="4"/>
  <c r="O730" i="4"/>
  <c r="D807" i="6"/>
  <c r="C807" i="6"/>
  <c r="F806" i="6"/>
  <c r="B806" i="6" s="1"/>
  <c r="A806" i="6" s="1"/>
  <c r="D807" i="4"/>
  <c r="F806" i="4"/>
  <c r="B806" i="4" s="1"/>
  <c r="A806" i="4" s="1"/>
  <c r="C807" i="4"/>
  <c r="N731" i="5"/>
  <c r="O731" i="5"/>
  <c r="N732" i="6"/>
  <c r="O732" i="6"/>
  <c r="S733" i="5"/>
  <c r="H732" i="5"/>
  <c r="G732" i="5"/>
  <c r="AC732" i="5"/>
  <c r="AD731" i="5"/>
  <c r="S734" i="6"/>
  <c r="AC733" i="6"/>
  <c r="H733" i="6"/>
  <c r="G733" i="6"/>
  <c r="W730" i="4"/>
  <c r="L730" i="4" s="1"/>
  <c r="U730" i="4"/>
  <c r="J730" i="4" s="1"/>
  <c r="V730" i="4"/>
  <c r="K730" i="4" s="1"/>
  <c r="T730" i="4"/>
  <c r="I730" i="4" s="1"/>
  <c r="AD732" i="5" l="1"/>
  <c r="AD731" i="4"/>
  <c r="O733" i="6"/>
  <c r="N733" i="6"/>
  <c r="V731" i="4"/>
  <c r="K731" i="4" s="1"/>
  <c r="U731" i="4"/>
  <c r="J731" i="4" s="1"/>
  <c r="T731" i="4"/>
  <c r="I731" i="4" s="1"/>
  <c r="W731" i="4"/>
  <c r="L731" i="4" s="1"/>
  <c r="G733" i="5"/>
  <c r="S734" i="5"/>
  <c r="H733" i="5"/>
  <c r="AC733" i="5"/>
  <c r="AD733" i="6"/>
  <c r="N731" i="4"/>
  <c r="O731" i="4"/>
  <c r="W733" i="6"/>
  <c r="L733" i="6" s="1"/>
  <c r="V733" i="6"/>
  <c r="K733" i="6" s="1"/>
  <c r="U733" i="6"/>
  <c r="J733" i="6" s="1"/>
  <c r="T733" i="6"/>
  <c r="I733" i="6" s="1"/>
  <c r="D808" i="6"/>
  <c r="C808" i="6"/>
  <c r="F807" i="6"/>
  <c r="B807" i="6" s="1"/>
  <c r="A807" i="6" s="1"/>
  <c r="G734" i="6"/>
  <c r="H734" i="6"/>
  <c r="S735" i="6"/>
  <c r="AC734" i="6"/>
  <c r="D807" i="5"/>
  <c r="C807" i="5"/>
  <c r="F806" i="5"/>
  <c r="B806" i="5" s="1"/>
  <c r="A806" i="5" s="1"/>
  <c r="W732" i="5"/>
  <c r="L732" i="5" s="1"/>
  <c r="T732" i="5"/>
  <c r="I732" i="5" s="1"/>
  <c r="V732" i="5"/>
  <c r="K732" i="5" s="1"/>
  <c r="U732" i="5"/>
  <c r="J732" i="5" s="1"/>
  <c r="N732" i="5"/>
  <c r="O732" i="5"/>
  <c r="D808" i="4"/>
  <c r="F807" i="4"/>
  <c r="B807" i="4" s="1"/>
  <c r="A807" i="4" s="1"/>
  <c r="C808" i="4"/>
  <c r="AC732" i="4"/>
  <c r="S733" i="4"/>
  <c r="G732" i="4"/>
  <c r="H732" i="4"/>
  <c r="AD734" i="6" l="1"/>
  <c r="AD733" i="5"/>
  <c r="AD732" i="4"/>
  <c r="F808" i="4"/>
  <c r="B808" i="4" s="1"/>
  <c r="A808" i="4" s="1"/>
  <c r="D809" i="4"/>
  <c r="C809" i="4"/>
  <c r="D809" i="6"/>
  <c r="F808" i="6"/>
  <c r="B808" i="6" s="1"/>
  <c r="A808" i="6" s="1"/>
  <c r="C809" i="6"/>
  <c r="S736" i="6"/>
  <c r="AC735" i="6"/>
  <c r="G735" i="6"/>
  <c r="H735" i="6"/>
  <c r="O732" i="4"/>
  <c r="N732" i="4"/>
  <c r="W732" i="4"/>
  <c r="L732" i="4" s="1"/>
  <c r="U732" i="4"/>
  <c r="J732" i="4" s="1"/>
  <c r="V732" i="4"/>
  <c r="K732" i="4" s="1"/>
  <c r="T732" i="4"/>
  <c r="I732" i="4" s="1"/>
  <c r="O734" i="6"/>
  <c r="N734" i="6"/>
  <c r="N733" i="5"/>
  <c r="O733" i="5"/>
  <c r="H733" i="4"/>
  <c r="G733" i="4"/>
  <c r="AC733" i="4"/>
  <c r="S734" i="4"/>
  <c r="V734" i="6"/>
  <c r="K734" i="6" s="1"/>
  <c r="W734" i="6"/>
  <c r="L734" i="6" s="1"/>
  <c r="T734" i="6"/>
  <c r="I734" i="6" s="1"/>
  <c r="U734" i="6"/>
  <c r="J734" i="6" s="1"/>
  <c r="S735" i="5"/>
  <c r="H734" i="5"/>
  <c r="G734" i="5"/>
  <c r="AC734" i="5"/>
  <c r="D808" i="5"/>
  <c r="F807" i="5"/>
  <c r="B807" i="5" s="1"/>
  <c r="A807" i="5" s="1"/>
  <c r="C808" i="5"/>
  <c r="W733" i="5"/>
  <c r="L733" i="5" s="1"/>
  <c r="U733" i="5"/>
  <c r="J733" i="5" s="1"/>
  <c r="V733" i="5"/>
  <c r="K733" i="5" s="1"/>
  <c r="T733" i="5"/>
  <c r="I733" i="5" s="1"/>
  <c r="AD733" i="4" l="1"/>
  <c r="AC734" i="4"/>
  <c r="S735" i="4"/>
  <c r="G734" i="4"/>
  <c r="H734" i="4"/>
  <c r="AD735" i="6"/>
  <c r="O734" i="5"/>
  <c r="N734" i="5"/>
  <c r="D809" i="5"/>
  <c r="C809" i="5"/>
  <c r="F808" i="5"/>
  <c r="B808" i="5" s="1"/>
  <c r="A808" i="5" s="1"/>
  <c r="G735" i="5"/>
  <c r="S736" i="5"/>
  <c r="AC735" i="5"/>
  <c r="H735" i="5"/>
  <c r="V733" i="4"/>
  <c r="K733" i="4" s="1"/>
  <c r="U733" i="4"/>
  <c r="J733" i="4" s="1"/>
  <c r="T733" i="4"/>
  <c r="I733" i="4" s="1"/>
  <c r="W733" i="4"/>
  <c r="L733" i="4" s="1"/>
  <c r="G736" i="6"/>
  <c r="AC736" i="6"/>
  <c r="H736" i="6"/>
  <c r="S737" i="6"/>
  <c r="W735" i="6"/>
  <c r="L735" i="6" s="1"/>
  <c r="U735" i="6"/>
  <c r="J735" i="6" s="1"/>
  <c r="V735" i="6"/>
  <c r="K735" i="6" s="1"/>
  <c r="T735" i="6"/>
  <c r="I735" i="6" s="1"/>
  <c r="O733" i="4"/>
  <c r="N733" i="4"/>
  <c r="D810" i="4"/>
  <c r="C810" i="4"/>
  <c r="F809" i="4"/>
  <c r="B809" i="4" s="1"/>
  <c r="A809" i="4" s="1"/>
  <c r="W734" i="5"/>
  <c r="L734" i="5" s="1"/>
  <c r="T734" i="5"/>
  <c r="I734" i="5" s="1"/>
  <c r="V734" i="5"/>
  <c r="K734" i="5" s="1"/>
  <c r="U734" i="5"/>
  <c r="J734" i="5" s="1"/>
  <c r="D810" i="6"/>
  <c r="C810" i="6"/>
  <c r="F809" i="6"/>
  <c r="B809" i="6" s="1"/>
  <c r="A809" i="6" s="1"/>
  <c r="AD734" i="5"/>
  <c r="N735" i="6"/>
  <c r="O735" i="6"/>
  <c r="AD735" i="5" l="1"/>
  <c r="AD736" i="6"/>
  <c r="N736" i="6"/>
  <c r="O736" i="6"/>
  <c r="V736" i="6"/>
  <c r="K736" i="6" s="1"/>
  <c r="W736" i="6"/>
  <c r="L736" i="6" s="1"/>
  <c r="U736" i="6"/>
  <c r="J736" i="6" s="1"/>
  <c r="T736" i="6"/>
  <c r="I736" i="6" s="1"/>
  <c r="S737" i="5"/>
  <c r="H736" i="5"/>
  <c r="G736" i="5"/>
  <c r="AC736" i="5"/>
  <c r="W735" i="5"/>
  <c r="L735" i="5" s="1"/>
  <c r="U735" i="5"/>
  <c r="J735" i="5" s="1"/>
  <c r="V735" i="5"/>
  <c r="K735" i="5" s="1"/>
  <c r="T735" i="5"/>
  <c r="I735" i="5" s="1"/>
  <c r="F810" i="4"/>
  <c r="B810" i="4" s="1"/>
  <c r="A810" i="4" s="1"/>
  <c r="D811" i="4"/>
  <c r="C811" i="4"/>
  <c r="N734" i="4"/>
  <c r="O734" i="4"/>
  <c r="N735" i="5"/>
  <c r="O735" i="5"/>
  <c r="W734" i="4"/>
  <c r="L734" i="4" s="1"/>
  <c r="U734" i="4"/>
  <c r="J734" i="4" s="1"/>
  <c r="T734" i="4"/>
  <c r="I734" i="4" s="1"/>
  <c r="V734" i="4"/>
  <c r="K734" i="4" s="1"/>
  <c r="D810" i="5"/>
  <c r="F809" i="5"/>
  <c r="B809" i="5" s="1"/>
  <c r="A809" i="5" s="1"/>
  <c r="C810" i="5"/>
  <c r="H735" i="4"/>
  <c r="G735" i="4"/>
  <c r="AC735" i="4"/>
  <c r="S736" i="4"/>
  <c r="D811" i="6"/>
  <c r="F810" i="6"/>
  <c r="B810" i="6" s="1"/>
  <c r="A810" i="6" s="1"/>
  <c r="C811" i="6"/>
  <c r="S738" i="6"/>
  <c r="AC737" i="6"/>
  <c r="G737" i="6"/>
  <c r="H737" i="6"/>
  <c r="AD734" i="4"/>
  <c r="AD736" i="5" l="1"/>
  <c r="AD737" i="6"/>
  <c r="AD735" i="4"/>
  <c r="N735" i="4"/>
  <c r="O735" i="4"/>
  <c r="D812" i="4"/>
  <c r="C812" i="4"/>
  <c r="F811" i="4"/>
  <c r="B811" i="4" s="1"/>
  <c r="A811" i="4" s="1"/>
  <c r="G738" i="6"/>
  <c r="S739" i="6"/>
  <c r="AC738" i="6"/>
  <c r="H738" i="6"/>
  <c r="D811" i="5"/>
  <c r="C811" i="5"/>
  <c r="F810" i="5"/>
  <c r="B810" i="5" s="1"/>
  <c r="A810" i="5" s="1"/>
  <c r="W736" i="5"/>
  <c r="L736" i="5" s="1"/>
  <c r="T736" i="5"/>
  <c r="I736" i="5" s="1"/>
  <c r="V736" i="5"/>
  <c r="K736" i="5" s="1"/>
  <c r="U736" i="5"/>
  <c r="J736" i="5" s="1"/>
  <c r="D812" i="6"/>
  <c r="C812" i="6"/>
  <c r="F811" i="6"/>
  <c r="B811" i="6" s="1"/>
  <c r="A811" i="6" s="1"/>
  <c r="N737" i="6"/>
  <c r="O737" i="6"/>
  <c r="O736" i="5"/>
  <c r="N736" i="5"/>
  <c r="V735" i="4"/>
  <c r="K735" i="4" s="1"/>
  <c r="U735" i="4"/>
  <c r="J735" i="4" s="1"/>
  <c r="T735" i="4"/>
  <c r="I735" i="4" s="1"/>
  <c r="W735" i="4"/>
  <c r="L735" i="4" s="1"/>
  <c r="W737" i="6"/>
  <c r="L737" i="6" s="1"/>
  <c r="T737" i="6"/>
  <c r="I737" i="6" s="1"/>
  <c r="V737" i="6"/>
  <c r="K737" i="6" s="1"/>
  <c r="U737" i="6"/>
  <c r="J737" i="6" s="1"/>
  <c r="AC736" i="4"/>
  <c r="S737" i="4"/>
  <c r="H736" i="4"/>
  <c r="G736" i="4"/>
  <c r="G737" i="5"/>
  <c r="S738" i="5"/>
  <c r="H737" i="5"/>
  <c r="AC737" i="5"/>
  <c r="W736" i="4" l="1"/>
  <c r="L736" i="4" s="1"/>
  <c r="U736" i="4"/>
  <c r="J736" i="4" s="1"/>
  <c r="V736" i="4"/>
  <c r="K736" i="4" s="1"/>
  <c r="T736" i="4"/>
  <c r="I736" i="4" s="1"/>
  <c r="V738" i="6"/>
  <c r="K738" i="6" s="1"/>
  <c r="U738" i="6"/>
  <c r="J738" i="6" s="1"/>
  <c r="W738" i="6"/>
  <c r="L738" i="6" s="1"/>
  <c r="T738" i="6"/>
  <c r="I738" i="6" s="1"/>
  <c r="O736" i="4"/>
  <c r="N736" i="4"/>
  <c r="W737" i="5"/>
  <c r="L737" i="5" s="1"/>
  <c r="U737" i="5"/>
  <c r="J737" i="5" s="1"/>
  <c r="V737" i="5"/>
  <c r="K737" i="5" s="1"/>
  <c r="T737" i="5"/>
  <c r="I737" i="5" s="1"/>
  <c r="D813" i="4"/>
  <c r="C813" i="4"/>
  <c r="F812" i="4"/>
  <c r="B812" i="4" s="1"/>
  <c r="A812" i="4" s="1"/>
  <c r="AD736" i="4"/>
  <c r="AD737" i="5"/>
  <c r="N738" i="6"/>
  <c r="O738" i="6"/>
  <c r="H737" i="4"/>
  <c r="G737" i="4"/>
  <c r="AC737" i="4"/>
  <c r="S738" i="4"/>
  <c r="N737" i="5"/>
  <c r="O737" i="5"/>
  <c r="D813" i="6"/>
  <c r="C813" i="6"/>
  <c r="F812" i="6"/>
  <c r="B812" i="6" s="1"/>
  <c r="A812" i="6" s="1"/>
  <c r="AD738" i="6"/>
  <c r="D812" i="5"/>
  <c r="F811" i="5"/>
  <c r="B811" i="5" s="1"/>
  <c r="A811" i="5" s="1"/>
  <c r="C812" i="5"/>
  <c r="S739" i="5"/>
  <c r="H738" i="5"/>
  <c r="G738" i="5"/>
  <c r="AC738" i="5"/>
  <c r="S740" i="6"/>
  <c r="H739" i="6"/>
  <c r="AC739" i="6"/>
  <c r="G739" i="6"/>
  <c r="AD737" i="4" l="1"/>
  <c r="AD739" i="6"/>
  <c r="O738" i="5"/>
  <c r="N738" i="5"/>
  <c r="W739" i="6"/>
  <c r="L739" i="6" s="1"/>
  <c r="V739" i="6"/>
  <c r="K739" i="6" s="1"/>
  <c r="T739" i="6"/>
  <c r="I739" i="6" s="1"/>
  <c r="U739" i="6"/>
  <c r="J739" i="6" s="1"/>
  <c r="G739" i="5"/>
  <c r="S740" i="5"/>
  <c r="AC739" i="5"/>
  <c r="H739" i="5"/>
  <c r="D814" i="6"/>
  <c r="C814" i="6"/>
  <c r="F813" i="6"/>
  <c r="B813" i="6" s="1"/>
  <c r="A813" i="6" s="1"/>
  <c r="V737" i="4"/>
  <c r="K737" i="4" s="1"/>
  <c r="U737" i="4"/>
  <c r="J737" i="4" s="1"/>
  <c r="T737" i="4"/>
  <c r="I737" i="4" s="1"/>
  <c r="W737" i="4"/>
  <c r="L737" i="4" s="1"/>
  <c r="D814" i="4"/>
  <c r="F813" i="4"/>
  <c r="B813" i="4" s="1"/>
  <c r="A813" i="4" s="1"/>
  <c r="C814" i="4"/>
  <c r="D813" i="5"/>
  <c r="C813" i="5"/>
  <c r="F812" i="5"/>
  <c r="B812" i="5" s="1"/>
  <c r="A812" i="5" s="1"/>
  <c r="O737" i="4"/>
  <c r="N737" i="4"/>
  <c r="W738" i="5"/>
  <c r="L738" i="5" s="1"/>
  <c r="T738" i="5"/>
  <c r="I738" i="5" s="1"/>
  <c r="V738" i="5"/>
  <c r="K738" i="5" s="1"/>
  <c r="U738" i="5"/>
  <c r="J738" i="5" s="1"/>
  <c r="O739" i="6"/>
  <c r="N739" i="6"/>
  <c r="AC738" i="4"/>
  <c r="S739" i="4"/>
  <c r="H738" i="4"/>
  <c r="G738" i="4"/>
  <c r="G740" i="6"/>
  <c r="S741" i="6"/>
  <c r="AC740" i="6"/>
  <c r="H740" i="6"/>
  <c r="AD738" i="5"/>
  <c r="AD740" i="6" l="1"/>
  <c r="AD738" i="4"/>
  <c r="W739" i="5"/>
  <c r="L739" i="5" s="1"/>
  <c r="U739" i="5"/>
  <c r="J739" i="5" s="1"/>
  <c r="V739" i="5"/>
  <c r="K739" i="5" s="1"/>
  <c r="T739" i="5"/>
  <c r="I739" i="5" s="1"/>
  <c r="V740" i="6"/>
  <c r="K740" i="6" s="1"/>
  <c r="U740" i="6"/>
  <c r="J740" i="6" s="1"/>
  <c r="T740" i="6"/>
  <c r="I740" i="6" s="1"/>
  <c r="W740" i="6"/>
  <c r="L740" i="6" s="1"/>
  <c r="W738" i="4"/>
  <c r="L738" i="4" s="1"/>
  <c r="U738" i="4"/>
  <c r="J738" i="4" s="1"/>
  <c r="V738" i="4"/>
  <c r="K738" i="4" s="1"/>
  <c r="T738" i="4"/>
  <c r="I738" i="4" s="1"/>
  <c r="D814" i="5"/>
  <c r="F813" i="5"/>
  <c r="B813" i="5" s="1"/>
  <c r="A813" i="5" s="1"/>
  <c r="C814" i="5"/>
  <c r="D815" i="6"/>
  <c r="C815" i="6"/>
  <c r="F814" i="6"/>
  <c r="B814" i="6" s="1"/>
  <c r="A814" i="6" s="1"/>
  <c r="N739" i="5"/>
  <c r="O739" i="5"/>
  <c r="S742" i="6"/>
  <c r="AC741" i="6"/>
  <c r="H741" i="6"/>
  <c r="G741" i="6"/>
  <c r="N738" i="4"/>
  <c r="O738" i="4"/>
  <c r="H739" i="4"/>
  <c r="G739" i="4"/>
  <c r="AC739" i="4"/>
  <c r="S740" i="4"/>
  <c r="O740" i="6"/>
  <c r="N740" i="6"/>
  <c r="AD739" i="5"/>
  <c r="D815" i="4"/>
  <c r="C815" i="4"/>
  <c r="F814" i="4"/>
  <c r="B814" i="4" s="1"/>
  <c r="A814" i="4" s="1"/>
  <c r="S741" i="5"/>
  <c r="H740" i="5"/>
  <c r="G740" i="5"/>
  <c r="AC740" i="5"/>
  <c r="AD741" i="6" l="1"/>
  <c r="AD740" i="5"/>
  <c r="AD739" i="4"/>
  <c r="G742" i="6"/>
  <c r="AC742" i="6"/>
  <c r="H742" i="6"/>
  <c r="S743" i="6"/>
  <c r="V739" i="4"/>
  <c r="K739" i="4" s="1"/>
  <c r="U739" i="4"/>
  <c r="J739" i="4" s="1"/>
  <c r="T739" i="4"/>
  <c r="I739" i="4" s="1"/>
  <c r="W739" i="4"/>
  <c r="L739" i="4" s="1"/>
  <c r="AC740" i="4"/>
  <c r="S741" i="4"/>
  <c r="H740" i="4"/>
  <c r="G740" i="4"/>
  <c r="D816" i="4"/>
  <c r="F815" i="4"/>
  <c r="B815" i="4" s="1"/>
  <c r="A815" i="4" s="1"/>
  <c r="C816" i="4"/>
  <c r="O739" i="4"/>
  <c r="N739" i="4"/>
  <c r="D815" i="5"/>
  <c r="C815" i="5"/>
  <c r="F814" i="5"/>
  <c r="B814" i="5" s="1"/>
  <c r="A814" i="5" s="1"/>
  <c r="W740" i="5"/>
  <c r="L740" i="5" s="1"/>
  <c r="T740" i="5"/>
  <c r="I740" i="5" s="1"/>
  <c r="V740" i="5"/>
  <c r="K740" i="5" s="1"/>
  <c r="U740" i="5"/>
  <c r="J740" i="5" s="1"/>
  <c r="N740" i="5"/>
  <c r="O740" i="5"/>
  <c r="W741" i="6"/>
  <c r="L741" i="6" s="1"/>
  <c r="V741" i="6"/>
  <c r="K741" i="6" s="1"/>
  <c r="U741" i="6"/>
  <c r="J741" i="6" s="1"/>
  <c r="T741" i="6"/>
  <c r="I741" i="6" s="1"/>
  <c r="G741" i="5"/>
  <c r="S742" i="5"/>
  <c r="H741" i="5"/>
  <c r="AC741" i="5"/>
  <c r="O741" i="6"/>
  <c r="N741" i="6"/>
  <c r="D816" i="6"/>
  <c r="C816" i="6"/>
  <c r="F815" i="6"/>
  <c r="B815" i="6" s="1"/>
  <c r="A815" i="6" s="1"/>
  <c r="AD742" i="6" l="1"/>
  <c r="AD741" i="5"/>
  <c r="D817" i="6"/>
  <c r="F816" i="6"/>
  <c r="B816" i="6" s="1"/>
  <c r="A816" i="6" s="1"/>
  <c r="C817" i="6"/>
  <c r="W740" i="4"/>
  <c r="L740" i="4" s="1"/>
  <c r="U740" i="4"/>
  <c r="J740" i="4" s="1"/>
  <c r="T740" i="4"/>
  <c r="I740" i="4" s="1"/>
  <c r="V740" i="4"/>
  <c r="K740" i="4" s="1"/>
  <c r="N740" i="4"/>
  <c r="O740" i="4"/>
  <c r="H741" i="4"/>
  <c r="G741" i="4"/>
  <c r="AC741" i="4"/>
  <c r="S742" i="4"/>
  <c r="S744" i="6"/>
  <c r="AC743" i="6"/>
  <c r="H743" i="6"/>
  <c r="G743" i="6"/>
  <c r="C817" i="4"/>
  <c r="D817" i="4"/>
  <c r="F816" i="4"/>
  <c r="B816" i="4" s="1"/>
  <c r="A816" i="4" s="1"/>
  <c r="AD740" i="4"/>
  <c r="O742" i="6"/>
  <c r="N742" i="6"/>
  <c r="N741" i="5"/>
  <c r="O741" i="5"/>
  <c r="S743" i="5"/>
  <c r="H742" i="5"/>
  <c r="G742" i="5"/>
  <c r="AC742" i="5"/>
  <c r="V742" i="6"/>
  <c r="K742" i="6" s="1"/>
  <c r="W742" i="6"/>
  <c r="L742" i="6" s="1"/>
  <c r="T742" i="6"/>
  <c r="I742" i="6" s="1"/>
  <c r="U742" i="6"/>
  <c r="J742" i="6" s="1"/>
  <c r="W741" i="5"/>
  <c r="L741" i="5" s="1"/>
  <c r="U741" i="5"/>
  <c r="J741" i="5" s="1"/>
  <c r="V741" i="5"/>
  <c r="K741" i="5" s="1"/>
  <c r="T741" i="5"/>
  <c r="I741" i="5" s="1"/>
  <c r="D816" i="5"/>
  <c r="C816" i="5"/>
  <c r="F815" i="5"/>
  <c r="B815" i="5" s="1"/>
  <c r="A815" i="5" s="1"/>
  <c r="AD742" i="5" l="1"/>
  <c r="N741" i="4"/>
  <c r="O741" i="4"/>
  <c r="D818" i="4"/>
  <c r="C818" i="4"/>
  <c r="F817" i="4"/>
  <c r="B817" i="4" s="1"/>
  <c r="A817" i="4" s="1"/>
  <c r="W743" i="6"/>
  <c r="L743" i="6" s="1"/>
  <c r="U743" i="6"/>
  <c r="J743" i="6" s="1"/>
  <c r="T743" i="6"/>
  <c r="I743" i="6" s="1"/>
  <c r="V743" i="6"/>
  <c r="K743" i="6" s="1"/>
  <c r="N743" i="6"/>
  <c r="O743" i="6"/>
  <c r="D818" i="6"/>
  <c r="C818" i="6"/>
  <c r="F817" i="6"/>
  <c r="B817" i="6" s="1"/>
  <c r="A817" i="6" s="1"/>
  <c r="AD743" i="6"/>
  <c r="W742" i="5"/>
  <c r="L742" i="5" s="1"/>
  <c r="T742" i="5"/>
  <c r="I742" i="5" s="1"/>
  <c r="V742" i="5"/>
  <c r="K742" i="5" s="1"/>
  <c r="U742" i="5"/>
  <c r="J742" i="5" s="1"/>
  <c r="G744" i="6"/>
  <c r="AC744" i="6"/>
  <c r="S745" i="6"/>
  <c r="H744" i="6"/>
  <c r="D817" i="5"/>
  <c r="C817" i="5"/>
  <c r="F816" i="5"/>
  <c r="B816" i="5" s="1"/>
  <c r="A816" i="5" s="1"/>
  <c r="O742" i="5"/>
  <c r="N742" i="5"/>
  <c r="AC742" i="4"/>
  <c r="S743" i="4"/>
  <c r="G742" i="4"/>
  <c r="H742" i="4"/>
  <c r="V741" i="4"/>
  <c r="K741" i="4" s="1"/>
  <c r="U741" i="4"/>
  <c r="J741" i="4" s="1"/>
  <c r="T741" i="4"/>
  <c r="I741" i="4" s="1"/>
  <c r="W741" i="4"/>
  <c r="L741" i="4" s="1"/>
  <c r="G743" i="5"/>
  <c r="S744" i="5"/>
  <c r="AC743" i="5"/>
  <c r="H743" i="5"/>
  <c r="AD741" i="4"/>
  <c r="AD744" i="6" l="1"/>
  <c r="D819" i="6"/>
  <c r="C819" i="6"/>
  <c r="F818" i="6"/>
  <c r="B818" i="6" s="1"/>
  <c r="A818" i="6" s="1"/>
  <c r="AD742" i="4"/>
  <c r="O744" i="6"/>
  <c r="N744" i="6"/>
  <c r="C819" i="4"/>
  <c r="F818" i="4"/>
  <c r="B818" i="4" s="1"/>
  <c r="A818" i="4" s="1"/>
  <c r="D819" i="4"/>
  <c r="S746" i="6"/>
  <c r="G745" i="6"/>
  <c r="AC745" i="6"/>
  <c r="H745" i="6"/>
  <c r="O743" i="5"/>
  <c r="N743" i="5"/>
  <c r="AD743" i="5"/>
  <c r="S745" i="5"/>
  <c r="H744" i="5"/>
  <c r="G744" i="5"/>
  <c r="AC744" i="5"/>
  <c r="O742" i="4"/>
  <c r="N742" i="4"/>
  <c r="V744" i="6"/>
  <c r="K744" i="6" s="1"/>
  <c r="W744" i="6"/>
  <c r="L744" i="6" s="1"/>
  <c r="U744" i="6"/>
  <c r="J744" i="6" s="1"/>
  <c r="T744" i="6"/>
  <c r="I744" i="6" s="1"/>
  <c r="H743" i="4"/>
  <c r="G743" i="4"/>
  <c r="AC743" i="4"/>
  <c r="S744" i="4"/>
  <c r="W743" i="5"/>
  <c r="L743" i="5" s="1"/>
  <c r="U743" i="5"/>
  <c r="J743" i="5" s="1"/>
  <c r="V743" i="5"/>
  <c r="K743" i="5" s="1"/>
  <c r="T743" i="5"/>
  <c r="I743" i="5" s="1"/>
  <c r="W742" i="4"/>
  <c r="L742" i="4" s="1"/>
  <c r="U742" i="4"/>
  <c r="J742" i="4" s="1"/>
  <c r="T742" i="4"/>
  <c r="I742" i="4" s="1"/>
  <c r="V742" i="4"/>
  <c r="K742" i="4" s="1"/>
  <c r="D818" i="5"/>
  <c r="F817" i="5"/>
  <c r="B817" i="5" s="1"/>
  <c r="A817" i="5" s="1"/>
  <c r="C818" i="5"/>
  <c r="AD745" i="6" l="1"/>
  <c r="AD744" i="5"/>
  <c r="AC744" i="4"/>
  <c r="S745" i="4"/>
  <c r="G744" i="4"/>
  <c r="H744" i="4"/>
  <c r="H746" i="6"/>
  <c r="G746" i="6"/>
  <c r="AC746" i="6"/>
  <c r="S747" i="6"/>
  <c r="D819" i="5"/>
  <c r="C819" i="5"/>
  <c r="F818" i="5"/>
  <c r="B818" i="5" s="1"/>
  <c r="A818" i="5" s="1"/>
  <c r="AD743" i="4"/>
  <c r="G745" i="5"/>
  <c r="S746" i="5"/>
  <c r="H745" i="5"/>
  <c r="AC745" i="5"/>
  <c r="V743" i="4"/>
  <c r="K743" i="4" s="1"/>
  <c r="U743" i="4"/>
  <c r="J743" i="4" s="1"/>
  <c r="T743" i="4"/>
  <c r="I743" i="4" s="1"/>
  <c r="W743" i="4"/>
  <c r="L743" i="4" s="1"/>
  <c r="D820" i="4"/>
  <c r="C820" i="4"/>
  <c r="F819" i="4"/>
  <c r="B819" i="4" s="1"/>
  <c r="A819" i="4" s="1"/>
  <c r="O743" i="4"/>
  <c r="N743" i="4"/>
  <c r="O745" i="6"/>
  <c r="N745" i="6"/>
  <c r="D820" i="6"/>
  <c r="C820" i="6"/>
  <c r="F819" i="6"/>
  <c r="B819" i="6" s="1"/>
  <c r="A819" i="6" s="1"/>
  <c r="W744" i="5"/>
  <c r="L744" i="5" s="1"/>
  <c r="T744" i="5"/>
  <c r="I744" i="5" s="1"/>
  <c r="V744" i="5"/>
  <c r="K744" i="5" s="1"/>
  <c r="U744" i="5"/>
  <c r="J744" i="5" s="1"/>
  <c r="O744" i="5"/>
  <c r="N744" i="5"/>
  <c r="W745" i="6"/>
  <c r="L745" i="6" s="1"/>
  <c r="U745" i="6"/>
  <c r="J745" i="6" s="1"/>
  <c r="V745" i="6"/>
  <c r="K745" i="6" s="1"/>
  <c r="T745" i="6"/>
  <c r="I745" i="6" s="1"/>
  <c r="AD746" i="6" l="1"/>
  <c r="V746" i="6"/>
  <c r="K746" i="6" s="1"/>
  <c r="T746" i="6"/>
  <c r="I746" i="6" s="1"/>
  <c r="W746" i="6"/>
  <c r="L746" i="6" s="1"/>
  <c r="U746" i="6"/>
  <c r="J746" i="6" s="1"/>
  <c r="W745" i="5"/>
  <c r="L745" i="5" s="1"/>
  <c r="U745" i="5"/>
  <c r="J745" i="5" s="1"/>
  <c r="V745" i="5"/>
  <c r="K745" i="5" s="1"/>
  <c r="T745" i="5"/>
  <c r="I745" i="5" s="1"/>
  <c r="N746" i="6"/>
  <c r="O746" i="6"/>
  <c r="N744" i="4"/>
  <c r="O744" i="4"/>
  <c r="C821" i="4"/>
  <c r="D821" i="4"/>
  <c r="F820" i="4"/>
  <c r="B820" i="4" s="1"/>
  <c r="A820" i="4" s="1"/>
  <c r="D820" i="5"/>
  <c r="C820" i="5"/>
  <c r="F819" i="5"/>
  <c r="B819" i="5" s="1"/>
  <c r="A819" i="5" s="1"/>
  <c r="W744" i="4"/>
  <c r="L744" i="4" s="1"/>
  <c r="V744" i="4"/>
  <c r="K744" i="4" s="1"/>
  <c r="U744" i="4"/>
  <c r="J744" i="4" s="1"/>
  <c r="T744" i="4"/>
  <c r="I744" i="4" s="1"/>
  <c r="D821" i="6"/>
  <c r="F820" i="6"/>
  <c r="B820" i="6" s="1"/>
  <c r="A820" i="6" s="1"/>
  <c r="C821" i="6"/>
  <c r="AD745" i="5"/>
  <c r="H745" i="4"/>
  <c r="G745" i="4"/>
  <c r="AC745" i="4"/>
  <c r="S746" i="4"/>
  <c r="N745" i="5"/>
  <c r="O745" i="5"/>
  <c r="AD744" i="4"/>
  <c r="S747" i="5"/>
  <c r="H746" i="5"/>
  <c r="G746" i="5"/>
  <c r="AC746" i="5"/>
  <c r="S748" i="6"/>
  <c r="AC747" i="6"/>
  <c r="H747" i="6"/>
  <c r="G747" i="6"/>
  <c r="AD745" i="4" l="1"/>
  <c r="AC746" i="4"/>
  <c r="S747" i="4"/>
  <c r="H746" i="4"/>
  <c r="G746" i="4"/>
  <c r="D821" i="5"/>
  <c r="C821" i="5"/>
  <c r="F820" i="5"/>
  <c r="B820" i="5" s="1"/>
  <c r="A820" i="5" s="1"/>
  <c r="W746" i="5"/>
  <c r="L746" i="5" s="1"/>
  <c r="T746" i="5"/>
  <c r="I746" i="5" s="1"/>
  <c r="V746" i="5"/>
  <c r="K746" i="5" s="1"/>
  <c r="U746" i="5"/>
  <c r="J746" i="5" s="1"/>
  <c r="N746" i="5"/>
  <c r="O746" i="5"/>
  <c r="G747" i="5"/>
  <c r="S748" i="5"/>
  <c r="AC747" i="5"/>
  <c r="H747" i="5"/>
  <c r="V745" i="4"/>
  <c r="K745" i="4" s="1"/>
  <c r="U745" i="4"/>
  <c r="J745" i="4" s="1"/>
  <c r="T745" i="4"/>
  <c r="I745" i="4" s="1"/>
  <c r="W745" i="4"/>
  <c r="L745" i="4" s="1"/>
  <c r="W747" i="6"/>
  <c r="L747" i="6" s="1"/>
  <c r="U747" i="6"/>
  <c r="J747" i="6" s="1"/>
  <c r="T747" i="6"/>
  <c r="I747" i="6" s="1"/>
  <c r="V747" i="6"/>
  <c r="K747" i="6" s="1"/>
  <c r="N745" i="4"/>
  <c r="O745" i="4"/>
  <c r="D822" i="4"/>
  <c r="C822" i="4"/>
  <c r="F821" i="4"/>
  <c r="B821" i="4" s="1"/>
  <c r="A821" i="4" s="1"/>
  <c r="N747" i="6"/>
  <c r="O747" i="6"/>
  <c r="H748" i="6"/>
  <c r="G748" i="6"/>
  <c r="AC748" i="6"/>
  <c r="S749" i="6"/>
  <c r="D822" i="6"/>
  <c r="F821" i="6"/>
  <c r="B821" i="6" s="1"/>
  <c r="A821" i="6" s="1"/>
  <c r="C822" i="6"/>
  <c r="AD747" i="6"/>
  <c r="AD746" i="5"/>
  <c r="AD748" i="6" l="1"/>
  <c r="AD747" i="5"/>
  <c r="AD746" i="4"/>
  <c r="D822" i="5"/>
  <c r="F821" i="5"/>
  <c r="B821" i="5" s="1"/>
  <c r="A821" i="5" s="1"/>
  <c r="C822" i="5"/>
  <c r="S750" i="6"/>
  <c r="H749" i="6"/>
  <c r="G749" i="6"/>
  <c r="AC749" i="6"/>
  <c r="C823" i="4"/>
  <c r="F822" i="4"/>
  <c r="B822" i="4" s="1"/>
  <c r="A822" i="4" s="1"/>
  <c r="D823" i="4"/>
  <c r="O747" i="5"/>
  <c r="N747" i="5"/>
  <c r="W746" i="4"/>
  <c r="L746" i="4" s="1"/>
  <c r="V746" i="4"/>
  <c r="K746" i="4" s="1"/>
  <c r="U746" i="4"/>
  <c r="J746" i="4" s="1"/>
  <c r="T746" i="4"/>
  <c r="I746" i="4" s="1"/>
  <c r="O746" i="4"/>
  <c r="N746" i="4"/>
  <c r="V748" i="6"/>
  <c r="K748" i="6" s="1"/>
  <c r="T748" i="6"/>
  <c r="I748" i="6" s="1"/>
  <c r="U748" i="6"/>
  <c r="J748" i="6" s="1"/>
  <c r="W748" i="6"/>
  <c r="L748" i="6" s="1"/>
  <c r="F822" i="6"/>
  <c r="B822" i="6" s="1"/>
  <c r="A822" i="6" s="1"/>
  <c r="C823" i="6"/>
  <c r="D823" i="6"/>
  <c r="O748" i="6"/>
  <c r="N748" i="6"/>
  <c r="S749" i="5"/>
  <c r="H748" i="5"/>
  <c r="G748" i="5"/>
  <c r="AC748" i="5"/>
  <c r="H747" i="4"/>
  <c r="G747" i="4"/>
  <c r="AC747" i="4"/>
  <c r="S748" i="4"/>
  <c r="W747" i="5"/>
  <c r="L747" i="5" s="1"/>
  <c r="U747" i="5"/>
  <c r="J747" i="5" s="1"/>
  <c r="V747" i="5"/>
  <c r="K747" i="5" s="1"/>
  <c r="T747" i="5"/>
  <c r="I747" i="5" s="1"/>
  <c r="AD747" i="4" l="1"/>
  <c r="AD749" i="6"/>
  <c r="G749" i="5"/>
  <c r="S750" i="5"/>
  <c r="H749" i="5"/>
  <c r="AC749" i="5"/>
  <c r="N748" i="5"/>
  <c r="O748" i="5"/>
  <c r="AC748" i="4"/>
  <c r="S749" i="4"/>
  <c r="G748" i="4"/>
  <c r="H748" i="4"/>
  <c r="D824" i="4"/>
  <c r="C824" i="4"/>
  <c r="F823" i="4"/>
  <c r="B823" i="4" s="1"/>
  <c r="A823" i="4" s="1"/>
  <c r="D823" i="5"/>
  <c r="C823" i="5"/>
  <c r="F822" i="5"/>
  <c r="B822" i="5" s="1"/>
  <c r="A822" i="5" s="1"/>
  <c r="V747" i="4"/>
  <c r="K747" i="4" s="1"/>
  <c r="U747" i="4"/>
  <c r="J747" i="4" s="1"/>
  <c r="T747" i="4"/>
  <c r="I747" i="4" s="1"/>
  <c r="W747" i="4"/>
  <c r="L747" i="4" s="1"/>
  <c r="N747" i="4"/>
  <c r="O747" i="4"/>
  <c r="AD748" i="5"/>
  <c r="D824" i="6"/>
  <c r="F823" i="6"/>
  <c r="B823" i="6" s="1"/>
  <c r="A823" i="6" s="1"/>
  <c r="C824" i="6"/>
  <c r="W749" i="6"/>
  <c r="L749" i="6" s="1"/>
  <c r="U749" i="6"/>
  <c r="J749" i="6" s="1"/>
  <c r="V749" i="6"/>
  <c r="K749" i="6" s="1"/>
  <c r="T749" i="6"/>
  <c r="I749" i="6" s="1"/>
  <c r="H750" i="6"/>
  <c r="G750" i="6"/>
  <c r="AC750" i="6"/>
  <c r="S751" i="6"/>
  <c r="W748" i="5"/>
  <c r="L748" i="5" s="1"/>
  <c r="T748" i="5"/>
  <c r="I748" i="5" s="1"/>
  <c r="V748" i="5"/>
  <c r="K748" i="5" s="1"/>
  <c r="U748" i="5"/>
  <c r="J748" i="5" s="1"/>
  <c r="N749" i="6"/>
  <c r="O749" i="6"/>
  <c r="AD749" i="5" l="1"/>
  <c r="AD748" i="4"/>
  <c r="AD750" i="6"/>
  <c r="C825" i="4"/>
  <c r="D825" i="4"/>
  <c r="F824" i="4"/>
  <c r="B824" i="4" s="1"/>
  <c r="A824" i="4" s="1"/>
  <c r="S752" i="6"/>
  <c r="AC751" i="6"/>
  <c r="G751" i="6"/>
  <c r="H751" i="6"/>
  <c r="V750" i="6"/>
  <c r="K750" i="6" s="1"/>
  <c r="T750" i="6"/>
  <c r="I750" i="6" s="1"/>
  <c r="W750" i="6"/>
  <c r="L750" i="6" s="1"/>
  <c r="U750" i="6"/>
  <c r="J750" i="6" s="1"/>
  <c r="N749" i="5"/>
  <c r="O749" i="5"/>
  <c r="H749" i="4"/>
  <c r="G749" i="4"/>
  <c r="AC749" i="4"/>
  <c r="S750" i="4"/>
  <c r="O750" i="6"/>
  <c r="N750" i="6"/>
  <c r="C825" i="6"/>
  <c r="F824" i="6"/>
  <c r="B824" i="6" s="1"/>
  <c r="A824" i="6" s="1"/>
  <c r="D825" i="6"/>
  <c r="D824" i="5"/>
  <c r="F823" i="5"/>
  <c r="B823" i="5" s="1"/>
  <c r="A823" i="5" s="1"/>
  <c r="C824" i="5"/>
  <c r="O748" i="4"/>
  <c r="N748" i="4"/>
  <c r="S751" i="5"/>
  <c r="H750" i="5"/>
  <c r="G750" i="5"/>
  <c r="AC750" i="5"/>
  <c r="W748" i="4"/>
  <c r="L748" i="4" s="1"/>
  <c r="V748" i="4"/>
  <c r="K748" i="4" s="1"/>
  <c r="U748" i="4"/>
  <c r="J748" i="4" s="1"/>
  <c r="T748" i="4"/>
  <c r="I748" i="4" s="1"/>
  <c r="W749" i="5"/>
  <c r="L749" i="5" s="1"/>
  <c r="U749" i="5"/>
  <c r="J749" i="5" s="1"/>
  <c r="V749" i="5"/>
  <c r="K749" i="5" s="1"/>
  <c r="T749" i="5"/>
  <c r="I749" i="5" s="1"/>
  <c r="AD750" i="5" l="1"/>
  <c r="W750" i="5"/>
  <c r="L750" i="5" s="1"/>
  <c r="T750" i="5"/>
  <c r="I750" i="5" s="1"/>
  <c r="V750" i="5"/>
  <c r="K750" i="5" s="1"/>
  <c r="U750" i="5"/>
  <c r="J750" i="5" s="1"/>
  <c r="AD751" i="6"/>
  <c r="O750" i="5"/>
  <c r="N750" i="5"/>
  <c r="AC750" i="4"/>
  <c r="S751" i="4"/>
  <c r="H750" i="4"/>
  <c r="G750" i="4"/>
  <c r="H752" i="6"/>
  <c r="G752" i="6"/>
  <c r="AC752" i="6"/>
  <c r="S753" i="6"/>
  <c r="G751" i="5"/>
  <c r="S752" i="5"/>
  <c r="AC751" i="5"/>
  <c r="H751" i="5"/>
  <c r="AD749" i="4"/>
  <c r="V749" i="4"/>
  <c r="K749" i="4" s="1"/>
  <c r="U749" i="4"/>
  <c r="J749" i="4" s="1"/>
  <c r="T749" i="4"/>
  <c r="I749" i="4" s="1"/>
  <c r="W749" i="4"/>
  <c r="L749" i="4" s="1"/>
  <c r="D826" i="6"/>
  <c r="C826" i="6"/>
  <c r="F825" i="6"/>
  <c r="B825" i="6" s="1"/>
  <c r="A825" i="6" s="1"/>
  <c r="O749" i="4"/>
  <c r="N749" i="4"/>
  <c r="W751" i="6"/>
  <c r="L751" i="6" s="1"/>
  <c r="U751" i="6"/>
  <c r="J751" i="6" s="1"/>
  <c r="T751" i="6"/>
  <c r="I751" i="6" s="1"/>
  <c r="V751" i="6"/>
  <c r="K751" i="6" s="1"/>
  <c r="D825" i="5"/>
  <c r="C825" i="5"/>
  <c r="F824" i="5"/>
  <c r="B824" i="5" s="1"/>
  <c r="A824" i="5" s="1"/>
  <c r="D826" i="4"/>
  <c r="C826" i="4"/>
  <c r="F825" i="4"/>
  <c r="B825" i="4" s="1"/>
  <c r="A825" i="4" s="1"/>
  <c r="O751" i="6"/>
  <c r="N751" i="6"/>
  <c r="AD752" i="6" l="1"/>
  <c r="AD751" i="5"/>
  <c r="F826" i="6"/>
  <c r="B826" i="6" s="1"/>
  <c r="A826" i="6" s="1"/>
  <c r="D827" i="6"/>
  <c r="C827" i="6"/>
  <c r="V752" i="6"/>
  <c r="K752" i="6" s="1"/>
  <c r="T752" i="6"/>
  <c r="I752" i="6" s="1"/>
  <c r="U752" i="6"/>
  <c r="J752" i="6" s="1"/>
  <c r="W752" i="6"/>
  <c r="L752" i="6" s="1"/>
  <c r="O752" i="6"/>
  <c r="N752" i="6"/>
  <c r="N751" i="5"/>
  <c r="O751" i="5"/>
  <c r="W750" i="4"/>
  <c r="L750" i="4" s="1"/>
  <c r="V750" i="4"/>
  <c r="K750" i="4" s="1"/>
  <c r="U750" i="4"/>
  <c r="J750" i="4" s="1"/>
  <c r="T750" i="4"/>
  <c r="I750" i="4" s="1"/>
  <c r="D826" i="5"/>
  <c r="F825" i="5"/>
  <c r="B825" i="5" s="1"/>
  <c r="A825" i="5" s="1"/>
  <c r="C826" i="5"/>
  <c r="N750" i="4"/>
  <c r="O750" i="4"/>
  <c r="S753" i="5"/>
  <c r="H752" i="5"/>
  <c r="G752" i="5"/>
  <c r="AC752" i="5"/>
  <c r="H751" i="4"/>
  <c r="G751" i="4"/>
  <c r="AC751" i="4"/>
  <c r="S752" i="4"/>
  <c r="W751" i="5"/>
  <c r="L751" i="5" s="1"/>
  <c r="U751" i="5"/>
  <c r="J751" i="5" s="1"/>
  <c r="V751" i="5"/>
  <c r="K751" i="5" s="1"/>
  <c r="T751" i="5"/>
  <c r="I751" i="5" s="1"/>
  <c r="AD750" i="4"/>
  <c r="C827" i="4"/>
  <c r="F826" i="4"/>
  <c r="B826" i="4" s="1"/>
  <c r="A826" i="4" s="1"/>
  <c r="D827" i="4"/>
  <c r="S754" i="6"/>
  <c r="H753" i="6"/>
  <c r="G753" i="6"/>
  <c r="AC753" i="6"/>
  <c r="AD753" i="6" l="1"/>
  <c r="AD751" i="4"/>
  <c r="O752" i="5"/>
  <c r="N752" i="5"/>
  <c r="G753" i="5"/>
  <c r="S754" i="5"/>
  <c r="H753" i="5"/>
  <c r="AC753" i="5"/>
  <c r="D828" i="4"/>
  <c r="C828" i="4"/>
  <c r="F827" i="4"/>
  <c r="B827" i="4" s="1"/>
  <c r="A827" i="4" s="1"/>
  <c r="AC752" i="4"/>
  <c r="S753" i="4"/>
  <c r="G752" i="4"/>
  <c r="H752" i="4"/>
  <c r="D828" i="6"/>
  <c r="C828" i="6"/>
  <c r="F827" i="6"/>
  <c r="B827" i="6" s="1"/>
  <c r="A827" i="6" s="1"/>
  <c r="W752" i="5"/>
  <c r="L752" i="5" s="1"/>
  <c r="T752" i="5"/>
  <c r="I752" i="5" s="1"/>
  <c r="V752" i="5"/>
  <c r="K752" i="5" s="1"/>
  <c r="U752" i="5"/>
  <c r="J752" i="5" s="1"/>
  <c r="W753" i="6"/>
  <c r="L753" i="6" s="1"/>
  <c r="U753" i="6"/>
  <c r="J753" i="6" s="1"/>
  <c r="V753" i="6"/>
  <c r="K753" i="6" s="1"/>
  <c r="T753" i="6"/>
  <c r="I753" i="6" s="1"/>
  <c r="V751" i="4"/>
  <c r="K751" i="4" s="1"/>
  <c r="U751" i="4"/>
  <c r="J751" i="4" s="1"/>
  <c r="T751" i="4"/>
  <c r="I751" i="4" s="1"/>
  <c r="W751" i="4"/>
  <c r="L751" i="4" s="1"/>
  <c r="O753" i="6"/>
  <c r="N753" i="6"/>
  <c r="N751" i="4"/>
  <c r="O751" i="4"/>
  <c r="D827" i="5"/>
  <c r="C827" i="5"/>
  <c r="F826" i="5"/>
  <c r="B826" i="5" s="1"/>
  <c r="A826" i="5" s="1"/>
  <c r="H754" i="6"/>
  <c r="G754" i="6"/>
  <c r="AC754" i="6"/>
  <c r="S755" i="6"/>
  <c r="AD752" i="5"/>
  <c r="AD754" i="6" l="1"/>
  <c r="AD753" i="5"/>
  <c r="AD752" i="4"/>
  <c r="O752" i="4"/>
  <c r="N752" i="4"/>
  <c r="W752" i="4"/>
  <c r="L752" i="4" s="1"/>
  <c r="V752" i="4"/>
  <c r="K752" i="4" s="1"/>
  <c r="U752" i="4"/>
  <c r="J752" i="4" s="1"/>
  <c r="T752" i="4"/>
  <c r="I752" i="4" s="1"/>
  <c r="H753" i="4"/>
  <c r="G753" i="4"/>
  <c r="AC753" i="4"/>
  <c r="S754" i="4"/>
  <c r="O753" i="5"/>
  <c r="N753" i="5"/>
  <c r="N754" i="6"/>
  <c r="O754" i="6"/>
  <c r="D828" i="5"/>
  <c r="F827" i="5"/>
  <c r="B827" i="5" s="1"/>
  <c r="A827" i="5" s="1"/>
  <c r="C828" i="5"/>
  <c r="S755" i="5"/>
  <c r="H754" i="5"/>
  <c r="G754" i="5"/>
  <c r="AC754" i="5"/>
  <c r="S756" i="6"/>
  <c r="AC755" i="6"/>
  <c r="H755" i="6"/>
  <c r="G755" i="6"/>
  <c r="D829" i="6"/>
  <c r="C829" i="6"/>
  <c r="F828" i="6"/>
  <c r="B828" i="6" s="1"/>
  <c r="A828" i="6" s="1"/>
  <c r="C829" i="4"/>
  <c r="D829" i="4"/>
  <c r="F828" i="4"/>
  <c r="B828" i="4" s="1"/>
  <c r="A828" i="4" s="1"/>
  <c r="W753" i="5"/>
  <c r="L753" i="5" s="1"/>
  <c r="U753" i="5"/>
  <c r="J753" i="5" s="1"/>
  <c r="V753" i="5"/>
  <c r="K753" i="5" s="1"/>
  <c r="T753" i="5"/>
  <c r="I753" i="5" s="1"/>
  <c r="V754" i="6"/>
  <c r="K754" i="6" s="1"/>
  <c r="T754" i="6"/>
  <c r="I754" i="6" s="1"/>
  <c r="W754" i="6"/>
  <c r="L754" i="6" s="1"/>
  <c r="U754" i="6"/>
  <c r="J754" i="6" s="1"/>
  <c r="N754" i="5" l="1"/>
  <c r="O754" i="5"/>
  <c r="G755" i="5"/>
  <c r="S756" i="5"/>
  <c r="AC755" i="5"/>
  <c r="H755" i="5"/>
  <c r="O753" i="4"/>
  <c r="N753" i="4"/>
  <c r="W755" i="6"/>
  <c r="L755" i="6" s="1"/>
  <c r="U755" i="6"/>
  <c r="J755" i="6" s="1"/>
  <c r="T755" i="6"/>
  <c r="I755" i="6" s="1"/>
  <c r="V755" i="6"/>
  <c r="K755" i="6" s="1"/>
  <c r="W754" i="5"/>
  <c r="L754" i="5" s="1"/>
  <c r="T754" i="5"/>
  <c r="I754" i="5" s="1"/>
  <c r="V754" i="5"/>
  <c r="K754" i="5" s="1"/>
  <c r="U754" i="5"/>
  <c r="J754" i="5" s="1"/>
  <c r="D830" i="4"/>
  <c r="C830" i="4"/>
  <c r="F829" i="4"/>
  <c r="B829" i="4" s="1"/>
  <c r="A829" i="4" s="1"/>
  <c r="O755" i="6"/>
  <c r="N755" i="6"/>
  <c r="D829" i="5"/>
  <c r="C829" i="5"/>
  <c r="F828" i="5"/>
  <c r="B828" i="5" s="1"/>
  <c r="A828" i="5" s="1"/>
  <c r="AD755" i="6"/>
  <c r="AC754" i="4"/>
  <c r="S755" i="4"/>
  <c r="H754" i="4"/>
  <c r="G754" i="4"/>
  <c r="H756" i="6"/>
  <c r="G756" i="6"/>
  <c r="AC756" i="6"/>
  <c r="S757" i="6"/>
  <c r="AD753" i="4"/>
  <c r="D830" i="6"/>
  <c r="F829" i="6"/>
  <c r="B829" i="6" s="1"/>
  <c r="A829" i="6" s="1"/>
  <c r="C830" i="6"/>
  <c r="AD754" i="5"/>
  <c r="V753" i="4"/>
  <c r="K753" i="4" s="1"/>
  <c r="U753" i="4"/>
  <c r="J753" i="4" s="1"/>
  <c r="T753" i="4"/>
  <c r="I753" i="4" s="1"/>
  <c r="W753" i="4"/>
  <c r="L753" i="4" s="1"/>
  <c r="AD756" i="6" l="1"/>
  <c r="AD755" i="5"/>
  <c r="V756" i="6"/>
  <c r="K756" i="6" s="1"/>
  <c r="T756" i="6"/>
  <c r="I756" i="6" s="1"/>
  <c r="U756" i="6"/>
  <c r="J756" i="6" s="1"/>
  <c r="W756" i="6"/>
  <c r="L756" i="6" s="1"/>
  <c r="O755" i="5"/>
  <c r="N755" i="5"/>
  <c r="N756" i="6"/>
  <c r="O756" i="6"/>
  <c r="C831" i="4"/>
  <c r="F830" i="4"/>
  <c r="B830" i="4" s="1"/>
  <c r="A830" i="4" s="1"/>
  <c r="D831" i="4"/>
  <c r="W754" i="4"/>
  <c r="L754" i="4" s="1"/>
  <c r="V754" i="4"/>
  <c r="K754" i="4" s="1"/>
  <c r="U754" i="4"/>
  <c r="J754" i="4" s="1"/>
  <c r="T754" i="4"/>
  <c r="I754" i="4" s="1"/>
  <c r="D830" i="5"/>
  <c r="F829" i="5"/>
  <c r="B829" i="5" s="1"/>
  <c r="A829" i="5" s="1"/>
  <c r="C830" i="5"/>
  <c r="S757" i="5"/>
  <c r="H756" i="5"/>
  <c r="G756" i="5"/>
  <c r="AC756" i="5"/>
  <c r="N754" i="4"/>
  <c r="O754" i="4"/>
  <c r="W755" i="5"/>
  <c r="L755" i="5" s="1"/>
  <c r="U755" i="5"/>
  <c r="J755" i="5" s="1"/>
  <c r="V755" i="5"/>
  <c r="K755" i="5" s="1"/>
  <c r="T755" i="5"/>
  <c r="I755" i="5" s="1"/>
  <c r="D831" i="6"/>
  <c r="C831" i="6"/>
  <c r="F830" i="6"/>
  <c r="B830" i="6" s="1"/>
  <c r="A830" i="6" s="1"/>
  <c r="H755" i="4"/>
  <c r="G755" i="4"/>
  <c r="AC755" i="4"/>
  <c r="S756" i="4"/>
  <c r="AD754" i="4"/>
  <c r="S758" i="6"/>
  <c r="H757" i="6"/>
  <c r="G757" i="6"/>
  <c r="AC757" i="6"/>
  <c r="AD755" i="4" l="1"/>
  <c r="AD756" i="5"/>
  <c r="AC756" i="4"/>
  <c r="S757" i="4"/>
  <c r="G756" i="4"/>
  <c r="H756" i="4"/>
  <c r="AD757" i="6"/>
  <c r="V755" i="4"/>
  <c r="K755" i="4" s="1"/>
  <c r="U755" i="4"/>
  <c r="J755" i="4" s="1"/>
  <c r="T755" i="4"/>
  <c r="I755" i="4" s="1"/>
  <c r="W755" i="4"/>
  <c r="L755" i="4" s="1"/>
  <c r="W756" i="5"/>
  <c r="L756" i="5" s="1"/>
  <c r="T756" i="5"/>
  <c r="I756" i="5" s="1"/>
  <c r="V756" i="5"/>
  <c r="K756" i="5" s="1"/>
  <c r="U756" i="5"/>
  <c r="J756" i="5" s="1"/>
  <c r="N756" i="5"/>
  <c r="O756" i="5"/>
  <c r="D832" i="4"/>
  <c r="C832" i="4"/>
  <c r="F831" i="4"/>
  <c r="B831" i="4" s="1"/>
  <c r="A831" i="4" s="1"/>
  <c r="D831" i="5"/>
  <c r="C831" i="5"/>
  <c r="F830" i="5"/>
  <c r="B830" i="5" s="1"/>
  <c r="A830" i="5" s="1"/>
  <c r="O755" i="4"/>
  <c r="N755" i="4"/>
  <c r="G757" i="5"/>
  <c r="S758" i="5"/>
  <c r="H757" i="5"/>
  <c r="AC757" i="5"/>
  <c r="W757" i="6"/>
  <c r="L757" i="6" s="1"/>
  <c r="U757" i="6"/>
  <c r="J757" i="6" s="1"/>
  <c r="V757" i="6"/>
  <c r="K757" i="6" s="1"/>
  <c r="T757" i="6"/>
  <c r="I757" i="6" s="1"/>
  <c r="O757" i="6"/>
  <c r="N757" i="6"/>
  <c r="H758" i="6"/>
  <c r="G758" i="6"/>
  <c r="AC758" i="6"/>
  <c r="S759" i="6"/>
  <c r="D832" i="6"/>
  <c r="F831" i="6"/>
  <c r="B831" i="6" s="1"/>
  <c r="A831" i="6" s="1"/>
  <c r="C832" i="6"/>
  <c r="AD758" i="6" l="1"/>
  <c r="AD757" i="5"/>
  <c r="S760" i="6"/>
  <c r="AC759" i="6"/>
  <c r="G759" i="6"/>
  <c r="H759" i="6"/>
  <c r="V758" i="6"/>
  <c r="K758" i="6" s="1"/>
  <c r="T758" i="6"/>
  <c r="I758" i="6" s="1"/>
  <c r="W758" i="6"/>
  <c r="L758" i="6" s="1"/>
  <c r="U758" i="6"/>
  <c r="J758" i="6" s="1"/>
  <c r="O758" i="6"/>
  <c r="N758" i="6"/>
  <c r="D832" i="5"/>
  <c r="C832" i="5"/>
  <c r="F831" i="5"/>
  <c r="B831" i="5" s="1"/>
  <c r="A831" i="5" s="1"/>
  <c r="O756" i="4"/>
  <c r="N756" i="4"/>
  <c r="C833" i="4"/>
  <c r="D833" i="4"/>
  <c r="F832" i="4"/>
  <c r="B832" i="4" s="1"/>
  <c r="A832" i="4" s="1"/>
  <c r="N757" i="5"/>
  <c r="O757" i="5"/>
  <c r="W756" i="4"/>
  <c r="L756" i="4" s="1"/>
  <c r="V756" i="4"/>
  <c r="K756" i="4" s="1"/>
  <c r="U756" i="4"/>
  <c r="J756" i="4" s="1"/>
  <c r="T756" i="4"/>
  <c r="I756" i="4" s="1"/>
  <c r="D833" i="6"/>
  <c r="C833" i="6"/>
  <c r="F832" i="6"/>
  <c r="B832" i="6" s="1"/>
  <c r="A832" i="6" s="1"/>
  <c r="S759" i="5"/>
  <c r="H758" i="5"/>
  <c r="G758" i="5"/>
  <c r="AC758" i="5"/>
  <c r="H757" i="4"/>
  <c r="G757" i="4"/>
  <c r="AC757" i="4"/>
  <c r="S758" i="4"/>
  <c r="W757" i="5"/>
  <c r="L757" i="5" s="1"/>
  <c r="U757" i="5"/>
  <c r="J757" i="5" s="1"/>
  <c r="V757" i="5"/>
  <c r="K757" i="5" s="1"/>
  <c r="T757" i="5"/>
  <c r="I757" i="5" s="1"/>
  <c r="AD756" i="4"/>
  <c r="AC758" i="4" l="1"/>
  <c r="S759" i="4"/>
  <c r="H758" i="4"/>
  <c r="G758" i="4"/>
  <c r="D834" i="4"/>
  <c r="C834" i="4"/>
  <c r="F833" i="4"/>
  <c r="B833" i="4" s="1"/>
  <c r="A833" i="4" s="1"/>
  <c r="G759" i="5"/>
  <c r="S760" i="5"/>
  <c r="AC759" i="5"/>
  <c r="H759" i="5"/>
  <c r="AD757" i="4"/>
  <c r="D834" i="6"/>
  <c r="C834" i="6"/>
  <c r="F833" i="6"/>
  <c r="B833" i="6" s="1"/>
  <c r="A833" i="6" s="1"/>
  <c r="V757" i="4"/>
  <c r="K757" i="4" s="1"/>
  <c r="U757" i="4"/>
  <c r="J757" i="4" s="1"/>
  <c r="T757" i="4"/>
  <c r="I757" i="4" s="1"/>
  <c r="W757" i="4"/>
  <c r="L757" i="4" s="1"/>
  <c r="N759" i="6"/>
  <c r="O759" i="6"/>
  <c r="O758" i="5"/>
  <c r="N758" i="5"/>
  <c r="N757" i="4"/>
  <c r="O757" i="4"/>
  <c r="W759" i="6"/>
  <c r="L759" i="6" s="1"/>
  <c r="U759" i="6"/>
  <c r="J759" i="6" s="1"/>
  <c r="T759" i="6"/>
  <c r="I759" i="6" s="1"/>
  <c r="V759" i="6"/>
  <c r="K759" i="6" s="1"/>
  <c r="AD758" i="5"/>
  <c r="AD759" i="6"/>
  <c r="W758" i="5"/>
  <c r="L758" i="5" s="1"/>
  <c r="T758" i="5"/>
  <c r="I758" i="5" s="1"/>
  <c r="V758" i="5"/>
  <c r="K758" i="5" s="1"/>
  <c r="U758" i="5"/>
  <c r="J758" i="5" s="1"/>
  <c r="D833" i="5"/>
  <c r="C833" i="5"/>
  <c r="F832" i="5"/>
  <c r="B832" i="5" s="1"/>
  <c r="A832" i="5" s="1"/>
  <c r="H760" i="6"/>
  <c r="G760" i="6"/>
  <c r="AC760" i="6"/>
  <c r="S761" i="6"/>
  <c r="AD760" i="6" l="1"/>
  <c r="AD759" i="5"/>
  <c r="N759" i="5"/>
  <c r="O759" i="5"/>
  <c r="C835" i="4"/>
  <c r="F834" i="4"/>
  <c r="B834" i="4" s="1"/>
  <c r="A834" i="4" s="1"/>
  <c r="D835" i="4"/>
  <c r="W758" i="4"/>
  <c r="L758" i="4" s="1"/>
  <c r="V758" i="4"/>
  <c r="K758" i="4" s="1"/>
  <c r="U758" i="4"/>
  <c r="J758" i="4" s="1"/>
  <c r="T758" i="4"/>
  <c r="I758" i="4" s="1"/>
  <c r="S761" i="5"/>
  <c r="H760" i="5"/>
  <c r="G760" i="5"/>
  <c r="AC760" i="5"/>
  <c r="N758" i="4"/>
  <c r="O758" i="4"/>
  <c r="W759" i="5"/>
  <c r="L759" i="5" s="1"/>
  <c r="U759" i="5"/>
  <c r="J759" i="5" s="1"/>
  <c r="V759" i="5"/>
  <c r="K759" i="5" s="1"/>
  <c r="T759" i="5"/>
  <c r="I759" i="5" s="1"/>
  <c r="H759" i="4"/>
  <c r="G759" i="4"/>
  <c r="AC759" i="4"/>
  <c r="S760" i="4"/>
  <c r="S762" i="6"/>
  <c r="H761" i="6"/>
  <c r="G761" i="6"/>
  <c r="AC761" i="6"/>
  <c r="V760" i="6"/>
  <c r="K760" i="6" s="1"/>
  <c r="T760" i="6"/>
  <c r="I760" i="6" s="1"/>
  <c r="U760" i="6"/>
  <c r="J760" i="6" s="1"/>
  <c r="W760" i="6"/>
  <c r="L760" i="6" s="1"/>
  <c r="N760" i="6"/>
  <c r="O760" i="6"/>
  <c r="AD758" i="4"/>
  <c r="D834" i="5"/>
  <c r="F833" i="5"/>
  <c r="B833" i="5" s="1"/>
  <c r="A833" i="5" s="1"/>
  <c r="C834" i="5"/>
  <c r="D835" i="6"/>
  <c r="C835" i="6"/>
  <c r="F834" i="6"/>
  <c r="B834" i="6" s="1"/>
  <c r="A834" i="6" s="1"/>
  <c r="AD760" i="5" l="1"/>
  <c r="AD761" i="6"/>
  <c r="H762" i="6"/>
  <c r="G762" i="6"/>
  <c r="AC762" i="6"/>
  <c r="S763" i="6"/>
  <c r="D836" i="4"/>
  <c r="C836" i="4"/>
  <c r="F835" i="4"/>
  <c r="B835" i="4" s="1"/>
  <c r="A835" i="4" s="1"/>
  <c r="AC760" i="4"/>
  <c r="S761" i="4"/>
  <c r="G760" i="4"/>
  <c r="H760" i="4"/>
  <c r="D835" i="5"/>
  <c r="C835" i="5"/>
  <c r="F834" i="5"/>
  <c r="B834" i="5" s="1"/>
  <c r="A834" i="5" s="1"/>
  <c r="AD759" i="4"/>
  <c r="V759" i="4"/>
  <c r="K759" i="4" s="1"/>
  <c r="U759" i="4"/>
  <c r="J759" i="4" s="1"/>
  <c r="T759" i="4"/>
  <c r="I759" i="4" s="1"/>
  <c r="W759" i="4"/>
  <c r="L759" i="4" s="1"/>
  <c r="O759" i="4"/>
  <c r="N759" i="4"/>
  <c r="N761" i="6"/>
  <c r="O761" i="6"/>
  <c r="W760" i="5"/>
  <c r="L760" i="5" s="1"/>
  <c r="T760" i="5"/>
  <c r="I760" i="5" s="1"/>
  <c r="V760" i="5"/>
  <c r="K760" i="5" s="1"/>
  <c r="U760" i="5"/>
  <c r="J760" i="5" s="1"/>
  <c r="G761" i="5"/>
  <c r="S762" i="5"/>
  <c r="H761" i="5"/>
  <c r="AC761" i="5"/>
  <c r="D836" i="6"/>
  <c r="C836" i="6"/>
  <c r="F835" i="6"/>
  <c r="B835" i="6" s="1"/>
  <c r="A835" i="6" s="1"/>
  <c r="W761" i="6"/>
  <c r="L761" i="6" s="1"/>
  <c r="U761" i="6"/>
  <c r="J761" i="6" s="1"/>
  <c r="V761" i="6"/>
  <c r="K761" i="6" s="1"/>
  <c r="T761" i="6"/>
  <c r="I761" i="6" s="1"/>
  <c r="O760" i="5"/>
  <c r="N760" i="5"/>
  <c r="AD762" i="6" l="1"/>
  <c r="AD761" i="5"/>
  <c r="O761" i="5"/>
  <c r="N761" i="5"/>
  <c r="S763" i="5"/>
  <c r="H762" i="5"/>
  <c r="G762" i="5"/>
  <c r="AC762" i="5"/>
  <c r="D836" i="5"/>
  <c r="C836" i="5"/>
  <c r="F835" i="5"/>
  <c r="B835" i="5" s="1"/>
  <c r="A835" i="5" s="1"/>
  <c r="W761" i="5"/>
  <c r="L761" i="5" s="1"/>
  <c r="U761" i="5"/>
  <c r="J761" i="5" s="1"/>
  <c r="V761" i="5"/>
  <c r="K761" i="5" s="1"/>
  <c r="T761" i="5"/>
  <c r="I761" i="5" s="1"/>
  <c r="N760" i="4"/>
  <c r="O760" i="4"/>
  <c r="W760" i="4"/>
  <c r="L760" i="4" s="1"/>
  <c r="V760" i="4"/>
  <c r="K760" i="4" s="1"/>
  <c r="U760" i="4"/>
  <c r="J760" i="4" s="1"/>
  <c r="T760" i="4"/>
  <c r="I760" i="4" s="1"/>
  <c r="S764" i="6"/>
  <c r="AC763" i="6"/>
  <c r="H763" i="6"/>
  <c r="G763" i="6"/>
  <c r="C837" i="4"/>
  <c r="D837" i="4"/>
  <c r="F836" i="4"/>
  <c r="B836" i="4" s="1"/>
  <c r="A836" i="4" s="1"/>
  <c r="H761" i="4"/>
  <c r="G761" i="4"/>
  <c r="AC761" i="4"/>
  <c r="S762" i="4"/>
  <c r="AD760" i="4"/>
  <c r="V762" i="6"/>
  <c r="K762" i="6" s="1"/>
  <c r="T762" i="6"/>
  <c r="I762" i="6" s="1"/>
  <c r="W762" i="6"/>
  <c r="L762" i="6" s="1"/>
  <c r="U762" i="6"/>
  <c r="J762" i="6" s="1"/>
  <c r="D837" i="6"/>
  <c r="F836" i="6"/>
  <c r="B836" i="6" s="1"/>
  <c r="A836" i="6" s="1"/>
  <c r="C837" i="6"/>
  <c r="N762" i="6"/>
  <c r="O762" i="6"/>
  <c r="AD762" i="5" l="1"/>
  <c r="D838" i="4"/>
  <c r="C838" i="4"/>
  <c r="F837" i="4"/>
  <c r="B837" i="4" s="1"/>
  <c r="A837" i="4" s="1"/>
  <c r="W762" i="5"/>
  <c r="L762" i="5" s="1"/>
  <c r="T762" i="5"/>
  <c r="I762" i="5" s="1"/>
  <c r="V762" i="5"/>
  <c r="K762" i="5" s="1"/>
  <c r="U762" i="5"/>
  <c r="J762" i="5" s="1"/>
  <c r="AC762" i="4"/>
  <c r="S763" i="4"/>
  <c r="H762" i="4"/>
  <c r="G762" i="4"/>
  <c r="AD761" i="4"/>
  <c r="W763" i="6"/>
  <c r="L763" i="6" s="1"/>
  <c r="U763" i="6"/>
  <c r="J763" i="6" s="1"/>
  <c r="T763" i="6"/>
  <c r="I763" i="6" s="1"/>
  <c r="V763" i="6"/>
  <c r="K763" i="6" s="1"/>
  <c r="N762" i="5"/>
  <c r="O762" i="5"/>
  <c r="V761" i="4"/>
  <c r="K761" i="4" s="1"/>
  <c r="U761" i="4"/>
  <c r="J761" i="4" s="1"/>
  <c r="T761" i="4"/>
  <c r="I761" i="4" s="1"/>
  <c r="W761" i="4"/>
  <c r="L761" i="4" s="1"/>
  <c r="N763" i="6"/>
  <c r="O763" i="6"/>
  <c r="D837" i="5"/>
  <c r="C837" i="5"/>
  <c r="F836" i="5"/>
  <c r="B836" i="5" s="1"/>
  <c r="A836" i="5" s="1"/>
  <c r="G763" i="5"/>
  <c r="S764" i="5"/>
  <c r="AC763" i="5"/>
  <c r="H763" i="5"/>
  <c r="O761" i="4"/>
  <c r="N761" i="4"/>
  <c r="AD763" i="6"/>
  <c r="H764" i="6"/>
  <c r="G764" i="6"/>
  <c r="AC764" i="6"/>
  <c r="S765" i="6"/>
  <c r="D838" i="6"/>
  <c r="C838" i="6"/>
  <c r="F837" i="6"/>
  <c r="B837" i="6" s="1"/>
  <c r="A837" i="6" s="1"/>
  <c r="O763" i="5" l="1"/>
  <c r="N763" i="5"/>
  <c r="W762" i="4"/>
  <c r="L762" i="4" s="1"/>
  <c r="V762" i="4"/>
  <c r="K762" i="4" s="1"/>
  <c r="U762" i="4"/>
  <c r="J762" i="4" s="1"/>
  <c r="T762" i="4"/>
  <c r="I762" i="4" s="1"/>
  <c r="S766" i="6"/>
  <c r="H765" i="6"/>
  <c r="G765" i="6"/>
  <c r="AC765" i="6"/>
  <c r="AD764" i="6"/>
  <c r="AD763" i="5"/>
  <c r="N762" i="4"/>
  <c r="O762" i="4"/>
  <c r="V764" i="6"/>
  <c r="K764" i="6" s="1"/>
  <c r="T764" i="6"/>
  <c r="I764" i="6" s="1"/>
  <c r="U764" i="6"/>
  <c r="J764" i="6" s="1"/>
  <c r="W764" i="6"/>
  <c r="L764" i="6" s="1"/>
  <c r="S765" i="5"/>
  <c r="H764" i="5"/>
  <c r="G764" i="5"/>
  <c r="AC764" i="5"/>
  <c r="H763" i="4"/>
  <c r="G763" i="4"/>
  <c r="AC763" i="4"/>
  <c r="S764" i="4"/>
  <c r="N764" i="6"/>
  <c r="O764" i="6"/>
  <c r="W763" i="5"/>
  <c r="L763" i="5" s="1"/>
  <c r="U763" i="5"/>
  <c r="J763" i="5" s="1"/>
  <c r="V763" i="5"/>
  <c r="K763" i="5" s="1"/>
  <c r="T763" i="5"/>
  <c r="I763" i="5" s="1"/>
  <c r="AD762" i="4"/>
  <c r="C839" i="4"/>
  <c r="F838" i="4"/>
  <c r="B838" i="4" s="1"/>
  <c r="A838" i="4" s="1"/>
  <c r="D839" i="4"/>
  <c r="D839" i="6"/>
  <c r="F838" i="6"/>
  <c r="B838" i="6" s="1"/>
  <c r="A838" i="6" s="1"/>
  <c r="C839" i="6"/>
  <c r="D838" i="5"/>
  <c r="F837" i="5"/>
  <c r="B837" i="5" s="1"/>
  <c r="A837" i="5" s="1"/>
  <c r="C838" i="5"/>
  <c r="AD765" i="6" l="1"/>
  <c r="AD764" i="5"/>
  <c r="AD763" i="4"/>
  <c r="D840" i="4"/>
  <c r="C840" i="4"/>
  <c r="F839" i="4"/>
  <c r="B839" i="4" s="1"/>
  <c r="A839" i="4" s="1"/>
  <c r="W764" i="5"/>
  <c r="L764" i="5" s="1"/>
  <c r="T764" i="5"/>
  <c r="I764" i="5" s="1"/>
  <c r="V764" i="5"/>
  <c r="K764" i="5" s="1"/>
  <c r="U764" i="5"/>
  <c r="J764" i="5" s="1"/>
  <c r="N764" i="5"/>
  <c r="O764" i="5"/>
  <c r="H766" i="6"/>
  <c r="G766" i="6"/>
  <c r="AC766" i="6"/>
  <c r="S767" i="6"/>
  <c r="D839" i="5"/>
  <c r="C839" i="5"/>
  <c r="F838" i="5"/>
  <c r="B838" i="5" s="1"/>
  <c r="A838" i="5" s="1"/>
  <c r="G765" i="5"/>
  <c r="S766" i="5"/>
  <c r="H765" i="5"/>
  <c r="AC765" i="5"/>
  <c r="AC764" i="4"/>
  <c r="S765" i="4"/>
  <c r="G764" i="4"/>
  <c r="H764" i="4"/>
  <c r="V763" i="4"/>
  <c r="K763" i="4" s="1"/>
  <c r="U763" i="4"/>
  <c r="J763" i="4" s="1"/>
  <c r="T763" i="4"/>
  <c r="I763" i="4" s="1"/>
  <c r="W763" i="4"/>
  <c r="L763" i="4" s="1"/>
  <c r="W765" i="6"/>
  <c r="L765" i="6" s="1"/>
  <c r="U765" i="6"/>
  <c r="J765" i="6" s="1"/>
  <c r="V765" i="6"/>
  <c r="K765" i="6" s="1"/>
  <c r="T765" i="6"/>
  <c r="I765" i="6" s="1"/>
  <c r="D840" i="6"/>
  <c r="C840" i="6"/>
  <c r="F839" i="6"/>
  <c r="B839" i="6" s="1"/>
  <c r="A839" i="6" s="1"/>
  <c r="O763" i="4"/>
  <c r="N763" i="4"/>
  <c r="O765" i="6"/>
  <c r="N765" i="6"/>
  <c r="AD766" i="6" l="1"/>
  <c r="AD764" i="4"/>
  <c r="S767" i="5"/>
  <c r="H766" i="5"/>
  <c r="G766" i="5"/>
  <c r="AC766" i="5"/>
  <c r="W765" i="5"/>
  <c r="L765" i="5" s="1"/>
  <c r="U765" i="5"/>
  <c r="J765" i="5" s="1"/>
  <c r="V765" i="5"/>
  <c r="K765" i="5" s="1"/>
  <c r="T765" i="5"/>
  <c r="I765" i="5" s="1"/>
  <c r="V766" i="6"/>
  <c r="K766" i="6" s="1"/>
  <c r="T766" i="6"/>
  <c r="I766" i="6" s="1"/>
  <c r="W766" i="6"/>
  <c r="L766" i="6" s="1"/>
  <c r="U766" i="6"/>
  <c r="J766" i="6" s="1"/>
  <c r="N764" i="4"/>
  <c r="O764" i="4"/>
  <c r="O766" i="6"/>
  <c r="N766" i="6"/>
  <c r="W764" i="4"/>
  <c r="L764" i="4" s="1"/>
  <c r="V764" i="4"/>
  <c r="K764" i="4" s="1"/>
  <c r="U764" i="4"/>
  <c r="J764" i="4" s="1"/>
  <c r="T764" i="4"/>
  <c r="I764" i="4" s="1"/>
  <c r="C841" i="4"/>
  <c r="D841" i="4"/>
  <c r="F840" i="4"/>
  <c r="B840" i="4" s="1"/>
  <c r="A840" i="4" s="1"/>
  <c r="D841" i="6"/>
  <c r="C841" i="6"/>
  <c r="F840" i="6"/>
  <c r="B840" i="6" s="1"/>
  <c r="A840" i="6" s="1"/>
  <c r="H765" i="4"/>
  <c r="G765" i="4"/>
  <c r="AC765" i="4"/>
  <c r="S766" i="4"/>
  <c r="D840" i="5"/>
  <c r="F839" i="5"/>
  <c r="B839" i="5" s="1"/>
  <c r="A839" i="5" s="1"/>
  <c r="C840" i="5"/>
  <c r="AD765" i="5"/>
  <c r="O765" i="5"/>
  <c r="N765" i="5"/>
  <c r="S768" i="6"/>
  <c r="AC767" i="6"/>
  <c r="G767" i="6"/>
  <c r="H767" i="6"/>
  <c r="AD765" i="4" l="1"/>
  <c r="AD766" i="5"/>
  <c r="D842" i="6"/>
  <c r="C842" i="6"/>
  <c r="F841" i="6"/>
  <c r="B841" i="6" s="1"/>
  <c r="A841" i="6" s="1"/>
  <c r="AC766" i="4"/>
  <c r="S767" i="4"/>
  <c r="G766" i="4"/>
  <c r="H766" i="4"/>
  <c r="V765" i="4"/>
  <c r="K765" i="4" s="1"/>
  <c r="U765" i="4"/>
  <c r="J765" i="4" s="1"/>
  <c r="T765" i="4"/>
  <c r="I765" i="4" s="1"/>
  <c r="W765" i="4"/>
  <c r="L765" i="4" s="1"/>
  <c r="W766" i="5"/>
  <c r="L766" i="5" s="1"/>
  <c r="T766" i="5"/>
  <c r="I766" i="5" s="1"/>
  <c r="V766" i="5"/>
  <c r="K766" i="5" s="1"/>
  <c r="U766" i="5"/>
  <c r="J766" i="5" s="1"/>
  <c r="O767" i="6"/>
  <c r="N767" i="6"/>
  <c r="AD767" i="6"/>
  <c r="D841" i="5"/>
  <c r="C841" i="5"/>
  <c r="F840" i="5"/>
  <c r="B840" i="5" s="1"/>
  <c r="A840" i="5" s="1"/>
  <c r="O765" i="4"/>
  <c r="N765" i="4"/>
  <c r="N766" i="5"/>
  <c r="O766" i="5"/>
  <c r="W767" i="6"/>
  <c r="L767" i="6" s="1"/>
  <c r="U767" i="6"/>
  <c r="J767" i="6" s="1"/>
  <c r="T767" i="6"/>
  <c r="I767" i="6" s="1"/>
  <c r="V767" i="6"/>
  <c r="K767" i="6" s="1"/>
  <c r="H768" i="6"/>
  <c r="G768" i="6"/>
  <c r="AC768" i="6"/>
  <c r="S769" i="6"/>
  <c r="D842" i="4"/>
  <c r="C842" i="4"/>
  <c r="F841" i="4"/>
  <c r="B841" i="4" s="1"/>
  <c r="A841" i="4" s="1"/>
  <c r="G767" i="5"/>
  <c r="S768" i="5"/>
  <c r="AC767" i="5"/>
  <c r="H767" i="5"/>
  <c r="AD768" i="6" l="1"/>
  <c r="AD767" i="5"/>
  <c r="AD766" i="4"/>
  <c r="O768" i="6"/>
  <c r="N768" i="6"/>
  <c r="D842" i="5"/>
  <c r="F841" i="5"/>
  <c r="B841" i="5" s="1"/>
  <c r="A841" i="5" s="1"/>
  <c r="C842" i="5"/>
  <c r="F842" i="6"/>
  <c r="B842" i="6" s="1"/>
  <c r="A842" i="6" s="1"/>
  <c r="D843" i="6"/>
  <c r="C843" i="6"/>
  <c r="O767" i="5"/>
  <c r="N767" i="5"/>
  <c r="S769" i="5"/>
  <c r="H768" i="5"/>
  <c r="G768" i="5"/>
  <c r="AC768" i="5"/>
  <c r="O766" i="4"/>
  <c r="N766" i="4"/>
  <c r="H767" i="4"/>
  <c r="G767" i="4"/>
  <c r="AC767" i="4"/>
  <c r="S768" i="4"/>
  <c r="C843" i="4"/>
  <c r="F842" i="4"/>
  <c r="B842" i="4" s="1"/>
  <c r="A842" i="4" s="1"/>
  <c r="D843" i="4"/>
  <c r="S770" i="6"/>
  <c r="H769" i="6"/>
  <c r="G769" i="6"/>
  <c r="AC769" i="6"/>
  <c r="W767" i="5"/>
  <c r="L767" i="5" s="1"/>
  <c r="U767" i="5"/>
  <c r="J767" i="5" s="1"/>
  <c r="V767" i="5"/>
  <c r="K767" i="5" s="1"/>
  <c r="T767" i="5"/>
  <c r="I767" i="5" s="1"/>
  <c r="V768" i="6"/>
  <c r="K768" i="6" s="1"/>
  <c r="T768" i="6"/>
  <c r="I768" i="6" s="1"/>
  <c r="U768" i="6"/>
  <c r="J768" i="6" s="1"/>
  <c r="W768" i="6"/>
  <c r="L768" i="6" s="1"/>
  <c r="W766" i="4"/>
  <c r="L766" i="4" s="1"/>
  <c r="V766" i="4"/>
  <c r="K766" i="4" s="1"/>
  <c r="U766" i="4"/>
  <c r="J766" i="4" s="1"/>
  <c r="T766" i="4"/>
  <c r="I766" i="4" s="1"/>
  <c r="AD767" i="4" l="1"/>
  <c r="AD769" i="6"/>
  <c r="AD768" i="5"/>
  <c r="D843" i="5"/>
  <c r="C843" i="5"/>
  <c r="F842" i="5"/>
  <c r="B842" i="5" s="1"/>
  <c r="A842" i="5" s="1"/>
  <c r="D844" i="4"/>
  <c r="C844" i="4"/>
  <c r="F843" i="4"/>
  <c r="B843" i="4" s="1"/>
  <c r="A843" i="4" s="1"/>
  <c r="D844" i="6"/>
  <c r="F843" i="6"/>
  <c r="B843" i="6" s="1"/>
  <c r="A843" i="6" s="1"/>
  <c r="C844" i="6"/>
  <c r="W769" i="6"/>
  <c r="L769" i="6" s="1"/>
  <c r="U769" i="6"/>
  <c r="J769" i="6" s="1"/>
  <c r="V769" i="6"/>
  <c r="K769" i="6" s="1"/>
  <c r="T769" i="6"/>
  <c r="I769" i="6" s="1"/>
  <c r="AC768" i="4"/>
  <c r="S769" i="4"/>
  <c r="G768" i="4"/>
  <c r="H768" i="4"/>
  <c r="W768" i="5"/>
  <c r="L768" i="5" s="1"/>
  <c r="T768" i="5"/>
  <c r="I768" i="5" s="1"/>
  <c r="V768" i="5"/>
  <c r="K768" i="5" s="1"/>
  <c r="U768" i="5"/>
  <c r="J768" i="5" s="1"/>
  <c r="O769" i="6"/>
  <c r="N769" i="6"/>
  <c r="N768" i="5"/>
  <c r="O768" i="5"/>
  <c r="N767" i="4"/>
  <c r="O767" i="4"/>
  <c r="S771" i="6"/>
  <c r="AC770" i="6"/>
  <c r="H770" i="6"/>
  <c r="G770" i="6"/>
  <c r="V767" i="4"/>
  <c r="K767" i="4" s="1"/>
  <c r="U767" i="4"/>
  <c r="J767" i="4" s="1"/>
  <c r="T767" i="4"/>
  <c r="I767" i="4" s="1"/>
  <c r="W767" i="4"/>
  <c r="L767" i="4" s="1"/>
  <c r="G769" i="5"/>
  <c r="S770" i="5"/>
  <c r="H769" i="5"/>
  <c r="AC769" i="5"/>
  <c r="AD770" i="6" l="1"/>
  <c r="W769" i="5"/>
  <c r="L769" i="5" s="1"/>
  <c r="U769" i="5"/>
  <c r="J769" i="5" s="1"/>
  <c r="V769" i="5"/>
  <c r="K769" i="5" s="1"/>
  <c r="T769" i="5"/>
  <c r="I769" i="5" s="1"/>
  <c r="G771" i="6"/>
  <c r="S772" i="6"/>
  <c r="AC771" i="6"/>
  <c r="H771" i="6"/>
  <c r="H769" i="4"/>
  <c r="G769" i="4"/>
  <c r="AC769" i="4"/>
  <c r="S770" i="4"/>
  <c r="F844" i="6"/>
  <c r="B844" i="6" s="1"/>
  <c r="A844" i="6" s="1"/>
  <c r="D845" i="6"/>
  <c r="C845" i="6"/>
  <c r="AD768" i="4"/>
  <c r="D844" i="5"/>
  <c r="F843" i="5"/>
  <c r="B843" i="5" s="1"/>
  <c r="A843" i="5" s="1"/>
  <c r="C844" i="5"/>
  <c r="W768" i="4"/>
  <c r="L768" i="4" s="1"/>
  <c r="V768" i="4"/>
  <c r="K768" i="4" s="1"/>
  <c r="U768" i="4"/>
  <c r="J768" i="4" s="1"/>
  <c r="T768" i="4"/>
  <c r="I768" i="4" s="1"/>
  <c r="AD769" i="5"/>
  <c r="N769" i="5"/>
  <c r="O769" i="5"/>
  <c r="C845" i="4"/>
  <c r="D845" i="4"/>
  <c r="F844" i="4"/>
  <c r="B844" i="4" s="1"/>
  <c r="A844" i="4" s="1"/>
  <c r="W770" i="6"/>
  <c r="L770" i="6" s="1"/>
  <c r="V770" i="6"/>
  <c r="K770" i="6" s="1"/>
  <c r="U770" i="6"/>
  <c r="J770" i="6" s="1"/>
  <c r="T770" i="6"/>
  <c r="I770" i="6" s="1"/>
  <c r="S771" i="5"/>
  <c r="H770" i="5"/>
  <c r="G770" i="5"/>
  <c r="AC770" i="5"/>
  <c r="N770" i="6"/>
  <c r="O770" i="6"/>
  <c r="N768" i="4"/>
  <c r="O768" i="4"/>
  <c r="AC772" i="6" l="1"/>
  <c r="S773" i="6"/>
  <c r="G772" i="6"/>
  <c r="H772" i="6"/>
  <c r="U771" i="6"/>
  <c r="J771" i="6" s="1"/>
  <c r="W771" i="6"/>
  <c r="L771" i="6" s="1"/>
  <c r="V771" i="6"/>
  <c r="K771" i="6" s="1"/>
  <c r="T771" i="6"/>
  <c r="I771" i="6" s="1"/>
  <c r="N770" i="5"/>
  <c r="O770" i="5"/>
  <c r="G771" i="5"/>
  <c r="S772" i="5"/>
  <c r="AC771" i="5"/>
  <c r="H771" i="5"/>
  <c r="AC770" i="4"/>
  <c r="S771" i="4"/>
  <c r="H770" i="4"/>
  <c r="G770" i="4"/>
  <c r="AD769" i="4"/>
  <c r="D846" i="4"/>
  <c r="C846" i="4"/>
  <c r="F845" i="4"/>
  <c r="B845" i="4" s="1"/>
  <c r="A845" i="4" s="1"/>
  <c r="V769" i="4"/>
  <c r="K769" i="4" s="1"/>
  <c r="U769" i="4"/>
  <c r="J769" i="4" s="1"/>
  <c r="T769" i="4"/>
  <c r="I769" i="4" s="1"/>
  <c r="W769" i="4"/>
  <c r="L769" i="4" s="1"/>
  <c r="D846" i="6"/>
  <c r="F845" i="6"/>
  <c r="B845" i="6" s="1"/>
  <c r="A845" i="6" s="1"/>
  <c r="C846" i="6"/>
  <c r="O769" i="4"/>
  <c r="N769" i="4"/>
  <c r="D845" i="5"/>
  <c r="C845" i="5"/>
  <c r="F844" i="5"/>
  <c r="B844" i="5" s="1"/>
  <c r="A844" i="5" s="1"/>
  <c r="O771" i="6"/>
  <c r="N771" i="6"/>
  <c r="W770" i="5"/>
  <c r="L770" i="5" s="1"/>
  <c r="T770" i="5"/>
  <c r="I770" i="5" s="1"/>
  <c r="V770" i="5"/>
  <c r="K770" i="5" s="1"/>
  <c r="U770" i="5"/>
  <c r="J770" i="5" s="1"/>
  <c r="AD770" i="5"/>
  <c r="AD771" i="6"/>
  <c r="AD771" i="5" l="1"/>
  <c r="O771" i="5"/>
  <c r="N771" i="5"/>
  <c r="F846" i="6"/>
  <c r="B846" i="6" s="1"/>
  <c r="A846" i="6" s="1"/>
  <c r="D847" i="6"/>
  <c r="C847" i="6"/>
  <c r="S773" i="5"/>
  <c r="H772" i="5"/>
  <c r="G772" i="5"/>
  <c r="AC772" i="5"/>
  <c r="W770" i="4"/>
  <c r="L770" i="4" s="1"/>
  <c r="V770" i="4"/>
  <c r="K770" i="4" s="1"/>
  <c r="U770" i="4"/>
  <c r="J770" i="4" s="1"/>
  <c r="T770" i="4"/>
  <c r="I770" i="4" s="1"/>
  <c r="W771" i="5"/>
  <c r="L771" i="5" s="1"/>
  <c r="U771" i="5"/>
  <c r="J771" i="5" s="1"/>
  <c r="V771" i="5"/>
  <c r="K771" i="5" s="1"/>
  <c r="T771" i="5"/>
  <c r="I771" i="5" s="1"/>
  <c r="O772" i="6"/>
  <c r="N772" i="6"/>
  <c r="N770" i="4"/>
  <c r="O770" i="4"/>
  <c r="W772" i="6"/>
  <c r="L772" i="6" s="1"/>
  <c r="V772" i="6"/>
  <c r="K772" i="6" s="1"/>
  <c r="T772" i="6"/>
  <c r="I772" i="6" s="1"/>
  <c r="U772" i="6"/>
  <c r="J772" i="6" s="1"/>
  <c r="D846" i="5"/>
  <c r="F845" i="5"/>
  <c r="B845" i="5" s="1"/>
  <c r="A845" i="5" s="1"/>
  <c r="C846" i="5"/>
  <c r="H771" i="4"/>
  <c r="G771" i="4"/>
  <c r="AC771" i="4"/>
  <c r="S772" i="4"/>
  <c r="G773" i="6"/>
  <c r="S774" i="6"/>
  <c r="AC773" i="6"/>
  <c r="H773" i="6"/>
  <c r="C847" i="4"/>
  <c r="F846" i="4"/>
  <c r="B846" i="4" s="1"/>
  <c r="A846" i="4" s="1"/>
  <c r="D847" i="4"/>
  <c r="AD770" i="4"/>
  <c r="AD772" i="6"/>
  <c r="AD772" i="5" l="1"/>
  <c r="AD773" i="6"/>
  <c r="AC772" i="4"/>
  <c r="S773" i="4"/>
  <c r="G772" i="4"/>
  <c r="H772" i="4"/>
  <c r="AD771" i="4"/>
  <c r="N771" i="4"/>
  <c r="O771" i="4"/>
  <c r="N773" i="6"/>
  <c r="O773" i="6"/>
  <c r="D848" i="4"/>
  <c r="C848" i="4"/>
  <c r="F847" i="4"/>
  <c r="B847" i="4" s="1"/>
  <c r="A847" i="4" s="1"/>
  <c r="V771" i="4"/>
  <c r="K771" i="4" s="1"/>
  <c r="U771" i="4"/>
  <c r="J771" i="4" s="1"/>
  <c r="T771" i="4"/>
  <c r="I771" i="4" s="1"/>
  <c r="W771" i="4"/>
  <c r="L771" i="4" s="1"/>
  <c r="D847" i="5"/>
  <c r="C847" i="5"/>
  <c r="F846" i="5"/>
  <c r="B846" i="5" s="1"/>
  <c r="A846" i="5" s="1"/>
  <c r="W772" i="5"/>
  <c r="L772" i="5" s="1"/>
  <c r="T772" i="5"/>
  <c r="I772" i="5" s="1"/>
  <c r="V772" i="5"/>
  <c r="K772" i="5" s="1"/>
  <c r="U772" i="5"/>
  <c r="J772" i="5" s="1"/>
  <c r="D848" i="6"/>
  <c r="C848" i="6"/>
  <c r="F847" i="6"/>
  <c r="B847" i="6" s="1"/>
  <c r="A847" i="6" s="1"/>
  <c r="AC774" i="6"/>
  <c r="S775" i="6"/>
  <c r="G774" i="6"/>
  <c r="H774" i="6"/>
  <c r="O772" i="5"/>
  <c r="N772" i="5"/>
  <c r="U773" i="6"/>
  <c r="J773" i="6" s="1"/>
  <c r="W773" i="6"/>
  <c r="L773" i="6" s="1"/>
  <c r="T773" i="6"/>
  <c r="I773" i="6" s="1"/>
  <c r="V773" i="6"/>
  <c r="K773" i="6" s="1"/>
  <c r="G773" i="5"/>
  <c r="S774" i="5"/>
  <c r="H773" i="5"/>
  <c r="AC773" i="5"/>
  <c r="AD773" i="5" l="1"/>
  <c r="W774" i="6"/>
  <c r="L774" i="6" s="1"/>
  <c r="U774" i="6"/>
  <c r="J774" i="6" s="1"/>
  <c r="V774" i="6"/>
  <c r="K774" i="6" s="1"/>
  <c r="T774" i="6"/>
  <c r="I774" i="6" s="1"/>
  <c r="D848" i="5"/>
  <c r="C848" i="5"/>
  <c r="F847" i="5"/>
  <c r="B847" i="5" s="1"/>
  <c r="A847" i="5" s="1"/>
  <c r="G775" i="6"/>
  <c r="S776" i="6"/>
  <c r="H775" i="6"/>
  <c r="AC775" i="6"/>
  <c r="C849" i="4"/>
  <c r="D849" i="4"/>
  <c r="F848" i="4"/>
  <c r="B848" i="4" s="1"/>
  <c r="A848" i="4" s="1"/>
  <c r="AD774" i="6"/>
  <c r="N772" i="4"/>
  <c r="O772" i="4"/>
  <c r="W772" i="4"/>
  <c r="L772" i="4" s="1"/>
  <c r="V772" i="4"/>
  <c r="K772" i="4" s="1"/>
  <c r="U772" i="4"/>
  <c r="J772" i="4" s="1"/>
  <c r="T772" i="4"/>
  <c r="I772" i="4" s="1"/>
  <c r="S775" i="5"/>
  <c r="H774" i="5"/>
  <c r="G774" i="5"/>
  <c r="AC774" i="5"/>
  <c r="D849" i="6"/>
  <c r="C849" i="6"/>
  <c r="F848" i="6"/>
  <c r="B848" i="6" s="1"/>
  <c r="A848" i="6" s="1"/>
  <c r="H773" i="4"/>
  <c r="G773" i="4"/>
  <c r="AC773" i="4"/>
  <c r="S774" i="4"/>
  <c r="N774" i="6"/>
  <c r="O774" i="6"/>
  <c r="O773" i="5"/>
  <c r="N773" i="5"/>
  <c r="W773" i="5"/>
  <c r="L773" i="5" s="1"/>
  <c r="U773" i="5"/>
  <c r="J773" i="5" s="1"/>
  <c r="V773" i="5"/>
  <c r="K773" i="5" s="1"/>
  <c r="T773" i="5"/>
  <c r="I773" i="5" s="1"/>
  <c r="AD772" i="4"/>
  <c r="AD774" i="5" l="1"/>
  <c r="AD773" i="4"/>
  <c r="N773" i="4"/>
  <c r="O773" i="4"/>
  <c r="G775" i="5"/>
  <c r="S776" i="5"/>
  <c r="AC775" i="5"/>
  <c r="H775" i="5"/>
  <c r="AD775" i="6"/>
  <c r="D850" i="6"/>
  <c r="C850" i="6"/>
  <c r="F849" i="6"/>
  <c r="B849" i="6" s="1"/>
  <c r="A849" i="6" s="1"/>
  <c r="N775" i="6"/>
  <c r="O775" i="6"/>
  <c r="AC776" i="6"/>
  <c r="S777" i="6"/>
  <c r="G776" i="6"/>
  <c r="H776" i="6"/>
  <c r="U775" i="6"/>
  <c r="J775" i="6" s="1"/>
  <c r="W775" i="6"/>
  <c r="L775" i="6" s="1"/>
  <c r="V775" i="6"/>
  <c r="K775" i="6" s="1"/>
  <c r="T775" i="6"/>
  <c r="I775" i="6" s="1"/>
  <c r="N774" i="5"/>
  <c r="O774" i="5"/>
  <c r="AC774" i="4"/>
  <c r="S775" i="4"/>
  <c r="G774" i="4"/>
  <c r="H774" i="4"/>
  <c r="D850" i="4"/>
  <c r="C850" i="4"/>
  <c r="F849" i="4"/>
  <c r="B849" i="4" s="1"/>
  <c r="A849" i="4" s="1"/>
  <c r="D849" i="5"/>
  <c r="C849" i="5"/>
  <c r="F848" i="5"/>
  <c r="B848" i="5" s="1"/>
  <c r="A848" i="5" s="1"/>
  <c r="V773" i="4"/>
  <c r="K773" i="4" s="1"/>
  <c r="U773" i="4"/>
  <c r="J773" i="4" s="1"/>
  <c r="T773" i="4"/>
  <c r="I773" i="4" s="1"/>
  <c r="W773" i="4"/>
  <c r="L773" i="4" s="1"/>
  <c r="W774" i="5"/>
  <c r="L774" i="5" s="1"/>
  <c r="T774" i="5"/>
  <c r="I774" i="5" s="1"/>
  <c r="V774" i="5"/>
  <c r="K774" i="5" s="1"/>
  <c r="U774" i="5"/>
  <c r="J774" i="5" s="1"/>
  <c r="AD775" i="5" l="1"/>
  <c r="AD776" i="6"/>
  <c r="D850" i="5"/>
  <c r="F849" i="5"/>
  <c r="B849" i="5" s="1"/>
  <c r="A849" i="5" s="1"/>
  <c r="C850" i="5"/>
  <c r="O774" i="4"/>
  <c r="N774" i="4"/>
  <c r="W774" i="4"/>
  <c r="L774" i="4" s="1"/>
  <c r="V774" i="4"/>
  <c r="K774" i="4" s="1"/>
  <c r="U774" i="4"/>
  <c r="J774" i="4" s="1"/>
  <c r="T774" i="4"/>
  <c r="I774" i="4" s="1"/>
  <c r="N775" i="5"/>
  <c r="O775" i="5"/>
  <c r="H775" i="4"/>
  <c r="G775" i="4"/>
  <c r="AC775" i="4"/>
  <c r="S776" i="4"/>
  <c r="AD774" i="4"/>
  <c r="S777" i="5"/>
  <c r="H776" i="5"/>
  <c r="G776" i="5"/>
  <c r="AC776" i="5"/>
  <c r="G777" i="6"/>
  <c r="S778" i="6"/>
  <c r="AC777" i="6"/>
  <c r="H777" i="6"/>
  <c r="W775" i="5"/>
  <c r="L775" i="5" s="1"/>
  <c r="U775" i="5"/>
  <c r="J775" i="5" s="1"/>
  <c r="V775" i="5"/>
  <c r="K775" i="5" s="1"/>
  <c r="T775" i="5"/>
  <c r="I775" i="5" s="1"/>
  <c r="D851" i="4"/>
  <c r="C851" i="4"/>
  <c r="F850" i="4"/>
  <c r="B850" i="4" s="1"/>
  <c r="A850" i="4" s="1"/>
  <c r="N776" i="6"/>
  <c r="O776" i="6"/>
  <c r="C851" i="6"/>
  <c r="F850" i="6"/>
  <c r="B850" i="6" s="1"/>
  <c r="A850" i="6" s="1"/>
  <c r="D851" i="6"/>
  <c r="W776" i="6"/>
  <c r="L776" i="6" s="1"/>
  <c r="T776" i="6"/>
  <c r="I776" i="6" s="1"/>
  <c r="V776" i="6"/>
  <c r="K776" i="6" s="1"/>
  <c r="U776" i="6"/>
  <c r="J776" i="6" s="1"/>
  <c r="AD775" i="4" l="1"/>
  <c r="AD777" i="6"/>
  <c r="AD776" i="5"/>
  <c r="N775" i="4"/>
  <c r="O775" i="4"/>
  <c r="W776" i="5"/>
  <c r="L776" i="5" s="1"/>
  <c r="T776" i="5"/>
  <c r="I776" i="5" s="1"/>
  <c r="V776" i="5"/>
  <c r="K776" i="5" s="1"/>
  <c r="U776" i="5"/>
  <c r="J776" i="5" s="1"/>
  <c r="O776" i="5"/>
  <c r="N776" i="5"/>
  <c r="D852" i="4"/>
  <c r="C852" i="4"/>
  <c r="F851" i="4"/>
  <c r="B851" i="4" s="1"/>
  <c r="A851" i="4" s="1"/>
  <c r="G777" i="5"/>
  <c r="S778" i="5"/>
  <c r="H777" i="5"/>
  <c r="AC777" i="5"/>
  <c r="D851" i="5"/>
  <c r="C851" i="5"/>
  <c r="F850" i="5"/>
  <c r="B850" i="5" s="1"/>
  <c r="A850" i="5" s="1"/>
  <c r="N777" i="6"/>
  <c r="O777" i="6"/>
  <c r="AC776" i="4"/>
  <c r="S777" i="4"/>
  <c r="G776" i="4"/>
  <c r="H776" i="4"/>
  <c r="D852" i="6"/>
  <c r="F851" i="6"/>
  <c r="B851" i="6" s="1"/>
  <c r="A851" i="6" s="1"/>
  <c r="C852" i="6"/>
  <c r="AC778" i="6"/>
  <c r="S779" i="6"/>
  <c r="G778" i="6"/>
  <c r="H778" i="6"/>
  <c r="U777" i="6"/>
  <c r="J777" i="6" s="1"/>
  <c r="W777" i="6"/>
  <c r="L777" i="6" s="1"/>
  <c r="V777" i="6"/>
  <c r="K777" i="6" s="1"/>
  <c r="T777" i="6"/>
  <c r="I777" i="6" s="1"/>
  <c r="V775" i="4"/>
  <c r="K775" i="4" s="1"/>
  <c r="U775" i="4"/>
  <c r="J775" i="4" s="1"/>
  <c r="T775" i="4"/>
  <c r="I775" i="4" s="1"/>
  <c r="W775" i="4"/>
  <c r="L775" i="4" s="1"/>
  <c r="W778" i="6" l="1"/>
  <c r="L778" i="6" s="1"/>
  <c r="V778" i="6"/>
  <c r="K778" i="6" s="1"/>
  <c r="U778" i="6"/>
  <c r="J778" i="6" s="1"/>
  <c r="T778" i="6"/>
  <c r="I778" i="6" s="1"/>
  <c r="G779" i="6"/>
  <c r="S780" i="6"/>
  <c r="AC779" i="6"/>
  <c r="H779" i="6"/>
  <c r="N776" i="4"/>
  <c r="O776" i="4"/>
  <c r="AD778" i="6"/>
  <c r="W776" i="4"/>
  <c r="L776" i="4" s="1"/>
  <c r="V776" i="4"/>
  <c r="K776" i="4" s="1"/>
  <c r="U776" i="4"/>
  <c r="J776" i="4" s="1"/>
  <c r="T776" i="4"/>
  <c r="I776" i="4" s="1"/>
  <c r="D852" i="5"/>
  <c r="C852" i="5"/>
  <c r="F851" i="5"/>
  <c r="B851" i="5" s="1"/>
  <c r="A851" i="5" s="1"/>
  <c r="D853" i="4"/>
  <c r="C853" i="4"/>
  <c r="F852" i="4"/>
  <c r="B852" i="4" s="1"/>
  <c r="A852" i="4" s="1"/>
  <c r="W777" i="5"/>
  <c r="L777" i="5" s="1"/>
  <c r="U777" i="5"/>
  <c r="J777" i="5" s="1"/>
  <c r="V777" i="5"/>
  <c r="K777" i="5" s="1"/>
  <c r="T777" i="5"/>
  <c r="I777" i="5" s="1"/>
  <c r="H777" i="4"/>
  <c r="G777" i="4"/>
  <c r="AC777" i="4"/>
  <c r="S778" i="4"/>
  <c r="C853" i="6"/>
  <c r="D853" i="6"/>
  <c r="F852" i="6"/>
  <c r="B852" i="6" s="1"/>
  <c r="A852" i="6" s="1"/>
  <c r="AD776" i="4"/>
  <c r="AD777" i="5"/>
  <c r="O777" i="5"/>
  <c r="N777" i="5"/>
  <c r="O778" i="6"/>
  <c r="N778" i="6"/>
  <c r="S779" i="5"/>
  <c r="H778" i="5"/>
  <c r="G778" i="5"/>
  <c r="AC778" i="5"/>
  <c r="AD779" i="6" l="1"/>
  <c r="AD777" i="4"/>
  <c r="AD778" i="5"/>
  <c r="AC780" i="6"/>
  <c r="S781" i="6"/>
  <c r="G780" i="6"/>
  <c r="H780" i="6"/>
  <c r="D854" i="6"/>
  <c r="F853" i="6"/>
  <c r="B853" i="6" s="1"/>
  <c r="A853" i="6" s="1"/>
  <c r="C854" i="6"/>
  <c r="U779" i="6"/>
  <c r="J779" i="6" s="1"/>
  <c r="W779" i="6"/>
  <c r="L779" i="6" s="1"/>
  <c r="T779" i="6"/>
  <c r="I779" i="6" s="1"/>
  <c r="V779" i="6"/>
  <c r="K779" i="6" s="1"/>
  <c r="W778" i="5"/>
  <c r="L778" i="5" s="1"/>
  <c r="T778" i="5"/>
  <c r="I778" i="5" s="1"/>
  <c r="V778" i="5"/>
  <c r="K778" i="5" s="1"/>
  <c r="U778" i="5"/>
  <c r="J778" i="5" s="1"/>
  <c r="D853" i="5"/>
  <c r="C853" i="5"/>
  <c r="F852" i="5"/>
  <c r="B852" i="5" s="1"/>
  <c r="A852" i="5" s="1"/>
  <c r="AC778" i="4"/>
  <c r="S779" i="4"/>
  <c r="H778" i="4"/>
  <c r="G778" i="4"/>
  <c r="G779" i="5"/>
  <c r="S780" i="5"/>
  <c r="AC779" i="5"/>
  <c r="H779" i="5"/>
  <c r="O778" i="5"/>
  <c r="N778" i="5"/>
  <c r="V777" i="4"/>
  <c r="K777" i="4" s="1"/>
  <c r="U777" i="4"/>
  <c r="J777" i="4" s="1"/>
  <c r="T777" i="4"/>
  <c r="I777" i="4" s="1"/>
  <c r="W777" i="4"/>
  <c r="L777" i="4" s="1"/>
  <c r="O777" i="4"/>
  <c r="N777" i="4"/>
  <c r="D854" i="4"/>
  <c r="F853" i="4"/>
  <c r="B853" i="4" s="1"/>
  <c r="A853" i="4" s="1"/>
  <c r="C854" i="4"/>
  <c r="O779" i="6"/>
  <c r="N779" i="6"/>
  <c r="AD779" i="5" l="1"/>
  <c r="S781" i="5"/>
  <c r="H780" i="5"/>
  <c r="G780" i="5"/>
  <c r="AC780" i="5"/>
  <c r="W779" i="5"/>
  <c r="L779" i="5" s="1"/>
  <c r="U779" i="5"/>
  <c r="J779" i="5" s="1"/>
  <c r="V779" i="5"/>
  <c r="K779" i="5" s="1"/>
  <c r="T779" i="5"/>
  <c r="I779" i="5" s="1"/>
  <c r="D854" i="5"/>
  <c r="F853" i="5"/>
  <c r="B853" i="5" s="1"/>
  <c r="A853" i="5" s="1"/>
  <c r="C854" i="5"/>
  <c r="C855" i="6"/>
  <c r="D855" i="6"/>
  <c r="F854" i="6"/>
  <c r="B854" i="6" s="1"/>
  <c r="A854" i="6" s="1"/>
  <c r="W778" i="4"/>
  <c r="L778" i="4" s="1"/>
  <c r="V778" i="4"/>
  <c r="K778" i="4" s="1"/>
  <c r="U778" i="4"/>
  <c r="J778" i="4" s="1"/>
  <c r="T778" i="4"/>
  <c r="I778" i="4" s="1"/>
  <c r="O780" i="6"/>
  <c r="N780" i="6"/>
  <c r="N778" i="4"/>
  <c r="O778" i="4"/>
  <c r="W780" i="6"/>
  <c r="L780" i="6" s="1"/>
  <c r="U780" i="6"/>
  <c r="J780" i="6" s="1"/>
  <c r="V780" i="6"/>
  <c r="K780" i="6" s="1"/>
  <c r="T780" i="6"/>
  <c r="I780" i="6" s="1"/>
  <c r="H779" i="4"/>
  <c r="G779" i="4"/>
  <c r="AC779" i="4"/>
  <c r="S780" i="4"/>
  <c r="G781" i="6"/>
  <c r="AC781" i="6"/>
  <c r="S782" i="6"/>
  <c r="H781" i="6"/>
  <c r="D855" i="4"/>
  <c r="C855" i="4"/>
  <c r="F854" i="4"/>
  <c r="B854" i="4" s="1"/>
  <c r="A854" i="4" s="1"/>
  <c r="N779" i="5"/>
  <c r="O779" i="5"/>
  <c r="AD778" i="4"/>
  <c r="AD780" i="6"/>
  <c r="AD781" i="6" l="1"/>
  <c r="AD780" i="5"/>
  <c r="AD779" i="4"/>
  <c r="AC780" i="4"/>
  <c r="S781" i="4"/>
  <c r="G780" i="4"/>
  <c r="H780" i="4"/>
  <c r="D855" i="5"/>
  <c r="C855" i="5"/>
  <c r="F854" i="5"/>
  <c r="B854" i="5" s="1"/>
  <c r="A854" i="5" s="1"/>
  <c r="V779" i="4"/>
  <c r="K779" i="4" s="1"/>
  <c r="U779" i="4"/>
  <c r="J779" i="4" s="1"/>
  <c r="T779" i="4"/>
  <c r="I779" i="4" s="1"/>
  <c r="W779" i="4"/>
  <c r="L779" i="4" s="1"/>
  <c r="D856" i="4"/>
  <c r="F855" i="4"/>
  <c r="B855" i="4" s="1"/>
  <c r="A855" i="4" s="1"/>
  <c r="C856" i="4"/>
  <c r="O779" i="4"/>
  <c r="N779" i="4"/>
  <c r="N781" i="6"/>
  <c r="O781" i="6"/>
  <c r="AC782" i="6"/>
  <c r="S783" i="6"/>
  <c r="G782" i="6"/>
  <c r="H782" i="6"/>
  <c r="D856" i="6"/>
  <c r="F855" i="6"/>
  <c r="B855" i="6" s="1"/>
  <c r="A855" i="6" s="1"/>
  <c r="C856" i="6"/>
  <c r="W780" i="5"/>
  <c r="L780" i="5" s="1"/>
  <c r="T780" i="5"/>
  <c r="I780" i="5" s="1"/>
  <c r="V780" i="5"/>
  <c r="K780" i="5" s="1"/>
  <c r="U780" i="5"/>
  <c r="J780" i="5" s="1"/>
  <c r="O780" i="5"/>
  <c r="N780" i="5"/>
  <c r="U781" i="6"/>
  <c r="J781" i="6" s="1"/>
  <c r="W781" i="6"/>
  <c r="L781" i="6" s="1"/>
  <c r="T781" i="6"/>
  <c r="I781" i="6" s="1"/>
  <c r="V781" i="6"/>
  <c r="K781" i="6" s="1"/>
  <c r="G781" i="5"/>
  <c r="AC781" i="5"/>
  <c r="S782" i="5"/>
  <c r="H781" i="5"/>
  <c r="D856" i="5" l="1"/>
  <c r="F855" i="5"/>
  <c r="B855" i="5" s="1"/>
  <c r="A855" i="5" s="1"/>
  <c r="C856" i="5"/>
  <c r="W781" i="5"/>
  <c r="L781" i="5" s="1"/>
  <c r="U781" i="5"/>
  <c r="J781" i="5" s="1"/>
  <c r="T781" i="5"/>
  <c r="I781" i="5" s="1"/>
  <c r="V781" i="5"/>
  <c r="K781" i="5" s="1"/>
  <c r="N782" i="6"/>
  <c r="O782" i="6"/>
  <c r="W782" i="6"/>
  <c r="L782" i="6" s="1"/>
  <c r="U782" i="6"/>
  <c r="J782" i="6" s="1"/>
  <c r="T782" i="6"/>
  <c r="I782" i="6" s="1"/>
  <c r="V782" i="6"/>
  <c r="K782" i="6" s="1"/>
  <c r="G783" i="6"/>
  <c r="AC783" i="6"/>
  <c r="S784" i="6"/>
  <c r="H783" i="6"/>
  <c r="D857" i="4"/>
  <c r="C857" i="4"/>
  <c r="F856" i="4"/>
  <c r="B856" i="4" s="1"/>
  <c r="A856" i="4" s="1"/>
  <c r="N780" i="4"/>
  <c r="O780" i="4"/>
  <c r="C857" i="6"/>
  <c r="D857" i="6"/>
  <c r="F856" i="6"/>
  <c r="B856" i="6" s="1"/>
  <c r="A856" i="6" s="1"/>
  <c r="W780" i="4"/>
  <c r="L780" i="4" s="1"/>
  <c r="V780" i="4"/>
  <c r="K780" i="4" s="1"/>
  <c r="U780" i="4"/>
  <c r="J780" i="4" s="1"/>
  <c r="T780" i="4"/>
  <c r="I780" i="4" s="1"/>
  <c r="AD782" i="6"/>
  <c r="S783" i="5"/>
  <c r="H782" i="5"/>
  <c r="G782" i="5"/>
  <c r="AC782" i="5"/>
  <c r="H781" i="4"/>
  <c r="G781" i="4"/>
  <c r="AC781" i="4"/>
  <c r="S782" i="4"/>
  <c r="O781" i="5"/>
  <c r="N781" i="5"/>
  <c r="AD781" i="5"/>
  <c r="AD780" i="4"/>
  <c r="N783" i="6" l="1"/>
  <c r="O783" i="6"/>
  <c r="AC784" i="6"/>
  <c r="S785" i="6"/>
  <c r="G784" i="6"/>
  <c r="H784" i="6"/>
  <c r="D857" i="5"/>
  <c r="C857" i="5"/>
  <c r="F856" i="5"/>
  <c r="B856" i="5" s="1"/>
  <c r="A856" i="5" s="1"/>
  <c r="N781" i="4"/>
  <c r="O781" i="4"/>
  <c r="AD782" i="5"/>
  <c r="AD783" i="6"/>
  <c r="V781" i="4"/>
  <c r="K781" i="4" s="1"/>
  <c r="U781" i="4"/>
  <c r="J781" i="4" s="1"/>
  <c r="T781" i="4"/>
  <c r="I781" i="4" s="1"/>
  <c r="W781" i="4"/>
  <c r="L781" i="4" s="1"/>
  <c r="W782" i="5"/>
  <c r="L782" i="5" s="1"/>
  <c r="U782" i="5"/>
  <c r="J782" i="5" s="1"/>
  <c r="T782" i="5"/>
  <c r="I782" i="5" s="1"/>
  <c r="V782" i="5"/>
  <c r="K782" i="5" s="1"/>
  <c r="U783" i="6"/>
  <c r="J783" i="6" s="1"/>
  <c r="W783" i="6"/>
  <c r="L783" i="6" s="1"/>
  <c r="V783" i="6"/>
  <c r="K783" i="6" s="1"/>
  <c r="T783" i="6"/>
  <c r="I783" i="6" s="1"/>
  <c r="D858" i="6"/>
  <c r="C858" i="6"/>
  <c r="F857" i="6"/>
  <c r="B857" i="6" s="1"/>
  <c r="A857" i="6" s="1"/>
  <c r="O782" i="5"/>
  <c r="N782" i="5"/>
  <c r="AC782" i="4"/>
  <c r="S783" i="4"/>
  <c r="G782" i="4"/>
  <c r="H782" i="4"/>
  <c r="G783" i="5"/>
  <c r="AC783" i="5"/>
  <c r="S784" i="5"/>
  <c r="H783" i="5"/>
  <c r="D858" i="4"/>
  <c r="F857" i="4"/>
  <c r="B857" i="4" s="1"/>
  <c r="A857" i="4" s="1"/>
  <c r="C858" i="4"/>
  <c r="AD781" i="4"/>
  <c r="AD783" i="5" l="1"/>
  <c r="AD782" i="4"/>
  <c r="N784" i="6"/>
  <c r="O784" i="6"/>
  <c r="H783" i="4"/>
  <c r="G783" i="4"/>
  <c r="AC783" i="4"/>
  <c r="S784" i="4"/>
  <c r="O783" i="5"/>
  <c r="N783" i="5"/>
  <c r="S785" i="5"/>
  <c r="H784" i="5"/>
  <c r="G784" i="5"/>
  <c r="AC784" i="5"/>
  <c r="W784" i="6"/>
  <c r="L784" i="6" s="1"/>
  <c r="U784" i="6"/>
  <c r="J784" i="6" s="1"/>
  <c r="V784" i="6"/>
  <c r="K784" i="6" s="1"/>
  <c r="T784" i="6"/>
  <c r="I784" i="6" s="1"/>
  <c r="G785" i="6"/>
  <c r="AC785" i="6"/>
  <c r="S786" i="6"/>
  <c r="H785" i="6"/>
  <c r="AD784" i="6"/>
  <c r="W783" i="5"/>
  <c r="L783" i="5" s="1"/>
  <c r="U783" i="5"/>
  <c r="J783" i="5" s="1"/>
  <c r="V783" i="5"/>
  <c r="K783" i="5" s="1"/>
  <c r="T783" i="5"/>
  <c r="I783" i="5" s="1"/>
  <c r="N782" i="4"/>
  <c r="O782" i="4"/>
  <c r="C859" i="6"/>
  <c r="F858" i="6"/>
  <c r="B858" i="6" s="1"/>
  <c r="A858" i="6" s="1"/>
  <c r="D859" i="6"/>
  <c r="D859" i="4"/>
  <c r="C859" i="4"/>
  <c r="F858" i="4"/>
  <c r="B858" i="4" s="1"/>
  <c r="A858" i="4" s="1"/>
  <c r="W782" i="4"/>
  <c r="L782" i="4" s="1"/>
  <c r="V782" i="4"/>
  <c r="K782" i="4" s="1"/>
  <c r="U782" i="4"/>
  <c r="J782" i="4" s="1"/>
  <c r="T782" i="4"/>
  <c r="I782" i="4" s="1"/>
  <c r="D858" i="5"/>
  <c r="F857" i="5"/>
  <c r="B857" i="5" s="1"/>
  <c r="A857" i="5" s="1"/>
  <c r="C858" i="5"/>
  <c r="AD783" i="4" l="1"/>
  <c r="AD784" i="5"/>
  <c r="D860" i="4"/>
  <c r="F859" i="4"/>
  <c r="B859" i="4" s="1"/>
  <c r="A859" i="4" s="1"/>
  <c r="C860" i="4"/>
  <c r="O785" i="6"/>
  <c r="N785" i="6"/>
  <c r="AC786" i="6"/>
  <c r="S787" i="6"/>
  <c r="G786" i="6"/>
  <c r="H786" i="6"/>
  <c r="V783" i="4"/>
  <c r="K783" i="4" s="1"/>
  <c r="U783" i="4"/>
  <c r="J783" i="4" s="1"/>
  <c r="T783" i="4"/>
  <c r="I783" i="4" s="1"/>
  <c r="W783" i="4"/>
  <c r="L783" i="4" s="1"/>
  <c r="AD785" i="6"/>
  <c r="W784" i="5"/>
  <c r="L784" i="5" s="1"/>
  <c r="U784" i="5"/>
  <c r="J784" i="5" s="1"/>
  <c r="T784" i="5"/>
  <c r="I784" i="5" s="1"/>
  <c r="V784" i="5"/>
  <c r="K784" i="5" s="1"/>
  <c r="N783" i="4"/>
  <c r="O783" i="4"/>
  <c r="D859" i="5"/>
  <c r="C859" i="5"/>
  <c r="F858" i="5"/>
  <c r="B858" i="5" s="1"/>
  <c r="A858" i="5" s="1"/>
  <c r="U785" i="6"/>
  <c r="J785" i="6" s="1"/>
  <c r="W785" i="6"/>
  <c r="L785" i="6" s="1"/>
  <c r="T785" i="6"/>
  <c r="I785" i="6" s="1"/>
  <c r="V785" i="6"/>
  <c r="K785" i="6" s="1"/>
  <c r="O784" i="5"/>
  <c r="N784" i="5"/>
  <c r="G785" i="5"/>
  <c r="AC785" i="5"/>
  <c r="S786" i="5"/>
  <c r="H785" i="5"/>
  <c r="AC784" i="4"/>
  <c r="S785" i="4"/>
  <c r="G784" i="4"/>
  <c r="H784" i="4"/>
  <c r="D860" i="6"/>
  <c r="F859" i="6"/>
  <c r="B859" i="6" s="1"/>
  <c r="A859" i="6" s="1"/>
  <c r="C860" i="6"/>
  <c r="AD785" i="5" l="1"/>
  <c r="W785" i="5"/>
  <c r="L785" i="5" s="1"/>
  <c r="U785" i="5"/>
  <c r="J785" i="5" s="1"/>
  <c r="V785" i="5"/>
  <c r="K785" i="5" s="1"/>
  <c r="T785" i="5"/>
  <c r="I785" i="5" s="1"/>
  <c r="O784" i="4"/>
  <c r="N784" i="4"/>
  <c r="D861" i="4"/>
  <c r="C861" i="4"/>
  <c r="F860" i="4"/>
  <c r="B860" i="4" s="1"/>
  <c r="A860" i="4" s="1"/>
  <c r="W784" i="4"/>
  <c r="L784" i="4" s="1"/>
  <c r="V784" i="4"/>
  <c r="K784" i="4" s="1"/>
  <c r="U784" i="4"/>
  <c r="J784" i="4" s="1"/>
  <c r="T784" i="4"/>
  <c r="I784" i="4" s="1"/>
  <c r="D860" i="5"/>
  <c r="F859" i="5"/>
  <c r="B859" i="5" s="1"/>
  <c r="A859" i="5" s="1"/>
  <c r="C860" i="5"/>
  <c r="O786" i="6"/>
  <c r="N786" i="6"/>
  <c r="C861" i="6"/>
  <c r="D861" i="6"/>
  <c r="F860" i="6"/>
  <c r="B860" i="6" s="1"/>
  <c r="A860" i="6" s="1"/>
  <c r="W786" i="6"/>
  <c r="L786" i="6" s="1"/>
  <c r="U786" i="6"/>
  <c r="J786" i="6" s="1"/>
  <c r="T786" i="6"/>
  <c r="I786" i="6" s="1"/>
  <c r="V786" i="6"/>
  <c r="K786" i="6" s="1"/>
  <c r="S787" i="5"/>
  <c r="H786" i="5"/>
  <c r="G786" i="5"/>
  <c r="AC786" i="5"/>
  <c r="AD784" i="4"/>
  <c r="G787" i="6"/>
  <c r="AC787" i="6"/>
  <c r="S788" i="6"/>
  <c r="H787" i="6"/>
  <c r="H785" i="4"/>
  <c r="G785" i="4"/>
  <c r="AC785" i="4"/>
  <c r="S786" i="4"/>
  <c r="N785" i="5"/>
  <c r="O785" i="5"/>
  <c r="AD786" i="6"/>
  <c r="AD787" i="6" l="1"/>
  <c r="AD786" i="5"/>
  <c r="V785" i="4"/>
  <c r="K785" i="4" s="1"/>
  <c r="U785" i="4"/>
  <c r="J785" i="4" s="1"/>
  <c r="T785" i="4"/>
  <c r="I785" i="4" s="1"/>
  <c r="W785" i="4"/>
  <c r="L785" i="4" s="1"/>
  <c r="O785" i="4"/>
  <c r="N785" i="4"/>
  <c r="W786" i="5"/>
  <c r="L786" i="5" s="1"/>
  <c r="U786" i="5"/>
  <c r="J786" i="5" s="1"/>
  <c r="T786" i="5"/>
  <c r="I786" i="5" s="1"/>
  <c r="V786" i="5"/>
  <c r="K786" i="5" s="1"/>
  <c r="O786" i="5"/>
  <c r="N786" i="5"/>
  <c r="D861" i="5"/>
  <c r="C861" i="5"/>
  <c r="F860" i="5"/>
  <c r="B860" i="5" s="1"/>
  <c r="A860" i="5" s="1"/>
  <c r="N787" i="6"/>
  <c r="O787" i="6"/>
  <c r="G787" i="5"/>
  <c r="AC787" i="5"/>
  <c r="S788" i="5"/>
  <c r="H787" i="5"/>
  <c r="AC788" i="6"/>
  <c r="S789" i="6"/>
  <c r="G788" i="6"/>
  <c r="H788" i="6"/>
  <c r="D862" i="6"/>
  <c r="C862" i="6"/>
  <c r="F861" i="6"/>
  <c r="B861" i="6" s="1"/>
  <c r="A861" i="6" s="1"/>
  <c r="AC786" i="4"/>
  <c r="S787" i="4"/>
  <c r="H786" i="4"/>
  <c r="G786" i="4"/>
  <c r="U787" i="6"/>
  <c r="J787" i="6" s="1"/>
  <c r="W787" i="6"/>
  <c r="L787" i="6" s="1"/>
  <c r="V787" i="6"/>
  <c r="K787" i="6" s="1"/>
  <c r="T787" i="6"/>
  <c r="I787" i="6" s="1"/>
  <c r="D862" i="4"/>
  <c r="F861" i="4"/>
  <c r="B861" i="4" s="1"/>
  <c r="A861" i="4" s="1"/>
  <c r="C862" i="4"/>
  <c r="AD785" i="4"/>
  <c r="AD787" i="5" l="1"/>
  <c r="O786" i="4"/>
  <c r="N786" i="4"/>
  <c r="H787" i="4"/>
  <c r="G787" i="4"/>
  <c r="AC787" i="4"/>
  <c r="S788" i="4"/>
  <c r="W787" i="5"/>
  <c r="L787" i="5" s="1"/>
  <c r="U787" i="5"/>
  <c r="J787" i="5" s="1"/>
  <c r="V787" i="5"/>
  <c r="K787" i="5" s="1"/>
  <c r="T787" i="5"/>
  <c r="I787" i="5" s="1"/>
  <c r="W786" i="4"/>
  <c r="L786" i="4" s="1"/>
  <c r="V786" i="4"/>
  <c r="K786" i="4" s="1"/>
  <c r="U786" i="4"/>
  <c r="J786" i="4" s="1"/>
  <c r="T786" i="4"/>
  <c r="I786" i="4" s="1"/>
  <c r="S789" i="5"/>
  <c r="H788" i="5"/>
  <c r="G788" i="5"/>
  <c r="AC788" i="5"/>
  <c r="AD786" i="4"/>
  <c r="O788" i="6"/>
  <c r="N788" i="6"/>
  <c r="W788" i="6"/>
  <c r="L788" i="6" s="1"/>
  <c r="U788" i="6"/>
  <c r="J788" i="6" s="1"/>
  <c r="V788" i="6"/>
  <c r="K788" i="6" s="1"/>
  <c r="T788" i="6"/>
  <c r="I788" i="6" s="1"/>
  <c r="G789" i="6"/>
  <c r="AC789" i="6"/>
  <c r="S790" i="6"/>
  <c r="H789" i="6"/>
  <c r="D863" i="4"/>
  <c r="C863" i="4"/>
  <c r="F862" i="4"/>
  <c r="B862" i="4" s="1"/>
  <c r="A862" i="4" s="1"/>
  <c r="C863" i="6"/>
  <c r="F862" i="6"/>
  <c r="B862" i="6" s="1"/>
  <c r="A862" i="6" s="1"/>
  <c r="D863" i="6"/>
  <c r="AD788" i="6"/>
  <c r="N787" i="5"/>
  <c r="O787" i="5"/>
  <c r="D862" i="5"/>
  <c r="F861" i="5"/>
  <c r="B861" i="5" s="1"/>
  <c r="A861" i="5" s="1"/>
  <c r="C862" i="5"/>
  <c r="AD789" i="6" l="1"/>
  <c r="AD788" i="5"/>
  <c r="AD787" i="4"/>
  <c r="AC788" i="4"/>
  <c r="S789" i="4"/>
  <c r="G788" i="4"/>
  <c r="H788" i="4"/>
  <c r="U789" i="6"/>
  <c r="J789" i="6" s="1"/>
  <c r="W789" i="6"/>
  <c r="L789" i="6" s="1"/>
  <c r="V789" i="6"/>
  <c r="K789" i="6" s="1"/>
  <c r="T789" i="6"/>
  <c r="I789" i="6" s="1"/>
  <c r="V787" i="4"/>
  <c r="K787" i="4" s="1"/>
  <c r="U787" i="4"/>
  <c r="J787" i="4" s="1"/>
  <c r="T787" i="4"/>
  <c r="I787" i="4" s="1"/>
  <c r="W787" i="4"/>
  <c r="L787" i="4" s="1"/>
  <c r="D863" i="5"/>
  <c r="C863" i="5"/>
  <c r="F862" i="5"/>
  <c r="B862" i="5" s="1"/>
  <c r="A862" i="5" s="1"/>
  <c r="D864" i="4"/>
  <c r="F863" i="4"/>
  <c r="B863" i="4" s="1"/>
  <c r="A863" i="4" s="1"/>
  <c r="C864" i="4"/>
  <c r="W788" i="5"/>
  <c r="L788" i="5" s="1"/>
  <c r="U788" i="5"/>
  <c r="J788" i="5" s="1"/>
  <c r="T788" i="5"/>
  <c r="I788" i="5" s="1"/>
  <c r="V788" i="5"/>
  <c r="K788" i="5" s="1"/>
  <c r="O787" i="4"/>
  <c r="N787" i="4"/>
  <c r="O788" i="5"/>
  <c r="N788" i="5"/>
  <c r="G789" i="5"/>
  <c r="AC789" i="5"/>
  <c r="S790" i="5"/>
  <c r="H789" i="5"/>
  <c r="O789" i="6"/>
  <c r="N789" i="6"/>
  <c r="D864" i="6"/>
  <c r="F863" i="6"/>
  <c r="B863" i="6" s="1"/>
  <c r="A863" i="6" s="1"/>
  <c r="C864" i="6"/>
  <c r="AC790" i="6"/>
  <c r="S791" i="6"/>
  <c r="G790" i="6"/>
  <c r="H790" i="6"/>
  <c r="AD789" i="5" l="1"/>
  <c r="AD790" i="6"/>
  <c r="C865" i="6"/>
  <c r="D865" i="6"/>
  <c r="F864" i="6"/>
  <c r="B864" i="6" s="1"/>
  <c r="A864" i="6" s="1"/>
  <c r="N789" i="5"/>
  <c r="O789" i="5"/>
  <c r="S791" i="5"/>
  <c r="H790" i="5"/>
  <c r="G790" i="5"/>
  <c r="AC790" i="5"/>
  <c r="W789" i="5"/>
  <c r="L789" i="5" s="1"/>
  <c r="U789" i="5"/>
  <c r="J789" i="5" s="1"/>
  <c r="V789" i="5"/>
  <c r="K789" i="5" s="1"/>
  <c r="T789" i="5"/>
  <c r="I789" i="5" s="1"/>
  <c r="N788" i="4"/>
  <c r="O788" i="4"/>
  <c r="W788" i="4"/>
  <c r="L788" i="4" s="1"/>
  <c r="V788" i="4"/>
  <c r="K788" i="4" s="1"/>
  <c r="U788" i="4"/>
  <c r="J788" i="4" s="1"/>
  <c r="T788" i="4"/>
  <c r="I788" i="4" s="1"/>
  <c r="D865" i="4"/>
  <c r="C865" i="4"/>
  <c r="F864" i="4"/>
  <c r="B864" i="4" s="1"/>
  <c r="A864" i="4" s="1"/>
  <c r="W790" i="6"/>
  <c r="L790" i="6" s="1"/>
  <c r="V790" i="6"/>
  <c r="K790" i="6" s="1"/>
  <c r="U790" i="6"/>
  <c r="J790" i="6" s="1"/>
  <c r="T790" i="6"/>
  <c r="I790" i="6" s="1"/>
  <c r="H789" i="4"/>
  <c r="G789" i="4"/>
  <c r="AC789" i="4"/>
  <c r="S790" i="4"/>
  <c r="O790" i="6"/>
  <c r="N790" i="6"/>
  <c r="G791" i="6"/>
  <c r="AC791" i="6"/>
  <c r="S792" i="6"/>
  <c r="H791" i="6"/>
  <c r="D864" i="5"/>
  <c r="C864" i="5"/>
  <c r="F863" i="5"/>
  <c r="B863" i="5" s="1"/>
  <c r="A863" i="5" s="1"/>
  <c r="AD788" i="4"/>
  <c r="AD791" i="6" l="1"/>
  <c r="AD789" i="4"/>
  <c r="AD790" i="5"/>
  <c r="AC790" i="4"/>
  <c r="S791" i="4"/>
  <c r="G790" i="4"/>
  <c r="H790" i="4"/>
  <c r="V789" i="4"/>
  <c r="K789" i="4" s="1"/>
  <c r="U789" i="4"/>
  <c r="J789" i="4" s="1"/>
  <c r="T789" i="4"/>
  <c r="I789" i="4" s="1"/>
  <c r="W789" i="4"/>
  <c r="L789" i="4" s="1"/>
  <c r="N791" i="6"/>
  <c r="O791" i="6"/>
  <c r="AC792" i="6"/>
  <c r="S793" i="6"/>
  <c r="G792" i="6"/>
  <c r="H792" i="6"/>
  <c r="O789" i="4"/>
  <c r="N789" i="4"/>
  <c r="D866" i="4"/>
  <c r="C866" i="4"/>
  <c r="F865" i="4"/>
  <c r="B865" i="4" s="1"/>
  <c r="A865" i="4" s="1"/>
  <c r="U791" i="6"/>
  <c r="J791" i="6" s="1"/>
  <c r="T791" i="6"/>
  <c r="I791" i="6" s="1"/>
  <c r="W791" i="6"/>
  <c r="L791" i="6" s="1"/>
  <c r="V791" i="6"/>
  <c r="K791" i="6" s="1"/>
  <c r="D866" i="6"/>
  <c r="C866" i="6"/>
  <c r="F865" i="6"/>
  <c r="B865" i="6" s="1"/>
  <c r="A865" i="6" s="1"/>
  <c r="G791" i="5"/>
  <c r="AC791" i="5"/>
  <c r="S792" i="5"/>
  <c r="H791" i="5"/>
  <c r="D865" i="5"/>
  <c r="C865" i="5"/>
  <c r="F864" i="5"/>
  <c r="B864" i="5" s="1"/>
  <c r="A864" i="5" s="1"/>
  <c r="W790" i="5"/>
  <c r="L790" i="5" s="1"/>
  <c r="U790" i="5"/>
  <c r="J790" i="5" s="1"/>
  <c r="T790" i="5"/>
  <c r="I790" i="5" s="1"/>
  <c r="V790" i="5"/>
  <c r="K790" i="5" s="1"/>
  <c r="O790" i="5"/>
  <c r="N790" i="5"/>
  <c r="AD791" i="5" l="1"/>
  <c r="O792" i="6"/>
  <c r="N792" i="6"/>
  <c r="O791" i="5"/>
  <c r="N791" i="5"/>
  <c r="W792" i="6"/>
  <c r="L792" i="6" s="1"/>
  <c r="V792" i="6"/>
  <c r="K792" i="6" s="1"/>
  <c r="U792" i="6"/>
  <c r="J792" i="6" s="1"/>
  <c r="T792" i="6"/>
  <c r="I792" i="6" s="1"/>
  <c r="C867" i="6"/>
  <c r="F866" i="6"/>
  <c r="B866" i="6" s="1"/>
  <c r="A866" i="6" s="1"/>
  <c r="D867" i="6"/>
  <c r="S793" i="5"/>
  <c r="H792" i="5"/>
  <c r="G792" i="5"/>
  <c r="AC792" i="5"/>
  <c r="D867" i="4"/>
  <c r="C867" i="4"/>
  <c r="F866" i="4"/>
  <c r="B866" i="4" s="1"/>
  <c r="A866" i="4" s="1"/>
  <c r="H793" i="6"/>
  <c r="G793" i="6"/>
  <c r="AC793" i="6"/>
  <c r="S794" i="6"/>
  <c r="AD792" i="6"/>
  <c r="O790" i="4"/>
  <c r="N790" i="4"/>
  <c r="W791" i="5"/>
  <c r="L791" i="5" s="1"/>
  <c r="U791" i="5"/>
  <c r="J791" i="5" s="1"/>
  <c r="V791" i="5"/>
  <c r="K791" i="5" s="1"/>
  <c r="T791" i="5"/>
  <c r="I791" i="5" s="1"/>
  <c r="W790" i="4"/>
  <c r="L790" i="4" s="1"/>
  <c r="V790" i="4"/>
  <c r="K790" i="4" s="1"/>
  <c r="U790" i="4"/>
  <c r="J790" i="4" s="1"/>
  <c r="T790" i="4"/>
  <c r="I790" i="4" s="1"/>
  <c r="H791" i="4"/>
  <c r="G791" i="4"/>
  <c r="AC791" i="4"/>
  <c r="S792" i="4"/>
  <c r="D866" i="5"/>
  <c r="F865" i="5"/>
  <c r="B865" i="5" s="1"/>
  <c r="A865" i="5" s="1"/>
  <c r="C866" i="5"/>
  <c r="AD790" i="4"/>
  <c r="AD793" i="6" l="1"/>
  <c r="AD791" i="4"/>
  <c r="G793" i="5"/>
  <c r="AC793" i="5"/>
  <c r="S794" i="5"/>
  <c r="H793" i="5"/>
  <c r="AC792" i="4"/>
  <c r="S793" i="4"/>
  <c r="G792" i="4"/>
  <c r="H792" i="4"/>
  <c r="D868" i="4"/>
  <c r="C868" i="4"/>
  <c r="F867" i="4"/>
  <c r="B867" i="4" s="1"/>
  <c r="A867" i="4" s="1"/>
  <c r="V791" i="4"/>
  <c r="K791" i="4" s="1"/>
  <c r="U791" i="4"/>
  <c r="J791" i="4" s="1"/>
  <c r="T791" i="4"/>
  <c r="I791" i="4" s="1"/>
  <c r="W791" i="4"/>
  <c r="L791" i="4" s="1"/>
  <c r="D868" i="6"/>
  <c r="F867" i="6"/>
  <c r="B867" i="6" s="1"/>
  <c r="A867" i="6" s="1"/>
  <c r="C868" i="6"/>
  <c r="N791" i="4"/>
  <c r="O791" i="4"/>
  <c r="AC794" i="6"/>
  <c r="S795" i="6"/>
  <c r="G794" i="6"/>
  <c r="H794" i="6"/>
  <c r="AD792" i="5"/>
  <c r="D867" i="5"/>
  <c r="C867" i="5"/>
  <c r="F866" i="5"/>
  <c r="B866" i="5" s="1"/>
  <c r="A866" i="5" s="1"/>
  <c r="U793" i="6"/>
  <c r="J793" i="6" s="1"/>
  <c r="T793" i="6"/>
  <c r="I793" i="6" s="1"/>
  <c r="W793" i="6"/>
  <c r="L793" i="6" s="1"/>
  <c r="V793" i="6"/>
  <c r="K793" i="6" s="1"/>
  <c r="W792" i="5"/>
  <c r="L792" i="5" s="1"/>
  <c r="U792" i="5"/>
  <c r="J792" i="5" s="1"/>
  <c r="T792" i="5"/>
  <c r="I792" i="5" s="1"/>
  <c r="V792" i="5"/>
  <c r="K792" i="5" s="1"/>
  <c r="O793" i="6"/>
  <c r="N793" i="6"/>
  <c r="O792" i="5"/>
  <c r="N792" i="5"/>
  <c r="AD794" i="6" l="1"/>
  <c r="AD793" i="5"/>
  <c r="N794" i="6"/>
  <c r="O794" i="6"/>
  <c r="H793" i="4"/>
  <c r="G793" i="4"/>
  <c r="AC793" i="4"/>
  <c r="S794" i="4"/>
  <c r="W792" i="4"/>
  <c r="L792" i="4" s="1"/>
  <c r="V792" i="4"/>
  <c r="K792" i="4" s="1"/>
  <c r="U792" i="4"/>
  <c r="J792" i="4" s="1"/>
  <c r="T792" i="4"/>
  <c r="I792" i="4" s="1"/>
  <c r="W794" i="6"/>
  <c r="L794" i="6" s="1"/>
  <c r="V794" i="6"/>
  <c r="K794" i="6" s="1"/>
  <c r="U794" i="6"/>
  <c r="J794" i="6" s="1"/>
  <c r="T794" i="6"/>
  <c r="I794" i="6" s="1"/>
  <c r="AD792" i="4"/>
  <c r="H795" i="6"/>
  <c r="G795" i="6"/>
  <c r="AC795" i="6"/>
  <c r="S796" i="6"/>
  <c r="D869" i="4"/>
  <c r="C869" i="4"/>
  <c r="F868" i="4"/>
  <c r="B868" i="4" s="1"/>
  <c r="A868" i="4" s="1"/>
  <c r="N793" i="5"/>
  <c r="O793" i="5"/>
  <c r="D868" i="5"/>
  <c r="C868" i="5"/>
  <c r="F867" i="5"/>
  <c r="B867" i="5" s="1"/>
  <c r="A867" i="5" s="1"/>
  <c r="S795" i="5"/>
  <c r="H794" i="5"/>
  <c r="G794" i="5"/>
  <c r="AC794" i="5"/>
  <c r="D869" i="6"/>
  <c r="C869" i="6"/>
  <c r="F868" i="6"/>
  <c r="B868" i="6" s="1"/>
  <c r="A868" i="6" s="1"/>
  <c r="O792" i="4"/>
  <c r="N792" i="4"/>
  <c r="W793" i="5"/>
  <c r="L793" i="5" s="1"/>
  <c r="U793" i="5"/>
  <c r="J793" i="5" s="1"/>
  <c r="T793" i="5"/>
  <c r="I793" i="5" s="1"/>
  <c r="V793" i="5"/>
  <c r="K793" i="5" s="1"/>
  <c r="AD794" i="5" l="1"/>
  <c r="AD795" i="6"/>
  <c r="W794" i="5"/>
  <c r="L794" i="5" s="1"/>
  <c r="U794" i="5"/>
  <c r="J794" i="5" s="1"/>
  <c r="T794" i="5"/>
  <c r="I794" i="5" s="1"/>
  <c r="V794" i="5"/>
  <c r="K794" i="5" s="1"/>
  <c r="AC794" i="4"/>
  <c r="S795" i="4"/>
  <c r="H794" i="4"/>
  <c r="G794" i="4"/>
  <c r="O794" i="5"/>
  <c r="N794" i="5"/>
  <c r="AC796" i="6"/>
  <c r="S797" i="6"/>
  <c r="G796" i="6"/>
  <c r="H796" i="6"/>
  <c r="AD793" i="4"/>
  <c r="C870" i="6"/>
  <c r="D870" i="6"/>
  <c r="F869" i="6"/>
  <c r="B869" i="6" s="1"/>
  <c r="A869" i="6" s="1"/>
  <c r="G795" i="5"/>
  <c r="AC795" i="5"/>
  <c r="S796" i="5"/>
  <c r="H795" i="5"/>
  <c r="V793" i="4"/>
  <c r="K793" i="4" s="1"/>
  <c r="U793" i="4"/>
  <c r="J793" i="4" s="1"/>
  <c r="T793" i="4"/>
  <c r="I793" i="4" s="1"/>
  <c r="W793" i="4"/>
  <c r="L793" i="4" s="1"/>
  <c r="U795" i="6"/>
  <c r="J795" i="6" s="1"/>
  <c r="T795" i="6"/>
  <c r="I795" i="6" s="1"/>
  <c r="W795" i="6"/>
  <c r="L795" i="6" s="1"/>
  <c r="V795" i="6"/>
  <c r="K795" i="6" s="1"/>
  <c r="O793" i="4"/>
  <c r="N793" i="4"/>
  <c r="D869" i="5"/>
  <c r="C869" i="5"/>
  <c r="F868" i="5"/>
  <c r="B868" i="5" s="1"/>
  <c r="A868" i="5" s="1"/>
  <c r="N795" i="6"/>
  <c r="O795" i="6"/>
  <c r="F869" i="4"/>
  <c r="B869" i="4" s="1"/>
  <c r="A869" i="4" s="1"/>
  <c r="D870" i="4"/>
  <c r="C870" i="4"/>
  <c r="AD796" i="6" l="1"/>
  <c r="AD795" i="5"/>
  <c r="AD794" i="4"/>
  <c r="O794" i="4"/>
  <c r="N794" i="4"/>
  <c r="W795" i="5"/>
  <c r="L795" i="5" s="1"/>
  <c r="U795" i="5"/>
  <c r="J795" i="5" s="1"/>
  <c r="V795" i="5"/>
  <c r="K795" i="5" s="1"/>
  <c r="T795" i="5"/>
  <c r="I795" i="5" s="1"/>
  <c r="O796" i="6"/>
  <c r="N796" i="6"/>
  <c r="H795" i="4"/>
  <c r="G795" i="4"/>
  <c r="AC795" i="4"/>
  <c r="S796" i="4"/>
  <c r="W796" i="6"/>
  <c r="L796" i="6" s="1"/>
  <c r="V796" i="6"/>
  <c r="K796" i="6" s="1"/>
  <c r="U796" i="6"/>
  <c r="J796" i="6" s="1"/>
  <c r="T796" i="6"/>
  <c r="I796" i="6" s="1"/>
  <c r="H797" i="6"/>
  <c r="G797" i="6"/>
  <c r="AC797" i="6"/>
  <c r="S798" i="6"/>
  <c r="D871" i="4"/>
  <c r="C871" i="4"/>
  <c r="F870" i="4"/>
  <c r="B870" i="4" s="1"/>
  <c r="A870" i="4" s="1"/>
  <c r="D870" i="5"/>
  <c r="F869" i="5"/>
  <c r="B869" i="5" s="1"/>
  <c r="A869" i="5" s="1"/>
  <c r="C870" i="5"/>
  <c r="O795" i="5"/>
  <c r="N795" i="5"/>
  <c r="D871" i="6"/>
  <c r="C871" i="6"/>
  <c r="F870" i="6"/>
  <c r="B870" i="6" s="1"/>
  <c r="A870" i="6" s="1"/>
  <c r="S797" i="5"/>
  <c r="H796" i="5"/>
  <c r="G796" i="5"/>
  <c r="AC796" i="5"/>
  <c r="W794" i="4"/>
  <c r="L794" i="4" s="1"/>
  <c r="V794" i="4"/>
  <c r="K794" i="4" s="1"/>
  <c r="U794" i="4"/>
  <c r="J794" i="4" s="1"/>
  <c r="T794" i="4"/>
  <c r="I794" i="4" s="1"/>
  <c r="AD796" i="5" l="1"/>
  <c r="AD795" i="4"/>
  <c r="C872" i="6"/>
  <c r="D872" i="6"/>
  <c r="F871" i="6"/>
  <c r="B871" i="6" s="1"/>
  <c r="A871" i="6" s="1"/>
  <c r="AC798" i="6"/>
  <c r="S799" i="6"/>
  <c r="G798" i="6"/>
  <c r="H798" i="6"/>
  <c r="W796" i="5"/>
  <c r="L796" i="5" s="1"/>
  <c r="U796" i="5"/>
  <c r="J796" i="5" s="1"/>
  <c r="T796" i="5"/>
  <c r="I796" i="5" s="1"/>
  <c r="V796" i="5"/>
  <c r="K796" i="5" s="1"/>
  <c r="AD797" i="6"/>
  <c r="AC796" i="4"/>
  <c r="S797" i="4"/>
  <c r="G796" i="4"/>
  <c r="H796" i="4"/>
  <c r="U797" i="6"/>
  <c r="J797" i="6" s="1"/>
  <c r="T797" i="6"/>
  <c r="I797" i="6" s="1"/>
  <c r="W797" i="6"/>
  <c r="L797" i="6" s="1"/>
  <c r="V797" i="6"/>
  <c r="K797" i="6" s="1"/>
  <c r="G797" i="5"/>
  <c r="AC797" i="5"/>
  <c r="S798" i="5"/>
  <c r="H797" i="5"/>
  <c r="O797" i="6"/>
  <c r="N797" i="6"/>
  <c r="V795" i="4"/>
  <c r="K795" i="4" s="1"/>
  <c r="U795" i="4"/>
  <c r="J795" i="4" s="1"/>
  <c r="T795" i="4"/>
  <c r="I795" i="4" s="1"/>
  <c r="W795" i="4"/>
  <c r="L795" i="4" s="1"/>
  <c r="N796" i="5"/>
  <c r="O796" i="5"/>
  <c r="D871" i="5"/>
  <c r="C871" i="5"/>
  <c r="F870" i="5"/>
  <c r="B870" i="5" s="1"/>
  <c r="A870" i="5" s="1"/>
  <c r="F871" i="4"/>
  <c r="B871" i="4" s="1"/>
  <c r="A871" i="4" s="1"/>
  <c r="D872" i="4"/>
  <c r="C872" i="4"/>
  <c r="O795" i="4"/>
  <c r="N795" i="4"/>
  <c r="AD798" i="6" l="1"/>
  <c r="AD797" i="5"/>
  <c r="H799" i="6"/>
  <c r="G799" i="6"/>
  <c r="AC799" i="6"/>
  <c r="S800" i="6"/>
  <c r="N797" i="5"/>
  <c r="O797" i="5"/>
  <c r="S799" i="5"/>
  <c r="H798" i="5"/>
  <c r="G798" i="5"/>
  <c r="AC798" i="5"/>
  <c r="N796" i="4"/>
  <c r="O796" i="4"/>
  <c r="W796" i="4"/>
  <c r="L796" i="4" s="1"/>
  <c r="V796" i="4"/>
  <c r="K796" i="4" s="1"/>
  <c r="U796" i="4"/>
  <c r="J796" i="4" s="1"/>
  <c r="T796" i="4"/>
  <c r="I796" i="4" s="1"/>
  <c r="D872" i="5"/>
  <c r="F871" i="5"/>
  <c r="B871" i="5" s="1"/>
  <c r="A871" i="5" s="1"/>
  <c r="C872" i="5"/>
  <c r="W797" i="5"/>
  <c r="L797" i="5" s="1"/>
  <c r="U797" i="5"/>
  <c r="J797" i="5" s="1"/>
  <c r="T797" i="5"/>
  <c r="I797" i="5" s="1"/>
  <c r="V797" i="5"/>
  <c r="K797" i="5" s="1"/>
  <c r="H797" i="4"/>
  <c r="G797" i="4"/>
  <c r="AC797" i="4"/>
  <c r="S798" i="4"/>
  <c r="N798" i="6"/>
  <c r="O798" i="6"/>
  <c r="D873" i="4"/>
  <c r="C873" i="4"/>
  <c r="F872" i="4"/>
  <c r="B872" i="4" s="1"/>
  <c r="A872" i="4" s="1"/>
  <c r="AD796" i="4"/>
  <c r="W798" i="6"/>
  <c r="L798" i="6" s="1"/>
  <c r="V798" i="6"/>
  <c r="K798" i="6" s="1"/>
  <c r="U798" i="6"/>
  <c r="J798" i="6" s="1"/>
  <c r="T798" i="6"/>
  <c r="I798" i="6" s="1"/>
  <c r="C873" i="6"/>
  <c r="F872" i="6"/>
  <c r="B872" i="6" s="1"/>
  <c r="A872" i="6" s="1"/>
  <c r="D873" i="6"/>
  <c r="AD798" i="5" l="1"/>
  <c r="AD799" i="6"/>
  <c r="AD797" i="4"/>
  <c r="D873" i="5"/>
  <c r="C873" i="5"/>
  <c r="F872" i="5"/>
  <c r="B872" i="5" s="1"/>
  <c r="A872" i="5" s="1"/>
  <c r="F873" i="4"/>
  <c r="B873" i="4" s="1"/>
  <c r="A873" i="4" s="1"/>
  <c r="D874" i="4"/>
  <c r="C874" i="4"/>
  <c r="V797" i="4"/>
  <c r="K797" i="4" s="1"/>
  <c r="U797" i="4"/>
  <c r="J797" i="4" s="1"/>
  <c r="T797" i="4"/>
  <c r="I797" i="4" s="1"/>
  <c r="W797" i="4"/>
  <c r="L797" i="4" s="1"/>
  <c r="G799" i="5"/>
  <c r="AC799" i="5"/>
  <c r="S800" i="5"/>
  <c r="H799" i="5"/>
  <c r="N797" i="4"/>
  <c r="O797" i="4"/>
  <c r="AC798" i="4"/>
  <c r="S799" i="4"/>
  <c r="G798" i="4"/>
  <c r="H798" i="4"/>
  <c r="AC800" i="6"/>
  <c r="S801" i="6"/>
  <c r="G800" i="6"/>
  <c r="H800" i="6"/>
  <c r="W798" i="5"/>
  <c r="L798" i="5" s="1"/>
  <c r="U798" i="5"/>
  <c r="J798" i="5" s="1"/>
  <c r="T798" i="5"/>
  <c r="I798" i="5" s="1"/>
  <c r="V798" i="5"/>
  <c r="K798" i="5" s="1"/>
  <c r="U799" i="6"/>
  <c r="J799" i="6" s="1"/>
  <c r="T799" i="6"/>
  <c r="I799" i="6" s="1"/>
  <c r="W799" i="6"/>
  <c r="L799" i="6" s="1"/>
  <c r="V799" i="6"/>
  <c r="K799" i="6" s="1"/>
  <c r="D874" i="6"/>
  <c r="F873" i="6"/>
  <c r="B873" i="6" s="1"/>
  <c r="A873" i="6" s="1"/>
  <c r="C874" i="6"/>
  <c r="O798" i="5"/>
  <c r="N798" i="5"/>
  <c r="N799" i="6"/>
  <c r="O799" i="6"/>
  <c r="AD798" i="4" l="1"/>
  <c r="N800" i="6"/>
  <c r="O800" i="6"/>
  <c r="W800" i="6"/>
  <c r="L800" i="6" s="1"/>
  <c r="V800" i="6"/>
  <c r="K800" i="6" s="1"/>
  <c r="U800" i="6"/>
  <c r="J800" i="6" s="1"/>
  <c r="T800" i="6"/>
  <c r="I800" i="6" s="1"/>
  <c r="W799" i="5"/>
  <c r="L799" i="5" s="1"/>
  <c r="U799" i="5"/>
  <c r="J799" i="5" s="1"/>
  <c r="V799" i="5"/>
  <c r="K799" i="5" s="1"/>
  <c r="T799" i="5"/>
  <c r="I799" i="5" s="1"/>
  <c r="C875" i="6"/>
  <c r="F874" i="6"/>
  <c r="B874" i="6" s="1"/>
  <c r="A874" i="6" s="1"/>
  <c r="D875" i="6"/>
  <c r="H801" i="6"/>
  <c r="G801" i="6"/>
  <c r="AC801" i="6"/>
  <c r="S802" i="6"/>
  <c r="AD800" i="6"/>
  <c r="N798" i="4"/>
  <c r="O798" i="4"/>
  <c r="N799" i="5"/>
  <c r="O799" i="5"/>
  <c r="D874" i="5"/>
  <c r="F873" i="5"/>
  <c r="B873" i="5" s="1"/>
  <c r="A873" i="5" s="1"/>
  <c r="C874" i="5"/>
  <c r="W798" i="4"/>
  <c r="L798" i="4" s="1"/>
  <c r="V798" i="4"/>
  <c r="K798" i="4" s="1"/>
  <c r="U798" i="4"/>
  <c r="J798" i="4" s="1"/>
  <c r="T798" i="4"/>
  <c r="I798" i="4" s="1"/>
  <c r="S801" i="5"/>
  <c r="H800" i="5"/>
  <c r="G800" i="5"/>
  <c r="AC800" i="5"/>
  <c r="D875" i="4"/>
  <c r="C875" i="4"/>
  <c r="F874" i="4"/>
  <c r="B874" i="4" s="1"/>
  <c r="A874" i="4" s="1"/>
  <c r="H799" i="4"/>
  <c r="G799" i="4"/>
  <c r="AC799" i="4"/>
  <c r="S800" i="4"/>
  <c r="AD799" i="5"/>
  <c r="AD801" i="6" l="1"/>
  <c r="AD799" i="4"/>
  <c r="AD800" i="5"/>
  <c r="N799" i="4"/>
  <c r="O799" i="4"/>
  <c r="W800" i="5"/>
  <c r="L800" i="5" s="1"/>
  <c r="U800" i="5"/>
  <c r="J800" i="5" s="1"/>
  <c r="T800" i="5"/>
  <c r="I800" i="5" s="1"/>
  <c r="V800" i="5"/>
  <c r="K800" i="5" s="1"/>
  <c r="D875" i="5"/>
  <c r="C875" i="5"/>
  <c r="F874" i="5"/>
  <c r="B874" i="5" s="1"/>
  <c r="A874" i="5" s="1"/>
  <c r="N800" i="5"/>
  <c r="O800" i="5"/>
  <c r="D876" i="6"/>
  <c r="F875" i="6"/>
  <c r="B875" i="6" s="1"/>
  <c r="A875" i="6" s="1"/>
  <c r="C876" i="6"/>
  <c r="G801" i="5"/>
  <c r="AC801" i="5"/>
  <c r="S802" i="5"/>
  <c r="H801" i="5"/>
  <c r="AC802" i="6"/>
  <c r="S803" i="6"/>
  <c r="G802" i="6"/>
  <c r="H802" i="6"/>
  <c r="F875" i="4"/>
  <c r="B875" i="4" s="1"/>
  <c r="A875" i="4" s="1"/>
  <c r="D876" i="4"/>
  <c r="C876" i="4"/>
  <c r="U801" i="6"/>
  <c r="J801" i="6" s="1"/>
  <c r="T801" i="6"/>
  <c r="I801" i="6" s="1"/>
  <c r="W801" i="6"/>
  <c r="L801" i="6" s="1"/>
  <c r="V801" i="6"/>
  <c r="K801" i="6" s="1"/>
  <c r="N801" i="6"/>
  <c r="O801" i="6"/>
  <c r="AC800" i="4"/>
  <c r="S801" i="4"/>
  <c r="G800" i="4"/>
  <c r="H800" i="4"/>
  <c r="V799" i="4"/>
  <c r="K799" i="4" s="1"/>
  <c r="U799" i="4"/>
  <c r="J799" i="4" s="1"/>
  <c r="T799" i="4"/>
  <c r="I799" i="4" s="1"/>
  <c r="W799" i="4"/>
  <c r="L799" i="4" s="1"/>
  <c r="O801" i="5" l="1"/>
  <c r="N801" i="5"/>
  <c r="S803" i="5"/>
  <c r="H802" i="5"/>
  <c r="G802" i="5"/>
  <c r="AC802" i="5"/>
  <c r="O800" i="4"/>
  <c r="N800" i="4"/>
  <c r="AD801" i="5"/>
  <c r="O802" i="6"/>
  <c r="N802" i="6"/>
  <c r="W801" i="5"/>
  <c r="L801" i="5" s="1"/>
  <c r="U801" i="5"/>
  <c r="J801" i="5" s="1"/>
  <c r="V801" i="5"/>
  <c r="K801" i="5" s="1"/>
  <c r="T801" i="5"/>
  <c r="I801" i="5" s="1"/>
  <c r="H801" i="4"/>
  <c r="G801" i="4"/>
  <c r="AC801" i="4"/>
  <c r="S802" i="4"/>
  <c r="W802" i="6"/>
  <c r="L802" i="6" s="1"/>
  <c r="V802" i="6"/>
  <c r="K802" i="6" s="1"/>
  <c r="U802" i="6"/>
  <c r="J802" i="6" s="1"/>
  <c r="T802" i="6"/>
  <c r="I802" i="6" s="1"/>
  <c r="C877" i="6"/>
  <c r="F876" i="6"/>
  <c r="B876" i="6" s="1"/>
  <c r="A876" i="6" s="1"/>
  <c r="D877" i="6"/>
  <c r="AD800" i="4"/>
  <c r="H803" i="6"/>
  <c r="G803" i="6"/>
  <c r="AC803" i="6"/>
  <c r="S804" i="6"/>
  <c r="D876" i="5"/>
  <c r="F875" i="5"/>
  <c r="B875" i="5" s="1"/>
  <c r="A875" i="5" s="1"/>
  <c r="C876" i="5"/>
  <c r="W800" i="4"/>
  <c r="L800" i="4" s="1"/>
  <c r="V800" i="4"/>
  <c r="K800" i="4" s="1"/>
  <c r="U800" i="4"/>
  <c r="J800" i="4" s="1"/>
  <c r="T800" i="4"/>
  <c r="I800" i="4" s="1"/>
  <c r="D877" i="4"/>
  <c r="C877" i="4"/>
  <c r="F876" i="4"/>
  <c r="B876" i="4" s="1"/>
  <c r="A876" i="4" s="1"/>
  <c r="AD802" i="6"/>
  <c r="AD802" i="5" l="1"/>
  <c r="AD801" i="4"/>
  <c r="O803" i="6"/>
  <c r="N803" i="6"/>
  <c r="W802" i="5"/>
  <c r="L802" i="5" s="1"/>
  <c r="U802" i="5"/>
  <c r="J802" i="5" s="1"/>
  <c r="T802" i="5"/>
  <c r="I802" i="5" s="1"/>
  <c r="V802" i="5"/>
  <c r="K802" i="5" s="1"/>
  <c r="D877" i="5"/>
  <c r="C877" i="5"/>
  <c r="F876" i="5"/>
  <c r="B876" i="5" s="1"/>
  <c r="A876" i="5" s="1"/>
  <c r="AC802" i="4"/>
  <c r="S803" i="4"/>
  <c r="H802" i="4"/>
  <c r="G802" i="4"/>
  <c r="N802" i="5"/>
  <c r="O802" i="5"/>
  <c r="AC804" i="6"/>
  <c r="S805" i="6"/>
  <c r="G804" i="6"/>
  <c r="H804" i="6"/>
  <c r="F877" i="6"/>
  <c r="B877" i="6" s="1"/>
  <c r="A877" i="6" s="1"/>
  <c r="D878" i="6"/>
  <c r="C878" i="6"/>
  <c r="G803" i="5"/>
  <c r="AC803" i="5"/>
  <c r="S804" i="5"/>
  <c r="H803" i="5"/>
  <c r="AD803" i="6"/>
  <c r="V801" i="4"/>
  <c r="K801" i="4" s="1"/>
  <c r="U801" i="4"/>
  <c r="J801" i="4" s="1"/>
  <c r="T801" i="4"/>
  <c r="I801" i="4" s="1"/>
  <c r="W801" i="4"/>
  <c r="L801" i="4" s="1"/>
  <c r="F877" i="4"/>
  <c r="B877" i="4" s="1"/>
  <c r="A877" i="4" s="1"/>
  <c r="D878" i="4"/>
  <c r="C878" i="4"/>
  <c r="U803" i="6"/>
  <c r="J803" i="6" s="1"/>
  <c r="T803" i="6"/>
  <c r="I803" i="6" s="1"/>
  <c r="W803" i="6"/>
  <c r="L803" i="6" s="1"/>
  <c r="V803" i="6"/>
  <c r="K803" i="6" s="1"/>
  <c r="O801" i="4"/>
  <c r="N801" i="4"/>
  <c r="AD803" i="5" l="1"/>
  <c r="AD802" i="4"/>
  <c r="S805" i="5"/>
  <c r="H804" i="5"/>
  <c r="G804" i="5"/>
  <c r="AC804" i="5"/>
  <c r="O804" i="6"/>
  <c r="N804" i="6"/>
  <c r="H803" i="4"/>
  <c r="G803" i="4"/>
  <c r="AC803" i="4"/>
  <c r="S804" i="4"/>
  <c r="W804" i="6"/>
  <c r="L804" i="6" s="1"/>
  <c r="V804" i="6"/>
  <c r="K804" i="6" s="1"/>
  <c r="U804" i="6"/>
  <c r="J804" i="6" s="1"/>
  <c r="T804" i="6"/>
  <c r="I804" i="6" s="1"/>
  <c r="N803" i="5"/>
  <c r="O803" i="5"/>
  <c r="W803" i="5"/>
  <c r="L803" i="5" s="1"/>
  <c r="U803" i="5"/>
  <c r="J803" i="5" s="1"/>
  <c r="V803" i="5"/>
  <c r="K803" i="5" s="1"/>
  <c r="T803" i="5"/>
  <c r="I803" i="5" s="1"/>
  <c r="H805" i="6"/>
  <c r="G805" i="6"/>
  <c r="AC805" i="6"/>
  <c r="S806" i="6"/>
  <c r="AD804" i="6"/>
  <c r="D879" i="4"/>
  <c r="C879" i="4"/>
  <c r="F878" i="4"/>
  <c r="B878" i="4" s="1"/>
  <c r="A878" i="4" s="1"/>
  <c r="F878" i="6"/>
  <c r="B878" i="6" s="1"/>
  <c r="A878" i="6" s="1"/>
  <c r="D879" i="6"/>
  <c r="C879" i="6"/>
  <c r="D878" i="5"/>
  <c r="F877" i="5"/>
  <c r="B877" i="5" s="1"/>
  <c r="A877" i="5" s="1"/>
  <c r="C878" i="5"/>
  <c r="N802" i="4"/>
  <c r="O802" i="4"/>
  <c r="W802" i="4"/>
  <c r="L802" i="4" s="1"/>
  <c r="V802" i="4"/>
  <c r="K802" i="4" s="1"/>
  <c r="U802" i="4"/>
  <c r="J802" i="4" s="1"/>
  <c r="T802" i="4"/>
  <c r="I802" i="4" s="1"/>
  <c r="AD804" i="5" l="1"/>
  <c r="V803" i="4"/>
  <c r="K803" i="4" s="1"/>
  <c r="U803" i="4"/>
  <c r="J803" i="4" s="1"/>
  <c r="T803" i="4"/>
  <c r="I803" i="4" s="1"/>
  <c r="W803" i="4"/>
  <c r="L803" i="4" s="1"/>
  <c r="F879" i="4"/>
  <c r="B879" i="4" s="1"/>
  <c r="A879" i="4" s="1"/>
  <c r="D880" i="4"/>
  <c r="C880" i="4"/>
  <c r="O805" i="6"/>
  <c r="N805" i="6"/>
  <c r="N803" i="4"/>
  <c r="O803" i="4"/>
  <c r="F879" i="6"/>
  <c r="B879" i="6" s="1"/>
  <c r="A879" i="6" s="1"/>
  <c r="C880" i="6"/>
  <c r="D880" i="6"/>
  <c r="D879" i="5"/>
  <c r="C879" i="5"/>
  <c r="F878" i="5"/>
  <c r="B878" i="5" s="1"/>
  <c r="A878" i="5" s="1"/>
  <c r="W804" i="5"/>
  <c r="L804" i="5" s="1"/>
  <c r="U804" i="5"/>
  <c r="J804" i="5" s="1"/>
  <c r="T804" i="5"/>
  <c r="I804" i="5" s="1"/>
  <c r="V804" i="5"/>
  <c r="K804" i="5" s="1"/>
  <c r="U805" i="6"/>
  <c r="J805" i="6" s="1"/>
  <c r="T805" i="6"/>
  <c r="I805" i="6" s="1"/>
  <c r="W805" i="6"/>
  <c r="L805" i="6" s="1"/>
  <c r="V805" i="6"/>
  <c r="K805" i="6" s="1"/>
  <c r="AC806" i="6"/>
  <c r="S807" i="6"/>
  <c r="G806" i="6"/>
  <c r="H806" i="6"/>
  <c r="AC804" i="4"/>
  <c r="S805" i="4"/>
  <c r="G804" i="4"/>
  <c r="H804" i="4"/>
  <c r="O804" i="5"/>
  <c r="N804" i="5"/>
  <c r="AD805" i="6"/>
  <c r="AD803" i="4"/>
  <c r="G805" i="5"/>
  <c r="AC805" i="5"/>
  <c r="S806" i="5"/>
  <c r="H805" i="5"/>
  <c r="AD806" i="6" l="1"/>
  <c r="AD805" i="5"/>
  <c r="AD804" i="4"/>
  <c r="N806" i="6"/>
  <c r="O806" i="6"/>
  <c r="D880" i="5"/>
  <c r="C880" i="5"/>
  <c r="F879" i="5"/>
  <c r="B879" i="5" s="1"/>
  <c r="A879" i="5" s="1"/>
  <c r="W806" i="6"/>
  <c r="L806" i="6" s="1"/>
  <c r="V806" i="6"/>
  <c r="K806" i="6" s="1"/>
  <c r="U806" i="6"/>
  <c r="J806" i="6" s="1"/>
  <c r="T806" i="6"/>
  <c r="I806" i="6" s="1"/>
  <c r="N805" i="5"/>
  <c r="O805" i="5"/>
  <c r="H807" i="6"/>
  <c r="G807" i="6"/>
  <c r="AC807" i="6"/>
  <c r="S808" i="6"/>
  <c r="S807" i="5"/>
  <c r="H806" i="5"/>
  <c r="G806" i="5"/>
  <c r="AC806" i="5"/>
  <c r="N804" i="4"/>
  <c r="O804" i="4"/>
  <c r="W805" i="5"/>
  <c r="L805" i="5" s="1"/>
  <c r="U805" i="5"/>
  <c r="J805" i="5" s="1"/>
  <c r="V805" i="5"/>
  <c r="K805" i="5" s="1"/>
  <c r="T805" i="5"/>
  <c r="I805" i="5" s="1"/>
  <c r="W804" i="4"/>
  <c r="L804" i="4" s="1"/>
  <c r="V804" i="4"/>
  <c r="K804" i="4" s="1"/>
  <c r="U804" i="4"/>
  <c r="J804" i="4" s="1"/>
  <c r="T804" i="4"/>
  <c r="I804" i="4" s="1"/>
  <c r="D881" i="4"/>
  <c r="C881" i="4"/>
  <c r="F880" i="4"/>
  <c r="B880" i="4" s="1"/>
  <c r="A880" i="4" s="1"/>
  <c r="S806" i="4"/>
  <c r="H805" i="4"/>
  <c r="G805" i="4"/>
  <c r="AC805" i="4"/>
  <c r="C881" i="6"/>
  <c r="F880" i="6"/>
  <c r="B880" i="6" s="1"/>
  <c r="A880" i="6" s="1"/>
  <c r="D881" i="6"/>
  <c r="AD806" i="5" l="1"/>
  <c r="AD807" i="6"/>
  <c r="O807" i="6"/>
  <c r="N807" i="6"/>
  <c r="F881" i="4"/>
  <c r="B881" i="4" s="1"/>
  <c r="A881" i="4" s="1"/>
  <c r="D882" i="4"/>
  <c r="C882" i="4"/>
  <c r="W806" i="5"/>
  <c r="L806" i="5" s="1"/>
  <c r="U806" i="5"/>
  <c r="J806" i="5" s="1"/>
  <c r="T806" i="5"/>
  <c r="I806" i="5" s="1"/>
  <c r="V806" i="5"/>
  <c r="K806" i="5" s="1"/>
  <c r="D881" i="5"/>
  <c r="C881" i="5"/>
  <c r="F880" i="5"/>
  <c r="B880" i="5" s="1"/>
  <c r="A880" i="5" s="1"/>
  <c r="F881" i="6"/>
  <c r="B881" i="6" s="1"/>
  <c r="A881" i="6" s="1"/>
  <c r="D882" i="6"/>
  <c r="C882" i="6"/>
  <c r="AD805" i="4"/>
  <c r="O806" i="5"/>
  <c r="N806" i="5"/>
  <c r="G807" i="5"/>
  <c r="AC807" i="5"/>
  <c r="S808" i="5"/>
  <c r="H807" i="5"/>
  <c r="W805" i="4"/>
  <c r="L805" i="4" s="1"/>
  <c r="V805" i="4"/>
  <c r="K805" i="4" s="1"/>
  <c r="U805" i="4"/>
  <c r="J805" i="4" s="1"/>
  <c r="T805" i="4"/>
  <c r="I805" i="4" s="1"/>
  <c r="AC808" i="6"/>
  <c r="S809" i="6"/>
  <c r="G808" i="6"/>
  <c r="H808" i="6"/>
  <c r="S807" i="4"/>
  <c r="G806" i="4"/>
  <c r="H806" i="4"/>
  <c r="AC806" i="4"/>
  <c r="O805" i="4"/>
  <c r="N805" i="4"/>
  <c r="U807" i="6"/>
  <c r="J807" i="6" s="1"/>
  <c r="T807" i="6"/>
  <c r="I807" i="6" s="1"/>
  <c r="W807" i="6"/>
  <c r="L807" i="6" s="1"/>
  <c r="V807" i="6"/>
  <c r="K807" i="6" s="1"/>
  <c r="AD806" i="4" l="1"/>
  <c r="AD808" i="6"/>
  <c r="D882" i="5"/>
  <c r="F881" i="5"/>
  <c r="B881" i="5" s="1"/>
  <c r="A881" i="5" s="1"/>
  <c r="C882" i="5"/>
  <c r="W808" i="6"/>
  <c r="L808" i="6" s="1"/>
  <c r="V808" i="6"/>
  <c r="K808" i="6" s="1"/>
  <c r="U808" i="6"/>
  <c r="J808" i="6" s="1"/>
  <c r="T808" i="6"/>
  <c r="I808" i="6" s="1"/>
  <c r="N807" i="5"/>
  <c r="O807" i="5"/>
  <c r="D883" i="4"/>
  <c r="C883" i="4"/>
  <c r="F882" i="4"/>
  <c r="B882" i="4" s="1"/>
  <c r="A882" i="4" s="1"/>
  <c r="H809" i="6"/>
  <c r="G809" i="6"/>
  <c r="AC809" i="6"/>
  <c r="S810" i="6"/>
  <c r="S809" i="5"/>
  <c r="H808" i="5"/>
  <c r="G808" i="5"/>
  <c r="AC808" i="5"/>
  <c r="O808" i="6"/>
  <c r="N808" i="6"/>
  <c r="AD807" i="5"/>
  <c r="C883" i="6"/>
  <c r="F882" i="6"/>
  <c r="B882" i="6" s="1"/>
  <c r="A882" i="6" s="1"/>
  <c r="D883" i="6"/>
  <c r="W807" i="5"/>
  <c r="L807" i="5" s="1"/>
  <c r="U807" i="5"/>
  <c r="J807" i="5" s="1"/>
  <c r="V807" i="5"/>
  <c r="K807" i="5" s="1"/>
  <c r="T807" i="5"/>
  <c r="I807" i="5" s="1"/>
  <c r="N806" i="4"/>
  <c r="O806" i="4"/>
  <c r="U806" i="4"/>
  <c r="J806" i="4" s="1"/>
  <c r="T806" i="4"/>
  <c r="I806" i="4" s="1"/>
  <c r="V806" i="4"/>
  <c r="K806" i="4" s="1"/>
  <c r="W806" i="4"/>
  <c r="L806" i="4" s="1"/>
  <c r="S808" i="4"/>
  <c r="AC807" i="4"/>
  <c r="H807" i="4"/>
  <c r="G807" i="4"/>
  <c r="AD808" i="5" l="1"/>
  <c r="G809" i="5"/>
  <c r="AC809" i="5"/>
  <c r="S810" i="5"/>
  <c r="H809" i="5"/>
  <c r="F883" i="4"/>
  <c r="B883" i="4" s="1"/>
  <c r="A883" i="4" s="1"/>
  <c r="D884" i="4"/>
  <c r="C884" i="4"/>
  <c r="AC810" i="6"/>
  <c r="S811" i="6"/>
  <c r="G810" i="6"/>
  <c r="H810" i="6"/>
  <c r="AD809" i="6"/>
  <c r="D883" i="5"/>
  <c r="C883" i="5"/>
  <c r="F882" i="5"/>
  <c r="B882" i="5" s="1"/>
  <c r="A882" i="5" s="1"/>
  <c r="F883" i="6"/>
  <c r="B883" i="6" s="1"/>
  <c r="A883" i="6" s="1"/>
  <c r="D884" i="6"/>
  <c r="C884" i="6"/>
  <c r="U809" i="6"/>
  <c r="J809" i="6" s="1"/>
  <c r="T809" i="6"/>
  <c r="I809" i="6" s="1"/>
  <c r="W809" i="6"/>
  <c r="L809" i="6" s="1"/>
  <c r="V809" i="6"/>
  <c r="K809" i="6" s="1"/>
  <c r="W807" i="4"/>
  <c r="L807" i="4" s="1"/>
  <c r="T807" i="4"/>
  <c r="I807" i="4" s="1"/>
  <c r="U807" i="4"/>
  <c r="J807" i="4" s="1"/>
  <c r="V807" i="4"/>
  <c r="K807" i="4" s="1"/>
  <c r="N809" i="6"/>
  <c r="O809" i="6"/>
  <c r="N808" i="5"/>
  <c r="O808" i="5"/>
  <c r="O807" i="4"/>
  <c r="N807" i="4"/>
  <c r="AD807" i="4"/>
  <c r="S809" i="4"/>
  <c r="G808" i="4"/>
  <c r="AC808" i="4"/>
  <c r="H808" i="4"/>
  <c r="W808" i="5"/>
  <c r="L808" i="5" s="1"/>
  <c r="U808" i="5"/>
  <c r="J808" i="5" s="1"/>
  <c r="T808" i="5"/>
  <c r="I808" i="5" s="1"/>
  <c r="V808" i="5"/>
  <c r="K808" i="5" s="1"/>
  <c r="AD809" i="5" l="1"/>
  <c r="AD810" i="6"/>
  <c r="AD808" i="4"/>
  <c r="W808" i="4"/>
  <c r="L808" i="4" s="1"/>
  <c r="V808" i="4"/>
  <c r="K808" i="4" s="1"/>
  <c r="U808" i="4"/>
  <c r="J808" i="4" s="1"/>
  <c r="T808" i="4"/>
  <c r="I808" i="4" s="1"/>
  <c r="N810" i="6"/>
  <c r="O810" i="6"/>
  <c r="N808" i="4"/>
  <c r="O808" i="4"/>
  <c r="C885" i="6"/>
  <c r="F884" i="6"/>
  <c r="B884" i="6" s="1"/>
  <c r="A884" i="6" s="1"/>
  <c r="D885" i="6"/>
  <c r="G809" i="4"/>
  <c r="S810" i="4"/>
  <c r="AC809" i="4"/>
  <c r="H809" i="4"/>
  <c r="W810" i="6"/>
  <c r="L810" i="6" s="1"/>
  <c r="V810" i="6"/>
  <c r="K810" i="6" s="1"/>
  <c r="U810" i="6"/>
  <c r="J810" i="6" s="1"/>
  <c r="T810" i="6"/>
  <c r="I810" i="6" s="1"/>
  <c r="H811" i="6"/>
  <c r="G811" i="6"/>
  <c r="AC811" i="6"/>
  <c r="S812" i="6"/>
  <c r="N809" i="5"/>
  <c r="O809" i="5"/>
  <c r="D884" i="5"/>
  <c r="F883" i="5"/>
  <c r="B883" i="5" s="1"/>
  <c r="A883" i="5" s="1"/>
  <c r="C884" i="5"/>
  <c r="S811" i="5"/>
  <c r="H810" i="5"/>
  <c r="G810" i="5"/>
  <c r="AC810" i="5"/>
  <c r="D885" i="4"/>
  <c r="C885" i="4"/>
  <c r="F884" i="4"/>
  <c r="B884" i="4" s="1"/>
  <c r="A884" i="4" s="1"/>
  <c r="W809" i="5"/>
  <c r="L809" i="5" s="1"/>
  <c r="U809" i="5"/>
  <c r="J809" i="5" s="1"/>
  <c r="T809" i="5"/>
  <c r="I809" i="5" s="1"/>
  <c r="V809" i="5"/>
  <c r="K809" i="5" s="1"/>
  <c r="AD810" i="5" l="1"/>
  <c r="AD811" i="6"/>
  <c r="AD809" i="4"/>
  <c r="W810" i="5"/>
  <c r="L810" i="5" s="1"/>
  <c r="U810" i="5"/>
  <c r="J810" i="5" s="1"/>
  <c r="T810" i="5"/>
  <c r="I810" i="5" s="1"/>
  <c r="V810" i="5"/>
  <c r="K810" i="5" s="1"/>
  <c r="N810" i="5"/>
  <c r="O810" i="5"/>
  <c r="AC812" i="6"/>
  <c r="S813" i="6"/>
  <c r="G812" i="6"/>
  <c r="H812" i="6"/>
  <c r="F885" i="6"/>
  <c r="B885" i="6" s="1"/>
  <c r="A885" i="6" s="1"/>
  <c r="D886" i="6"/>
  <c r="C886" i="6"/>
  <c r="O809" i="4"/>
  <c r="N809" i="4"/>
  <c r="F885" i="4"/>
  <c r="B885" i="4" s="1"/>
  <c r="A885" i="4" s="1"/>
  <c r="D886" i="4"/>
  <c r="C886" i="4"/>
  <c r="F884" i="5"/>
  <c r="B884" i="5" s="1"/>
  <c r="A884" i="5" s="1"/>
  <c r="C885" i="5"/>
  <c r="D885" i="5"/>
  <c r="U811" i="6"/>
  <c r="J811" i="6" s="1"/>
  <c r="T811" i="6"/>
  <c r="I811" i="6" s="1"/>
  <c r="W811" i="6"/>
  <c r="L811" i="6" s="1"/>
  <c r="V811" i="6"/>
  <c r="K811" i="6" s="1"/>
  <c r="N811" i="6"/>
  <c r="O811" i="6"/>
  <c r="S811" i="4"/>
  <c r="G810" i="4"/>
  <c r="AC810" i="4"/>
  <c r="H810" i="4"/>
  <c r="G811" i="5"/>
  <c r="AC811" i="5"/>
  <c r="S812" i="5"/>
  <c r="H811" i="5"/>
  <c r="W809" i="4"/>
  <c r="L809" i="4" s="1"/>
  <c r="U809" i="4"/>
  <c r="J809" i="4" s="1"/>
  <c r="V809" i="4"/>
  <c r="K809" i="4" s="1"/>
  <c r="T809" i="4"/>
  <c r="I809" i="4" s="1"/>
  <c r="AD811" i="5" l="1"/>
  <c r="AD810" i="4"/>
  <c r="W810" i="4"/>
  <c r="L810" i="4" s="1"/>
  <c r="V810" i="4"/>
  <c r="K810" i="4" s="1"/>
  <c r="U810" i="4"/>
  <c r="J810" i="4" s="1"/>
  <c r="T810" i="4"/>
  <c r="I810" i="4" s="1"/>
  <c r="C887" i="6"/>
  <c r="F886" i="6"/>
  <c r="B886" i="6" s="1"/>
  <c r="A886" i="6" s="1"/>
  <c r="D887" i="6"/>
  <c r="G811" i="4"/>
  <c r="S812" i="4"/>
  <c r="AC811" i="4"/>
  <c r="H811" i="4"/>
  <c r="N811" i="5"/>
  <c r="O811" i="5"/>
  <c r="S813" i="5"/>
  <c r="H812" i="5"/>
  <c r="G812" i="5"/>
  <c r="AC812" i="5"/>
  <c r="O812" i="6"/>
  <c r="N812" i="6"/>
  <c r="W812" i="6"/>
  <c r="L812" i="6" s="1"/>
  <c r="V812" i="6"/>
  <c r="K812" i="6" s="1"/>
  <c r="U812" i="6"/>
  <c r="J812" i="6" s="1"/>
  <c r="T812" i="6"/>
  <c r="I812" i="6" s="1"/>
  <c r="D887" i="4"/>
  <c r="C887" i="4"/>
  <c r="F886" i="4"/>
  <c r="B886" i="4" s="1"/>
  <c r="A886" i="4" s="1"/>
  <c r="W811" i="5"/>
  <c r="L811" i="5" s="1"/>
  <c r="U811" i="5"/>
  <c r="J811" i="5" s="1"/>
  <c r="V811" i="5"/>
  <c r="K811" i="5" s="1"/>
  <c r="T811" i="5"/>
  <c r="I811" i="5" s="1"/>
  <c r="F885" i="5"/>
  <c r="B885" i="5" s="1"/>
  <c r="A885" i="5" s="1"/>
  <c r="C886" i="5"/>
  <c r="D886" i="5"/>
  <c r="H813" i="6"/>
  <c r="G813" i="6"/>
  <c r="AC813" i="6"/>
  <c r="S814" i="6"/>
  <c r="O810" i="4"/>
  <c r="N810" i="4"/>
  <c r="AD812" i="6"/>
  <c r="AD813" i="6" l="1"/>
  <c r="AD812" i="5"/>
  <c r="AD811" i="4"/>
  <c r="F887" i="6"/>
  <c r="B887" i="6" s="1"/>
  <c r="A887" i="6" s="1"/>
  <c r="D888" i="6"/>
  <c r="C888" i="6"/>
  <c r="U813" i="6"/>
  <c r="J813" i="6" s="1"/>
  <c r="T813" i="6"/>
  <c r="I813" i="6" s="1"/>
  <c r="W813" i="6"/>
  <c r="L813" i="6" s="1"/>
  <c r="V813" i="6"/>
  <c r="K813" i="6" s="1"/>
  <c r="O811" i="4"/>
  <c r="N811" i="4"/>
  <c r="W812" i="5"/>
  <c r="L812" i="5" s="1"/>
  <c r="U812" i="5"/>
  <c r="J812" i="5" s="1"/>
  <c r="T812" i="5"/>
  <c r="I812" i="5" s="1"/>
  <c r="V812" i="5"/>
  <c r="K812" i="5" s="1"/>
  <c r="S813" i="4"/>
  <c r="G812" i="4"/>
  <c r="AC812" i="4"/>
  <c r="H812" i="4"/>
  <c r="O812" i="5"/>
  <c r="N812" i="5"/>
  <c r="W811" i="4"/>
  <c r="L811" i="4" s="1"/>
  <c r="U811" i="4"/>
  <c r="J811" i="4" s="1"/>
  <c r="V811" i="4"/>
  <c r="K811" i="4" s="1"/>
  <c r="T811" i="4"/>
  <c r="I811" i="4" s="1"/>
  <c r="G813" i="5"/>
  <c r="AC813" i="5"/>
  <c r="S814" i="5"/>
  <c r="H813" i="5"/>
  <c r="F886" i="5"/>
  <c r="B886" i="5" s="1"/>
  <c r="A886" i="5" s="1"/>
  <c r="C887" i="5"/>
  <c r="D887" i="5"/>
  <c r="N813" i="6"/>
  <c r="O813" i="6"/>
  <c r="AC814" i="6"/>
  <c r="S815" i="6"/>
  <c r="G814" i="6"/>
  <c r="H814" i="6"/>
  <c r="F887" i="4"/>
  <c r="B887" i="4" s="1"/>
  <c r="A887" i="4" s="1"/>
  <c r="D888" i="4"/>
  <c r="C888" i="4"/>
  <c r="AD813" i="5" l="1"/>
  <c r="W813" i="5"/>
  <c r="L813" i="5" s="1"/>
  <c r="U813" i="5"/>
  <c r="J813" i="5" s="1"/>
  <c r="T813" i="5"/>
  <c r="I813" i="5" s="1"/>
  <c r="V813" i="5"/>
  <c r="K813" i="5" s="1"/>
  <c r="O812" i="4"/>
  <c r="N812" i="4"/>
  <c r="O814" i="6"/>
  <c r="N814" i="6"/>
  <c r="AD812" i="4"/>
  <c r="W812" i="4"/>
  <c r="L812" i="4" s="1"/>
  <c r="U812" i="4"/>
  <c r="J812" i="4" s="1"/>
  <c r="T812" i="4"/>
  <c r="I812" i="4" s="1"/>
  <c r="V812" i="4"/>
  <c r="K812" i="4" s="1"/>
  <c r="W814" i="6"/>
  <c r="L814" i="6" s="1"/>
  <c r="V814" i="6"/>
  <c r="K814" i="6" s="1"/>
  <c r="U814" i="6"/>
  <c r="J814" i="6" s="1"/>
  <c r="T814" i="6"/>
  <c r="I814" i="6" s="1"/>
  <c r="C888" i="5"/>
  <c r="F887" i="5"/>
  <c r="B887" i="5" s="1"/>
  <c r="A887" i="5" s="1"/>
  <c r="D888" i="5"/>
  <c r="H815" i="6"/>
  <c r="G815" i="6"/>
  <c r="AC815" i="6"/>
  <c r="S816" i="6"/>
  <c r="G813" i="4"/>
  <c r="S814" i="4"/>
  <c r="AC813" i="4"/>
  <c r="H813" i="4"/>
  <c r="C889" i="6"/>
  <c r="F888" i="6"/>
  <c r="B888" i="6" s="1"/>
  <c r="A888" i="6" s="1"/>
  <c r="D889" i="6"/>
  <c r="AD814" i="6"/>
  <c r="D889" i="4"/>
  <c r="C889" i="4"/>
  <c r="F888" i="4"/>
  <c r="B888" i="4" s="1"/>
  <c r="A888" i="4" s="1"/>
  <c r="N813" i="5"/>
  <c r="O813" i="5"/>
  <c r="S815" i="5"/>
  <c r="H814" i="5"/>
  <c r="G814" i="5"/>
  <c r="AC814" i="5"/>
  <c r="AD814" i="5" l="1"/>
  <c r="AD815" i="6"/>
  <c r="W813" i="4"/>
  <c r="L813" i="4" s="1"/>
  <c r="U813" i="4"/>
  <c r="J813" i="4" s="1"/>
  <c r="V813" i="4"/>
  <c r="K813" i="4" s="1"/>
  <c r="T813" i="4"/>
  <c r="I813" i="4" s="1"/>
  <c r="F888" i="5"/>
  <c r="B888" i="5" s="1"/>
  <c r="A888" i="5" s="1"/>
  <c r="C889" i="5"/>
  <c r="D889" i="5"/>
  <c r="AC816" i="6"/>
  <c r="S817" i="6"/>
  <c r="G816" i="6"/>
  <c r="H816" i="6"/>
  <c r="F889" i="6"/>
  <c r="B889" i="6" s="1"/>
  <c r="A889" i="6" s="1"/>
  <c r="D890" i="6"/>
  <c r="C890" i="6"/>
  <c r="U815" i="6"/>
  <c r="J815" i="6" s="1"/>
  <c r="T815" i="6"/>
  <c r="I815" i="6" s="1"/>
  <c r="W815" i="6"/>
  <c r="L815" i="6" s="1"/>
  <c r="V815" i="6"/>
  <c r="K815" i="6" s="1"/>
  <c r="S815" i="4"/>
  <c r="G814" i="4"/>
  <c r="AC814" i="4"/>
  <c r="H814" i="4"/>
  <c r="F889" i="4"/>
  <c r="B889" i="4" s="1"/>
  <c r="A889" i="4" s="1"/>
  <c r="D890" i="4"/>
  <c r="C890" i="4"/>
  <c r="O815" i="6"/>
  <c r="N815" i="6"/>
  <c r="W814" i="5"/>
  <c r="L814" i="5" s="1"/>
  <c r="U814" i="5"/>
  <c r="J814" i="5" s="1"/>
  <c r="T814" i="5"/>
  <c r="I814" i="5" s="1"/>
  <c r="V814" i="5"/>
  <c r="K814" i="5" s="1"/>
  <c r="N813" i="4"/>
  <c r="O813" i="4"/>
  <c r="N814" i="5"/>
  <c r="O814" i="5"/>
  <c r="G815" i="5"/>
  <c r="AC815" i="5"/>
  <c r="S816" i="5"/>
  <c r="H815" i="5"/>
  <c r="AD813" i="4"/>
  <c r="AD815" i="5" l="1"/>
  <c r="AD814" i="4"/>
  <c r="W815" i="5"/>
  <c r="L815" i="5" s="1"/>
  <c r="U815" i="5"/>
  <c r="J815" i="5" s="1"/>
  <c r="V815" i="5"/>
  <c r="K815" i="5" s="1"/>
  <c r="T815" i="5"/>
  <c r="I815" i="5" s="1"/>
  <c r="N816" i="6"/>
  <c r="O816" i="6"/>
  <c r="W816" i="6"/>
  <c r="L816" i="6" s="1"/>
  <c r="V816" i="6"/>
  <c r="K816" i="6" s="1"/>
  <c r="U816" i="6"/>
  <c r="J816" i="6" s="1"/>
  <c r="T816" i="6"/>
  <c r="I816" i="6" s="1"/>
  <c r="H817" i="6"/>
  <c r="S818" i="6"/>
  <c r="G817" i="6"/>
  <c r="AC817" i="6"/>
  <c r="F889" i="5"/>
  <c r="B889" i="5" s="1"/>
  <c r="A889" i="5" s="1"/>
  <c r="C890" i="5"/>
  <c r="D890" i="5"/>
  <c r="AD816" i="6"/>
  <c r="W814" i="4"/>
  <c r="L814" i="4" s="1"/>
  <c r="T814" i="4"/>
  <c r="I814" i="4" s="1"/>
  <c r="V814" i="4"/>
  <c r="K814" i="4" s="1"/>
  <c r="U814" i="4"/>
  <c r="J814" i="4" s="1"/>
  <c r="C891" i="6"/>
  <c r="F890" i="6"/>
  <c r="B890" i="6" s="1"/>
  <c r="A890" i="6" s="1"/>
  <c r="D891" i="6"/>
  <c r="N814" i="4"/>
  <c r="O814" i="4"/>
  <c r="N815" i="5"/>
  <c r="O815" i="5"/>
  <c r="D891" i="4"/>
  <c r="C891" i="4"/>
  <c r="F890" i="4"/>
  <c r="B890" i="4" s="1"/>
  <c r="A890" i="4" s="1"/>
  <c r="G815" i="4"/>
  <c r="S816" i="4"/>
  <c r="AC815" i="4"/>
  <c r="H815" i="4"/>
  <c r="S817" i="5"/>
  <c r="H816" i="5"/>
  <c r="G816" i="5"/>
  <c r="AC816" i="5"/>
  <c r="AD817" i="6" l="1"/>
  <c r="AD816" i="5"/>
  <c r="G817" i="5"/>
  <c r="AC817" i="5"/>
  <c r="S818" i="5"/>
  <c r="H817" i="5"/>
  <c r="U817" i="6"/>
  <c r="J817" i="6" s="1"/>
  <c r="W817" i="6"/>
  <c r="L817" i="6" s="1"/>
  <c r="V817" i="6"/>
  <c r="K817" i="6" s="1"/>
  <c r="T817" i="6"/>
  <c r="I817" i="6" s="1"/>
  <c r="F891" i="4"/>
  <c r="B891" i="4" s="1"/>
  <c r="A891" i="4" s="1"/>
  <c r="D892" i="4"/>
  <c r="C892" i="4"/>
  <c r="N815" i="4"/>
  <c r="O815" i="4"/>
  <c r="AC818" i="6"/>
  <c r="S819" i="6"/>
  <c r="H818" i="6"/>
  <c r="G818" i="6"/>
  <c r="AD815" i="4"/>
  <c r="F891" i="6"/>
  <c r="B891" i="6" s="1"/>
  <c r="A891" i="6" s="1"/>
  <c r="D892" i="6"/>
  <c r="C892" i="6"/>
  <c r="N817" i="6"/>
  <c r="O817" i="6"/>
  <c r="S817" i="4"/>
  <c r="G816" i="4"/>
  <c r="AC816" i="4"/>
  <c r="H816" i="4"/>
  <c r="D891" i="5"/>
  <c r="F890" i="5"/>
  <c r="B890" i="5" s="1"/>
  <c r="A890" i="5" s="1"/>
  <c r="C891" i="5"/>
  <c r="N816" i="5"/>
  <c r="O816" i="5"/>
  <c r="W815" i="4"/>
  <c r="L815" i="4" s="1"/>
  <c r="U815" i="4"/>
  <c r="J815" i="4" s="1"/>
  <c r="V815" i="4"/>
  <c r="K815" i="4" s="1"/>
  <c r="T815" i="4"/>
  <c r="I815" i="4" s="1"/>
  <c r="W816" i="5"/>
  <c r="L816" i="5" s="1"/>
  <c r="U816" i="5"/>
  <c r="J816" i="5" s="1"/>
  <c r="T816" i="5"/>
  <c r="I816" i="5" s="1"/>
  <c r="V816" i="5"/>
  <c r="K816" i="5" s="1"/>
  <c r="AD818" i="6" l="1"/>
  <c r="W816" i="4"/>
  <c r="L816" i="4" s="1"/>
  <c r="T816" i="4"/>
  <c r="I816" i="4" s="1"/>
  <c r="U816" i="4"/>
  <c r="J816" i="4" s="1"/>
  <c r="V816" i="4"/>
  <c r="K816" i="4" s="1"/>
  <c r="G817" i="4"/>
  <c r="S818" i="4"/>
  <c r="H817" i="4"/>
  <c r="AC817" i="4"/>
  <c r="D893" i="4"/>
  <c r="C893" i="4"/>
  <c r="F892" i="4"/>
  <c r="B892" i="4" s="1"/>
  <c r="A892" i="4" s="1"/>
  <c r="U818" i="6"/>
  <c r="J818" i="6" s="1"/>
  <c r="T818" i="6"/>
  <c r="I818" i="6" s="1"/>
  <c r="W818" i="6"/>
  <c r="L818" i="6" s="1"/>
  <c r="V818" i="6"/>
  <c r="K818" i="6" s="1"/>
  <c r="N818" i="6"/>
  <c r="O818" i="6"/>
  <c r="N817" i="5"/>
  <c r="O817" i="5"/>
  <c r="AC819" i="6"/>
  <c r="H819" i="6"/>
  <c r="S820" i="6"/>
  <c r="G819" i="6"/>
  <c r="S819" i="5"/>
  <c r="H818" i="5"/>
  <c r="G818" i="5"/>
  <c r="AC818" i="5"/>
  <c r="D892" i="5"/>
  <c r="F891" i="5"/>
  <c r="B891" i="5" s="1"/>
  <c r="A891" i="5" s="1"/>
  <c r="C892" i="5"/>
  <c r="N816" i="4"/>
  <c r="O816" i="4"/>
  <c r="AD817" i="5"/>
  <c r="AD816" i="4"/>
  <c r="C893" i="6"/>
  <c r="F892" i="6"/>
  <c r="B892" i="6" s="1"/>
  <c r="A892" i="6" s="1"/>
  <c r="D893" i="6"/>
  <c r="W817" i="5"/>
  <c r="L817" i="5" s="1"/>
  <c r="U817" i="5"/>
  <c r="J817" i="5" s="1"/>
  <c r="V817" i="5"/>
  <c r="K817" i="5" s="1"/>
  <c r="T817" i="5"/>
  <c r="I817" i="5" s="1"/>
  <c r="AD819" i="6" l="1"/>
  <c r="AD817" i="4"/>
  <c r="N818" i="5"/>
  <c r="O818" i="5"/>
  <c r="O817" i="4"/>
  <c r="N817" i="4"/>
  <c r="D893" i="5"/>
  <c r="F892" i="5"/>
  <c r="B892" i="5" s="1"/>
  <c r="A892" i="5" s="1"/>
  <c r="C893" i="5"/>
  <c r="G819" i="5"/>
  <c r="AC819" i="5"/>
  <c r="S820" i="5"/>
  <c r="H819" i="5"/>
  <c r="S819" i="4"/>
  <c r="H818" i="4"/>
  <c r="G818" i="4"/>
  <c r="AC818" i="4"/>
  <c r="U819" i="6"/>
  <c r="J819" i="6" s="1"/>
  <c r="V819" i="6"/>
  <c r="K819" i="6" s="1"/>
  <c r="T819" i="6"/>
  <c r="I819" i="6" s="1"/>
  <c r="W819" i="6"/>
  <c r="L819" i="6" s="1"/>
  <c r="W817" i="4"/>
  <c r="L817" i="4" s="1"/>
  <c r="U817" i="4"/>
  <c r="J817" i="4" s="1"/>
  <c r="V817" i="4"/>
  <c r="K817" i="4" s="1"/>
  <c r="T817" i="4"/>
  <c r="I817" i="4" s="1"/>
  <c r="F893" i="6"/>
  <c r="B893" i="6" s="1"/>
  <c r="A893" i="6" s="1"/>
  <c r="D894" i="6"/>
  <c r="C894" i="6"/>
  <c r="AC820" i="6"/>
  <c r="G820" i="6"/>
  <c r="S821" i="6"/>
  <c r="H820" i="6"/>
  <c r="O819" i="6"/>
  <c r="N819" i="6"/>
  <c r="F893" i="4"/>
  <c r="B893" i="4" s="1"/>
  <c r="A893" i="4" s="1"/>
  <c r="D894" i="4"/>
  <c r="C894" i="4"/>
  <c r="AD818" i="5"/>
  <c r="W818" i="5"/>
  <c r="L818" i="5" s="1"/>
  <c r="U818" i="5"/>
  <c r="J818" i="5" s="1"/>
  <c r="T818" i="5"/>
  <c r="I818" i="5" s="1"/>
  <c r="V818" i="5"/>
  <c r="K818" i="5" s="1"/>
  <c r="AD819" i="5" l="1"/>
  <c r="G819" i="4"/>
  <c r="S820" i="4"/>
  <c r="H819" i="4"/>
  <c r="AC819" i="4"/>
  <c r="O818" i="4"/>
  <c r="N818" i="4"/>
  <c r="O820" i="6"/>
  <c r="N820" i="6"/>
  <c r="N819" i="5"/>
  <c r="O819" i="5"/>
  <c r="AC821" i="6"/>
  <c r="H821" i="6"/>
  <c r="G821" i="6"/>
  <c r="S822" i="6"/>
  <c r="S821" i="5"/>
  <c r="H820" i="5"/>
  <c r="G820" i="5"/>
  <c r="AC820" i="5"/>
  <c r="W820" i="6"/>
  <c r="L820" i="6" s="1"/>
  <c r="V820" i="6"/>
  <c r="K820" i="6" s="1"/>
  <c r="T820" i="6"/>
  <c r="I820" i="6" s="1"/>
  <c r="U820" i="6"/>
  <c r="J820" i="6" s="1"/>
  <c r="C895" i="6"/>
  <c r="F894" i="6"/>
  <c r="B894" i="6" s="1"/>
  <c r="A894" i="6" s="1"/>
  <c r="D895" i="6"/>
  <c r="AD820" i="6"/>
  <c r="W819" i="5"/>
  <c r="L819" i="5" s="1"/>
  <c r="U819" i="5"/>
  <c r="J819" i="5" s="1"/>
  <c r="V819" i="5"/>
  <c r="K819" i="5" s="1"/>
  <c r="T819" i="5"/>
  <c r="I819" i="5" s="1"/>
  <c r="D895" i="4"/>
  <c r="C895" i="4"/>
  <c r="F894" i="4"/>
  <c r="B894" i="4" s="1"/>
  <c r="A894" i="4" s="1"/>
  <c r="AD818" i="4"/>
  <c r="C894" i="5"/>
  <c r="F893" i="5"/>
  <c r="B893" i="5" s="1"/>
  <c r="A893" i="5" s="1"/>
  <c r="D894" i="5"/>
  <c r="W818" i="4"/>
  <c r="L818" i="4" s="1"/>
  <c r="T818" i="4"/>
  <c r="I818" i="4" s="1"/>
  <c r="V818" i="4"/>
  <c r="K818" i="4" s="1"/>
  <c r="U818" i="4"/>
  <c r="J818" i="4" s="1"/>
  <c r="U821" i="6" l="1"/>
  <c r="J821" i="6" s="1"/>
  <c r="W821" i="6"/>
  <c r="L821" i="6" s="1"/>
  <c r="V821" i="6"/>
  <c r="K821" i="6" s="1"/>
  <c r="T821" i="6"/>
  <c r="I821" i="6" s="1"/>
  <c r="N821" i="6"/>
  <c r="O821" i="6"/>
  <c r="AD821" i="6"/>
  <c r="D895" i="5"/>
  <c r="F894" i="5"/>
  <c r="B894" i="5" s="1"/>
  <c r="A894" i="5" s="1"/>
  <c r="C895" i="5"/>
  <c r="D896" i="6"/>
  <c r="C896" i="6"/>
  <c r="F895" i="6"/>
  <c r="B895" i="6" s="1"/>
  <c r="A895" i="6" s="1"/>
  <c r="AD820" i="5"/>
  <c r="AD819" i="4"/>
  <c r="AC822" i="6"/>
  <c r="S823" i="6"/>
  <c r="H822" i="6"/>
  <c r="G822" i="6"/>
  <c r="W820" i="5"/>
  <c r="L820" i="5" s="1"/>
  <c r="U820" i="5"/>
  <c r="J820" i="5" s="1"/>
  <c r="T820" i="5"/>
  <c r="I820" i="5" s="1"/>
  <c r="V820" i="5"/>
  <c r="K820" i="5" s="1"/>
  <c r="O819" i="4"/>
  <c r="N819" i="4"/>
  <c r="O820" i="5"/>
  <c r="N820" i="5"/>
  <c r="S821" i="4"/>
  <c r="H820" i="4"/>
  <c r="G820" i="4"/>
  <c r="AC820" i="4"/>
  <c r="F895" i="4"/>
  <c r="B895" i="4" s="1"/>
  <c r="A895" i="4" s="1"/>
  <c r="D896" i="4"/>
  <c r="C896" i="4"/>
  <c r="G821" i="5"/>
  <c r="AC821" i="5"/>
  <c r="S822" i="5"/>
  <c r="H821" i="5"/>
  <c r="W819" i="4"/>
  <c r="L819" i="4" s="1"/>
  <c r="U819" i="4"/>
  <c r="J819" i="4" s="1"/>
  <c r="V819" i="4"/>
  <c r="K819" i="4" s="1"/>
  <c r="T819" i="4"/>
  <c r="I819" i="4" s="1"/>
  <c r="AD820" i="4" l="1"/>
  <c r="AD822" i="6"/>
  <c r="S823" i="5"/>
  <c r="H822" i="5"/>
  <c r="G822" i="5"/>
  <c r="AC822" i="5"/>
  <c r="AD821" i="5"/>
  <c r="W820" i="4"/>
  <c r="L820" i="4" s="1"/>
  <c r="T820" i="4"/>
  <c r="I820" i="4" s="1"/>
  <c r="V820" i="4"/>
  <c r="K820" i="4" s="1"/>
  <c r="U820" i="4"/>
  <c r="J820" i="4" s="1"/>
  <c r="F895" i="5"/>
  <c r="B895" i="5" s="1"/>
  <c r="A895" i="5" s="1"/>
  <c r="D896" i="5"/>
  <c r="C896" i="5"/>
  <c r="W821" i="5"/>
  <c r="L821" i="5" s="1"/>
  <c r="U821" i="5"/>
  <c r="J821" i="5" s="1"/>
  <c r="V821" i="5"/>
  <c r="K821" i="5" s="1"/>
  <c r="T821" i="5"/>
  <c r="I821" i="5" s="1"/>
  <c r="N820" i="4"/>
  <c r="O820" i="4"/>
  <c r="D897" i="4"/>
  <c r="C897" i="4"/>
  <c r="F896" i="4"/>
  <c r="B896" i="4" s="1"/>
  <c r="A896" i="4" s="1"/>
  <c r="G821" i="4"/>
  <c r="S822" i="4"/>
  <c r="H821" i="4"/>
  <c r="AC821" i="4"/>
  <c r="G823" i="6"/>
  <c r="AC823" i="6"/>
  <c r="H823" i="6"/>
  <c r="S824" i="6"/>
  <c r="W822" i="6"/>
  <c r="L822" i="6" s="1"/>
  <c r="V822" i="6"/>
  <c r="K822" i="6" s="1"/>
  <c r="U822" i="6"/>
  <c r="J822" i="6" s="1"/>
  <c r="T822" i="6"/>
  <c r="I822" i="6" s="1"/>
  <c r="N821" i="5"/>
  <c r="O821" i="5"/>
  <c r="N822" i="6"/>
  <c r="O822" i="6"/>
  <c r="D897" i="6"/>
  <c r="C897" i="6"/>
  <c r="F896" i="6"/>
  <c r="B896" i="6" s="1"/>
  <c r="A896" i="6" s="1"/>
  <c r="AD821" i="4" l="1"/>
  <c r="D897" i="5"/>
  <c r="F896" i="5"/>
  <c r="B896" i="5" s="1"/>
  <c r="A896" i="5" s="1"/>
  <c r="C897" i="5"/>
  <c r="S823" i="4"/>
  <c r="H822" i="4"/>
  <c r="G822" i="4"/>
  <c r="AC822" i="4"/>
  <c r="O821" i="4"/>
  <c r="N821" i="4"/>
  <c r="W821" i="4"/>
  <c r="L821" i="4" s="1"/>
  <c r="U821" i="4"/>
  <c r="J821" i="4" s="1"/>
  <c r="V821" i="4"/>
  <c r="K821" i="4" s="1"/>
  <c r="T821" i="4"/>
  <c r="I821" i="4" s="1"/>
  <c r="AD822" i="5"/>
  <c r="U823" i="6"/>
  <c r="J823" i="6" s="1"/>
  <c r="W823" i="6"/>
  <c r="L823" i="6" s="1"/>
  <c r="V823" i="6"/>
  <c r="K823" i="6" s="1"/>
  <c r="T823" i="6"/>
  <c r="I823" i="6" s="1"/>
  <c r="D898" i="6"/>
  <c r="C898" i="6"/>
  <c r="F897" i="6"/>
  <c r="B897" i="6" s="1"/>
  <c r="A897" i="6" s="1"/>
  <c r="AC824" i="6"/>
  <c r="S825" i="6"/>
  <c r="H824" i="6"/>
  <c r="G824" i="6"/>
  <c r="W822" i="5"/>
  <c r="L822" i="5" s="1"/>
  <c r="U822" i="5"/>
  <c r="J822" i="5" s="1"/>
  <c r="T822" i="5"/>
  <c r="I822" i="5" s="1"/>
  <c r="V822" i="5"/>
  <c r="K822" i="5" s="1"/>
  <c r="O823" i="6"/>
  <c r="N823" i="6"/>
  <c r="N822" i="5"/>
  <c r="O822" i="5"/>
  <c r="AD823" i="6"/>
  <c r="F897" i="4"/>
  <c r="B897" i="4" s="1"/>
  <c r="A897" i="4" s="1"/>
  <c r="D898" i="4"/>
  <c r="C898" i="4"/>
  <c r="G823" i="5"/>
  <c r="AC823" i="5"/>
  <c r="S824" i="5"/>
  <c r="H823" i="5"/>
  <c r="AD823" i="5" l="1"/>
  <c r="N824" i="6"/>
  <c r="O824" i="6"/>
  <c r="G823" i="4"/>
  <c r="S824" i="4"/>
  <c r="H823" i="4"/>
  <c r="AC823" i="4"/>
  <c r="G825" i="6"/>
  <c r="S826" i="6"/>
  <c r="AC825" i="6"/>
  <c r="H825" i="6"/>
  <c r="AD824" i="6"/>
  <c r="N822" i="4"/>
  <c r="O822" i="4"/>
  <c r="O823" i="5"/>
  <c r="N823" i="5"/>
  <c r="S825" i="5"/>
  <c r="H824" i="5"/>
  <c r="G824" i="5"/>
  <c r="AC824" i="5"/>
  <c r="F897" i="5"/>
  <c r="B897" i="5" s="1"/>
  <c r="A897" i="5" s="1"/>
  <c r="C898" i="5"/>
  <c r="D898" i="5"/>
  <c r="W823" i="5"/>
  <c r="L823" i="5" s="1"/>
  <c r="U823" i="5"/>
  <c r="J823" i="5" s="1"/>
  <c r="V823" i="5"/>
  <c r="K823" i="5" s="1"/>
  <c r="T823" i="5"/>
  <c r="I823" i="5" s="1"/>
  <c r="C899" i="6"/>
  <c r="D899" i="6"/>
  <c r="F898" i="6"/>
  <c r="B898" i="6" s="1"/>
  <c r="A898" i="6" s="1"/>
  <c r="AD822" i="4"/>
  <c r="W824" i="6"/>
  <c r="L824" i="6" s="1"/>
  <c r="V824" i="6"/>
  <c r="K824" i="6" s="1"/>
  <c r="T824" i="6"/>
  <c r="I824" i="6" s="1"/>
  <c r="U824" i="6"/>
  <c r="J824" i="6" s="1"/>
  <c r="D899" i="4"/>
  <c r="C899" i="4"/>
  <c r="F898" i="4"/>
  <c r="B898" i="4" s="1"/>
  <c r="A898" i="4" s="1"/>
  <c r="W822" i="4"/>
  <c r="L822" i="4" s="1"/>
  <c r="T822" i="4"/>
  <c r="I822" i="4" s="1"/>
  <c r="V822" i="4"/>
  <c r="K822" i="4" s="1"/>
  <c r="U822" i="4"/>
  <c r="J822" i="4" s="1"/>
  <c r="AD823" i="4" l="1"/>
  <c r="U825" i="6"/>
  <c r="J825" i="6" s="1"/>
  <c r="V825" i="6"/>
  <c r="K825" i="6" s="1"/>
  <c r="T825" i="6"/>
  <c r="I825" i="6" s="1"/>
  <c r="W825" i="6"/>
  <c r="L825" i="6" s="1"/>
  <c r="F899" i="4"/>
  <c r="B899" i="4" s="1"/>
  <c r="A899" i="4" s="1"/>
  <c r="D900" i="4"/>
  <c r="C900" i="4"/>
  <c r="N823" i="4"/>
  <c r="O823" i="4"/>
  <c r="AD824" i="5"/>
  <c r="S825" i="4"/>
  <c r="H824" i="4"/>
  <c r="G824" i="4"/>
  <c r="AC824" i="4"/>
  <c r="W824" i="5"/>
  <c r="L824" i="5" s="1"/>
  <c r="U824" i="5"/>
  <c r="J824" i="5" s="1"/>
  <c r="T824" i="5"/>
  <c r="I824" i="5" s="1"/>
  <c r="V824" i="5"/>
  <c r="K824" i="5" s="1"/>
  <c r="N825" i="6"/>
  <c r="O825" i="6"/>
  <c r="W823" i="4"/>
  <c r="L823" i="4" s="1"/>
  <c r="U823" i="4"/>
  <c r="J823" i="4" s="1"/>
  <c r="V823" i="4"/>
  <c r="K823" i="4" s="1"/>
  <c r="T823" i="4"/>
  <c r="I823" i="4" s="1"/>
  <c r="N824" i="5"/>
  <c r="O824" i="5"/>
  <c r="AD825" i="6"/>
  <c r="D899" i="5"/>
  <c r="F898" i="5"/>
  <c r="B898" i="5" s="1"/>
  <c r="A898" i="5" s="1"/>
  <c r="C899" i="5"/>
  <c r="D900" i="6"/>
  <c r="C900" i="6"/>
  <c r="F899" i="6"/>
  <c r="B899" i="6" s="1"/>
  <c r="A899" i="6" s="1"/>
  <c r="G825" i="5"/>
  <c r="AC825" i="5"/>
  <c r="S826" i="5"/>
  <c r="H825" i="5"/>
  <c r="AC826" i="6"/>
  <c r="S827" i="6"/>
  <c r="G826" i="6"/>
  <c r="H826" i="6"/>
  <c r="S827" i="5" l="1"/>
  <c r="H826" i="5"/>
  <c r="G826" i="5"/>
  <c r="AC826" i="5"/>
  <c r="O824" i="4"/>
  <c r="N824" i="4"/>
  <c r="AD825" i="5"/>
  <c r="G825" i="4"/>
  <c r="S826" i="4"/>
  <c r="H825" i="4"/>
  <c r="AC825" i="4"/>
  <c r="N826" i="6"/>
  <c r="O826" i="6"/>
  <c r="D900" i="5"/>
  <c r="C900" i="5"/>
  <c r="F899" i="5"/>
  <c r="B899" i="5" s="1"/>
  <c r="A899" i="5" s="1"/>
  <c r="G827" i="6"/>
  <c r="S828" i="6"/>
  <c r="AC827" i="6"/>
  <c r="H827" i="6"/>
  <c r="W826" i="6"/>
  <c r="L826" i="6" s="1"/>
  <c r="V826" i="6"/>
  <c r="K826" i="6" s="1"/>
  <c r="U826" i="6"/>
  <c r="J826" i="6" s="1"/>
  <c r="T826" i="6"/>
  <c r="I826" i="6" s="1"/>
  <c r="AD826" i="6"/>
  <c r="AD824" i="4"/>
  <c r="D901" i="4"/>
  <c r="C901" i="4"/>
  <c r="F900" i="4"/>
  <c r="B900" i="4" s="1"/>
  <c r="A900" i="4" s="1"/>
  <c r="W825" i="5"/>
  <c r="L825" i="5" s="1"/>
  <c r="U825" i="5"/>
  <c r="J825" i="5" s="1"/>
  <c r="T825" i="5"/>
  <c r="I825" i="5" s="1"/>
  <c r="V825" i="5"/>
  <c r="K825" i="5" s="1"/>
  <c r="O825" i="5"/>
  <c r="N825" i="5"/>
  <c r="C901" i="6"/>
  <c r="F900" i="6"/>
  <c r="B900" i="6" s="1"/>
  <c r="A900" i="6" s="1"/>
  <c r="D901" i="6"/>
  <c r="W824" i="4"/>
  <c r="L824" i="4" s="1"/>
  <c r="T824" i="4"/>
  <c r="I824" i="4" s="1"/>
  <c r="U824" i="4"/>
  <c r="J824" i="4" s="1"/>
  <c r="V824" i="4"/>
  <c r="K824" i="4" s="1"/>
  <c r="AD827" i="6" l="1"/>
  <c r="AD826" i="5"/>
  <c r="W825" i="4"/>
  <c r="L825" i="4" s="1"/>
  <c r="U825" i="4"/>
  <c r="J825" i="4" s="1"/>
  <c r="V825" i="4"/>
  <c r="K825" i="4" s="1"/>
  <c r="T825" i="4"/>
  <c r="I825" i="4" s="1"/>
  <c r="O827" i="6"/>
  <c r="N827" i="6"/>
  <c r="D902" i="6"/>
  <c r="C902" i="6"/>
  <c r="F901" i="6"/>
  <c r="B901" i="6" s="1"/>
  <c r="A901" i="6" s="1"/>
  <c r="AC828" i="6"/>
  <c r="S829" i="6"/>
  <c r="G828" i="6"/>
  <c r="H828" i="6"/>
  <c r="U827" i="6"/>
  <c r="J827" i="6" s="1"/>
  <c r="W827" i="6"/>
  <c r="L827" i="6" s="1"/>
  <c r="V827" i="6"/>
  <c r="K827" i="6" s="1"/>
  <c r="T827" i="6"/>
  <c r="I827" i="6" s="1"/>
  <c r="AD825" i="4"/>
  <c r="W826" i="5"/>
  <c r="L826" i="5" s="1"/>
  <c r="U826" i="5"/>
  <c r="J826" i="5" s="1"/>
  <c r="T826" i="5"/>
  <c r="I826" i="5" s="1"/>
  <c r="V826" i="5"/>
  <c r="K826" i="5" s="1"/>
  <c r="F901" i="4"/>
  <c r="B901" i="4" s="1"/>
  <c r="A901" i="4" s="1"/>
  <c r="D902" i="4"/>
  <c r="C902" i="4"/>
  <c r="D901" i="5"/>
  <c r="F900" i="5"/>
  <c r="B900" i="5" s="1"/>
  <c r="A900" i="5" s="1"/>
  <c r="C901" i="5"/>
  <c r="N825" i="4"/>
  <c r="O825" i="4"/>
  <c r="O826" i="5"/>
  <c r="N826" i="5"/>
  <c r="S827" i="4"/>
  <c r="H826" i="4"/>
  <c r="G826" i="4"/>
  <c r="AC826" i="4"/>
  <c r="G827" i="5"/>
  <c r="AC827" i="5"/>
  <c r="S828" i="5"/>
  <c r="H827" i="5"/>
  <c r="AD827" i="5" l="1"/>
  <c r="AD826" i="4"/>
  <c r="W826" i="4"/>
  <c r="L826" i="4" s="1"/>
  <c r="T826" i="4"/>
  <c r="I826" i="4" s="1"/>
  <c r="V826" i="4"/>
  <c r="K826" i="4" s="1"/>
  <c r="U826" i="4"/>
  <c r="J826" i="4" s="1"/>
  <c r="G829" i="6"/>
  <c r="S830" i="6"/>
  <c r="AC829" i="6"/>
  <c r="H829" i="6"/>
  <c r="O826" i="4"/>
  <c r="N826" i="4"/>
  <c r="F901" i="5"/>
  <c r="B901" i="5" s="1"/>
  <c r="A901" i="5" s="1"/>
  <c r="D902" i="5"/>
  <c r="C902" i="5"/>
  <c r="AD828" i="6"/>
  <c r="W828" i="6"/>
  <c r="L828" i="6" s="1"/>
  <c r="U828" i="6"/>
  <c r="J828" i="6" s="1"/>
  <c r="T828" i="6"/>
  <c r="I828" i="6" s="1"/>
  <c r="V828" i="6"/>
  <c r="K828" i="6" s="1"/>
  <c r="G827" i="4"/>
  <c r="S828" i="4"/>
  <c r="H827" i="4"/>
  <c r="AC827" i="4"/>
  <c r="S829" i="5"/>
  <c r="H828" i="5"/>
  <c r="G828" i="5"/>
  <c r="AC828" i="5"/>
  <c r="C903" i="6"/>
  <c r="F902" i="6"/>
  <c r="B902" i="6" s="1"/>
  <c r="A902" i="6" s="1"/>
  <c r="D903" i="6"/>
  <c r="N827" i="5"/>
  <c r="O827" i="5"/>
  <c r="W827" i="5"/>
  <c r="L827" i="5" s="1"/>
  <c r="U827" i="5"/>
  <c r="J827" i="5" s="1"/>
  <c r="V827" i="5"/>
  <c r="K827" i="5" s="1"/>
  <c r="T827" i="5"/>
  <c r="I827" i="5" s="1"/>
  <c r="D903" i="4"/>
  <c r="C903" i="4"/>
  <c r="F902" i="4"/>
  <c r="B902" i="4" s="1"/>
  <c r="A902" i="4" s="1"/>
  <c r="O828" i="6"/>
  <c r="N828" i="6"/>
  <c r="AD828" i="5" l="1"/>
  <c r="AD829" i="6"/>
  <c r="W827" i="4"/>
  <c r="L827" i="4" s="1"/>
  <c r="U827" i="4"/>
  <c r="J827" i="4" s="1"/>
  <c r="V827" i="4"/>
  <c r="K827" i="4" s="1"/>
  <c r="T827" i="4"/>
  <c r="I827" i="4" s="1"/>
  <c r="F903" i="4"/>
  <c r="B903" i="4" s="1"/>
  <c r="A903" i="4" s="1"/>
  <c r="D904" i="4"/>
  <c r="C904" i="4"/>
  <c r="AC830" i="6"/>
  <c r="S831" i="6"/>
  <c r="G830" i="6"/>
  <c r="H830" i="6"/>
  <c r="D903" i="5"/>
  <c r="F902" i="5"/>
  <c r="B902" i="5" s="1"/>
  <c r="A902" i="5" s="1"/>
  <c r="C903" i="5"/>
  <c r="W828" i="5"/>
  <c r="L828" i="5" s="1"/>
  <c r="U828" i="5"/>
  <c r="J828" i="5" s="1"/>
  <c r="T828" i="5"/>
  <c r="I828" i="5" s="1"/>
  <c r="V828" i="5"/>
  <c r="K828" i="5" s="1"/>
  <c r="U829" i="6"/>
  <c r="J829" i="6" s="1"/>
  <c r="W829" i="6"/>
  <c r="L829" i="6" s="1"/>
  <c r="V829" i="6"/>
  <c r="K829" i="6" s="1"/>
  <c r="T829" i="6"/>
  <c r="I829" i="6" s="1"/>
  <c r="O828" i="5"/>
  <c r="N828" i="5"/>
  <c r="AD827" i="4"/>
  <c r="D904" i="6"/>
  <c r="C904" i="6"/>
  <c r="F903" i="6"/>
  <c r="B903" i="6" s="1"/>
  <c r="A903" i="6" s="1"/>
  <c r="N827" i="4"/>
  <c r="O827" i="4"/>
  <c r="G829" i="5"/>
  <c r="AC829" i="5"/>
  <c r="S830" i="5"/>
  <c r="H829" i="5"/>
  <c r="S829" i="4"/>
  <c r="H828" i="4"/>
  <c r="G828" i="4"/>
  <c r="AC828" i="4"/>
  <c r="O829" i="6"/>
  <c r="N829" i="6"/>
  <c r="AD828" i="4" l="1"/>
  <c r="AD829" i="5"/>
  <c r="AD830" i="6"/>
  <c r="G829" i="4"/>
  <c r="S830" i="4"/>
  <c r="H829" i="4"/>
  <c r="AC829" i="4"/>
  <c r="N830" i="6"/>
  <c r="O830" i="6"/>
  <c r="O829" i="5"/>
  <c r="N829" i="5"/>
  <c r="W830" i="6"/>
  <c r="L830" i="6" s="1"/>
  <c r="T830" i="6"/>
  <c r="I830" i="6" s="1"/>
  <c r="V830" i="6"/>
  <c r="K830" i="6" s="1"/>
  <c r="U830" i="6"/>
  <c r="J830" i="6" s="1"/>
  <c r="S831" i="5"/>
  <c r="H830" i="5"/>
  <c r="G830" i="5"/>
  <c r="AC830" i="5"/>
  <c r="C905" i="6"/>
  <c r="D905" i="6"/>
  <c r="F904" i="6"/>
  <c r="B904" i="6" s="1"/>
  <c r="A904" i="6" s="1"/>
  <c r="G831" i="6"/>
  <c r="S832" i="6"/>
  <c r="AC831" i="6"/>
  <c r="H831" i="6"/>
  <c r="W829" i="5"/>
  <c r="L829" i="5" s="1"/>
  <c r="U829" i="5"/>
  <c r="J829" i="5" s="1"/>
  <c r="T829" i="5"/>
  <c r="I829" i="5" s="1"/>
  <c r="V829" i="5"/>
  <c r="K829" i="5" s="1"/>
  <c r="O828" i="4"/>
  <c r="N828" i="4"/>
  <c r="D904" i="5"/>
  <c r="C904" i="5"/>
  <c r="F903" i="5"/>
  <c r="B903" i="5" s="1"/>
  <c r="A903" i="5" s="1"/>
  <c r="D905" i="4"/>
  <c r="C905" i="4"/>
  <c r="F904" i="4"/>
  <c r="B904" i="4" s="1"/>
  <c r="A904" i="4" s="1"/>
  <c r="W828" i="4"/>
  <c r="L828" i="4" s="1"/>
  <c r="T828" i="4"/>
  <c r="I828" i="4" s="1"/>
  <c r="U828" i="4"/>
  <c r="J828" i="4" s="1"/>
  <c r="V828" i="4"/>
  <c r="K828" i="4" s="1"/>
  <c r="AD829" i="4" l="1"/>
  <c r="D905" i="5"/>
  <c r="F904" i="5"/>
  <c r="B904" i="5" s="1"/>
  <c r="A904" i="5" s="1"/>
  <c r="C905" i="5"/>
  <c r="G831" i="5"/>
  <c r="AC831" i="5"/>
  <c r="S832" i="5"/>
  <c r="H831" i="5"/>
  <c r="O830" i="5"/>
  <c r="N830" i="5"/>
  <c r="D906" i="6"/>
  <c r="C906" i="6"/>
  <c r="F905" i="6"/>
  <c r="B905" i="6" s="1"/>
  <c r="A905" i="6" s="1"/>
  <c r="U831" i="6"/>
  <c r="J831" i="6" s="1"/>
  <c r="W831" i="6"/>
  <c r="L831" i="6" s="1"/>
  <c r="V831" i="6"/>
  <c r="K831" i="6" s="1"/>
  <c r="T831" i="6"/>
  <c r="I831" i="6" s="1"/>
  <c r="F905" i="4"/>
  <c r="B905" i="4" s="1"/>
  <c r="A905" i="4" s="1"/>
  <c r="D906" i="4"/>
  <c r="C906" i="4"/>
  <c r="N831" i="6"/>
  <c r="O831" i="6"/>
  <c r="O829" i="4"/>
  <c r="N829" i="4"/>
  <c r="AD831" i="6"/>
  <c r="AD830" i="5"/>
  <c r="S831" i="4"/>
  <c r="H830" i="4"/>
  <c r="G830" i="4"/>
  <c r="AC830" i="4"/>
  <c r="AC832" i="6"/>
  <c r="S833" i="6"/>
  <c r="G832" i="6"/>
  <c r="H832" i="6"/>
  <c r="W830" i="5"/>
  <c r="L830" i="5" s="1"/>
  <c r="U830" i="5"/>
  <c r="J830" i="5" s="1"/>
  <c r="T830" i="5"/>
  <c r="I830" i="5" s="1"/>
  <c r="V830" i="5"/>
  <c r="K830" i="5" s="1"/>
  <c r="W829" i="4"/>
  <c r="L829" i="4" s="1"/>
  <c r="U829" i="4"/>
  <c r="J829" i="4" s="1"/>
  <c r="V829" i="4"/>
  <c r="K829" i="4" s="1"/>
  <c r="T829" i="4"/>
  <c r="I829" i="4" s="1"/>
  <c r="AD831" i="5" l="1"/>
  <c r="AD832" i="6"/>
  <c r="AD830" i="4"/>
  <c r="C907" i="6"/>
  <c r="F906" i="6"/>
  <c r="B906" i="6" s="1"/>
  <c r="A906" i="6" s="1"/>
  <c r="D907" i="6"/>
  <c r="W830" i="4"/>
  <c r="L830" i="4" s="1"/>
  <c r="T830" i="4"/>
  <c r="I830" i="4" s="1"/>
  <c r="V830" i="4"/>
  <c r="K830" i="4" s="1"/>
  <c r="U830" i="4"/>
  <c r="J830" i="4" s="1"/>
  <c r="W831" i="5"/>
  <c r="L831" i="5" s="1"/>
  <c r="U831" i="5"/>
  <c r="J831" i="5" s="1"/>
  <c r="V831" i="5"/>
  <c r="K831" i="5" s="1"/>
  <c r="T831" i="5"/>
  <c r="I831" i="5" s="1"/>
  <c r="O830" i="4"/>
  <c r="N830" i="4"/>
  <c r="G831" i="4"/>
  <c r="S832" i="4"/>
  <c r="H831" i="4"/>
  <c r="AC831" i="4"/>
  <c r="D907" i="4"/>
  <c r="C907" i="4"/>
  <c r="F906" i="4"/>
  <c r="B906" i="4" s="1"/>
  <c r="A906" i="4" s="1"/>
  <c r="C906" i="5"/>
  <c r="F905" i="5"/>
  <c r="B905" i="5" s="1"/>
  <c r="A905" i="5" s="1"/>
  <c r="D906" i="5"/>
  <c r="N832" i="6"/>
  <c r="O832" i="6"/>
  <c r="S833" i="5"/>
  <c r="H832" i="5"/>
  <c r="G832" i="5"/>
  <c r="AC832" i="5"/>
  <c r="W832" i="6"/>
  <c r="L832" i="6" s="1"/>
  <c r="U832" i="6"/>
  <c r="J832" i="6" s="1"/>
  <c r="V832" i="6"/>
  <c r="K832" i="6" s="1"/>
  <c r="T832" i="6"/>
  <c r="I832" i="6" s="1"/>
  <c r="G833" i="6"/>
  <c r="AC833" i="6"/>
  <c r="S834" i="6"/>
  <c r="H833" i="6"/>
  <c r="O831" i="5"/>
  <c r="N831" i="5"/>
  <c r="AD833" i="6" l="1"/>
  <c r="AD831" i="4"/>
  <c r="N833" i="6"/>
  <c r="O833" i="6"/>
  <c r="AC834" i="6"/>
  <c r="S835" i="6"/>
  <c r="G834" i="6"/>
  <c r="H834" i="6"/>
  <c r="AD832" i="5"/>
  <c r="W832" i="5"/>
  <c r="L832" i="5" s="1"/>
  <c r="U832" i="5"/>
  <c r="J832" i="5" s="1"/>
  <c r="T832" i="5"/>
  <c r="I832" i="5" s="1"/>
  <c r="V832" i="5"/>
  <c r="K832" i="5" s="1"/>
  <c r="D907" i="5"/>
  <c r="F906" i="5"/>
  <c r="B906" i="5" s="1"/>
  <c r="A906" i="5" s="1"/>
  <c r="C907" i="5"/>
  <c r="G833" i="5"/>
  <c r="AC833" i="5"/>
  <c r="S834" i="5"/>
  <c r="H833" i="5"/>
  <c r="S833" i="4"/>
  <c r="H832" i="4"/>
  <c r="G832" i="4"/>
  <c r="AC832" i="4"/>
  <c r="U833" i="6"/>
  <c r="J833" i="6" s="1"/>
  <c r="W833" i="6"/>
  <c r="L833" i="6" s="1"/>
  <c r="V833" i="6"/>
  <c r="K833" i="6" s="1"/>
  <c r="T833" i="6"/>
  <c r="I833" i="6" s="1"/>
  <c r="O831" i="4"/>
  <c r="N831" i="4"/>
  <c r="W831" i="4"/>
  <c r="L831" i="4" s="1"/>
  <c r="U831" i="4"/>
  <c r="J831" i="4" s="1"/>
  <c r="V831" i="4"/>
  <c r="K831" i="4" s="1"/>
  <c r="T831" i="4"/>
  <c r="I831" i="4" s="1"/>
  <c r="N832" i="5"/>
  <c r="O832" i="5"/>
  <c r="D908" i="6"/>
  <c r="C908" i="6"/>
  <c r="F907" i="6"/>
  <c r="B907" i="6" s="1"/>
  <c r="A907" i="6" s="1"/>
  <c r="F907" i="4"/>
  <c r="B907" i="4" s="1"/>
  <c r="A907" i="4" s="1"/>
  <c r="D908" i="4"/>
  <c r="C908" i="4"/>
  <c r="AD833" i="5" l="1"/>
  <c r="AD832" i="4"/>
  <c r="G833" i="4"/>
  <c r="S834" i="4"/>
  <c r="H833" i="4"/>
  <c r="AC833" i="4"/>
  <c r="O833" i="5"/>
  <c r="N833" i="5"/>
  <c r="S835" i="5"/>
  <c r="H834" i="5"/>
  <c r="G834" i="5"/>
  <c r="AC834" i="5"/>
  <c r="O834" i="6"/>
  <c r="N834" i="6"/>
  <c r="W834" i="6"/>
  <c r="L834" i="6" s="1"/>
  <c r="U834" i="6"/>
  <c r="J834" i="6" s="1"/>
  <c r="V834" i="6"/>
  <c r="K834" i="6" s="1"/>
  <c r="T834" i="6"/>
  <c r="I834" i="6" s="1"/>
  <c r="D909" i="4"/>
  <c r="C909" i="4"/>
  <c r="F908" i="4"/>
  <c r="B908" i="4" s="1"/>
  <c r="A908" i="4" s="1"/>
  <c r="C909" i="6"/>
  <c r="F908" i="6"/>
  <c r="B908" i="6" s="1"/>
  <c r="A908" i="6" s="1"/>
  <c r="D909" i="6"/>
  <c r="W833" i="5"/>
  <c r="L833" i="5" s="1"/>
  <c r="U833" i="5"/>
  <c r="J833" i="5" s="1"/>
  <c r="V833" i="5"/>
  <c r="K833" i="5" s="1"/>
  <c r="T833" i="5"/>
  <c r="I833" i="5" s="1"/>
  <c r="H835" i="6"/>
  <c r="G835" i="6"/>
  <c r="AC835" i="6"/>
  <c r="S836" i="6"/>
  <c r="AD834" i="6"/>
  <c r="W832" i="4"/>
  <c r="L832" i="4" s="1"/>
  <c r="T832" i="4"/>
  <c r="I832" i="4" s="1"/>
  <c r="U832" i="4"/>
  <c r="J832" i="4" s="1"/>
  <c r="V832" i="4"/>
  <c r="K832" i="4" s="1"/>
  <c r="D908" i="5"/>
  <c r="F907" i="5"/>
  <c r="B907" i="5" s="1"/>
  <c r="A907" i="5" s="1"/>
  <c r="C908" i="5"/>
  <c r="O832" i="4"/>
  <c r="N832" i="4"/>
  <c r="AD833" i="4" l="1"/>
  <c r="AD835" i="6"/>
  <c r="G835" i="5"/>
  <c r="AC835" i="5"/>
  <c r="S836" i="5"/>
  <c r="H835" i="5"/>
  <c r="N834" i="5"/>
  <c r="O834" i="5"/>
  <c r="AC836" i="6"/>
  <c r="S837" i="6"/>
  <c r="G836" i="6"/>
  <c r="H836" i="6"/>
  <c r="F909" i="4"/>
  <c r="B909" i="4" s="1"/>
  <c r="A909" i="4" s="1"/>
  <c r="D910" i="4"/>
  <c r="C910" i="4"/>
  <c r="U835" i="6"/>
  <c r="J835" i="6" s="1"/>
  <c r="T835" i="6"/>
  <c r="I835" i="6" s="1"/>
  <c r="W835" i="6"/>
  <c r="L835" i="6" s="1"/>
  <c r="V835" i="6"/>
  <c r="K835" i="6" s="1"/>
  <c r="O833" i="4"/>
  <c r="N833" i="4"/>
  <c r="N835" i="6"/>
  <c r="O835" i="6"/>
  <c r="AD834" i="5"/>
  <c r="S835" i="4"/>
  <c r="H834" i="4"/>
  <c r="G834" i="4"/>
  <c r="AC834" i="4"/>
  <c r="D909" i="5"/>
  <c r="F908" i="5"/>
  <c r="B908" i="5" s="1"/>
  <c r="A908" i="5" s="1"/>
  <c r="C909" i="5"/>
  <c r="D910" i="6"/>
  <c r="C910" i="6"/>
  <c r="F909" i="6"/>
  <c r="B909" i="6" s="1"/>
  <c r="A909" i="6" s="1"/>
  <c r="W834" i="5"/>
  <c r="L834" i="5" s="1"/>
  <c r="U834" i="5"/>
  <c r="J834" i="5" s="1"/>
  <c r="T834" i="5"/>
  <c r="I834" i="5" s="1"/>
  <c r="V834" i="5"/>
  <c r="K834" i="5" s="1"/>
  <c r="W833" i="4"/>
  <c r="L833" i="4" s="1"/>
  <c r="U833" i="4"/>
  <c r="J833" i="4" s="1"/>
  <c r="V833" i="4"/>
  <c r="K833" i="4" s="1"/>
  <c r="T833" i="4"/>
  <c r="I833" i="4" s="1"/>
  <c r="AD836" i="6" l="1"/>
  <c r="AD834" i="4"/>
  <c r="C911" i="6"/>
  <c r="D911" i="6"/>
  <c r="F910" i="6"/>
  <c r="B910" i="6" s="1"/>
  <c r="A910" i="6" s="1"/>
  <c r="W834" i="4"/>
  <c r="L834" i="4" s="1"/>
  <c r="T834" i="4"/>
  <c r="I834" i="4" s="1"/>
  <c r="V834" i="4"/>
  <c r="K834" i="4" s="1"/>
  <c r="U834" i="4"/>
  <c r="J834" i="4" s="1"/>
  <c r="O834" i="4"/>
  <c r="N834" i="4"/>
  <c r="C910" i="5"/>
  <c r="F909" i="5"/>
  <c r="B909" i="5" s="1"/>
  <c r="A909" i="5" s="1"/>
  <c r="D910" i="5"/>
  <c r="G835" i="4"/>
  <c r="S836" i="4"/>
  <c r="H835" i="4"/>
  <c r="AC835" i="4"/>
  <c r="N835" i="5"/>
  <c r="O835" i="5"/>
  <c r="S837" i="5"/>
  <c r="H836" i="5"/>
  <c r="G836" i="5"/>
  <c r="AC836" i="5"/>
  <c r="O836" i="6"/>
  <c r="N836" i="6"/>
  <c r="AD835" i="5"/>
  <c r="D911" i="4"/>
  <c r="C911" i="4"/>
  <c r="F910" i="4"/>
  <c r="B910" i="4" s="1"/>
  <c r="A910" i="4" s="1"/>
  <c r="W836" i="6"/>
  <c r="L836" i="6" s="1"/>
  <c r="V836" i="6"/>
  <c r="K836" i="6" s="1"/>
  <c r="U836" i="6"/>
  <c r="J836" i="6" s="1"/>
  <c r="T836" i="6"/>
  <c r="I836" i="6" s="1"/>
  <c r="W835" i="5"/>
  <c r="L835" i="5" s="1"/>
  <c r="U835" i="5"/>
  <c r="J835" i="5" s="1"/>
  <c r="V835" i="5"/>
  <c r="K835" i="5" s="1"/>
  <c r="T835" i="5"/>
  <c r="I835" i="5" s="1"/>
  <c r="H837" i="6"/>
  <c r="G837" i="6"/>
  <c r="AC837" i="6"/>
  <c r="S838" i="6"/>
  <c r="AD836" i="5" l="1"/>
  <c r="AD835" i="4"/>
  <c r="O835" i="4"/>
  <c r="N835" i="4"/>
  <c r="S837" i="4"/>
  <c r="H836" i="4"/>
  <c r="G836" i="4"/>
  <c r="AC836" i="4"/>
  <c r="AC838" i="6"/>
  <c r="S839" i="6"/>
  <c r="G838" i="6"/>
  <c r="H838" i="6"/>
  <c r="W836" i="5"/>
  <c r="L836" i="5" s="1"/>
  <c r="U836" i="5"/>
  <c r="J836" i="5" s="1"/>
  <c r="T836" i="5"/>
  <c r="I836" i="5" s="1"/>
  <c r="V836" i="5"/>
  <c r="K836" i="5" s="1"/>
  <c r="W835" i="4"/>
  <c r="L835" i="4" s="1"/>
  <c r="U835" i="4"/>
  <c r="J835" i="4" s="1"/>
  <c r="V835" i="4"/>
  <c r="K835" i="4" s="1"/>
  <c r="T835" i="4"/>
  <c r="I835" i="4" s="1"/>
  <c r="AD837" i="6"/>
  <c r="F911" i="4"/>
  <c r="B911" i="4" s="1"/>
  <c r="A911" i="4" s="1"/>
  <c r="D912" i="4"/>
  <c r="C912" i="4"/>
  <c r="N836" i="5"/>
  <c r="O836" i="5"/>
  <c r="U837" i="6"/>
  <c r="J837" i="6" s="1"/>
  <c r="T837" i="6"/>
  <c r="I837" i="6" s="1"/>
  <c r="W837" i="6"/>
  <c r="L837" i="6" s="1"/>
  <c r="V837" i="6"/>
  <c r="K837" i="6" s="1"/>
  <c r="G837" i="5"/>
  <c r="AC837" i="5"/>
  <c r="S838" i="5"/>
  <c r="H837" i="5"/>
  <c r="D912" i="6"/>
  <c r="C912" i="6"/>
  <c r="F911" i="6"/>
  <c r="B911" i="6" s="1"/>
  <c r="A911" i="6" s="1"/>
  <c r="N837" i="6"/>
  <c r="O837" i="6"/>
  <c r="D911" i="5"/>
  <c r="F910" i="5"/>
  <c r="B910" i="5" s="1"/>
  <c r="A910" i="5" s="1"/>
  <c r="C911" i="5"/>
  <c r="AD837" i="5" l="1"/>
  <c r="AD838" i="6"/>
  <c r="AD836" i="4"/>
  <c r="S839" i="5"/>
  <c r="H838" i="5"/>
  <c r="G838" i="5"/>
  <c r="AC838" i="5"/>
  <c r="W837" i="5"/>
  <c r="L837" i="5" s="1"/>
  <c r="U837" i="5"/>
  <c r="J837" i="5" s="1"/>
  <c r="V837" i="5"/>
  <c r="K837" i="5" s="1"/>
  <c r="T837" i="5"/>
  <c r="I837" i="5" s="1"/>
  <c r="W836" i="4"/>
  <c r="L836" i="4" s="1"/>
  <c r="T836" i="4"/>
  <c r="I836" i="4" s="1"/>
  <c r="V836" i="4"/>
  <c r="K836" i="4" s="1"/>
  <c r="U836" i="4"/>
  <c r="J836" i="4" s="1"/>
  <c r="O836" i="4"/>
  <c r="N836" i="4"/>
  <c r="N837" i="5"/>
  <c r="O837" i="5"/>
  <c r="G837" i="4"/>
  <c r="S838" i="4"/>
  <c r="H837" i="4"/>
  <c r="AC837" i="4"/>
  <c r="S840" i="6"/>
  <c r="H839" i="6"/>
  <c r="G839" i="6"/>
  <c r="AC839" i="6"/>
  <c r="F911" i="5"/>
  <c r="B911" i="5" s="1"/>
  <c r="A911" i="5" s="1"/>
  <c r="D912" i="5"/>
  <c r="C912" i="5"/>
  <c r="C913" i="6"/>
  <c r="F912" i="6"/>
  <c r="B912" i="6" s="1"/>
  <c r="A912" i="6" s="1"/>
  <c r="D913" i="6"/>
  <c r="D913" i="4"/>
  <c r="C913" i="4"/>
  <c r="F912" i="4"/>
  <c r="B912" i="4" s="1"/>
  <c r="A912" i="4" s="1"/>
  <c r="O838" i="6"/>
  <c r="N838" i="6"/>
  <c r="W838" i="6"/>
  <c r="L838" i="6" s="1"/>
  <c r="V838" i="6"/>
  <c r="K838" i="6" s="1"/>
  <c r="U838" i="6"/>
  <c r="J838" i="6" s="1"/>
  <c r="T838" i="6"/>
  <c r="I838" i="6" s="1"/>
  <c r="AD837" i="4" l="1"/>
  <c r="AD839" i="6"/>
  <c r="AD838" i="5"/>
  <c r="AC840" i="6"/>
  <c r="G840" i="6"/>
  <c r="S841" i="6"/>
  <c r="H840" i="6"/>
  <c r="N837" i="4"/>
  <c r="O837" i="4"/>
  <c r="S839" i="4"/>
  <c r="H838" i="4"/>
  <c r="G838" i="4"/>
  <c r="AC838" i="4"/>
  <c r="D913" i="5"/>
  <c r="F912" i="5"/>
  <c r="B912" i="5" s="1"/>
  <c r="A912" i="5" s="1"/>
  <c r="C913" i="5"/>
  <c r="W837" i="4"/>
  <c r="L837" i="4" s="1"/>
  <c r="U837" i="4"/>
  <c r="J837" i="4" s="1"/>
  <c r="V837" i="4"/>
  <c r="K837" i="4" s="1"/>
  <c r="T837" i="4"/>
  <c r="I837" i="4" s="1"/>
  <c r="W838" i="5"/>
  <c r="L838" i="5" s="1"/>
  <c r="U838" i="5"/>
  <c r="J838" i="5" s="1"/>
  <c r="T838" i="5"/>
  <c r="I838" i="5" s="1"/>
  <c r="V838" i="5"/>
  <c r="K838" i="5" s="1"/>
  <c r="F913" i="4"/>
  <c r="B913" i="4" s="1"/>
  <c r="A913" i="4" s="1"/>
  <c r="D914" i="4"/>
  <c r="C914" i="4"/>
  <c r="N838" i="5"/>
  <c r="O838" i="5"/>
  <c r="D914" i="6"/>
  <c r="C914" i="6"/>
  <c r="F913" i="6"/>
  <c r="B913" i="6" s="1"/>
  <c r="A913" i="6" s="1"/>
  <c r="U839" i="6"/>
  <c r="J839" i="6" s="1"/>
  <c r="T839" i="6"/>
  <c r="I839" i="6" s="1"/>
  <c r="W839" i="6"/>
  <c r="L839" i="6" s="1"/>
  <c r="V839" i="6"/>
  <c r="K839" i="6" s="1"/>
  <c r="G839" i="5"/>
  <c r="AC839" i="5"/>
  <c r="S840" i="5"/>
  <c r="H839" i="5"/>
  <c r="O839" i="6"/>
  <c r="N839" i="6"/>
  <c r="AD839" i="5" l="1"/>
  <c r="AD840" i="6"/>
  <c r="AD838" i="4"/>
  <c r="F913" i="5"/>
  <c r="B913" i="5" s="1"/>
  <c r="A913" i="5" s="1"/>
  <c r="C914" i="5"/>
  <c r="D914" i="5"/>
  <c r="G839" i="4"/>
  <c r="S840" i="4"/>
  <c r="H839" i="4"/>
  <c r="AC839" i="4"/>
  <c r="W839" i="5"/>
  <c r="L839" i="5" s="1"/>
  <c r="U839" i="5"/>
  <c r="J839" i="5" s="1"/>
  <c r="V839" i="5"/>
  <c r="K839" i="5" s="1"/>
  <c r="T839" i="5"/>
  <c r="I839" i="5" s="1"/>
  <c r="C915" i="6"/>
  <c r="F914" i="6"/>
  <c r="B914" i="6" s="1"/>
  <c r="A914" i="6" s="1"/>
  <c r="D915" i="6"/>
  <c r="O840" i="6"/>
  <c r="N840" i="6"/>
  <c r="S842" i="6"/>
  <c r="AC841" i="6"/>
  <c r="G841" i="6"/>
  <c r="H841" i="6"/>
  <c r="S841" i="5"/>
  <c r="H840" i="5"/>
  <c r="G840" i="5"/>
  <c r="AC840" i="5"/>
  <c r="W838" i="4"/>
  <c r="L838" i="4" s="1"/>
  <c r="T838" i="4"/>
  <c r="I838" i="4" s="1"/>
  <c r="V838" i="4"/>
  <c r="K838" i="4" s="1"/>
  <c r="U838" i="4"/>
  <c r="J838" i="4" s="1"/>
  <c r="W840" i="6"/>
  <c r="L840" i="6" s="1"/>
  <c r="U840" i="6"/>
  <c r="J840" i="6" s="1"/>
  <c r="V840" i="6"/>
  <c r="K840" i="6" s="1"/>
  <c r="T840" i="6"/>
  <c r="I840" i="6" s="1"/>
  <c r="N839" i="5"/>
  <c r="O839" i="5"/>
  <c r="D915" i="4"/>
  <c r="C915" i="4"/>
  <c r="F914" i="4"/>
  <c r="B914" i="4" s="1"/>
  <c r="A914" i="4" s="1"/>
  <c r="O838" i="4"/>
  <c r="N838" i="4"/>
  <c r="AD840" i="5" l="1"/>
  <c r="D916" i="6"/>
  <c r="C916" i="6"/>
  <c r="F915" i="6"/>
  <c r="B915" i="6" s="1"/>
  <c r="A915" i="6" s="1"/>
  <c r="F915" i="4"/>
  <c r="B915" i="4" s="1"/>
  <c r="A915" i="4" s="1"/>
  <c r="D916" i="4"/>
  <c r="C916" i="4"/>
  <c r="W840" i="5"/>
  <c r="L840" i="5" s="1"/>
  <c r="U840" i="5"/>
  <c r="J840" i="5" s="1"/>
  <c r="T840" i="5"/>
  <c r="I840" i="5" s="1"/>
  <c r="V840" i="5"/>
  <c r="K840" i="5" s="1"/>
  <c r="S841" i="4"/>
  <c r="H840" i="4"/>
  <c r="G840" i="4"/>
  <c r="AC840" i="4"/>
  <c r="N839" i="4"/>
  <c r="O839" i="4"/>
  <c r="O840" i="5"/>
  <c r="N840" i="5"/>
  <c r="W839" i="4"/>
  <c r="L839" i="4" s="1"/>
  <c r="U839" i="4"/>
  <c r="J839" i="4" s="1"/>
  <c r="V839" i="4"/>
  <c r="K839" i="4" s="1"/>
  <c r="T839" i="4"/>
  <c r="I839" i="4" s="1"/>
  <c r="G841" i="5"/>
  <c r="AC841" i="5"/>
  <c r="S842" i="5"/>
  <c r="H841" i="5"/>
  <c r="O841" i="6"/>
  <c r="N841" i="6"/>
  <c r="D915" i="5"/>
  <c r="F914" i="5"/>
  <c r="B914" i="5" s="1"/>
  <c r="A914" i="5" s="1"/>
  <c r="C915" i="5"/>
  <c r="U841" i="6"/>
  <c r="J841" i="6" s="1"/>
  <c r="W841" i="6"/>
  <c r="L841" i="6" s="1"/>
  <c r="V841" i="6"/>
  <c r="K841" i="6" s="1"/>
  <c r="T841" i="6"/>
  <c r="I841" i="6" s="1"/>
  <c r="AD841" i="6"/>
  <c r="AC842" i="6"/>
  <c r="G842" i="6"/>
  <c r="S843" i="6"/>
  <c r="H842" i="6"/>
  <c r="AD839" i="4"/>
  <c r="AD841" i="5" l="1"/>
  <c r="AD840" i="4"/>
  <c r="G841" i="4"/>
  <c r="S842" i="4"/>
  <c r="H841" i="4"/>
  <c r="AC841" i="4"/>
  <c r="S843" i="5"/>
  <c r="H842" i="5"/>
  <c r="G842" i="5"/>
  <c r="AC842" i="5"/>
  <c r="W841" i="5"/>
  <c r="L841" i="5" s="1"/>
  <c r="U841" i="5"/>
  <c r="J841" i="5" s="1"/>
  <c r="T841" i="5"/>
  <c r="I841" i="5" s="1"/>
  <c r="V841" i="5"/>
  <c r="K841" i="5" s="1"/>
  <c r="D916" i="5"/>
  <c r="F915" i="5"/>
  <c r="B915" i="5" s="1"/>
  <c r="A915" i="5" s="1"/>
  <c r="C916" i="5"/>
  <c r="N842" i="6"/>
  <c r="O842" i="6"/>
  <c r="W840" i="4"/>
  <c r="L840" i="4" s="1"/>
  <c r="T840" i="4"/>
  <c r="I840" i="4" s="1"/>
  <c r="U840" i="4"/>
  <c r="J840" i="4" s="1"/>
  <c r="V840" i="4"/>
  <c r="K840" i="4" s="1"/>
  <c r="D917" i="4"/>
  <c r="C917" i="4"/>
  <c r="F916" i="4"/>
  <c r="B916" i="4" s="1"/>
  <c r="A916" i="4" s="1"/>
  <c r="D917" i="6"/>
  <c r="C917" i="6"/>
  <c r="F916" i="6"/>
  <c r="B916" i="6" s="1"/>
  <c r="A916" i="6" s="1"/>
  <c r="S844" i="6"/>
  <c r="G843" i="6"/>
  <c r="AC843" i="6"/>
  <c r="H843" i="6"/>
  <c r="U842" i="6"/>
  <c r="J842" i="6" s="1"/>
  <c r="T842" i="6"/>
  <c r="I842" i="6" s="1"/>
  <c r="W842" i="6"/>
  <c r="L842" i="6" s="1"/>
  <c r="V842" i="6"/>
  <c r="K842" i="6" s="1"/>
  <c r="AD842" i="6"/>
  <c r="N841" i="5"/>
  <c r="O841" i="5"/>
  <c r="N840" i="4"/>
  <c r="O840" i="4"/>
  <c r="AD841" i="4" l="1"/>
  <c r="AD843" i="6"/>
  <c r="AD842" i="5"/>
  <c r="W842" i="5"/>
  <c r="L842" i="5" s="1"/>
  <c r="U842" i="5"/>
  <c r="J842" i="5" s="1"/>
  <c r="T842" i="5"/>
  <c r="I842" i="5" s="1"/>
  <c r="V842" i="5"/>
  <c r="K842" i="5" s="1"/>
  <c r="U843" i="6"/>
  <c r="J843" i="6" s="1"/>
  <c r="W843" i="6"/>
  <c r="L843" i="6" s="1"/>
  <c r="V843" i="6"/>
  <c r="K843" i="6" s="1"/>
  <c r="T843" i="6"/>
  <c r="I843" i="6" s="1"/>
  <c r="N842" i="5"/>
  <c r="O842" i="5"/>
  <c r="F917" i="4"/>
  <c r="B917" i="4" s="1"/>
  <c r="A917" i="4" s="1"/>
  <c r="D918" i="4"/>
  <c r="C918" i="4"/>
  <c r="G843" i="5"/>
  <c r="AC843" i="5"/>
  <c r="S844" i="5"/>
  <c r="H843" i="5"/>
  <c r="N843" i="6"/>
  <c r="O843" i="6"/>
  <c r="AC844" i="6"/>
  <c r="G844" i="6"/>
  <c r="H844" i="6"/>
  <c r="S845" i="6"/>
  <c r="D917" i="5"/>
  <c r="F916" i="5"/>
  <c r="B916" i="5" s="1"/>
  <c r="A916" i="5" s="1"/>
  <c r="C917" i="5"/>
  <c r="O841" i="4"/>
  <c r="N841" i="4"/>
  <c r="D918" i="6"/>
  <c r="F917" i="6"/>
  <c r="B917" i="6" s="1"/>
  <c r="A917" i="6" s="1"/>
  <c r="C918" i="6"/>
  <c r="S843" i="4"/>
  <c r="H842" i="4"/>
  <c r="G842" i="4"/>
  <c r="AC842" i="4"/>
  <c r="W841" i="4"/>
  <c r="L841" i="4" s="1"/>
  <c r="U841" i="4"/>
  <c r="J841" i="4" s="1"/>
  <c r="V841" i="4"/>
  <c r="K841" i="4" s="1"/>
  <c r="T841" i="4"/>
  <c r="I841" i="4" s="1"/>
  <c r="AD843" i="5" l="1"/>
  <c r="AD844" i="6"/>
  <c r="D919" i="6"/>
  <c r="C919" i="6"/>
  <c r="F918" i="6"/>
  <c r="B918" i="6" s="1"/>
  <c r="A918" i="6" s="1"/>
  <c r="AD842" i="4"/>
  <c r="O843" i="5"/>
  <c r="N843" i="5"/>
  <c r="W842" i="4"/>
  <c r="L842" i="4" s="1"/>
  <c r="T842" i="4"/>
  <c r="I842" i="4" s="1"/>
  <c r="V842" i="4"/>
  <c r="K842" i="4" s="1"/>
  <c r="U842" i="4"/>
  <c r="J842" i="4" s="1"/>
  <c r="S845" i="5"/>
  <c r="H844" i="5"/>
  <c r="G844" i="5"/>
  <c r="AC844" i="5"/>
  <c r="O842" i="4"/>
  <c r="N842" i="4"/>
  <c r="S846" i="6"/>
  <c r="AC845" i="6"/>
  <c r="H845" i="6"/>
  <c r="G845" i="6"/>
  <c r="G843" i="4"/>
  <c r="S844" i="4"/>
  <c r="H843" i="4"/>
  <c r="AC843" i="4"/>
  <c r="O844" i="6"/>
  <c r="N844" i="6"/>
  <c r="W843" i="5"/>
  <c r="L843" i="5" s="1"/>
  <c r="U843" i="5"/>
  <c r="J843" i="5" s="1"/>
  <c r="V843" i="5"/>
  <c r="K843" i="5" s="1"/>
  <c r="T843" i="5"/>
  <c r="I843" i="5" s="1"/>
  <c r="F917" i="5"/>
  <c r="B917" i="5" s="1"/>
  <c r="A917" i="5" s="1"/>
  <c r="D918" i="5"/>
  <c r="C918" i="5"/>
  <c r="W844" i="6"/>
  <c r="L844" i="6" s="1"/>
  <c r="V844" i="6"/>
  <c r="K844" i="6" s="1"/>
  <c r="U844" i="6"/>
  <c r="J844" i="6" s="1"/>
  <c r="T844" i="6"/>
  <c r="I844" i="6" s="1"/>
  <c r="D919" i="4"/>
  <c r="C919" i="4"/>
  <c r="F918" i="4"/>
  <c r="B918" i="4" s="1"/>
  <c r="A918" i="4" s="1"/>
  <c r="AD845" i="6" l="1"/>
  <c r="AD844" i="5"/>
  <c r="AD843" i="4"/>
  <c r="AC846" i="6"/>
  <c r="G846" i="6"/>
  <c r="H846" i="6"/>
  <c r="S847" i="6"/>
  <c r="N843" i="4"/>
  <c r="O843" i="4"/>
  <c r="D920" i="6"/>
  <c r="C920" i="6"/>
  <c r="F919" i="6"/>
  <c r="B919" i="6" s="1"/>
  <c r="A919" i="6" s="1"/>
  <c r="W843" i="4"/>
  <c r="L843" i="4" s="1"/>
  <c r="U843" i="4"/>
  <c r="J843" i="4" s="1"/>
  <c r="V843" i="4"/>
  <c r="K843" i="4" s="1"/>
  <c r="T843" i="4"/>
  <c r="I843" i="4" s="1"/>
  <c r="W844" i="5"/>
  <c r="L844" i="5" s="1"/>
  <c r="U844" i="5"/>
  <c r="J844" i="5" s="1"/>
  <c r="T844" i="5"/>
  <c r="I844" i="5" s="1"/>
  <c r="V844" i="5"/>
  <c r="K844" i="5" s="1"/>
  <c r="S845" i="4"/>
  <c r="H844" i="4"/>
  <c r="G844" i="4"/>
  <c r="AC844" i="4"/>
  <c r="U845" i="6"/>
  <c r="J845" i="6" s="1"/>
  <c r="W845" i="6"/>
  <c r="L845" i="6" s="1"/>
  <c r="V845" i="6"/>
  <c r="K845" i="6" s="1"/>
  <c r="T845" i="6"/>
  <c r="I845" i="6" s="1"/>
  <c r="N844" i="5"/>
  <c r="O844" i="5"/>
  <c r="F919" i="4"/>
  <c r="B919" i="4" s="1"/>
  <c r="A919" i="4" s="1"/>
  <c r="D920" i="4"/>
  <c r="C920" i="4"/>
  <c r="D919" i="5"/>
  <c r="F918" i="5"/>
  <c r="B918" i="5" s="1"/>
  <c r="A918" i="5" s="1"/>
  <c r="C919" i="5"/>
  <c r="N845" i="6"/>
  <c r="O845" i="6"/>
  <c r="G845" i="5"/>
  <c r="AC845" i="5"/>
  <c r="S846" i="5"/>
  <c r="H845" i="5"/>
  <c r="AD846" i="6" l="1"/>
  <c r="W844" i="4"/>
  <c r="L844" i="4" s="1"/>
  <c r="T844" i="4"/>
  <c r="I844" i="4" s="1"/>
  <c r="U844" i="4"/>
  <c r="J844" i="4" s="1"/>
  <c r="V844" i="4"/>
  <c r="K844" i="4" s="1"/>
  <c r="N844" i="4"/>
  <c r="O844" i="4"/>
  <c r="G845" i="4"/>
  <c r="S846" i="4"/>
  <c r="H845" i="4"/>
  <c r="AC845" i="4"/>
  <c r="S848" i="6"/>
  <c r="AC847" i="6"/>
  <c r="H847" i="6"/>
  <c r="G847" i="6"/>
  <c r="W845" i="5"/>
  <c r="L845" i="5" s="1"/>
  <c r="U845" i="5"/>
  <c r="J845" i="5" s="1"/>
  <c r="T845" i="5"/>
  <c r="I845" i="5" s="1"/>
  <c r="V845" i="5"/>
  <c r="K845" i="5" s="1"/>
  <c r="O846" i="6"/>
  <c r="N846" i="6"/>
  <c r="O845" i="5"/>
  <c r="N845" i="5"/>
  <c r="S847" i="5"/>
  <c r="H846" i="5"/>
  <c r="G846" i="5"/>
  <c r="AC846" i="5"/>
  <c r="W846" i="6"/>
  <c r="L846" i="6" s="1"/>
  <c r="V846" i="6"/>
  <c r="K846" i="6" s="1"/>
  <c r="U846" i="6"/>
  <c r="J846" i="6" s="1"/>
  <c r="T846" i="6"/>
  <c r="I846" i="6" s="1"/>
  <c r="D921" i="4"/>
  <c r="C921" i="4"/>
  <c r="F920" i="4"/>
  <c r="B920" i="4" s="1"/>
  <c r="A920" i="4" s="1"/>
  <c r="AD845" i="5"/>
  <c r="D920" i="5"/>
  <c r="C920" i="5"/>
  <c r="F919" i="5"/>
  <c r="B919" i="5" s="1"/>
  <c r="A919" i="5" s="1"/>
  <c r="AD844" i="4"/>
  <c r="D921" i="6"/>
  <c r="C921" i="6"/>
  <c r="F920" i="6"/>
  <c r="B920" i="6" s="1"/>
  <c r="A920" i="6" s="1"/>
  <c r="AD846" i="5" l="1"/>
  <c r="AD847" i="6"/>
  <c r="AD845" i="4"/>
  <c r="F921" i="4"/>
  <c r="B921" i="4" s="1"/>
  <c r="A921" i="4" s="1"/>
  <c r="D922" i="4"/>
  <c r="C922" i="4"/>
  <c r="AC848" i="6"/>
  <c r="G848" i="6"/>
  <c r="S849" i="6"/>
  <c r="H848" i="6"/>
  <c r="W846" i="5"/>
  <c r="L846" i="5" s="1"/>
  <c r="U846" i="5"/>
  <c r="J846" i="5" s="1"/>
  <c r="T846" i="5"/>
  <c r="I846" i="5" s="1"/>
  <c r="V846" i="5"/>
  <c r="K846" i="5" s="1"/>
  <c r="D921" i="5"/>
  <c r="F920" i="5"/>
  <c r="B920" i="5" s="1"/>
  <c r="A920" i="5" s="1"/>
  <c r="C921" i="5"/>
  <c r="O846" i="5"/>
  <c r="N846" i="5"/>
  <c r="C922" i="6"/>
  <c r="F921" i="6"/>
  <c r="B921" i="6" s="1"/>
  <c r="A921" i="6" s="1"/>
  <c r="D922" i="6"/>
  <c r="G847" i="5"/>
  <c r="AC847" i="5"/>
  <c r="S848" i="5"/>
  <c r="H847" i="5"/>
  <c r="N845" i="4"/>
  <c r="O845" i="4"/>
  <c r="U847" i="6"/>
  <c r="J847" i="6" s="1"/>
  <c r="W847" i="6"/>
  <c r="L847" i="6" s="1"/>
  <c r="V847" i="6"/>
  <c r="K847" i="6" s="1"/>
  <c r="T847" i="6"/>
  <c r="I847" i="6" s="1"/>
  <c r="S847" i="4"/>
  <c r="H846" i="4"/>
  <c r="G846" i="4"/>
  <c r="AC846" i="4"/>
  <c r="N847" i="6"/>
  <c r="O847" i="6"/>
  <c r="W845" i="4"/>
  <c r="L845" i="4" s="1"/>
  <c r="U845" i="4"/>
  <c r="J845" i="4" s="1"/>
  <c r="V845" i="4"/>
  <c r="K845" i="4" s="1"/>
  <c r="T845" i="4"/>
  <c r="I845" i="4" s="1"/>
  <c r="AD847" i="5" l="1"/>
  <c r="AD848" i="6"/>
  <c r="AD846" i="4"/>
  <c r="G847" i="4"/>
  <c r="S848" i="4"/>
  <c r="H847" i="4"/>
  <c r="AC847" i="4"/>
  <c r="S849" i="5"/>
  <c r="H848" i="5"/>
  <c r="G848" i="5"/>
  <c r="AC848" i="5"/>
  <c r="W848" i="6"/>
  <c r="L848" i="6" s="1"/>
  <c r="U848" i="6"/>
  <c r="J848" i="6" s="1"/>
  <c r="V848" i="6"/>
  <c r="K848" i="6" s="1"/>
  <c r="T848" i="6"/>
  <c r="I848" i="6" s="1"/>
  <c r="W847" i="5"/>
  <c r="L847" i="5" s="1"/>
  <c r="U847" i="5"/>
  <c r="J847" i="5" s="1"/>
  <c r="V847" i="5"/>
  <c r="K847" i="5" s="1"/>
  <c r="T847" i="5"/>
  <c r="I847" i="5" s="1"/>
  <c r="D923" i="4"/>
  <c r="C923" i="4"/>
  <c r="F922" i="4"/>
  <c r="B922" i="4" s="1"/>
  <c r="A922" i="4" s="1"/>
  <c r="C922" i="5"/>
  <c r="F921" i="5"/>
  <c r="B921" i="5" s="1"/>
  <c r="A921" i="5" s="1"/>
  <c r="D922" i="5"/>
  <c r="O847" i="5"/>
  <c r="N847" i="5"/>
  <c r="W846" i="4"/>
  <c r="L846" i="4" s="1"/>
  <c r="T846" i="4"/>
  <c r="I846" i="4" s="1"/>
  <c r="V846" i="4"/>
  <c r="K846" i="4" s="1"/>
  <c r="U846" i="4"/>
  <c r="J846" i="4" s="1"/>
  <c r="S850" i="6"/>
  <c r="AC849" i="6"/>
  <c r="G849" i="6"/>
  <c r="H849" i="6"/>
  <c r="N846" i="4"/>
  <c r="O846" i="4"/>
  <c r="D923" i="6"/>
  <c r="C923" i="6"/>
  <c r="F922" i="6"/>
  <c r="B922" i="6" s="1"/>
  <c r="A922" i="6" s="1"/>
  <c r="N848" i="6"/>
  <c r="O848" i="6"/>
  <c r="AD849" i="6" l="1"/>
  <c r="AD848" i="5"/>
  <c r="AC850" i="6"/>
  <c r="G850" i="6"/>
  <c r="H850" i="6"/>
  <c r="S851" i="6"/>
  <c r="W848" i="5"/>
  <c r="L848" i="5" s="1"/>
  <c r="U848" i="5"/>
  <c r="J848" i="5" s="1"/>
  <c r="T848" i="5"/>
  <c r="I848" i="5" s="1"/>
  <c r="V848" i="5"/>
  <c r="K848" i="5" s="1"/>
  <c r="F923" i="4"/>
  <c r="B923" i="4" s="1"/>
  <c r="A923" i="4" s="1"/>
  <c r="D924" i="4"/>
  <c r="C924" i="4"/>
  <c r="N848" i="5"/>
  <c r="O848" i="5"/>
  <c r="G849" i="5"/>
  <c r="AC849" i="5"/>
  <c r="S850" i="5"/>
  <c r="H849" i="5"/>
  <c r="C924" i="6"/>
  <c r="D924" i="6"/>
  <c r="F923" i="6"/>
  <c r="B923" i="6" s="1"/>
  <c r="A923" i="6" s="1"/>
  <c r="D923" i="5"/>
  <c r="F922" i="5"/>
  <c r="B922" i="5" s="1"/>
  <c r="A922" i="5" s="1"/>
  <c r="C923" i="5"/>
  <c r="AD847" i="4"/>
  <c r="O847" i="4"/>
  <c r="N847" i="4"/>
  <c r="N849" i="6"/>
  <c r="O849" i="6"/>
  <c r="S849" i="4"/>
  <c r="H848" i="4"/>
  <c r="G848" i="4"/>
  <c r="AC848" i="4"/>
  <c r="U849" i="6"/>
  <c r="J849" i="6" s="1"/>
  <c r="W849" i="6"/>
  <c r="L849" i="6" s="1"/>
  <c r="V849" i="6"/>
  <c r="K849" i="6" s="1"/>
  <c r="T849" i="6"/>
  <c r="I849" i="6" s="1"/>
  <c r="W847" i="4"/>
  <c r="L847" i="4" s="1"/>
  <c r="U847" i="4"/>
  <c r="J847" i="4" s="1"/>
  <c r="V847" i="4"/>
  <c r="K847" i="4" s="1"/>
  <c r="T847" i="4"/>
  <c r="I847" i="4" s="1"/>
  <c r="AD850" i="6" l="1"/>
  <c r="G849" i="4"/>
  <c r="S850" i="4"/>
  <c r="H849" i="4"/>
  <c r="AC849" i="4"/>
  <c r="D925" i="4"/>
  <c r="C925" i="4"/>
  <c r="F924" i="4"/>
  <c r="B924" i="4" s="1"/>
  <c r="A924" i="4" s="1"/>
  <c r="N849" i="5"/>
  <c r="O849" i="5"/>
  <c r="S851" i="5"/>
  <c r="H850" i="5"/>
  <c r="G850" i="5"/>
  <c r="AC850" i="5"/>
  <c r="AD849" i="5"/>
  <c r="S852" i="6"/>
  <c r="H851" i="6"/>
  <c r="AC851" i="6"/>
  <c r="G851" i="6"/>
  <c r="N848" i="4"/>
  <c r="O848" i="4"/>
  <c r="W849" i="5"/>
  <c r="L849" i="5" s="1"/>
  <c r="U849" i="5"/>
  <c r="J849" i="5" s="1"/>
  <c r="V849" i="5"/>
  <c r="K849" i="5" s="1"/>
  <c r="T849" i="5"/>
  <c r="I849" i="5" s="1"/>
  <c r="O850" i="6"/>
  <c r="N850" i="6"/>
  <c r="D925" i="6"/>
  <c r="C925" i="6"/>
  <c r="F924" i="6"/>
  <c r="B924" i="6" s="1"/>
  <c r="A924" i="6" s="1"/>
  <c r="AD848" i="4"/>
  <c r="T850" i="6"/>
  <c r="I850" i="6" s="1"/>
  <c r="V850" i="6"/>
  <c r="K850" i="6" s="1"/>
  <c r="U850" i="6"/>
  <c r="J850" i="6" s="1"/>
  <c r="W850" i="6"/>
  <c r="L850" i="6" s="1"/>
  <c r="W848" i="4"/>
  <c r="L848" i="4" s="1"/>
  <c r="T848" i="4"/>
  <c r="I848" i="4" s="1"/>
  <c r="U848" i="4"/>
  <c r="J848" i="4" s="1"/>
  <c r="V848" i="4"/>
  <c r="K848" i="4" s="1"/>
  <c r="D924" i="5"/>
  <c r="C924" i="5"/>
  <c r="F923" i="5"/>
  <c r="B923" i="5" s="1"/>
  <c r="A923" i="5" s="1"/>
  <c r="AD849" i="4" l="1"/>
  <c r="AD850" i="5"/>
  <c r="W850" i="5"/>
  <c r="L850" i="5" s="1"/>
  <c r="U850" i="5"/>
  <c r="J850" i="5" s="1"/>
  <c r="T850" i="5"/>
  <c r="I850" i="5" s="1"/>
  <c r="V850" i="5"/>
  <c r="K850" i="5" s="1"/>
  <c r="F925" i="4"/>
  <c r="B925" i="4" s="1"/>
  <c r="A925" i="4" s="1"/>
  <c r="D926" i="4"/>
  <c r="C926" i="4"/>
  <c r="O850" i="5"/>
  <c r="N850" i="5"/>
  <c r="U851" i="6"/>
  <c r="J851" i="6" s="1"/>
  <c r="W851" i="6"/>
  <c r="L851" i="6" s="1"/>
  <c r="V851" i="6"/>
  <c r="K851" i="6" s="1"/>
  <c r="T851" i="6"/>
  <c r="I851" i="6" s="1"/>
  <c r="G851" i="5"/>
  <c r="AC851" i="5"/>
  <c r="S852" i="5"/>
  <c r="H851" i="5"/>
  <c r="AD851" i="6"/>
  <c r="C926" i="6"/>
  <c r="D926" i="6"/>
  <c r="F925" i="6"/>
  <c r="B925" i="6" s="1"/>
  <c r="A925" i="6" s="1"/>
  <c r="N851" i="6"/>
  <c r="O851" i="6"/>
  <c r="O849" i="4"/>
  <c r="N849" i="4"/>
  <c r="D925" i="5"/>
  <c r="F924" i="5"/>
  <c r="B924" i="5" s="1"/>
  <c r="A924" i="5" s="1"/>
  <c r="C925" i="5"/>
  <c r="AC852" i="6"/>
  <c r="H852" i="6"/>
  <c r="G852" i="6"/>
  <c r="S853" i="6"/>
  <c r="S851" i="4"/>
  <c r="H850" i="4"/>
  <c r="G850" i="4"/>
  <c r="AC850" i="4"/>
  <c r="W849" i="4"/>
  <c r="L849" i="4" s="1"/>
  <c r="U849" i="4"/>
  <c r="J849" i="4" s="1"/>
  <c r="V849" i="4"/>
  <c r="K849" i="4" s="1"/>
  <c r="T849" i="4"/>
  <c r="I849" i="4" s="1"/>
  <c r="AD851" i="5" l="1"/>
  <c r="N852" i="6"/>
  <c r="O852" i="6"/>
  <c r="AD852" i="6"/>
  <c r="N851" i="5"/>
  <c r="O851" i="5"/>
  <c r="T852" i="6"/>
  <c r="I852" i="6" s="1"/>
  <c r="U852" i="6"/>
  <c r="J852" i="6" s="1"/>
  <c r="W852" i="6"/>
  <c r="L852" i="6" s="1"/>
  <c r="V852" i="6"/>
  <c r="K852" i="6" s="1"/>
  <c r="AD850" i="4"/>
  <c r="C926" i="5"/>
  <c r="F925" i="5"/>
  <c r="B925" i="5" s="1"/>
  <c r="A925" i="5" s="1"/>
  <c r="D926" i="5"/>
  <c r="S853" i="5"/>
  <c r="H852" i="5"/>
  <c r="G852" i="5"/>
  <c r="AC852" i="5"/>
  <c r="W850" i="4"/>
  <c r="L850" i="4" s="1"/>
  <c r="T850" i="4"/>
  <c r="I850" i="4" s="1"/>
  <c r="V850" i="4"/>
  <c r="K850" i="4" s="1"/>
  <c r="U850" i="4"/>
  <c r="J850" i="4" s="1"/>
  <c r="N850" i="4"/>
  <c r="O850" i="4"/>
  <c r="W851" i="5"/>
  <c r="L851" i="5" s="1"/>
  <c r="U851" i="5"/>
  <c r="J851" i="5" s="1"/>
  <c r="V851" i="5"/>
  <c r="K851" i="5" s="1"/>
  <c r="T851" i="5"/>
  <c r="I851" i="5" s="1"/>
  <c r="G851" i="4"/>
  <c r="AC851" i="4"/>
  <c r="S852" i="4"/>
  <c r="H851" i="4"/>
  <c r="D927" i="4"/>
  <c r="C927" i="4"/>
  <c r="F926" i="4"/>
  <c r="B926" i="4" s="1"/>
  <c r="A926" i="4" s="1"/>
  <c r="S854" i="6"/>
  <c r="H853" i="6"/>
  <c r="AC853" i="6"/>
  <c r="G853" i="6"/>
  <c r="D927" i="6"/>
  <c r="C927" i="6"/>
  <c r="F926" i="6"/>
  <c r="B926" i="6" s="1"/>
  <c r="A926" i="6" s="1"/>
  <c r="F927" i="4" l="1"/>
  <c r="B927" i="4" s="1"/>
  <c r="A927" i="4" s="1"/>
  <c r="D928" i="4"/>
  <c r="C928" i="4"/>
  <c r="D927" i="5"/>
  <c r="F926" i="5"/>
  <c r="B926" i="5" s="1"/>
  <c r="A926" i="5" s="1"/>
  <c r="C927" i="5"/>
  <c r="AD853" i="6"/>
  <c r="N853" i="6"/>
  <c r="O853" i="6"/>
  <c r="O851" i="4"/>
  <c r="N851" i="4"/>
  <c r="AD852" i="5"/>
  <c r="U853" i="6"/>
  <c r="J853" i="6" s="1"/>
  <c r="W853" i="6"/>
  <c r="L853" i="6" s="1"/>
  <c r="V853" i="6"/>
  <c r="K853" i="6" s="1"/>
  <c r="T853" i="6"/>
  <c r="I853" i="6" s="1"/>
  <c r="AC854" i="6"/>
  <c r="H854" i="6"/>
  <c r="G854" i="6"/>
  <c r="S855" i="6"/>
  <c r="S853" i="4"/>
  <c r="H852" i="4"/>
  <c r="G852" i="4"/>
  <c r="AC852" i="4"/>
  <c r="W852" i="5"/>
  <c r="L852" i="5" s="1"/>
  <c r="U852" i="5"/>
  <c r="J852" i="5" s="1"/>
  <c r="T852" i="5"/>
  <c r="I852" i="5" s="1"/>
  <c r="V852" i="5"/>
  <c r="K852" i="5" s="1"/>
  <c r="AD851" i="4"/>
  <c r="O852" i="5"/>
  <c r="N852" i="5"/>
  <c r="C928" i="6"/>
  <c r="F927" i="6"/>
  <c r="B927" i="6" s="1"/>
  <c r="A927" i="6" s="1"/>
  <c r="D928" i="6"/>
  <c r="W851" i="4"/>
  <c r="L851" i="4" s="1"/>
  <c r="U851" i="4"/>
  <c r="J851" i="4" s="1"/>
  <c r="V851" i="4"/>
  <c r="K851" i="4" s="1"/>
  <c r="T851" i="4"/>
  <c r="I851" i="4" s="1"/>
  <c r="G853" i="5"/>
  <c r="AC853" i="5"/>
  <c r="S854" i="5"/>
  <c r="H853" i="5"/>
  <c r="AD854" i="6" l="1"/>
  <c r="AD852" i="4"/>
  <c r="D929" i="4"/>
  <c r="C929" i="4"/>
  <c r="F928" i="4"/>
  <c r="B928" i="4" s="1"/>
  <c r="A928" i="4" s="1"/>
  <c r="N852" i="4"/>
  <c r="O852" i="4"/>
  <c r="W852" i="4"/>
  <c r="L852" i="4" s="1"/>
  <c r="U852" i="4"/>
  <c r="J852" i="4" s="1"/>
  <c r="T852" i="4"/>
  <c r="I852" i="4" s="1"/>
  <c r="V852" i="4"/>
  <c r="K852" i="4" s="1"/>
  <c r="AD853" i="5"/>
  <c r="G853" i="4"/>
  <c r="AC853" i="4"/>
  <c r="S854" i="4"/>
  <c r="H853" i="4"/>
  <c r="N853" i="5"/>
  <c r="O853" i="5"/>
  <c r="W853" i="5"/>
  <c r="L853" i="5" s="1"/>
  <c r="U853" i="5"/>
  <c r="J853" i="5" s="1"/>
  <c r="V853" i="5"/>
  <c r="K853" i="5" s="1"/>
  <c r="T853" i="5"/>
  <c r="I853" i="5" s="1"/>
  <c r="S856" i="6"/>
  <c r="AC855" i="6"/>
  <c r="G855" i="6"/>
  <c r="H855" i="6"/>
  <c r="S855" i="5"/>
  <c r="H854" i="5"/>
  <c r="G854" i="5"/>
  <c r="AC854" i="5"/>
  <c r="D929" i="6"/>
  <c r="C929" i="6"/>
  <c r="F928" i="6"/>
  <c r="B928" i="6" s="1"/>
  <c r="A928" i="6" s="1"/>
  <c r="T854" i="6"/>
  <c r="I854" i="6" s="1"/>
  <c r="V854" i="6"/>
  <c r="K854" i="6" s="1"/>
  <c r="W854" i="6"/>
  <c r="L854" i="6" s="1"/>
  <c r="U854" i="6"/>
  <c r="J854" i="6" s="1"/>
  <c r="F927" i="5"/>
  <c r="B927" i="5" s="1"/>
  <c r="A927" i="5" s="1"/>
  <c r="D928" i="5"/>
  <c r="C928" i="5"/>
  <c r="O854" i="6"/>
  <c r="N854" i="6"/>
  <c r="AD854" i="5" l="1"/>
  <c r="AD853" i="4"/>
  <c r="U855" i="6"/>
  <c r="J855" i="6" s="1"/>
  <c r="W855" i="6"/>
  <c r="L855" i="6" s="1"/>
  <c r="V855" i="6"/>
  <c r="K855" i="6" s="1"/>
  <c r="T855" i="6"/>
  <c r="I855" i="6" s="1"/>
  <c r="O855" i="6"/>
  <c r="N855" i="6"/>
  <c r="C930" i="6"/>
  <c r="F929" i="6"/>
  <c r="B929" i="6" s="1"/>
  <c r="A929" i="6" s="1"/>
  <c r="D930" i="6"/>
  <c r="AD855" i="6"/>
  <c r="AC856" i="6"/>
  <c r="S857" i="6"/>
  <c r="H856" i="6"/>
  <c r="G856" i="6"/>
  <c r="O853" i="4"/>
  <c r="N853" i="4"/>
  <c r="F929" i="4"/>
  <c r="B929" i="4" s="1"/>
  <c r="A929" i="4" s="1"/>
  <c r="D930" i="4"/>
  <c r="C930" i="4"/>
  <c r="S855" i="4"/>
  <c r="H854" i="4"/>
  <c r="G854" i="4"/>
  <c r="AC854" i="4"/>
  <c r="D929" i="5"/>
  <c r="F928" i="5"/>
  <c r="B928" i="5" s="1"/>
  <c r="A928" i="5" s="1"/>
  <c r="C929" i="5"/>
  <c r="W854" i="5"/>
  <c r="L854" i="5" s="1"/>
  <c r="U854" i="5"/>
  <c r="J854" i="5" s="1"/>
  <c r="T854" i="5"/>
  <c r="I854" i="5" s="1"/>
  <c r="V854" i="5"/>
  <c r="K854" i="5" s="1"/>
  <c r="N854" i="5"/>
  <c r="O854" i="5"/>
  <c r="W853" i="4"/>
  <c r="L853" i="4" s="1"/>
  <c r="U853" i="4"/>
  <c r="J853" i="4" s="1"/>
  <c r="V853" i="4"/>
  <c r="K853" i="4" s="1"/>
  <c r="T853" i="4"/>
  <c r="I853" i="4" s="1"/>
  <c r="G855" i="5"/>
  <c r="AC855" i="5"/>
  <c r="S856" i="5"/>
  <c r="H855" i="5"/>
  <c r="AD856" i="6" l="1"/>
  <c r="AD855" i="5"/>
  <c r="O856" i="6"/>
  <c r="N856" i="6"/>
  <c r="G857" i="6"/>
  <c r="S858" i="6"/>
  <c r="H857" i="6"/>
  <c r="AC857" i="6"/>
  <c r="AD854" i="4"/>
  <c r="D931" i="4"/>
  <c r="C931" i="4"/>
  <c r="F930" i="4"/>
  <c r="B930" i="4" s="1"/>
  <c r="A930" i="4" s="1"/>
  <c r="W854" i="4"/>
  <c r="L854" i="4" s="1"/>
  <c r="U854" i="4"/>
  <c r="J854" i="4" s="1"/>
  <c r="T854" i="4"/>
  <c r="I854" i="4" s="1"/>
  <c r="V854" i="4"/>
  <c r="K854" i="4" s="1"/>
  <c r="S857" i="5"/>
  <c r="H856" i="5"/>
  <c r="G856" i="5"/>
  <c r="AC856" i="5"/>
  <c r="F929" i="5"/>
  <c r="B929" i="5" s="1"/>
  <c r="A929" i="5" s="1"/>
  <c r="C930" i="5"/>
  <c r="D930" i="5"/>
  <c r="N854" i="4"/>
  <c r="O854" i="4"/>
  <c r="N855" i="5"/>
  <c r="O855" i="5"/>
  <c r="W855" i="5"/>
  <c r="L855" i="5" s="1"/>
  <c r="U855" i="5"/>
  <c r="J855" i="5" s="1"/>
  <c r="V855" i="5"/>
  <c r="K855" i="5" s="1"/>
  <c r="T855" i="5"/>
  <c r="I855" i="5" s="1"/>
  <c r="G855" i="4"/>
  <c r="AC855" i="4"/>
  <c r="S856" i="4"/>
  <c r="H855" i="4"/>
  <c r="W856" i="6"/>
  <c r="L856" i="6" s="1"/>
  <c r="T856" i="6"/>
  <c r="I856" i="6" s="1"/>
  <c r="V856" i="6"/>
  <c r="K856" i="6" s="1"/>
  <c r="U856" i="6"/>
  <c r="J856" i="6" s="1"/>
  <c r="D931" i="6"/>
  <c r="C931" i="6"/>
  <c r="F930" i="6"/>
  <c r="B930" i="6" s="1"/>
  <c r="A930" i="6" s="1"/>
  <c r="AD857" i="6" l="1"/>
  <c r="AD856" i="5"/>
  <c r="AD855" i="4"/>
  <c r="W855" i="4"/>
  <c r="L855" i="4" s="1"/>
  <c r="U855" i="4"/>
  <c r="J855" i="4" s="1"/>
  <c r="V855" i="4"/>
  <c r="K855" i="4" s="1"/>
  <c r="T855" i="4"/>
  <c r="I855" i="4" s="1"/>
  <c r="W856" i="5"/>
  <c r="L856" i="5" s="1"/>
  <c r="U856" i="5"/>
  <c r="J856" i="5" s="1"/>
  <c r="T856" i="5"/>
  <c r="I856" i="5" s="1"/>
  <c r="V856" i="5"/>
  <c r="K856" i="5" s="1"/>
  <c r="N857" i="6"/>
  <c r="O857" i="6"/>
  <c r="N856" i="5"/>
  <c r="O856" i="5"/>
  <c r="AC858" i="6"/>
  <c r="S859" i="6"/>
  <c r="H858" i="6"/>
  <c r="G858" i="6"/>
  <c r="G857" i="5"/>
  <c r="AC857" i="5"/>
  <c r="S858" i="5"/>
  <c r="H857" i="5"/>
  <c r="U857" i="6"/>
  <c r="J857" i="6" s="1"/>
  <c r="W857" i="6"/>
  <c r="L857" i="6" s="1"/>
  <c r="V857" i="6"/>
  <c r="K857" i="6" s="1"/>
  <c r="T857" i="6"/>
  <c r="I857" i="6" s="1"/>
  <c r="D931" i="5"/>
  <c r="F930" i="5"/>
  <c r="B930" i="5" s="1"/>
  <c r="A930" i="5" s="1"/>
  <c r="C931" i="5"/>
  <c r="F931" i="4"/>
  <c r="B931" i="4" s="1"/>
  <c r="A931" i="4" s="1"/>
  <c r="D932" i="4"/>
  <c r="C932" i="4"/>
  <c r="O855" i="4"/>
  <c r="N855" i="4"/>
  <c r="C932" i="6"/>
  <c r="D932" i="6"/>
  <c r="F931" i="6"/>
  <c r="B931" i="6" s="1"/>
  <c r="A931" i="6" s="1"/>
  <c r="S857" i="4"/>
  <c r="H856" i="4"/>
  <c r="G856" i="4"/>
  <c r="AC856" i="4"/>
  <c r="AD858" i="6" l="1"/>
  <c r="AD857" i="5"/>
  <c r="D933" i="4"/>
  <c r="C933" i="4"/>
  <c r="F932" i="4"/>
  <c r="B932" i="4" s="1"/>
  <c r="A932" i="4" s="1"/>
  <c r="S859" i="5"/>
  <c r="H858" i="5"/>
  <c r="G858" i="5"/>
  <c r="AC858" i="5"/>
  <c r="G857" i="4"/>
  <c r="AC857" i="4"/>
  <c r="S858" i="4"/>
  <c r="H857" i="4"/>
  <c r="W857" i="5"/>
  <c r="L857" i="5" s="1"/>
  <c r="U857" i="5"/>
  <c r="J857" i="5" s="1"/>
  <c r="T857" i="5"/>
  <c r="I857" i="5" s="1"/>
  <c r="V857" i="5"/>
  <c r="K857" i="5" s="1"/>
  <c r="G859" i="6"/>
  <c r="S860" i="6"/>
  <c r="H859" i="6"/>
  <c r="AC859" i="6"/>
  <c r="D933" i="6"/>
  <c r="C933" i="6"/>
  <c r="F932" i="6"/>
  <c r="B932" i="6" s="1"/>
  <c r="A932" i="6" s="1"/>
  <c r="O857" i="5"/>
  <c r="N857" i="5"/>
  <c r="AD856" i="4"/>
  <c r="W858" i="6"/>
  <c r="L858" i="6" s="1"/>
  <c r="T858" i="6"/>
  <c r="I858" i="6" s="1"/>
  <c r="V858" i="6"/>
  <c r="K858" i="6" s="1"/>
  <c r="U858" i="6"/>
  <c r="J858" i="6" s="1"/>
  <c r="W856" i="4"/>
  <c r="L856" i="4" s="1"/>
  <c r="U856" i="4"/>
  <c r="J856" i="4" s="1"/>
  <c r="T856" i="4"/>
  <c r="I856" i="4" s="1"/>
  <c r="V856" i="4"/>
  <c r="K856" i="4" s="1"/>
  <c r="N856" i="4"/>
  <c r="O856" i="4"/>
  <c r="D932" i="5"/>
  <c r="F931" i="5"/>
  <c r="B931" i="5" s="1"/>
  <c r="A931" i="5" s="1"/>
  <c r="C932" i="5"/>
  <c r="N858" i="6"/>
  <c r="O858" i="6"/>
  <c r="AD859" i="6" l="1"/>
  <c r="AD857" i="4"/>
  <c r="N859" i="6"/>
  <c r="O859" i="6"/>
  <c r="O857" i="4"/>
  <c r="N857" i="4"/>
  <c r="O858" i="5"/>
  <c r="N858" i="5"/>
  <c r="AC860" i="6"/>
  <c r="S861" i="6"/>
  <c r="H860" i="6"/>
  <c r="G860" i="6"/>
  <c r="S859" i="4"/>
  <c r="H858" i="4"/>
  <c r="G858" i="4"/>
  <c r="AC858" i="4"/>
  <c r="G859" i="5"/>
  <c r="AC859" i="5"/>
  <c r="S860" i="5"/>
  <c r="H859" i="5"/>
  <c r="U859" i="6"/>
  <c r="J859" i="6" s="1"/>
  <c r="W859" i="6"/>
  <c r="L859" i="6" s="1"/>
  <c r="V859" i="6"/>
  <c r="K859" i="6" s="1"/>
  <c r="T859" i="6"/>
  <c r="I859" i="6" s="1"/>
  <c r="W858" i="5"/>
  <c r="L858" i="5" s="1"/>
  <c r="U858" i="5"/>
  <c r="J858" i="5" s="1"/>
  <c r="T858" i="5"/>
  <c r="I858" i="5" s="1"/>
  <c r="V858" i="5"/>
  <c r="K858" i="5" s="1"/>
  <c r="W857" i="4"/>
  <c r="L857" i="4" s="1"/>
  <c r="U857" i="4"/>
  <c r="J857" i="4" s="1"/>
  <c r="V857" i="4"/>
  <c r="K857" i="4" s="1"/>
  <c r="T857" i="4"/>
  <c r="I857" i="4" s="1"/>
  <c r="F933" i="4"/>
  <c r="B933" i="4" s="1"/>
  <c r="A933" i="4" s="1"/>
  <c r="D934" i="4"/>
  <c r="C934" i="4"/>
  <c r="D933" i="5"/>
  <c r="F932" i="5"/>
  <c r="B932" i="5" s="1"/>
  <c r="A932" i="5" s="1"/>
  <c r="C933" i="5"/>
  <c r="C934" i="6"/>
  <c r="F933" i="6"/>
  <c r="B933" i="6" s="1"/>
  <c r="A933" i="6" s="1"/>
  <c r="D934" i="6"/>
  <c r="AD858" i="5"/>
  <c r="AD858" i="4" l="1"/>
  <c r="AD860" i="6"/>
  <c r="AD859" i="5"/>
  <c r="W859" i="5"/>
  <c r="L859" i="5" s="1"/>
  <c r="U859" i="5"/>
  <c r="J859" i="5" s="1"/>
  <c r="V859" i="5"/>
  <c r="K859" i="5" s="1"/>
  <c r="T859" i="5"/>
  <c r="I859" i="5" s="1"/>
  <c r="G861" i="6"/>
  <c r="S862" i="6"/>
  <c r="H861" i="6"/>
  <c r="AC861" i="6"/>
  <c r="W858" i="4"/>
  <c r="L858" i="4" s="1"/>
  <c r="U858" i="4"/>
  <c r="J858" i="4" s="1"/>
  <c r="T858" i="4"/>
  <c r="I858" i="4" s="1"/>
  <c r="V858" i="4"/>
  <c r="K858" i="4" s="1"/>
  <c r="D935" i="6"/>
  <c r="C935" i="6"/>
  <c r="F934" i="6"/>
  <c r="B934" i="6" s="1"/>
  <c r="A934" i="6" s="1"/>
  <c r="F933" i="5"/>
  <c r="B933" i="5" s="1"/>
  <c r="A933" i="5" s="1"/>
  <c r="D934" i="5"/>
  <c r="C934" i="5"/>
  <c r="O858" i="4"/>
  <c r="N858" i="4"/>
  <c r="G859" i="4"/>
  <c r="AC859" i="4"/>
  <c r="S860" i="4"/>
  <c r="H859" i="4"/>
  <c r="N859" i="5"/>
  <c r="O859" i="5"/>
  <c r="W860" i="6"/>
  <c r="L860" i="6" s="1"/>
  <c r="T860" i="6"/>
  <c r="I860" i="6" s="1"/>
  <c r="V860" i="6"/>
  <c r="K860" i="6" s="1"/>
  <c r="U860" i="6"/>
  <c r="J860" i="6" s="1"/>
  <c r="D935" i="4"/>
  <c r="C935" i="4"/>
  <c r="F934" i="4"/>
  <c r="B934" i="4" s="1"/>
  <c r="A934" i="4" s="1"/>
  <c r="S861" i="5"/>
  <c r="H860" i="5"/>
  <c r="G860" i="5"/>
  <c r="AC860" i="5"/>
  <c r="N860" i="6"/>
  <c r="O860" i="6"/>
  <c r="AD859" i="4" l="1"/>
  <c r="N859" i="4"/>
  <c r="O859" i="4"/>
  <c r="AC862" i="6"/>
  <c r="S863" i="6"/>
  <c r="H862" i="6"/>
  <c r="G862" i="6"/>
  <c r="N860" i="5"/>
  <c r="O860" i="5"/>
  <c r="S861" i="4"/>
  <c r="H860" i="4"/>
  <c r="G860" i="4"/>
  <c r="AC860" i="4"/>
  <c r="U861" i="6"/>
  <c r="J861" i="6" s="1"/>
  <c r="W861" i="6"/>
  <c r="L861" i="6" s="1"/>
  <c r="V861" i="6"/>
  <c r="K861" i="6" s="1"/>
  <c r="T861" i="6"/>
  <c r="I861" i="6" s="1"/>
  <c r="W859" i="4"/>
  <c r="L859" i="4" s="1"/>
  <c r="U859" i="4"/>
  <c r="J859" i="4" s="1"/>
  <c r="T859" i="4"/>
  <c r="I859" i="4" s="1"/>
  <c r="V859" i="4"/>
  <c r="K859" i="4" s="1"/>
  <c r="W860" i="5"/>
  <c r="L860" i="5" s="1"/>
  <c r="U860" i="5"/>
  <c r="J860" i="5" s="1"/>
  <c r="T860" i="5"/>
  <c r="I860" i="5" s="1"/>
  <c r="V860" i="5"/>
  <c r="K860" i="5" s="1"/>
  <c r="F935" i="4"/>
  <c r="B935" i="4" s="1"/>
  <c r="A935" i="4" s="1"/>
  <c r="D936" i="4"/>
  <c r="C936" i="4"/>
  <c r="D935" i="5"/>
  <c r="F934" i="5"/>
  <c r="B934" i="5" s="1"/>
  <c r="A934" i="5" s="1"/>
  <c r="C935" i="5"/>
  <c r="C936" i="6"/>
  <c r="D936" i="6"/>
  <c r="F935" i="6"/>
  <c r="B935" i="6" s="1"/>
  <c r="A935" i="6" s="1"/>
  <c r="AD861" i="6"/>
  <c r="G861" i="5"/>
  <c r="AC861" i="5"/>
  <c r="S862" i="5"/>
  <c r="H861" i="5"/>
  <c r="AD860" i="5"/>
  <c r="N861" i="6"/>
  <c r="O861" i="6"/>
  <c r="AD861" i="5" l="1"/>
  <c r="AD860" i="4"/>
  <c r="N861" i="5"/>
  <c r="O861" i="5"/>
  <c r="D937" i="6"/>
  <c r="C937" i="6"/>
  <c r="F936" i="6"/>
  <c r="B936" i="6" s="1"/>
  <c r="A936" i="6" s="1"/>
  <c r="S863" i="5"/>
  <c r="H862" i="5"/>
  <c r="G862" i="5"/>
  <c r="AC862" i="5"/>
  <c r="W862" i="6"/>
  <c r="L862" i="6" s="1"/>
  <c r="T862" i="6"/>
  <c r="I862" i="6" s="1"/>
  <c r="V862" i="6"/>
  <c r="K862" i="6" s="1"/>
  <c r="U862" i="6"/>
  <c r="J862" i="6" s="1"/>
  <c r="N862" i="6"/>
  <c r="O862" i="6"/>
  <c r="W861" i="5"/>
  <c r="L861" i="5" s="1"/>
  <c r="U861" i="5"/>
  <c r="J861" i="5" s="1"/>
  <c r="T861" i="5"/>
  <c r="I861" i="5" s="1"/>
  <c r="V861" i="5"/>
  <c r="K861" i="5" s="1"/>
  <c r="D936" i="5"/>
  <c r="C936" i="5"/>
  <c r="F935" i="5"/>
  <c r="B935" i="5" s="1"/>
  <c r="A935" i="5" s="1"/>
  <c r="G863" i="6"/>
  <c r="S864" i="6"/>
  <c r="AC863" i="6"/>
  <c r="H863" i="6"/>
  <c r="D937" i="4"/>
  <c r="C937" i="4"/>
  <c r="F936" i="4"/>
  <c r="B936" i="4" s="1"/>
  <c r="A936" i="4" s="1"/>
  <c r="W860" i="4"/>
  <c r="L860" i="4" s="1"/>
  <c r="U860" i="4"/>
  <c r="J860" i="4" s="1"/>
  <c r="T860" i="4"/>
  <c r="I860" i="4" s="1"/>
  <c r="V860" i="4"/>
  <c r="K860" i="4" s="1"/>
  <c r="AD862" i="6"/>
  <c r="O860" i="4"/>
  <c r="N860" i="4"/>
  <c r="G861" i="4"/>
  <c r="AC861" i="4"/>
  <c r="S862" i="4"/>
  <c r="H861" i="4"/>
  <c r="AD862" i="5" l="1"/>
  <c r="U863" i="6"/>
  <c r="J863" i="6" s="1"/>
  <c r="W863" i="6"/>
  <c r="L863" i="6" s="1"/>
  <c r="V863" i="6"/>
  <c r="K863" i="6" s="1"/>
  <c r="T863" i="6"/>
  <c r="I863" i="6" s="1"/>
  <c r="C938" i="6"/>
  <c r="F937" i="6"/>
  <c r="B937" i="6" s="1"/>
  <c r="A937" i="6" s="1"/>
  <c r="D938" i="6"/>
  <c r="F937" i="4"/>
  <c r="B937" i="4" s="1"/>
  <c r="A937" i="4" s="1"/>
  <c r="D938" i="4"/>
  <c r="C938" i="4"/>
  <c r="D937" i="5"/>
  <c r="F936" i="5"/>
  <c r="B936" i="5" s="1"/>
  <c r="A936" i="5" s="1"/>
  <c r="C937" i="5"/>
  <c r="O861" i="4"/>
  <c r="N861" i="4"/>
  <c r="W862" i="5"/>
  <c r="L862" i="5" s="1"/>
  <c r="U862" i="5"/>
  <c r="J862" i="5" s="1"/>
  <c r="T862" i="5"/>
  <c r="I862" i="5" s="1"/>
  <c r="V862" i="5"/>
  <c r="K862" i="5" s="1"/>
  <c r="S863" i="4"/>
  <c r="H862" i="4"/>
  <c r="G862" i="4"/>
  <c r="AC862" i="4"/>
  <c r="N862" i="5"/>
  <c r="O862" i="5"/>
  <c r="AC864" i="6"/>
  <c r="S865" i="6"/>
  <c r="H864" i="6"/>
  <c r="G864" i="6"/>
  <c r="AD861" i="4"/>
  <c r="O863" i="6"/>
  <c r="N863" i="6"/>
  <c r="G863" i="5"/>
  <c r="AC863" i="5"/>
  <c r="S864" i="5"/>
  <c r="H863" i="5"/>
  <c r="W861" i="4"/>
  <c r="L861" i="4" s="1"/>
  <c r="U861" i="4"/>
  <c r="J861" i="4" s="1"/>
  <c r="T861" i="4"/>
  <c r="I861" i="4" s="1"/>
  <c r="V861" i="4"/>
  <c r="K861" i="4" s="1"/>
  <c r="AD863" i="6"/>
  <c r="AD863" i="5" l="1"/>
  <c r="AD864" i="6"/>
  <c r="W864" i="6"/>
  <c r="L864" i="6" s="1"/>
  <c r="T864" i="6"/>
  <c r="I864" i="6" s="1"/>
  <c r="V864" i="6"/>
  <c r="K864" i="6" s="1"/>
  <c r="U864" i="6"/>
  <c r="J864" i="6" s="1"/>
  <c r="N862" i="4"/>
  <c r="O862" i="4"/>
  <c r="O863" i="5"/>
  <c r="N863" i="5"/>
  <c r="N864" i="6"/>
  <c r="O864" i="6"/>
  <c r="G863" i="4"/>
  <c r="AC863" i="4"/>
  <c r="S864" i="4"/>
  <c r="H863" i="4"/>
  <c r="D939" i="4"/>
  <c r="C939" i="4"/>
  <c r="F938" i="4"/>
  <c r="B938" i="4" s="1"/>
  <c r="A938" i="4" s="1"/>
  <c r="D939" i="6"/>
  <c r="C939" i="6"/>
  <c r="F938" i="6"/>
  <c r="B938" i="6" s="1"/>
  <c r="A938" i="6" s="1"/>
  <c r="G865" i="6"/>
  <c r="S866" i="6"/>
  <c r="H865" i="6"/>
  <c r="AC865" i="6"/>
  <c r="W863" i="5"/>
  <c r="L863" i="5" s="1"/>
  <c r="U863" i="5"/>
  <c r="J863" i="5" s="1"/>
  <c r="V863" i="5"/>
  <c r="K863" i="5" s="1"/>
  <c r="T863" i="5"/>
  <c r="I863" i="5" s="1"/>
  <c r="D938" i="5"/>
  <c r="C938" i="5"/>
  <c r="F937" i="5"/>
  <c r="B937" i="5" s="1"/>
  <c r="A937" i="5" s="1"/>
  <c r="S865" i="5"/>
  <c r="H864" i="5"/>
  <c r="G864" i="5"/>
  <c r="AC864" i="5"/>
  <c r="AD862" i="4"/>
  <c r="W862" i="4"/>
  <c r="L862" i="4" s="1"/>
  <c r="U862" i="4"/>
  <c r="J862" i="4" s="1"/>
  <c r="T862" i="4"/>
  <c r="I862" i="4" s="1"/>
  <c r="V862" i="4"/>
  <c r="K862" i="4" s="1"/>
  <c r="AD864" i="5" l="1"/>
  <c r="D939" i="5"/>
  <c r="F938" i="5"/>
  <c r="B938" i="5" s="1"/>
  <c r="A938" i="5" s="1"/>
  <c r="C939" i="5"/>
  <c r="C940" i="6"/>
  <c r="F939" i="6"/>
  <c r="B939" i="6" s="1"/>
  <c r="A939" i="6" s="1"/>
  <c r="D940" i="6"/>
  <c r="S865" i="4"/>
  <c r="H864" i="4"/>
  <c r="G864" i="4"/>
  <c r="AC864" i="4"/>
  <c r="N863" i="4"/>
  <c r="O863" i="4"/>
  <c r="AD865" i="6"/>
  <c r="AD863" i="4"/>
  <c r="N865" i="6"/>
  <c r="O865" i="6"/>
  <c r="W863" i="4"/>
  <c r="L863" i="4" s="1"/>
  <c r="U863" i="4"/>
  <c r="J863" i="4" s="1"/>
  <c r="V863" i="4"/>
  <c r="K863" i="4" s="1"/>
  <c r="T863" i="4"/>
  <c r="I863" i="4" s="1"/>
  <c r="AC866" i="6"/>
  <c r="S867" i="6"/>
  <c r="H866" i="6"/>
  <c r="G866" i="6"/>
  <c r="W864" i="5"/>
  <c r="L864" i="5" s="1"/>
  <c r="U864" i="5"/>
  <c r="J864" i="5" s="1"/>
  <c r="T864" i="5"/>
  <c r="I864" i="5" s="1"/>
  <c r="V864" i="5"/>
  <c r="K864" i="5" s="1"/>
  <c r="U865" i="6"/>
  <c r="J865" i="6" s="1"/>
  <c r="W865" i="6"/>
  <c r="L865" i="6" s="1"/>
  <c r="V865" i="6"/>
  <c r="K865" i="6" s="1"/>
  <c r="T865" i="6"/>
  <c r="I865" i="6" s="1"/>
  <c r="F939" i="4"/>
  <c r="B939" i="4" s="1"/>
  <c r="A939" i="4" s="1"/>
  <c r="D940" i="4"/>
  <c r="C940" i="4"/>
  <c r="G865" i="5"/>
  <c r="AC865" i="5"/>
  <c r="S866" i="5"/>
  <c r="H865" i="5"/>
  <c r="O864" i="5"/>
  <c r="N864" i="5"/>
  <c r="AD865" i="5" l="1"/>
  <c r="AD866" i="6"/>
  <c r="W866" i="6"/>
  <c r="L866" i="6" s="1"/>
  <c r="T866" i="6"/>
  <c r="I866" i="6" s="1"/>
  <c r="V866" i="6"/>
  <c r="K866" i="6" s="1"/>
  <c r="U866" i="6"/>
  <c r="J866" i="6" s="1"/>
  <c r="D941" i="6"/>
  <c r="C941" i="6"/>
  <c r="F940" i="6"/>
  <c r="B940" i="6" s="1"/>
  <c r="A940" i="6" s="1"/>
  <c r="W865" i="5"/>
  <c r="L865" i="5" s="1"/>
  <c r="U865" i="5"/>
  <c r="J865" i="5" s="1"/>
  <c r="V865" i="5"/>
  <c r="K865" i="5" s="1"/>
  <c r="T865" i="5"/>
  <c r="I865" i="5" s="1"/>
  <c r="D941" i="4"/>
  <c r="C941" i="4"/>
  <c r="F940" i="4"/>
  <c r="B940" i="4" s="1"/>
  <c r="A940" i="4" s="1"/>
  <c r="N866" i="6"/>
  <c r="O866" i="6"/>
  <c r="AD864" i="4"/>
  <c r="G867" i="6"/>
  <c r="S868" i="6"/>
  <c r="AC867" i="6"/>
  <c r="H867" i="6"/>
  <c r="W864" i="4"/>
  <c r="L864" i="4" s="1"/>
  <c r="U864" i="4"/>
  <c r="J864" i="4" s="1"/>
  <c r="T864" i="4"/>
  <c r="I864" i="4" s="1"/>
  <c r="V864" i="4"/>
  <c r="K864" i="4" s="1"/>
  <c r="O864" i="4"/>
  <c r="N864" i="4"/>
  <c r="D940" i="5"/>
  <c r="C940" i="5"/>
  <c r="F939" i="5"/>
  <c r="B939" i="5" s="1"/>
  <c r="A939" i="5" s="1"/>
  <c r="G865" i="4"/>
  <c r="AC865" i="4"/>
  <c r="S866" i="4"/>
  <c r="H865" i="4"/>
  <c r="O865" i="5"/>
  <c r="N865" i="5"/>
  <c r="S867" i="5"/>
  <c r="H866" i="5"/>
  <c r="G866" i="5"/>
  <c r="AC866" i="5"/>
  <c r="AD866" i="5" l="1"/>
  <c r="D941" i="5"/>
  <c r="F940" i="5"/>
  <c r="B940" i="5" s="1"/>
  <c r="A940" i="5" s="1"/>
  <c r="C941" i="5"/>
  <c r="C942" i="6"/>
  <c r="D942" i="6"/>
  <c r="F941" i="6"/>
  <c r="B941" i="6" s="1"/>
  <c r="A941" i="6" s="1"/>
  <c r="N866" i="5"/>
  <c r="O866" i="5"/>
  <c r="G867" i="5"/>
  <c r="AC867" i="5"/>
  <c r="S868" i="5"/>
  <c r="H867" i="5"/>
  <c r="U867" i="6"/>
  <c r="J867" i="6" s="1"/>
  <c r="W867" i="6"/>
  <c r="L867" i="6" s="1"/>
  <c r="V867" i="6"/>
  <c r="K867" i="6" s="1"/>
  <c r="T867" i="6"/>
  <c r="I867" i="6" s="1"/>
  <c r="S867" i="4"/>
  <c r="H866" i="4"/>
  <c r="G866" i="4"/>
  <c r="AC866" i="4"/>
  <c r="AD867" i="6"/>
  <c r="W865" i="4"/>
  <c r="L865" i="4" s="1"/>
  <c r="U865" i="4"/>
  <c r="J865" i="4" s="1"/>
  <c r="V865" i="4"/>
  <c r="K865" i="4" s="1"/>
  <c r="T865" i="4"/>
  <c r="I865" i="4" s="1"/>
  <c r="N865" i="4"/>
  <c r="O865" i="4"/>
  <c r="O867" i="6"/>
  <c r="N867" i="6"/>
  <c r="W866" i="5"/>
  <c r="L866" i="5" s="1"/>
  <c r="U866" i="5"/>
  <c r="J866" i="5" s="1"/>
  <c r="T866" i="5"/>
  <c r="I866" i="5" s="1"/>
  <c r="V866" i="5"/>
  <c r="K866" i="5" s="1"/>
  <c r="AD865" i="4"/>
  <c r="S869" i="6"/>
  <c r="H868" i="6"/>
  <c r="G868" i="6"/>
  <c r="AC868" i="6"/>
  <c r="F941" i="4"/>
  <c r="B941" i="4" s="1"/>
  <c r="A941" i="4" s="1"/>
  <c r="D942" i="4"/>
  <c r="C942" i="4"/>
  <c r="AD868" i="6" l="1"/>
  <c r="AD866" i="4"/>
  <c r="S869" i="5"/>
  <c r="H868" i="5"/>
  <c r="G868" i="5"/>
  <c r="AC868" i="5"/>
  <c r="D943" i="6"/>
  <c r="F942" i="6"/>
  <c r="B942" i="6" s="1"/>
  <c r="A942" i="6" s="1"/>
  <c r="C943" i="6"/>
  <c r="N867" i="5"/>
  <c r="O867" i="5"/>
  <c r="N868" i="6"/>
  <c r="O868" i="6"/>
  <c r="AD867" i="5"/>
  <c r="G869" i="6"/>
  <c r="H869" i="6"/>
  <c r="AC869" i="6"/>
  <c r="S870" i="6"/>
  <c r="W867" i="5"/>
  <c r="L867" i="5" s="1"/>
  <c r="U867" i="5"/>
  <c r="J867" i="5" s="1"/>
  <c r="V867" i="5"/>
  <c r="K867" i="5" s="1"/>
  <c r="T867" i="5"/>
  <c r="I867" i="5" s="1"/>
  <c r="D942" i="5"/>
  <c r="C942" i="5"/>
  <c r="F941" i="5"/>
  <c r="B941" i="5" s="1"/>
  <c r="A941" i="5" s="1"/>
  <c r="G867" i="4"/>
  <c r="AC867" i="4"/>
  <c r="S868" i="4"/>
  <c r="H867" i="4"/>
  <c r="D943" i="4"/>
  <c r="C943" i="4"/>
  <c r="F942" i="4"/>
  <c r="B942" i="4" s="1"/>
  <c r="A942" i="4" s="1"/>
  <c r="W868" i="6"/>
  <c r="L868" i="6" s="1"/>
  <c r="T868" i="6"/>
  <c r="I868" i="6" s="1"/>
  <c r="V868" i="6"/>
  <c r="K868" i="6" s="1"/>
  <c r="U868" i="6"/>
  <c r="J868" i="6" s="1"/>
  <c r="W866" i="4"/>
  <c r="L866" i="4" s="1"/>
  <c r="U866" i="4"/>
  <c r="J866" i="4" s="1"/>
  <c r="T866" i="4"/>
  <c r="I866" i="4" s="1"/>
  <c r="V866" i="4"/>
  <c r="K866" i="4" s="1"/>
  <c r="O866" i="4"/>
  <c r="N866" i="4"/>
  <c r="S869" i="4" l="1"/>
  <c r="H868" i="4"/>
  <c r="G868" i="4"/>
  <c r="AC868" i="4"/>
  <c r="V869" i="6"/>
  <c r="K869" i="6" s="1"/>
  <c r="U869" i="6"/>
  <c r="J869" i="6" s="1"/>
  <c r="W869" i="6"/>
  <c r="L869" i="6" s="1"/>
  <c r="T869" i="6"/>
  <c r="I869" i="6" s="1"/>
  <c r="N867" i="4"/>
  <c r="O867" i="4"/>
  <c r="AD867" i="4"/>
  <c r="W867" i="4"/>
  <c r="L867" i="4" s="1"/>
  <c r="U867" i="4"/>
  <c r="J867" i="4" s="1"/>
  <c r="V867" i="4"/>
  <c r="K867" i="4" s="1"/>
  <c r="T867" i="4"/>
  <c r="I867" i="4" s="1"/>
  <c r="N869" i="6"/>
  <c r="O869" i="6"/>
  <c r="AD868" i="5"/>
  <c r="D944" i="6"/>
  <c r="C944" i="6"/>
  <c r="F943" i="6"/>
  <c r="B943" i="6" s="1"/>
  <c r="A943" i="6" s="1"/>
  <c r="D943" i="5"/>
  <c r="F942" i="5"/>
  <c r="B942" i="5" s="1"/>
  <c r="A942" i="5" s="1"/>
  <c r="C943" i="5"/>
  <c r="W868" i="5"/>
  <c r="L868" i="5" s="1"/>
  <c r="U868" i="5"/>
  <c r="J868" i="5" s="1"/>
  <c r="T868" i="5"/>
  <c r="I868" i="5" s="1"/>
  <c r="V868" i="5"/>
  <c r="K868" i="5" s="1"/>
  <c r="F943" i="4"/>
  <c r="B943" i="4" s="1"/>
  <c r="A943" i="4" s="1"/>
  <c r="D944" i="4"/>
  <c r="C944" i="4"/>
  <c r="S871" i="6"/>
  <c r="G870" i="6"/>
  <c r="AC870" i="6"/>
  <c r="H870" i="6"/>
  <c r="N868" i="5"/>
  <c r="O868" i="5"/>
  <c r="AD869" i="6"/>
  <c r="G869" i="5"/>
  <c r="AC869" i="5"/>
  <c r="S870" i="5"/>
  <c r="H869" i="5"/>
  <c r="AD868" i="4" l="1"/>
  <c r="AD870" i="6"/>
  <c r="AD869" i="5"/>
  <c r="O870" i="6"/>
  <c r="N870" i="6"/>
  <c r="D944" i="5"/>
  <c r="F943" i="5"/>
  <c r="B943" i="5" s="1"/>
  <c r="A943" i="5" s="1"/>
  <c r="C944" i="5"/>
  <c r="D945" i="6"/>
  <c r="C945" i="6"/>
  <c r="F944" i="6"/>
  <c r="B944" i="6" s="1"/>
  <c r="A944" i="6" s="1"/>
  <c r="S871" i="5"/>
  <c r="H870" i="5"/>
  <c r="G870" i="5"/>
  <c r="AC870" i="5"/>
  <c r="W870" i="6"/>
  <c r="L870" i="6" s="1"/>
  <c r="V870" i="6"/>
  <c r="K870" i="6" s="1"/>
  <c r="T870" i="6"/>
  <c r="I870" i="6" s="1"/>
  <c r="U870" i="6"/>
  <c r="J870" i="6" s="1"/>
  <c r="O869" i="5"/>
  <c r="N869" i="5"/>
  <c r="G871" i="6"/>
  <c r="S872" i="6"/>
  <c r="H871" i="6"/>
  <c r="AC871" i="6"/>
  <c r="W869" i="5"/>
  <c r="L869" i="5" s="1"/>
  <c r="U869" i="5"/>
  <c r="J869" i="5" s="1"/>
  <c r="V869" i="5"/>
  <c r="K869" i="5" s="1"/>
  <c r="T869" i="5"/>
  <c r="I869" i="5" s="1"/>
  <c r="W868" i="4"/>
  <c r="L868" i="4" s="1"/>
  <c r="V868" i="4"/>
  <c r="K868" i="4" s="1"/>
  <c r="U868" i="4"/>
  <c r="J868" i="4" s="1"/>
  <c r="T868" i="4"/>
  <c r="I868" i="4" s="1"/>
  <c r="D945" i="4"/>
  <c r="C945" i="4"/>
  <c r="F944" i="4"/>
  <c r="B944" i="4" s="1"/>
  <c r="A944" i="4" s="1"/>
  <c r="N868" i="4"/>
  <c r="O868" i="4"/>
  <c r="G869" i="4"/>
  <c r="AC869" i="4"/>
  <c r="S870" i="4"/>
  <c r="H869" i="4"/>
  <c r="AD871" i="6" l="1"/>
  <c r="N870" i="5"/>
  <c r="O870" i="5"/>
  <c r="D945" i="5"/>
  <c r="F944" i="5"/>
  <c r="B944" i="5" s="1"/>
  <c r="A944" i="5" s="1"/>
  <c r="C945" i="5"/>
  <c r="G871" i="5"/>
  <c r="AC871" i="5"/>
  <c r="S872" i="5"/>
  <c r="H871" i="5"/>
  <c r="N871" i="6"/>
  <c r="O871" i="6"/>
  <c r="W870" i="5"/>
  <c r="L870" i="5" s="1"/>
  <c r="U870" i="5"/>
  <c r="J870" i="5" s="1"/>
  <c r="T870" i="5"/>
  <c r="I870" i="5" s="1"/>
  <c r="V870" i="5"/>
  <c r="K870" i="5" s="1"/>
  <c r="O869" i="4"/>
  <c r="N869" i="4"/>
  <c r="S873" i="6"/>
  <c r="H872" i="6"/>
  <c r="G872" i="6"/>
  <c r="AC872" i="6"/>
  <c r="D946" i="6"/>
  <c r="F945" i="6"/>
  <c r="B945" i="6" s="1"/>
  <c r="A945" i="6" s="1"/>
  <c r="C946" i="6"/>
  <c r="W869" i="4"/>
  <c r="L869" i="4" s="1"/>
  <c r="U869" i="4"/>
  <c r="J869" i="4" s="1"/>
  <c r="T869" i="4"/>
  <c r="I869" i="4" s="1"/>
  <c r="V869" i="4"/>
  <c r="K869" i="4" s="1"/>
  <c r="S871" i="4"/>
  <c r="H870" i="4"/>
  <c r="G870" i="4"/>
  <c r="AC870" i="4"/>
  <c r="F945" i="4"/>
  <c r="B945" i="4" s="1"/>
  <c r="A945" i="4" s="1"/>
  <c r="D946" i="4"/>
  <c r="C946" i="4"/>
  <c r="U871" i="6"/>
  <c r="J871" i="6" s="1"/>
  <c r="W871" i="6"/>
  <c r="L871" i="6" s="1"/>
  <c r="V871" i="6"/>
  <c r="K871" i="6" s="1"/>
  <c r="T871" i="6"/>
  <c r="I871" i="6" s="1"/>
  <c r="AD869" i="4"/>
  <c r="AD870" i="5"/>
  <c r="AD870" i="4" l="1"/>
  <c r="O872" i="6"/>
  <c r="N872" i="6"/>
  <c r="D946" i="5"/>
  <c r="C946" i="5"/>
  <c r="F945" i="5"/>
  <c r="B945" i="5" s="1"/>
  <c r="A945" i="5" s="1"/>
  <c r="W870" i="4"/>
  <c r="L870" i="4" s="1"/>
  <c r="V870" i="4"/>
  <c r="K870" i="4" s="1"/>
  <c r="U870" i="4"/>
  <c r="J870" i="4" s="1"/>
  <c r="T870" i="4"/>
  <c r="I870" i="4" s="1"/>
  <c r="G873" i="6"/>
  <c r="S874" i="6"/>
  <c r="H873" i="6"/>
  <c r="AC873" i="6"/>
  <c r="W871" i="5"/>
  <c r="L871" i="5" s="1"/>
  <c r="U871" i="5"/>
  <c r="J871" i="5" s="1"/>
  <c r="V871" i="5"/>
  <c r="K871" i="5" s="1"/>
  <c r="T871" i="5"/>
  <c r="I871" i="5" s="1"/>
  <c r="N870" i="4"/>
  <c r="O870" i="4"/>
  <c r="D947" i="6"/>
  <c r="C947" i="6"/>
  <c r="F946" i="6"/>
  <c r="B946" i="6" s="1"/>
  <c r="A946" i="6" s="1"/>
  <c r="D947" i="4"/>
  <c r="C947" i="4"/>
  <c r="F946" i="4"/>
  <c r="B946" i="4" s="1"/>
  <c r="A946" i="4" s="1"/>
  <c r="G871" i="4"/>
  <c r="AC871" i="4"/>
  <c r="S872" i="4"/>
  <c r="H871" i="4"/>
  <c r="O871" i="5"/>
  <c r="N871" i="5"/>
  <c r="S873" i="5"/>
  <c r="H872" i="5"/>
  <c r="G872" i="5"/>
  <c r="AC872" i="5"/>
  <c r="W872" i="6"/>
  <c r="L872" i="6" s="1"/>
  <c r="V872" i="6"/>
  <c r="K872" i="6" s="1"/>
  <c r="U872" i="6"/>
  <c r="J872" i="6" s="1"/>
  <c r="T872" i="6"/>
  <c r="I872" i="6" s="1"/>
  <c r="AD872" i="6"/>
  <c r="AD871" i="5"/>
  <c r="AD872" i="5" l="1"/>
  <c r="AD873" i="6"/>
  <c r="S875" i="6"/>
  <c r="AC874" i="6"/>
  <c r="H874" i="6"/>
  <c r="G874" i="6"/>
  <c r="O871" i="4"/>
  <c r="N871" i="4"/>
  <c r="F947" i="4"/>
  <c r="B947" i="4" s="1"/>
  <c r="A947" i="4" s="1"/>
  <c r="D948" i="4"/>
  <c r="C948" i="4"/>
  <c r="N873" i="6"/>
  <c r="O873" i="6"/>
  <c r="N872" i="5"/>
  <c r="O872" i="5"/>
  <c r="S873" i="4"/>
  <c r="H872" i="4"/>
  <c r="G872" i="4"/>
  <c r="AC872" i="4"/>
  <c r="G873" i="5"/>
  <c r="AC873" i="5"/>
  <c r="S874" i="5"/>
  <c r="H873" i="5"/>
  <c r="AD871" i="4"/>
  <c r="D948" i="6"/>
  <c r="C948" i="6"/>
  <c r="F947" i="6"/>
  <c r="B947" i="6" s="1"/>
  <c r="A947" i="6" s="1"/>
  <c r="W872" i="5"/>
  <c r="L872" i="5" s="1"/>
  <c r="U872" i="5"/>
  <c r="J872" i="5" s="1"/>
  <c r="T872" i="5"/>
  <c r="I872" i="5" s="1"/>
  <c r="V872" i="5"/>
  <c r="K872" i="5" s="1"/>
  <c r="W871" i="4"/>
  <c r="L871" i="4" s="1"/>
  <c r="U871" i="4"/>
  <c r="J871" i="4" s="1"/>
  <c r="V871" i="4"/>
  <c r="K871" i="4" s="1"/>
  <c r="T871" i="4"/>
  <c r="I871" i="4" s="1"/>
  <c r="D947" i="5"/>
  <c r="F946" i="5"/>
  <c r="B946" i="5" s="1"/>
  <c r="A946" i="5" s="1"/>
  <c r="C947" i="5"/>
  <c r="U873" i="6"/>
  <c r="J873" i="6" s="1"/>
  <c r="T873" i="6"/>
  <c r="I873" i="6" s="1"/>
  <c r="W873" i="6"/>
  <c r="L873" i="6" s="1"/>
  <c r="V873" i="6"/>
  <c r="K873" i="6" s="1"/>
  <c r="AD872" i="4" l="1"/>
  <c r="S875" i="5"/>
  <c r="H874" i="5"/>
  <c r="G874" i="5"/>
  <c r="AC874" i="5"/>
  <c r="D948" i="5"/>
  <c r="F947" i="5"/>
  <c r="B947" i="5" s="1"/>
  <c r="A947" i="5" s="1"/>
  <c r="C948" i="5"/>
  <c r="AD873" i="5"/>
  <c r="W873" i="5"/>
  <c r="L873" i="5" s="1"/>
  <c r="U873" i="5"/>
  <c r="J873" i="5" s="1"/>
  <c r="T873" i="5"/>
  <c r="I873" i="5" s="1"/>
  <c r="V873" i="5"/>
  <c r="K873" i="5" s="1"/>
  <c r="W874" i="6"/>
  <c r="L874" i="6" s="1"/>
  <c r="V874" i="6"/>
  <c r="K874" i="6" s="1"/>
  <c r="U874" i="6"/>
  <c r="J874" i="6" s="1"/>
  <c r="T874" i="6"/>
  <c r="I874" i="6" s="1"/>
  <c r="W872" i="4"/>
  <c r="L872" i="4" s="1"/>
  <c r="V872" i="4"/>
  <c r="K872" i="4" s="1"/>
  <c r="U872" i="4"/>
  <c r="J872" i="4" s="1"/>
  <c r="T872" i="4"/>
  <c r="I872" i="4" s="1"/>
  <c r="D949" i="4"/>
  <c r="C949" i="4"/>
  <c r="F948" i="4"/>
  <c r="B948" i="4" s="1"/>
  <c r="A948" i="4" s="1"/>
  <c r="N874" i="6"/>
  <c r="O874" i="6"/>
  <c r="D949" i="6"/>
  <c r="F948" i="6"/>
  <c r="B948" i="6" s="1"/>
  <c r="A948" i="6" s="1"/>
  <c r="C949" i="6"/>
  <c r="O872" i="4"/>
  <c r="N872" i="4"/>
  <c r="AD874" i="6"/>
  <c r="G873" i="4"/>
  <c r="AC873" i="4"/>
  <c r="S874" i="4"/>
  <c r="H873" i="4"/>
  <c r="G875" i="6"/>
  <c r="S876" i="6"/>
  <c r="H875" i="6"/>
  <c r="AC875" i="6"/>
  <c r="N873" i="5"/>
  <c r="O873" i="5"/>
  <c r="AD874" i="5" l="1"/>
  <c r="W875" i="6"/>
  <c r="L875" i="6" s="1"/>
  <c r="U875" i="6"/>
  <c r="J875" i="6" s="1"/>
  <c r="V875" i="6"/>
  <c r="K875" i="6" s="1"/>
  <c r="T875" i="6"/>
  <c r="I875" i="6" s="1"/>
  <c r="O873" i="4"/>
  <c r="N873" i="4"/>
  <c r="D950" i="6"/>
  <c r="C950" i="6"/>
  <c r="F949" i="6"/>
  <c r="B949" i="6" s="1"/>
  <c r="A949" i="6" s="1"/>
  <c r="AD873" i="4"/>
  <c r="F949" i="4"/>
  <c r="B949" i="4" s="1"/>
  <c r="A949" i="4" s="1"/>
  <c r="D950" i="4"/>
  <c r="C950" i="4"/>
  <c r="S875" i="4"/>
  <c r="H874" i="4"/>
  <c r="G874" i="4"/>
  <c r="AC874" i="4"/>
  <c r="W873" i="4"/>
  <c r="L873" i="4" s="1"/>
  <c r="U873" i="4"/>
  <c r="J873" i="4" s="1"/>
  <c r="V873" i="4"/>
  <c r="K873" i="4" s="1"/>
  <c r="T873" i="4"/>
  <c r="I873" i="4" s="1"/>
  <c r="AD875" i="6"/>
  <c r="W874" i="5"/>
  <c r="L874" i="5" s="1"/>
  <c r="U874" i="5"/>
  <c r="J874" i="5" s="1"/>
  <c r="T874" i="5"/>
  <c r="I874" i="5" s="1"/>
  <c r="V874" i="5"/>
  <c r="K874" i="5" s="1"/>
  <c r="O875" i="6"/>
  <c r="N875" i="6"/>
  <c r="N874" i="5"/>
  <c r="O874" i="5"/>
  <c r="S877" i="6"/>
  <c r="H876" i="6"/>
  <c r="AC876" i="6"/>
  <c r="G876" i="6"/>
  <c r="D949" i="5"/>
  <c r="F948" i="5"/>
  <c r="B948" i="5" s="1"/>
  <c r="A948" i="5" s="1"/>
  <c r="C949" i="5"/>
  <c r="G875" i="5"/>
  <c r="AC875" i="5"/>
  <c r="S876" i="5"/>
  <c r="H875" i="5"/>
  <c r="AD874" i="4" l="1"/>
  <c r="D950" i="5"/>
  <c r="F949" i="5"/>
  <c r="B949" i="5" s="1"/>
  <c r="A949" i="5" s="1"/>
  <c r="C950" i="5"/>
  <c r="W874" i="4"/>
  <c r="L874" i="4" s="1"/>
  <c r="V874" i="4"/>
  <c r="K874" i="4" s="1"/>
  <c r="U874" i="4"/>
  <c r="J874" i="4" s="1"/>
  <c r="T874" i="4"/>
  <c r="I874" i="4" s="1"/>
  <c r="N875" i="5"/>
  <c r="O875" i="5"/>
  <c r="N874" i="4"/>
  <c r="O874" i="4"/>
  <c r="G877" i="6"/>
  <c r="S878" i="6"/>
  <c r="H877" i="6"/>
  <c r="AC877" i="6"/>
  <c r="S877" i="5"/>
  <c r="H876" i="5"/>
  <c r="G876" i="5"/>
  <c r="AC876" i="5"/>
  <c r="W876" i="6"/>
  <c r="L876" i="6" s="1"/>
  <c r="U876" i="6"/>
  <c r="J876" i="6" s="1"/>
  <c r="V876" i="6"/>
  <c r="K876" i="6" s="1"/>
  <c r="T876" i="6"/>
  <c r="I876" i="6" s="1"/>
  <c r="G875" i="4"/>
  <c r="AC875" i="4"/>
  <c r="S876" i="4"/>
  <c r="H875" i="4"/>
  <c r="D951" i="6"/>
  <c r="F950" i="6"/>
  <c r="B950" i="6" s="1"/>
  <c r="A950" i="6" s="1"/>
  <c r="C951" i="6"/>
  <c r="AD875" i="5"/>
  <c r="AD876" i="6"/>
  <c r="D951" i="4"/>
  <c r="C951" i="4"/>
  <c r="F950" i="4"/>
  <c r="B950" i="4" s="1"/>
  <c r="A950" i="4" s="1"/>
  <c r="W875" i="5"/>
  <c r="L875" i="5" s="1"/>
  <c r="U875" i="5"/>
  <c r="J875" i="5" s="1"/>
  <c r="V875" i="5"/>
  <c r="K875" i="5" s="1"/>
  <c r="T875" i="5"/>
  <c r="I875" i="5" s="1"/>
  <c r="N876" i="6"/>
  <c r="O876" i="6"/>
  <c r="AD875" i="4" l="1"/>
  <c r="AD876" i="5"/>
  <c r="D952" i="6"/>
  <c r="C952" i="6"/>
  <c r="F951" i="6"/>
  <c r="B951" i="6" s="1"/>
  <c r="A951" i="6" s="1"/>
  <c r="W875" i="4"/>
  <c r="L875" i="4" s="1"/>
  <c r="U875" i="4"/>
  <c r="J875" i="4" s="1"/>
  <c r="V875" i="4"/>
  <c r="K875" i="4" s="1"/>
  <c r="T875" i="4"/>
  <c r="I875" i="4" s="1"/>
  <c r="O876" i="5"/>
  <c r="N876" i="5"/>
  <c r="D951" i="5"/>
  <c r="C951" i="5"/>
  <c r="F950" i="5"/>
  <c r="B950" i="5" s="1"/>
  <c r="A950" i="5" s="1"/>
  <c r="S877" i="4"/>
  <c r="H876" i="4"/>
  <c r="G876" i="4"/>
  <c r="AC876" i="4"/>
  <c r="G877" i="5"/>
  <c r="AC877" i="5"/>
  <c r="S878" i="5"/>
  <c r="H877" i="5"/>
  <c r="N875" i="4"/>
  <c r="O875" i="4"/>
  <c r="U877" i="6"/>
  <c r="J877" i="6" s="1"/>
  <c r="W877" i="6"/>
  <c r="L877" i="6" s="1"/>
  <c r="V877" i="6"/>
  <c r="K877" i="6" s="1"/>
  <c r="T877" i="6"/>
  <c r="I877" i="6" s="1"/>
  <c r="W876" i="5"/>
  <c r="L876" i="5" s="1"/>
  <c r="U876" i="5"/>
  <c r="J876" i="5" s="1"/>
  <c r="T876" i="5"/>
  <c r="I876" i="5" s="1"/>
  <c r="V876" i="5"/>
  <c r="K876" i="5" s="1"/>
  <c r="AD877" i="6"/>
  <c r="F951" i="4"/>
  <c r="B951" i="4" s="1"/>
  <c r="A951" i="4" s="1"/>
  <c r="D952" i="4"/>
  <c r="C952" i="4"/>
  <c r="O877" i="6"/>
  <c r="N877" i="6"/>
  <c r="S879" i="6"/>
  <c r="AC878" i="6"/>
  <c r="H878" i="6"/>
  <c r="G878" i="6"/>
  <c r="AD878" i="6" l="1"/>
  <c r="AD876" i="4"/>
  <c r="S879" i="5"/>
  <c r="H878" i="5"/>
  <c r="G878" i="5"/>
  <c r="AC878" i="5"/>
  <c r="AD877" i="5"/>
  <c r="D952" i="5"/>
  <c r="C952" i="5"/>
  <c r="F951" i="5"/>
  <c r="B951" i="5" s="1"/>
  <c r="A951" i="5" s="1"/>
  <c r="D953" i="4"/>
  <c r="C953" i="4"/>
  <c r="F952" i="4"/>
  <c r="B952" i="4" s="1"/>
  <c r="A952" i="4" s="1"/>
  <c r="W878" i="6"/>
  <c r="L878" i="6" s="1"/>
  <c r="V878" i="6"/>
  <c r="K878" i="6" s="1"/>
  <c r="U878" i="6"/>
  <c r="J878" i="6" s="1"/>
  <c r="T878" i="6"/>
  <c r="I878" i="6" s="1"/>
  <c r="W876" i="4"/>
  <c r="L876" i="4" s="1"/>
  <c r="V876" i="4"/>
  <c r="K876" i="4" s="1"/>
  <c r="U876" i="4"/>
  <c r="J876" i="4" s="1"/>
  <c r="T876" i="4"/>
  <c r="I876" i="4" s="1"/>
  <c r="O876" i="4"/>
  <c r="N876" i="4"/>
  <c r="W877" i="5"/>
  <c r="L877" i="5" s="1"/>
  <c r="U877" i="5"/>
  <c r="J877" i="5" s="1"/>
  <c r="T877" i="5"/>
  <c r="I877" i="5" s="1"/>
  <c r="V877" i="5"/>
  <c r="K877" i="5" s="1"/>
  <c r="N878" i="6"/>
  <c r="O878" i="6"/>
  <c r="G877" i="4"/>
  <c r="AC877" i="4"/>
  <c r="S878" i="4"/>
  <c r="H877" i="4"/>
  <c r="D953" i="6"/>
  <c r="F952" i="6"/>
  <c r="B952" i="6" s="1"/>
  <c r="A952" i="6" s="1"/>
  <c r="C953" i="6"/>
  <c r="G879" i="6"/>
  <c r="AC879" i="6"/>
  <c r="S880" i="6"/>
  <c r="H879" i="6"/>
  <c r="O877" i="5"/>
  <c r="N877" i="5"/>
  <c r="AD878" i="5" l="1"/>
  <c r="AD877" i="4"/>
  <c r="N877" i="4"/>
  <c r="O877" i="4"/>
  <c r="AD879" i="6"/>
  <c r="S879" i="4"/>
  <c r="H878" i="4"/>
  <c r="G878" i="4"/>
  <c r="AC878" i="4"/>
  <c r="W877" i="4"/>
  <c r="L877" i="4" s="1"/>
  <c r="U877" i="4"/>
  <c r="J877" i="4" s="1"/>
  <c r="V877" i="4"/>
  <c r="K877" i="4" s="1"/>
  <c r="T877" i="4"/>
  <c r="I877" i="4" s="1"/>
  <c r="F953" i="4"/>
  <c r="B953" i="4" s="1"/>
  <c r="A953" i="4" s="1"/>
  <c r="D954" i="4"/>
  <c r="C954" i="4"/>
  <c r="W878" i="5"/>
  <c r="L878" i="5" s="1"/>
  <c r="U878" i="5"/>
  <c r="J878" i="5" s="1"/>
  <c r="T878" i="5"/>
  <c r="I878" i="5" s="1"/>
  <c r="V878" i="5"/>
  <c r="K878" i="5" s="1"/>
  <c r="N878" i="5"/>
  <c r="O878" i="5"/>
  <c r="S881" i="6"/>
  <c r="AC880" i="6"/>
  <c r="G880" i="6"/>
  <c r="H880" i="6"/>
  <c r="V879" i="6"/>
  <c r="K879" i="6" s="1"/>
  <c r="W879" i="6"/>
  <c r="L879" i="6" s="1"/>
  <c r="U879" i="6"/>
  <c r="J879" i="6" s="1"/>
  <c r="T879" i="6"/>
  <c r="I879" i="6" s="1"/>
  <c r="D954" i="6"/>
  <c r="C954" i="6"/>
  <c r="F953" i="6"/>
  <c r="B953" i="6" s="1"/>
  <c r="A953" i="6" s="1"/>
  <c r="O879" i="6"/>
  <c r="N879" i="6"/>
  <c r="D953" i="5"/>
  <c r="C953" i="5"/>
  <c r="F952" i="5"/>
  <c r="B952" i="5" s="1"/>
  <c r="A952" i="5" s="1"/>
  <c r="G879" i="5"/>
  <c r="AC879" i="5"/>
  <c r="S880" i="5"/>
  <c r="H879" i="5"/>
  <c r="AD879" i="5" l="1"/>
  <c r="AD878" i="4"/>
  <c r="D954" i="5"/>
  <c r="C954" i="5"/>
  <c r="F953" i="5"/>
  <c r="B953" i="5" s="1"/>
  <c r="A953" i="5" s="1"/>
  <c r="AD880" i="6"/>
  <c r="G879" i="4"/>
  <c r="AC879" i="4"/>
  <c r="S880" i="4"/>
  <c r="H879" i="4"/>
  <c r="N880" i="6"/>
  <c r="O880" i="6"/>
  <c r="D955" i="6"/>
  <c r="F954" i="6"/>
  <c r="B954" i="6" s="1"/>
  <c r="A954" i="6" s="1"/>
  <c r="C955" i="6"/>
  <c r="G881" i="6"/>
  <c r="H881" i="6"/>
  <c r="AC881" i="6"/>
  <c r="S882" i="6"/>
  <c r="S881" i="5"/>
  <c r="H880" i="5"/>
  <c r="G880" i="5"/>
  <c r="AC880" i="5"/>
  <c r="D955" i="4"/>
  <c r="C955" i="4"/>
  <c r="F954" i="4"/>
  <c r="B954" i="4" s="1"/>
  <c r="A954" i="4" s="1"/>
  <c r="N878" i="4"/>
  <c r="O878" i="4"/>
  <c r="W878" i="4"/>
  <c r="L878" i="4" s="1"/>
  <c r="V878" i="4"/>
  <c r="K878" i="4" s="1"/>
  <c r="U878" i="4"/>
  <c r="J878" i="4" s="1"/>
  <c r="T878" i="4"/>
  <c r="I878" i="4" s="1"/>
  <c r="W880" i="6"/>
  <c r="L880" i="6" s="1"/>
  <c r="V880" i="6"/>
  <c r="K880" i="6" s="1"/>
  <c r="T880" i="6"/>
  <c r="I880" i="6" s="1"/>
  <c r="U880" i="6"/>
  <c r="J880" i="6" s="1"/>
  <c r="N879" i="5"/>
  <c r="O879" i="5"/>
  <c r="W879" i="5"/>
  <c r="L879" i="5" s="1"/>
  <c r="U879" i="5"/>
  <c r="J879" i="5" s="1"/>
  <c r="V879" i="5"/>
  <c r="K879" i="5" s="1"/>
  <c r="T879" i="5"/>
  <c r="I879" i="5" s="1"/>
  <c r="AD881" i="6" l="1"/>
  <c r="AD880" i="5"/>
  <c r="W879" i="4"/>
  <c r="L879" i="4" s="1"/>
  <c r="U879" i="4"/>
  <c r="J879" i="4" s="1"/>
  <c r="V879" i="4"/>
  <c r="K879" i="4" s="1"/>
  <c r="T879" i="4"/>
  <c r="I879" i="4" s="1"/>
  <c r="S883" i="6"/>
  <c r="H882" i="6"/>
  <c r="AC882" i="6"/>
  <c r="G882" i="6"/>
  <c r="S882" i="5"/>
  <c r="G881" i="5"/>
  <c r="AC881" i="5"/>
  <c r="H881" i="5"/>
  <c r="F955" i="4"/>
  <c r="B955" i="4" s="1"/>
  <c r="A955" i="4" s="1"/>
  <c r="D956" i="4"/>
  <c r="C956" i="4"/>
  <c r="V881" i="6"/>
  <c r="K881" i="6" s="1"/>
  <c r="U881" i="6"/>
  <c r="J881" i="6" s="1"/>
  <c r="W881" i="6"/>
  <c r="L881" i="6" s="1"/>
  <c r="T881" i="6"/>
  <c r="I881" i="6" s="1"/>
  <c r="D955" i="5"/>
  <c r="C955" i="5"/>
  <c r="F954" i="5"/>
  <c r="B954" i="5" s="1"/>
  <c r="A954" i="5" s="1"/>
  <c r="N881" i="6"/>
  <c r="O881" i="6"/>
  <c r="O879" i="4"/>
  <c r="N879" i="4"/>
  <c r="W880" i="5"/>
  <c r="L880" i="5" s="1"/>
  <c r="U880" i="5"/>
  <c r="J880" i="5" s="1"/>
  <c r="T880" i="5"/>
  <c r="I880" i="5" s="1"/>
  <c r="V880" i="5"/>
  <c r="K880" i="5" s="1"/>
  <c r="D956" i="6"/>
  <c r="C956" i="6"/>
  <c r="F955" i="6"/>
  <c r="B955" i="6" s="1"/>
  <c r="A955" i="6" s="1"/>
  <c r="S881" i="4"/>
  <c r="H880" i="4"/>
  <c r="G880" i="4"/>
  <c r="AC880" i="4"/>
  <c r="N880" i="5"/>
  <c r="O880" i="5"/>
  <c r="AD879" i="4"/>
  <c r="W880" i="4" l="1"/>
  <c r="L880" i="4" s="1"/>
  <c r="V880" i="4"/>
  <c r="K880" i="4" s="1"/>
  <c r="U880" i="4"/>
  <c r="J880" i="4" s="1"/>
  <c r="T880" i="4"/>
  <c r="I880" i="4" s="1"/>
  <c r="O882" i="6"/>
  <c r="N882" i="6"/>
  <c r="G881" i="4"/>
  <c r="AC881" i="4"/>
  <c r="S882" i="4"/>
  <c r="H881" i="4"/>
  <c r="N881" i="5"/>
  <c r="O881" i="5"/>
  <c r="AD881" i="5"/>
  <c r="O880" i="4"/>
  <c r="N880" i="4"/>
  <c r="G883" i="6"/>
  <c r="AC883" i="6"/>
  <c r="S884" i="6"/>
  <c r="H883" i="6"/>
  <c r="W881" i="5"/>
  <c r="L881" i="5" s="1"/>
  <c r="U881" i="5"/>
  <c r="J881" i="5" s="1"/>
  <c r="V881" i="5"/>
  <c r="K881" i="5" s="1"/>
  <c r="T881" i="5"/>
  <c r="I881" i="5" s="1"/>
  <c r="D956" i="5"/>
  <c r="C956" i="5"/>
  <c r="F955" i="5"/>
  <c r="B955" i="5" s="1"/>
  <c r="A955" i="5" s="1"/>
  <c r="D957" i="4"/>
  <c r="C957" i="4"/>
  <c r="F956" i="4"/>
  <c r="B956" i="4" s="1"/>
  <c r="A956" i="4" s="1"/>
  <c r="S883" i="5"/>
  <c r="H882" i="5"/>
  <c r="G882" i="5"/>
  <c r="AC882" i="5"/>
  <c r="D957" i="6"/>
  <c r="F956" i="6"/>
  <c r="B956" i="6" s="1"/>
  <c r="A956" i="6" s="1"/>
  <c r="C957" i="6"/>
  <c r="W882" i="6"/>
  <c r="L882" i="6" s="1"/>
  <c r="V882" i="6"/>
  <c r="K882" i="6" s="1"/>
  <c r="T882" i="6"/>
  <c r="I882" i="6" s="1"/>
  <c r="U882" i="6"/>
  <c r="J882" i="6" s="1"/>
  <c r="AD880" i="4"/>
  <c r="AD882" i="6"/>
  <c r="AD883" i="6" l="1"/>
  <c r="AD882" i="5"/>
  <c r="W881" i="4"/>
  <c r="L881" i="4" s="1"/>
  <c r="U881" i="4"/>
  <c r="J881" i="4" s="1"/>
  <c r="V881" i="4"/>
  <c r="K881" i="4" s="1"/>
  <c r="T881" i="4"/>
  <c r="I881" i="4" s="1"/>
  <c r="N882" i="5"/>
  <c r="O882" i="5"/>
  <c r="D957" i="5"/>
  <c r="C957" i="5"/>
  <c r="F956" i="5"/>
  <c r="B956" i="5" s="1"/>
  <c r="A956" i="5" s="1"/>
  <c r="V882" i="5"/>
  <c r="K882" i="5" s="1"/>
  <c r="U882" i="5"/>
  <c r="J882" i="5" s="1"/>
  <c r="T882" i="5"/>
  <c r="I882" i="5" s="1"/>
  <c r="W882" i="5"/>
  <c r="L882" i="5" s="1"/>
  <c r="D958" i="6"/>
  <c r="C958" i="6"/>
  <c r="F957" i="6"/>
  <c r="B957" i="6" s="1"/>
  <c r="A957" i="6" s="1"/>
  <c r="S884" i="5"/>
  <c r="G883" i="5"/>
  <c r="AC883" i="5"/>
  <c r="H883" i="5"/>
  <c r="O883" i="6"/>
  <c r="N883" i="6"/>
  <c r="S885" i="6"/>
  <c r="H884" i="6"/>
  <c r="AC884" i="6"/>
  <c r="G884" i="6"/>
  <c r="N881" i="4"/>
  <c r="O881" i="4"/>
  <c r="S883" i="4"/>
  <c r="H882" i="4"/>
  <c r="G882" i="4"/>
  <c r="AC882" i="4"/>
  <c r="F957" i="4"/>
  <c r="B957" i="4" s="1"/>
  <c r="A957" i="4" s="1"/>
  <c r="D958" i="4"/>
  <c r="C958" i="4"/>
  <c r="V883" i="6"/>
  <c r="K883" i="6" s="1"/>
  <c r="U883" i="6"/>
  <c r="J883" i="6" s="1"/>
  <c r="W883" i="6"/>
  <c r="L883" i="6" s="1"/>
  <c r="T883" i="6"/>
  <c r="I883" i="6" s="1"/>
  <c r="AD881" i="4"/>
  <c r="AD883" i="5" l="1"/>
  <c r="G884" i="5"/>
  <c r="H884" i="5"/>
  <c r="S885" i="5"/>
  <c r="AC884" i="5"/>
  <c r="G885" i="6"/>
  <c r="H885" i="6"/>
  <c r="S886" i="6"/>
  <c r="AC885" i="6"/>
  <c r="O884" i="6"/>
  <c r="N884" i="6"/>
  <c r="D959" i="6"/>
  <c r="F958" i="6"/>
  <c r="B958" i="6" s="1"/>
  <c r="A958" i="6" s="1"/>
  <c r="C959" i="6"/>
  <c r="N882" i="4"/>
  <c r="O882" i="4"/>
  <c r="D959" i="4"/>
  <c r="C959" i="4"/>
  <c r="F958" i="4"/>
  <c r="B958" i="4" s="1"/>
  <c r="A958" i="4" s="1"/>
  <c r="N883" i="5"/>
  <c r="O883" i="5"/>
  <c r="W882" i="4"/>
  <c r="L882" i="4" s="1"/>
  <c r="V882" i="4"/>
  <c r="K882" i="4" s="1"/>
  <c r="U882" i="4"/>
  <c r="J882" i="4" s="1"/>
  <c r="T882" i="4"/>
  <c r="I882" i="4" s="1"/>
  <c r="G883" i="4"/>
  <c r="AC883" i="4"/>
  <c r="S884" i="4"/>
  <c r="H883" i="4"/>
  <c r="W884" i="6"/>
  <c r="L884" i="6" s="1"/>
  <c r="V884" i="6"/>
  <c r="K884" i="6" s="1"/>
  <c r="T884" i="6"/>
  <c r="I884" i="6" s="1"/>
  <c r="U884" i="6"/>
  <c r="J884" i="6" s="1"/>
  <c r="D958" i="5"/>
  <c r="C958" i="5"/>
  <c r="F957" i="5"/>
  <c r="B957" i="5" s="1"/>
  <c r="A957" i="5" s="1"/>
  <c r="AD882" i="4"/>
  <c r="AD884" i="6"/>
  <c r="W883" i="5"/>
  <c r="L883" i="5" s="1"/>
  <c r="V883" i="5"/>
  <c r="K883" i="5" s="1"/>
  <c r="T883" i="5"/>
  <c r="I883" i="5" s="1"/>
  <c r="U883" i="5"/>
  <c r="J883" i="5" s="1"/>
  <c r="AD884" i="5" l="1"/>
  <c r="W883" i="4"/>
  <c r="L883" i="4" s="1"/>
  <c r="U883" i="4"/>
  <c r="J883" i="4" s="1"/>
  <c r="V883" i="4"/>
  <c r="K883" i="4" s="1"/>
  <c r="T883" i="4"/>
  <c r="I883" i="4" s="1"/>
  <c r="D960" i="6"/>
  <c r="C960" i="6"/>
  <c r="F959" i="6"/>
  <c r="B959" i="6" s="1"/>
  <c r="A959" i="6" s="1"/>
  <c r="AD885" i="6"/>
  <c r="S887" i="6"/>
  <c r="H886" i="6"/>
  <c r="AC886" i="6"/>
  <c r="G886" i="6"/>
  <c r="D959" i="5"/>
  <c r="C959" i="5"/>
  <c r="F958" i="5"/>
  <c r="B958" i="5" s="1"/>
  <c r="A958" i="5" s="1"/>
  <c r="O885" i="6"/>
  <c r="N885" i="6"/>
  <c r="F959" i="4"/>
  <c r="B959" i="4" s="1"/>
  <c r="A959" i="4" s="1"/>
  <c r="D960" i="4"/>
  <c r="C960" i="4"/>
  <c r="O883" i="4"/>
  <c r="N883" i="4"/>
  <c r="S886" i="5"/>
  <c r="H885" i="5"/>
  <c r="G885" i="5"/>
  <c r="AC885" i="5"/>
  <c r="V885" i="6"/>
  <c r="K885" i="6" s="1"/>
  <c r="U885" i="6"/>
  <c r="J885" i="6" s="1"/>
  <c r="T885" i="6"/>
  <c r="I885" i="6" s="1"/>
  <c r="W885" i="6"/>
  <c r="L885" i="6" s="1"/>
  <c r="S885" i="4"/>
  <c r="H884" i="4"/>
  <c r="G884" i="4"/>
  <c r="AC884" i="4"/>
  <c r="N884" i="5"/>
  <c r="O884" i="5"/>
  <c r="AD883" i="4"/>
  <c r="V884" i="5"/>
  <c r="K884" i="5" s="1"/>
  <c r="U884" i="5"/>
  <c r="J884" i="5" s="1"/>
  <c r="T884" i="5"/>
  <c r="I884" i="5" s="1"/>
  <c r="W884" i="5"/>
  <c r="L884" i="5" s="1"/>
  <c r="AD885" i="5" l="1"/>
  <c r="W886" i="6"/>
  <c r="L886" i="6" s="1"/>
  <c r="V886" i="6"/>
  <c r="K886" i="6" s="1"/>
  <c r="T886" i="6"/>
  <c r="I886" i="6" s="1"/>
  <c r="U886" i="6"/>
  <c r="J886" i="6" s="1"/>
  <c r="AD884" i="4"/>
  <c r="D961" i="4"/>
  <c r="C961" i="4"/>
  <c r="F960" i="4"/>
  <c r="B960" i="4" s="1"/>
  <c r="A960" i="4" s="1"/>
  <c r="N886" i="6"/>
  <c r="O886" i="6"/>
  <c r="W884" i="4"/>
  <c r="L884" i="4" s="1"/>
  <c r="V884" i="4"/>
  <c r="K884" i="4" s="1"/>
  <c r="U884" i="4"/>
  <c r="J884" i="4" s="1"/>
  <c r="T884" i="4"/>
  <c r="I884" i="4" s="1"/>
  <c r="G887" i="6"/>
  <c r="S888" i="6"/>
  <c r="AC887" i="6"/>
  <c r="H887" i="6"/>
  <c r="D961" i="6"/>
  <c r="F960" i="6"/>
  <c r="B960" i="6" s="1"/>
  <c r="A960" i="6" s="1"/>
  <c r="C961" i="6"/>
  <c r="N884" i="4"/>
  <c r="O884" i="4"/>
  <c r="W885" i="5"/>
  <c r="L885" i="5" s="1"/>
  <c r="V885" i="5"/>
  <c r="K885" i="5" s="1"/>
  <c r="U885" i="5"/>
  <c r="J885" i="5" s="1"/>
  <c r="T885" i="5"/>
  <c r="I885" i="5" s="1"/>
  <c r="G885" i="4"/>
  <c r="AC885" i="4"/>
  <c r="S886" i="4"/>
  <c r="H885" i="4"/>
  <c r="N885" i="5"/>
  <c r="O885" i="5"/>
  <c r="D960" i="5"/>
  <c r="C960" i="5"/>
  <c r="F959" i="5"/>
  <c r="B959" i="5" s="1"/>
  <c r="A959" i="5" s="1"/>
  <c r="AD886" i="6"/>
  <c r="G886" i="5"/>
  <c r="H886" i="5"/>
  <c r="AC886" i="5"/>
  <c r="S887" i="5"/>
  <c r="AD887" i="6" l="1"/>
  <c r="AD885" i="4"/>
  <c r="O885" i="4"/>
  <c r="N885" i="4"/>
  <c r="S887" i="4"/>
  <c r="H886" i="4"/>
  <c r="G886" i="4"/>
  <c r="AC886" i="4"/>
  <c r="O887" i="6"/>
  <c r="N887" i="6"/>
  <c r="S888" i="5"/>
  <c r="AC887" i="5"/>
  <c r="H887" i="5"/>
  <c r="G887" i="5"/>
  <c r="D962" i="6"/>
  <c r="C962" i="6"/>
  <c r="F961" i="6"/>
  <c r="B961" i="6" s="1"/>
  <c r="A961" i="6" s="1"/>
  <c r="V887" i="6"/>
  <c r="K887" i="6" s="1"/>
  <c r="U887" i="6"/>
  <c r="J887" i="6" s="1"/>
  <c r="W887" i="6"/>
  <c r="L887" i="6" s="1"/>
  <c r="T887" i="6"/>
  <c r="I887" i="6" s="1"/>
  <c r="D961" i="5"/>
  <c r="C961" i="5"/>
  <c r="F960" i="5"/>
  <c r="B960" i="5" s="1"/>
  <c r="A960" i="5" s="1"/>
  <c r="AD886" i="5"/>
  <c r="S889" i="6"/>
  <c r="H888" i="6"/>
  <c r="AC888" i="6"/>
  <c r="G888" i="6"/>
  <c r="O886" i="5"/>
  <c r="N886" i="5"/>
  <c r="W885" i="4"/>
  <c r="L885" i="4" s="1"/>
  <c r="U885" i="4"/>
  <c r="J885" i="4" s="1"/>
  <c r="T885" i="4"/>
  <c r="I885" i="4" s="1"/>
  <c r="V885" i="4"/>
  <c r="K885" i="4" s="1"/>
  <c r="W886" i="5"/>
  <c r="L886" i="5" s="1"/>
  <c r="V886" i="5"/>
  <c r="K886" i="5" s="1"/>
  <c r="T886" i="5"/>
  <c r="I886" i="5" s="1"/>
  <c r="U886" i="5"/>
  <c r="J886" i="5" s="1"/>
  <c r="F961" i="4"/>
  <c r="B961" i="4" s="1"/>
  <c r="A961" i="4" s="1"/>
  <c r="D962" i="4"/>
  <c r="C962" i="4"/>
  <c r="G889" i="6" l="1"/>
  <c r="S890" i="6"/>
  <c r="H889" i="6"/>
  <c r="AC889" i="6"/>
  <c r="D963" i="6"/>
  <c r="F962" i="6"/>
  <c r="B962" i="6" s="1"/>
  <c r="A962" i="6" s="1"/>
  <c r="C963" i="6"/>
  <c r="AD886" i="4"/>
  <c r="N886" i="4"/>
  <c r="O886" i="4"/>
  <c r="D963" i="4"/>
  <c r="C963" i="4"/>
  <c r="F962" i="4"/>
  <c r="B962" i="4" s="1"/>
  <c r="A962" i="4" s="1"/>
  <c r="O887" i="5"/>
  <c r="N887" i="5"/>
  <c r="G887" i="4"/>
  <c r="AC887" i="4"/>
  <c r="S888" i="4"/>
  <c r="H887" i="4"/>
  <c r="W887" i="5"/>
  <c r="L887" i="5" s="1"/>
  <c r="V887" i="5"/>
  <c r="K887" i="5" s="1"/>
  <c r="T887" i="5"/>
  <c r="I887" i="5" s="1"/>
  <c r="U887" i="5"/>
  <c r="J887" i="5" s="1"/>
  <c r="AD887" i="5"/>
  <c r="W888" i="6"/>
  <c r="L888" i="6" s="1"/>
  <c r="V888" i="6"/>
  <c r="K888" i="6" s="1"/>
  <c r="T888" i="6"/>
  <c r="I888" i="6" s="1"/>
  <c r="U888" i="6"/>
  <c r="J888" i="6" s="1"/>
  <c r="G888" i="5"/>
  <c r="AC888" i="5"/>
  <c r="H888" i="5"/>
  <c r="S889" i="5"/>
  <c r="O888" i="6"/>
  <c r="N888" i="6"/>
  <c r="W886" i="4"/>
  <c r="L886" i="4" s="1"/>
  <c r="V886" i="4"/>
  <c r="K886" i="4" s="1"/>
  <c r="U886" i="4"/>
  <c r="J886" i="4" s="1"/>
  <c r="T886" i="4"/>
  <c r="I886" i="4" s="1"/>
  <c r="AD888" i="6"/>
  <c r="D962" i="5"/>
  <c r="C962" i="5"/>
  <c r="F961" i="5"/>
  <c r="B961" i="5" s="1"/>
  <c r="A961" i="5" s="1"/>
  <c r="AD889" i="6" l="1"/>
  <c r="AD887" i="4"/>
  <c r="N888" i="5"/>
  <c r="O888" i="5"/>
  <c r="O887" i="4"/>
  <c r="N887" i="4"/>
  <c r="F963" i="4"/>
  <c r="B963" i="4" s="1"/>
  <c r="A963" i="4" s="1"/>
  <c r="D964" i="4"/>
  <c r="C964" i="4"/>
  <c r="AD888" i="5"/>
  <c r="S889" i="4"/>
  <c r="H888" i="4"/>
  <c r="G888" i="4"/>
  <c r="AC888" i="4"/>
  <c r="T888" i="5"/>
  <c r="I888" i="5" s="1"/>
  <c r="V888" i="5"/>
  <c r="K888" i="5" s="1"/>
  <c r="U888" i="5"/>
  <c r="J888" i="5" s="1"/>
  <c r="W888" i="5"/>
  <c r="L888" i="5" s="1"/>
  <c r="D963" i="5"/>
  <c r="C963" i="5"/>
  <c r="F962" i="5"/>
  <c r="B962" i="5" s="1"/>
  <c r="A962" i="5" s="1"/>
  <c r="O889" i="6"/>
  <c r="N889" i="6"/>
  <c r="S891" i="6"/>
  <c r="H890" i="6"/>
  <c r="AC890" i="6"/>
  <c r="G890" i="6"/>
  <c r="W887" i="4"/>
  <c r="L887" i="4" s="1"/>
  <c r="U887" i="4"/>
  <c r="J887" i="4" s="1"/>
  <c r="V887" i="4"/>
  <c r="K887" i="4" s="1"/>
  <c r="T887" i="4"/>
  <c r="I887" i="4" s="1"/>
  <c r="S890" i="5"/>
  <c r="H889" i="5"/>
  <c r="AC889" i="5"/>
  <c r="G889" i="5"/>
  <c r="D964" i="6"/>
  <c r="C964" i="6"/>
  <c r="F963" i="6"/>
  <c r="B963" i="6" s="1"/>
  <c r="A963" i="6" s="1"/>
  <c r="V889" i="6"/>
  <c r="K889" i="6" s="1"/>
  <c r="U889" i="6"/>
  <c r="J889" i="6" s="1"/>
  <c r="W889" i="6"/>
  <c r="L889" i="6" s="1"/>
  <c r="T889" i="6"/>
  <c r="I889" i="6" s="1"/>
  <c r="AD889" i="5" l="1"/>
  <c r="AD888" i="4"/>
  <c r="AD890" i="6"/>
  <c r="O889" i="5"/>
  <c r="N889" i="5"/>
  <c r="D964" i="5"/>
  <c r="C964" i="5"/>
  <c r="F963" i="5"/>
  <c r="B963" i="5" s="1"/>
  <c r="A963" i="5" s="1"/>
  <c r="G890" i="5"/>
  <c r="H890" i="5"/>
  <c r="S891" i="5"/>
  <c r="AC890" i="5"/>
  <c r="O890" i="6"/>
  <c r="N890" i="6"/>
  <c r="W888" i="4"/>
  <c r="L888" i="4" s="1"/>
  <c r="V888" i="4"/>
  <c r="K888" i="4" s="1"/>
  <c r="U888" i="4"/>
  <c r="J888" i="4" s="1"/>
  <c r="T888" i="4"/>
  <c r="I888" i="4" s="1"/>
  <c r="D965" i="6"/>
  <c r="F964" i="6"/>
  <c r="B964" i="6" s="1"/>
  <c r="A964" i="6" s="1"/>
  <c r="C965" i="6"/>
  <c r="O888" i="4"/>
  <c r="N888" i="4"/>
  <c r="G889" i="4"/>
  <c r="AC889" i="4"/>
  <c r="S890" i="4"/>
  <c r="H889" i="4"/>
  <c r="W889" i="5"/>
  <c r="L889" i="5" s="1"/>
  <c r="V889" i="5"/>
  <c r="K889" i="5" s="1"/>
  <c r="T889" i="5"/>
  <c r="I889" i="5" s="1"/>
  <c r="U889" i="5"/>
  <c r="J889" i="5" s="1"/>
  <c r="G891" i="6"/>
  <c r="AC891" i="6"/>
  <c r="S892" i="6"/>
  <c r="H891" i="6"/>
  <c r="W890" i="6"/>
  <c r="L890" i="6" s="1"/>
  <c r="V890" i="6"/>
  <c r="K890" i="6" s="1"/>
  <c r="T890" i="6"/>
  <c r="I890" i="6" s="1"/>
  <c r="U890" i="6"/>
  <c r="J890" i="6" s="1"/>
  <c r="D965" i="4"/>
  <c r="C965" i="4"/>
  <c r="F964" i="4"/>
  <c r="B964" i="4" s="1"/>
  <c r="A964" i="4" s="1"/>
  <c r="AD890" i="5" l="1"/>
  <c r="AD889" i="4"/>
  <c r="AD891" i="6"/>
  <c r="S891" i="4"/>
  <c r="H890" i="4"/>
  <c r="G890" i="4"/>
  <c r="AC890" i="4"/>
  <c r="D965" i="5"/>
  <c r="C965" i="5"/>
  <c r="F964" i="5"/>
  <c r="B964" i="5" s="1"/>
  <c r="A964" i="5" s="1"/>
  <c r="W889" i="4"/>
  <c r="L889" i="4" s="1"/>
  <c r="U889" i="4"/>
  <c r="J889" i="4" s="1"/>
  <c r="V889" i="4"/>
  <c r="K889" i="4" s="1"/>
  <c r="T889" i="4"/>
  <c r="I889" i="4" s="1"/>
  <c r="AC891" i="5"/>
  <c r="S892" i="5"/>
  <c r="H891" i="5"/>
  <c r="G891" i="5"/>
  <c r="O889" i="4"/>
  <c r="N889" i="4"/>
  <c r="V891" i="6"/>
  <c r="K891" i="6" s="1"/>
  <c r="U891" i="6"/>
  <c r="J891" i="6" s="1"/>
  <c r="T891" i="6"/>
  <c r="I891" i="6" s="1"/>
  <c r="W891" i="6"/>
  <c r="L891" i="6" s="1"/>
  <c r="O890" i="5"/>
  <c r="N890" i="5"/>
  <c r="S893" i="6"/>
  <c r="H892" i="6"/>
  <c r="AC892" i="6"/>
  <c r="G892" i="6"/>
  <c r="F965" i="4"/>
  <c r="B965" i="4" s="1"/>
  <c r="A965" i="4" s="1"/>
  <c r="D966" i="4"/>
  <c r="C966" i="4"/>
  <c r="N891" i="6"/>
  <c r="O891" i="6"/>
  <c r="D966" i="6"/>
  <c r="C966" i="6"/>
  <c r="F965" i="6"/>
  <c r="B965" i="6" s="1"/>
  <c r="A965" i="6" s="1"/>
  <c r="U890" i="5"/>
  <c r="J890" i="5" s="1"/>
  <c r="V890" i="5"/>
  <c r="K890" i="5" s="1"/>
  <c r="T890" i="5"/>
  <c r="I890" i="5" s="1"/>
  <c r="W890" i="5"/>
  <c r="L890" i="5" s="1"/>
  <c r="AD890" i="4" l="1"/>
  <c r="AD892" i="6"/>
  <c r="AD891" i="5"/>
  <c r="O892" i="6"/>
  <c r="N892" i="6"/>
  <c r="G893" i="6"/>
  <c r="S894" i="6"/>
  <c r="AC893" i="6"/>
  <c r="H893" i="6"/>
  <c r="D967" i="6"/>
  <c r="F966" i="6"/>
  <c r="B966" i="6" s="1"/>
  <c r="A966" i="6" s="1"/>
  <c r="C967" i="6"/>
  <c r="W891" i="5"/>
  <c r="L891" i="5" s="1"/>
  <c r="V891" i="5"/>
  <c r="K891" i="5" s="1"/>
  <c r="T891" i="5"/>
  <c r="I891" i="5" s="1"/>
  <c r="U891" i="5"/>
  <c r="J891" i="5" s="1"/>
  <c r="W890" i="4"/>
  <c r="L890" i="4" s="1"/>
  <c r="V890" i="4"/>
  <c r="K890" i="4" s="1"/>
  <c r="U890" i="4"/>
  <c r="J890" i="4" s="1"/>
  <c r="T890" i="4"/>
  <c r="I890" i="4" s="1"/>
  <c r="D966" i="5"/>
  <c r="C966" i="5"/>
  <c r="F965" i="5"/>
  <c r="B965" i="5" s="1"/>
  <c r="A965" i="5" s="1"/>
  <c r="N891" i="5"/>
  <c r="O891" i="5"/>
  <c r="N890" i="4"/>
  <c r="O890" i="4"/>
  <c r="D967" i="4"/>
  <c r="C967" i="4"/>
  <c r="F966" i="4"/>
  <c r="B966" i="4" s="1"/>
  <c r="A966" i="4" s="1"/>
  <c r="W892" i="6"/>
  <c r="L892" i="6" s="1"/>
  <c r="V892" i="6"/>
  <c r="K892" i="6" s="1"/>
  <c r="T892" i="6"/>
  <c r="I892" i="6" s="1"/>
  <c r="U892" i="6"/>
  <c r="J892" i="6" s="1"/>
  <c r="G892" i="5"/>
  <c r="S893" i="5"/>
  <c r="AC892" i="5"/>
  <c r="H892" i="5"/>
  <c r="G891" i="4"/>
  <c r="AC891" i="4"/>
  <c r="S892" i="4"/>
  <c r="H891" i="4"/>
  <c r="AD892" i="5" l="1"/>
  <c r="AD893" i="6"/>
  <c r="W891" i="4"/>
  <c r="L891" i="4" s="1"/>
  <c r="U891" i="4"/>
  <c r="J891" i="4" s="1"/>
  <c r="V891" i="4"/>
  <c r="K891" i="4" s="1"/>
  <c r="T891" i="4"/>
  <c r="I891" i="4" s="1"/>
  <c r="O893" i="6"/>
  <c r="N893" i="6"/>
  <c r="S895" i="6"/>
  <c r="H894" i="6"/>
  <c r="AC894" i="6"/>
  <c r="G894" i="6"/>
  <c r="U892" i="5"/>
  <c r="J892" i="5" s="1"/>
  <c r="W892" i="5"/>
  <c r="L892" i="5" s="1"/>
  <c r="T892" i="5"/>
  <c r="I892" i="5" s="1"/>
  <c r="V892" i="5"/>
  <c r="K892" i="5" s="1"/>
  <c r="F967" i="4"/>
  <c r="B967" i="4" s="1"/>
  <c r="A967" i="4" s="1"/>
  <c r="D968" i="4"/>
  <c r="C968" i="4"/>
  <c r="D968" i="6"/>
  <c r="C968" i="6"/>
  <c r="F967" i="6"/>
  <c r="B967" i="6" s="1"/>
  <c r="A967" i="6" s="1"/>
  <c r="V893" i="6"/>
  <c r="K893" i="6" s="1"/>
  <c r="U893" i="6"/>
  <c r="J893" i="6" s="1"/>
  <c r="W893" i="6"/>
  <c r="L893" i="6" s="1"/>
  <c r="T893" i="6"/>
  <c r="I893" i="6" s="1"/>
  <c r="N892" i="5"/>
  <c r="O892" i="5"/>
  <c r="AC893" i="5"/>
  <c r="S894" i="5"/>
  <c r="H893" i="5"/>
  <c r="G893" i="5"/>
  <c r="N891" i="4"/>
  <c r="O891" i="4"/>
  <c r="S893" i="4"/>
  <c r="H892" i="4"/>
  <c r="G892" i="4"/>
  <c r="AC892" i="4"/>
  <c r="D967" i="5"/>
  <c r="C967" i="5"/>
  <c r="F966" i="5"/>
  <c r="B966" i="5" s="1"/>
  <c r="A966" i="5" s="1"/>
  <c r="AD891" i="4"/>
  <c r="AD894" i="6" l="1"/>
  <c r="G895" i="6"/>
  <c r="AC895" i="6"/>
  <c r="H895" i="6"/>
  <c r="S896" i="6"/>
  <c r="D969" i="6"/>
  <c r="F968" i="6"/>
  <c r="B968" i="6" s="1"/>
  <c r="A968" i="6" s="1"/>
  <c r="C969" i="6"/>
  <c r="D969" i="4"/>
  <c r="C969" i="4"/>
  <c r="F968" i="4"/>
  <c r="B968" i="4" s="1"/>
  <c r="A968" i="4" s="1"/>
  <c r="AD892" i="4"/>
  <c r="O893" i="5"/>
  <c r="N893" i="5"/>
  <c r="D968" i="5"/>
  <c r="C968" i="5"/>
  <c r="F967" i="5"/>
  <c r="B967" i="5" s="1"/>
  <c r="A967" i="5" s="1"/>
  <c r="W892" i="4"/>
  <c r="L892" i="4" s="1"/>
  <c r="V892" i="4"/>
  <c r="K892" i="4" s="1"/>
  <c r="U892" i="4"/>
  <c r="J892" i="4" s="1"/>
  <c r="T892" i="4"/>
  <c r="I892" i="4" s="1"/>
  <c r="G894" i="5"/>
  <c r="H894" i="5"/>
  <c r="AC894" i="5"/>
  <c r="S895" i="5"/>
  <c r="W894" i="6"/>
  <c r="L894" i="6" s="1"/>
  <c r="V894" i="6"/>
  <c r="K894" i="6" s="1"/>
  <c r="T894" i="6"/>
  <c r="I894" i="6" s="1"/>
  <c r="U894" i="6"/>
  <c r="J894" i="6" s="1"/>
  <c r="N892" i="4"/>
  <c r="O892" i="4"/>
  <c r="AD893" i="5"/>
  <c r="W893" i="5"/>
  <c r="L893" i="5" s="1"/>
  <c r="V893" i="5"/>
  <c r="K893" i="5" s="1"/>
  <c r="U893" i="5"/>
  <c r="J893" i="5" s="1"/>
  <c r="T893" i="5"/>
  <c r="I893" i="5" s="1"/>
  <c r="G893" i="4"/>
  <c r="AC893" i="4"/>
  <c r="S894" i="4"/>
  <c r="H893" i="4"/>
  <c r="O894" i="6"/>
  <c r="N894" i="6"/>
  <c r="AD895" i="6" l="1"/>
  <c r="O894" i="5"/>
  <c r="N894" i="5"/>
  <c r="U894" i="5"/>
  <c r="J894" i="5" s="1"/>
  <c r="V894" i="5"/>
  <c r="K894" i="5" s="1"/>
  <c r="W894" i="5"/>
  <c r="L894" i="5" s="1"/>
  <c r="T894" i="5"/>
  <c r="I894" i="5" s="1"/>
  <c r="AC896" i="6"/>
  <c r="S897" i="6"/>
  <c r="H896" i="6"/>
  <c r="G896" i="6"/>
  <c r="W893" i="4"/>
  <c r="L893" i="4" s="1"/>
  <c r="U893" i="4"/>
  <c r="J893" i="4" s="1"/>
  <c r="T893" i="4"/>
  <c r="I893" i="4" s="1"/>
  <c r="V893" i="4"/>
  <c r="K893" i="4" s="1"/>
  <c r="D969" i="5"/>
  <c r="C969" i="5"/>
  <c r="F968" i="5"/>
  <c r="B968" i="5" s="1"/>
  <c r="A968" i="5" s="1"/>
  <c r="O895" i="6"/>
  <c r="N895" i="6"/>
  <c r="F969" i="4"/>
  <c r="B969" i="4" s="1"/>
  <c r="A969" i="4" s="1"/>
  <c r="D970" i="4"/>
  <c r="C970" i="4"/>
  <c r="N893" i="4"/>
  <c r="O893" i="4"/>
  <c r="S895" i="4"/>
  <c r="H894" i="4"/>
  <c r="G894" i="4"/>
  <c r="AC894" i="4"/>
  <c r="AC895" i="5"/>
  <c r="S896" i="5"/>
  <c r="G895" i="5"/>
  <c r="H895" i="5"/>
  <c r="AD893" i="4"/>
  <c r="AD894" i="5"/>
  <c r="D970" i="6"/>
  <c r="C970" i="6"/>
  <c r="F969" i="6"/>
  <c r="B969" i="6" s="1"/>
  <c r="A969" i="6" s="1"/>
  <c r="U895" i="6"/>
  <c r="J895" i="6" s="1"/>
  <c r="W895" i="6"/>
  <c r="L895" i="6" s="1"/>
  <c r="V895" i="6"/>
  <c r="K895" i="6" s="1"/>
  <c r="T895" i="6"/>
  <c r="I895" i="6" s="1"/>
  <c r="AD894" i="4" l="1"/>
  <c r="W895" i="5"/>
  <c r="L895" i="5" s="1"/>
  <c r="V895" i="5"/>
  <c r="K895" i="5" s="1"/>
  <c r="U895" i="5"/>
  <c r="J895" i="5" s="1"/>
  <c r="T895" i="5"/>
  <c r="I895" i="5" s="1"/>
  <c r="D971" i="6"/>
  <c r="C971" i="6"/>
  <c r="F970" i="6"/>
  <c r="B970" i="6" s="1"/>
  <c r="A970" i="6" s="1"/>
  <c r="AD895" i="5"/>
  <c r="G896" i="5"/>
  <c r="S897" i="5"/>
  <c r="AC896" i="5"/>
  <c r="H896" i="5"/>
  <c r="W896" i="6"/>
  <c r="L896" i="6" s="1"/>
  <c r="U896" i="6"/>
  <c r="J896" i="6" s="1"/>
  <c r="T896" i="6"/>
  <c r="I896" i="6" s="1"/>
  <c r="V896" i="6"/>
  <c r="K896" i="6" s="1"/>
  <c r="D971" i="4"/>
  <c r="C971" i="4"/>
  <c r="F970" i="4"/>
  <c r="B970" i="4" s="1"/>
  <c r="A970" i="4" s="1"/>
  <c r="W894" i="4"/>
  <c r="L894" i="4" s="1"/>
  <c r="V894" i="4"/>
  <c r="K894" i="4" s="1"/>
  <c r="U894" i="4"/>
  <c r="J894" i="4" s="1"/>
  <c r="T894" i="4"/>
  <c r="I894" i="4" s="1"/>
  <c r="D970" i="5"/>
  <c r="F969" i="5"/>
  <c r="B969" i="5" s="1"/>
  <c r="A969" i="5" s="1"/>
  <c r="C970" i="5"/>
  <c r="N896" i="6"/>
  <c r="O896" i="6"/>
  <c r="N894" i="4"/>
  <c r="O894" i="4"/>
  <c r="AC897" i="6"/>
  <c r="H897" i="6"/>
  <c r="G897" i="6"/>
  <c r="S898" i="6"/>
  <c r="N895" i="5"/>
  <c r="O895" i="5"/>
  <c r="G895" i="4"/>
  <c r="AC895" i="4"/>
  <c r="S896" i="4"/>
  <c r="H895" i="4"/>
  <c r="AD896" i="6"/>
  <c r="AD896" i="5" l="1"/>
  <c r="AD897" i="6"/>
  <c r="AD895" i="4"/>
  <c r="AC898" i="6"/>
  <c r="G898" i="6"/>
  <c r="S899" i="6"/>
  <c r="H898" i="6"/>
  <c r="U897" i="6"/>
  <c r="J897" i="6" s="1"/>
  <c r="V897" i="6"/>
  <c r="K897" i="6" s="1"/>
  <c r="T897" i="6"/>
  <c r="I897" i="6" s="1"/>
  <c r="W897" i="6"/>
  <c r="L897" i="6" s="1"/>
  <c r="D971" i="5"/>
  <c r="C971" i="5"/>
  <c r="F970" i="5"/>
  <c r="B970" i="5" s="1"/>
  <c r="A970" i="5" s="1"/>
  <c r="U896" i="5"/>
  <c r="J896" i="5" s="1"/>
  <c r="T896" i="5"/>
  <c r="I896" i="5" s="1"/>
  <c r="W896" i="5"/>
  <c r="L896" i="5" s="1"/>
  <c r="V896" i="5"/>
  <c r="K896" i="5" s="1"/>
  <c r="N895" i="4"/>
  <c r="O895" i="4"/>
  <c r="O897" i="6"/>
  <c r="N897" i="6"/>
  <c r="N896" i="5"/>
  <c r="O896" i="5"/>
  <c r="F971" i="6"/>
  <c r="B971" i="6" s="1"/>
  <c r="A971" i="6" s="1"/>
  <c r="D972" i="6"/>
  <c r="C972" i="6"/>
  <c r="S897" i="4"/>
  <c r="H896" i="4"/>
  <c r="G896" i="4"/>
  <c r="AC896" i="4"/>
  <c r="AC897" i="5"/>
  <c r="S898" i="5"/>
  <c r="H897" i="5"/>
  <c r="G897" i="5"/>
  <c r="W895" i="4"/>
  <c r="L895" i="4" s="1"/>
  <c r="U895" i="4"/>
  <c r="J895" i="4" s="1"/>
  <c r="V895" i="4"/>
  <c r="K895" i="4" s="1"/>
  <c r="T895" i="4"/>
  <c r="I895" i="4" s="1"/>
  <c r="F971" i="4"/>
  <c r="B971" i="4" s="1"/>
  <c r="A971" i="4" s="1"/>
  <c r="D972" i="4"/>
  <c r="C972" i="4"/>
  <c r="AD897" i="5" l="1"/>
  <c r="AD896" i="4"/>
  <c r="D972" i="5"/>
  <c r="C972" i="5"/>
  <c r="F971" i="5"/>
  <c r="B971" i="5" s="1"/>
  <c r="A971" i="5" s="1"/>
  <c r="O898" i="6"/>
  <c r="N898" i="6"/>
  <c r="N897" i="5"/>
  <c r="O897" i="5"/>
  <c r="H899" i="6"/>
  <c r="S900" i="6"/>
  <c r="AC899" i="6"/>
  <c r="G899" i="6"/>
  <c r="D973" i="4"/>
  <c r="C973" i="4"/>
  <c r="F972" i="4"/>
  <c r="B972" i="4" s="1"/>
  <c r="A972" i="4" s="1"/>
  <c r="W896" i="4"/>
  <c r="L896" i="4" s="1"/>
  <c r="V896" i="4"/>
  <c r="K896" i="4" s="1"/>
  <c r="U896" i="4"/>
  <c r="J896" i="4" s="1"/>
  <c r="T896" i="4"/>
  <c r="I896" i="4" s="1"/>
  <c r="T898" i="6"/>
  <c r="I898" i="6" s="1"/>
  <c r="W898" i="6"/>
  <c r="L898" i="6" s="1"/>
  <c r="U898" i="6"/>
  <c r="J898" i="6" s="1"/>
  <c r="V898" i="6"/>
  <c r="K898" i="6" s="1"/>
  <c r="D973" i="6"/>
  <c r="C973" i="6"/>
  <c r="F972" i="6"/>
  <c r="B972" i="6" s="1"/>
  <c r="A972" i="6" s="1"/>
  <c r="N896" i="4"/>
  <c r="O896" i="4"/>
  <c r="AD898" i="6"/>
  <c r="G898" i="5"/>
  <c r="S899" i="5"/>
  <c r="AC898" i="5"/>
  <c r="H898" i="5"/>
  <c r="W897" i="5"/>
  <c r="L897" i="5" s="1"/>
  <c r="V897" i="5"/>
  <c r="K897" i="5" s="1"/>
  <c r="U897" i="5"/>
  <c r="J897" i="5" s="1"/>
  <c r="T897" i="5"/>
  <c r="I897" i="5" s="1"/>
  <c r="G897" i="4"/>
  <c r="AC897" i="4"/>
  <c r="S898" i="4"/>
  <c r="H897" i="4"/>
  <c r="AD897" i="4" l="1"/>
  <c r="U898" i="5"/>
  <c r="J898" i="5" s="1"/>
  <c r="V898" i="5"/>
  <c r="K898" i="5" s="1"/>
  <c r="T898" i="5"/>
  <c r="I898" i="5" s="1"/>
  <c r="W898" i="5"/>
  <c r="L898" i="5" s="1"/>
  <c r="F973" i="6"/>
  <c r="B973" i="6" s="1"/>
  <c r="A973" i="6" s="1"/>
  <c r="D974" i="6"/>
  <c r="C974" i="6"/>
  <c r="AC900" i="6"/>
  <c r="H900" i="6"/>
  <c r="G900" i="6"/>
  <c r="S901" i="6"/>
  <c r="D973" i="5"/>
  <c r="C973" i="5"/>
  <c r="F972" i="5"/>
  <c r="B972" i="5" s="1"/>
  <c r="A972" i="5" s="1"/>
  <c r="AD899" i="6"/>
  <c r="N897" i="4"/>
  <c r="O897" i="4"/>
  <c r="S899" i="4"/>
  <c r="H898" i="4"/>
  <c r="G898" i="4"/>
  <c r="AC898" i="4"/>
  <c r="N898" i="5"/>
  <c r="O898" i="5"/>
  <c r="N899" i="6"/>
  <c r="O899" i="6"/>
  <c r="AD898" i="5"/>
  <c r="U899" i="6"/>
  <c r="J899" i="6" s="1"/>
  <c r="T899" i="6"/>
  <c r="I899" i="6" s="1"/>
  <c r="W899" i="6"/>
  <c r="L899" i="6" s="1"/>
  <c r="V899" i="6"/>
  <c r="K899" i="6" s="1"/>
  <c r="W897" i="4"/>
  <c r="L897" i="4" s="1"/>
  <c r="U897" i="4"/>
  <c r="J897" i="4" s="1"/>
  <c r="V897" i="4"/>
  <c r="K897" i="4" s="1"/>
  <c r="T897" i="4"/>
  <c r="I897" i="4" s="1"/>
  <c r="AC899" i="5"/>
  <c r="S900" i="5"/>
  <c r="G899" i="5"/>
  <c r="H899" i="5"/>
  <c r="F973" i="4"/>
  <c r="B973" i="4" s="1"/>
  <c r="A973" i="4" s="1"/>
  <c r="D974" i="4"/>
  <c r="C974" i="4"/>
  <c r="AD898" i="4" l="1"/>
  <c r="G899" i="4"/>
  <c r="AC899" i="4"/>
  <c r="S900" i="4"/>
  <c r="H899" i="4"/>
  <c r="G900" i="5"/>
  <c r="S901" i="5"/>
  <c r="AC900" i="5"/>
  <c r="H900" i="5"/>
  <c r="H901" i="6"/>
  <c r="AC901" i="6"/>
  <c r="G901" i="6"/>
  <c r="S902" i="6"/>
  <c r="D975" i="4"/>
  <c r="C975" i="4"/>
  <c r="F974" i="4"/>
  <c r="B974" i="4" s="1"/>
  <c r="A974" i="4" s="1"/>
  <c r="AD899" i="5"/>
  <c r="T900" i="6"/>
  <c r="I900" i="6" s="1"/>
  <c r="W900" i="6"/>
  <c r="L900" i="6" s="1"/>
  <c r="V900" i="6"/>
  <c r="K900" i="6" s="1"/>
  <c r="U900" i="6"/>
  <c r="J900" i="6" s="1"/>
  <c r="W898" i="4"/>
  <c r="L898" i="4" s="1"/>
  <c r="V898" i="4"/>
  <c r="K898" i="4" s="1"/>
  <c r="U898" i="4"/>
  <c r="J898" i="4" s="1"/>
  <c r="T898" i="4"/>
  <c r="I898" i="4" s="1"/>
  <c r="D975" i="6"/>
  <c r="C975" i="6"/>
  <c r="F974" i="6"/>
  <c r="B974" i="6" s="1"/>
  <c r="A974" i="6" s="1"/>
  <c r="O899" i="5"/>
  <c r="N899" i="5"/>
  <c r="D974" i="5"/>
  <c r="C974" i="5"/>
  <c r="F973" i="5"/>
  <c r="B973" i="5" s="1"/>
  <c r="A973" i="5" s="1"/>
  <c r="W899" i="5"/>
  <c r="L899" i="5" s="1"/>
  <c r="V899" i="5"/>
  <c r="K899" i="5" s="1"/>
  <c r="T899" i="5"/>
  <c r="I899" i="5" s="1"/>
  <c r="U899" i="5"/>
  <c r="J899" i="5" s="1"/>
  <c r="O900" i="6"/>
  <c r="N900" i="6"/>
  <c r="AD900" i="6"/>
  <c r="N898" i="4"/>
  <c r="O898" i="4"/>
  <c r="AD901" i="6" l="1"/>
  <c r="AD899" i="4"/>
  <c r="U900" i="5"/>
  <c r="J900" i="5" s="1"/>
  <c r="W900" i="5"/>
  <c r="L900" i="5" s="1"/>
  <c r="T900" i="5"/>
  <c r="I900" i="5" s="1"/>
  <c r="V900" i="5"/>
  <c r="K900" i="5" s="1"/>
  <c r="AC902" i="6"/>
  <c r="H902" i="6"/>
  <c r="G902" i="6"/>
  <c r="S903" i="6"/>
  <c r="U901" i="6"/>
  <c r="J901" i="6" s="1"/>
  <c r="T901" i="6"/>
  <c r="I901" i="6" s="1"/>
  <c r="V901" i="6"/>
  <c r="K901" i="6" s="1"/>
  <c r="W901" i="6"/>
  <c r="L901" i="6" s="1"/>
  <c r="AC901" i="5"/>
  <c r="S902" i="5"/>
  <c r="H901" i="5"/>
  <c r="G901" i="5"/>
  <c r="O899" i="4"/>
  <c r="N899" i="4"/>
  <c r="N901" i="6"/>
  <c r="O901" i="6"/>
  <c r="S901" i="4"/>
  <c r="H900" i="4"/>
  <c r="G900" i="4"/>
  <c r="AC900" i="4"/>
  <c r="D975" i="5"/>
  <c r="C975" i="5"/>
  <c r="F974" i="5"/>
  <c r="B974" i="5" s="1"/>
  <c r="A974" i="5" s="1"/>
  <c r="O900" i="5"/>
  <c r="N900" i="5"/>
  <c r="F975" i="6"/>
  <c r="B975" i="6" s="1"/>
  <c r="A975" i="6" s="1"/>
  <c r="D976" i="6"/>
  <c r="C976" i="6"/>
  <c r="F975" i="4"/>
  <c r="B975" i="4" s="1"/>
  <c r="A975" i="4" s="1"/>
  <c r="D976" i="4"/>
  <c r="C976" i="4"/>
  <c r="AD900" i="5"/>
  <c r="W899" i="4"/>
  <c r="L899" i="4" s="1"/>
  <c r="U899" i="4"/>
  <c r="J899" i="4" s="1"/>
  <c r="V899" i="4"/>
  <c r="K899" i="4" s="1"/>
  <c r="T899" i="4"/>
  <c r="I899" i="4" s="1"/>
  <c r="AD902" i="6" l="1"/>
  <c r="AD900" i="4"/>
  <c r="AD901" i="5"/>
  <c r="D977" i="4"/>
  <c r="C977" i="4"/>
  <c r="F976" i="4"/>
  <c r="B976" i="4" s="1"/>
  <c r="A976" i="4" s="1"/>
  <c r="D976" i="5"/>
  <c r="C976" i="5"/>
  <c r="F975" i="5"/>
  <c r="B975" i="5" s="1"/>
  <c r="A975" i="5" s="1"/>
  <c r="N902" i="6"/>
  <c r="O902" i="6"/>
  <c r="W900" i="4"/>
  <c r="L900" i="4" s="1"/>
  <c r="V900" i="4"/>
  <c r="K900" i="4" s="1"/>
  <c r="U900" i="4"/>
  <c r="J900" i="4" s="1"/>
  <c r="T900" i="4"/>
  <c r="I900" i="4" s="1"/>
  <c r="W901" i="5"/>
  <c r="L901" i="5" s="1"/>
  <c r="V901" i="5"/>
  <c r="K901" i="5" s="1"/>
  <c r="U901" i="5"/>
  <c r="J901" i="5" s="1"/>
  <c r="T901" i="5"/>
  <c r="I901" i="5" s="1"/>
  <c r="N900" i="4"/>
  <c r="O900" i="4"/>
  <c r="O901" i="5"/>
  <c r="N901" i="5"/>
  <c r="H903" i="6"/>
  <c r="S904" i="6"/>
  <c r="G903" i="6"/>
  <c r="AC903" i="6"/>
  <c r="D977" i="6"/>
  <c r="C977" i="6"/>
  <c r="F976" i="6"/>
  <c r="B976" i="6" s="1"/>
  <c r="A976" i="6" s="1"/>
  <c r="G901" i="4"/>
  <c r="AC901" i="4"/>
  <c r="S902" i="4"/>
  <c r="H901" i="4"/>
  <c r="G902" i="5"/>
  <c r="H902" i="5"/>
  <c r="S903" i="5"/>
  <c r="AC902" i="5"/>
  <c r="V902" i="6"/>
  <c r="K902" i="6" s="1"/>
  <c r="T902" i="6"/>
  <c r="I902" i="6" s="1"/>
  <c r="U902" i="6"/>
  <c r="J902" i="6" s="1"/>
  <c r="W902" i="6"/>
  <c r="L902" i="6" s="1"/>
  <c r="AD902" i="5" l="1"/>
  <c r="AD901" i="4"/>
  <c r="W901" i="4"/>
  <c r="L901" i="4" s="1"/>
  <c r="U901" i="4"/>
  <c r="J901" i="4" s="1"/>
  <c r="T901" i="4"/>
  <c r="I901" i="4" s="1"/>
  <c r="V901" i="4"/>
  <c r="K901" i="4" s="1"/>
  <c r="O903" i="6"/>
  <c r="N903" i="6"/>
  <c r="AC903" i="5"/>
  <c r="S904" i="5"/>
  <c r="G903" i="5"/>
  <c r="H903" i="5"/>
  <c r="O902" i="5"/>
  <c r="N902" i="5"/>
  <c r="F977" i="4"/>
  <c r="B977" i="4" s="1"/>
  <c r="A977" i="4" s="1"/>
  <c r="D978" i="4"/>
  <c r="C978" i="4"/>
  <c r="U902" i="5"/>
  <c r="J902" i="5" s="1"/>
  <c r="W902" i="5"/>
  <c r="L902" i="5" s="1"/>
  <c r="V902" i="5"/>
  <c r="K902" i="5" s="1"/>
  <c r="T902" i="5"/>
  <c r="I902" i="5" s="1"/>
  <c r="F977" i="6"/>
  <c r="B977" i="6" s="1"/>
  <c r="A977" i="6" s="1"/>
  <c r="D978" i="6"/>
  <c r="C978" i="6"/>
  <c r="O901" i="4"/>
  <c r="N901" i="4"/>
  <c r="D977" i="5"/>
  <c r="C977" i="5"/>
  <c r="F976" i="5"/>
  <c r="B976" i="5" s="1"/>
  <c r="A976" i="5" s="1"/>
  <c r="U903" i="6"/>
  <c r="J903" i="6" s="1"/>
  <c r="T903" i="6"/>
  <c r="I903" i="6" s="1"/>
  <c r="W903" i="6"/>
  <c r="L903" i="6" s="1"/>
  <c r="V903" i="6"/>
  <c r="K903" i="6" s="1"/>
  <c r="AC904" i="6"/>
  <c r="H904" i="6"/>
  <c r="S905" i="6"/>
  <c r="G904" i="6"/>
  <c r="S903" i="4"/>
  <c r="H902" i="4"/>
  <c r="G902" i="4"/>
  <c r="AC902" i="4"/>
  <c r="AD903" i="6"/>
  <c r="AD904" i="6" l="1"/>
  <c r="AD902" i="4"/>
  <c r="AD903" i="5"/>
  <c r="O902" i="4"/>
  <c r="N902" i="4"/>
  <c r="V904" i="6"/>
  <c r="K904" i="6" s="1"/>
  <c r="T904" i="6"/>
  <c r="I904" i="6" s="1"/>
  <c r="U904" i="6"/>
  <c r="J904" i="6" s="1"/>
  <c r="W904" i="6"/>
  <c r="L904" i="6" s="1"/>
  <c r="H905" i="6"/>
  <c r="S906" i="6"/>
  <c r="AC905" i="6"/>
  <c r="G905" i="6"/>
  <c r="G903" i="4"/>
  <c r="AC903" i="4"/>
  <c r="S904" i="4"/>
  <c r="H903" i="4"/>
  <c r="N904" i="6"/>
  <c r="O904" i="6"/>
  <c r="N903" i="5"/>
  <c r="O903" i="5"/>
  <c r="D978" i="5"/>
  <c r="C978" i="5"/>
  <c r="F977" i="5"/>
  <c r="B977" i="5" s="1"/>
  <c r="A977" i="5" s="1"/>
  <c r="D979" i="4"/>
  <c r="C979" i="4"/>
  <c r="F978" i="4"/>
  <c r="B978" i="4" s="1"/>
  <c r="A978" i="4" s="1"/>
  <c r="W903" i="5"/>
  <c r="L903" i="5" s="1"/>
  <c r="V903" i="5"/>
  <c r="K903" i="5" s="1"/>
  <c r="T903" i="5"/>
  <c r="I903" i="5" s="1"/>
  <c r="U903" i="5"/>
  <c r="J903" i="5" s="1"/>
  <c r="D979" i="6"/>
  <c r="C979" i="6"/>
  <c r="F978" i="6"/>
  <c r="B978" i="6" s="1"/>
  <c r="A978" i="6" s="1"/>
  <c r="W902" i="4"/>
  <c r="L902" i="4" s="1"/>
  <c r="V902" i="4"/>
  <c r="K902" i="4" s="1"/>
  <c r="U902" i="4"/>
  <c r="J902" i="4" s="1"/>
  <c r="T902" i="4"/>
  <c r="I902" i="4" s="1"/>
  <c r="G904" i="5"/>
  <c r="S905" i="5"/>
  <c r="AC904" i="5"/>
  <c r="H904" i="5"/>
  <c r="AD903" i="4" l="1"/>
  <c r="N905" i="6"/>
  <c r="O905" i="6"/>
  <c r="D979" i="5"/>
  <c r="C979" i="5"/>
  <c r="F978" i="5"/>
  <c r="B978" i="5" s="1"/>
  <c r="A978" i="5" s="1"/>
  <c r="O903" i="4"/>
  <c r="N903" i="4"/>
  <c r="S905" i="4"/>
  <c r="H904" i="4"/>
  <c r="G904" i="4"/>
  <c r="AC904" i="4"/>
  <c r="U904" i="5"/>
  <c r="J904" i="5" s="1"/>
  <c r="W904" i="5"/>
  <c r="L904" i="5" s="1"/>
  <c r="V904" i="5"/>
  <c r="K904" i="5" s="1"/>
  <c r="T904" i="5"/>
  <c r="I904" i="5" s="1"/>
  <c r="F979" i="6"/>
  <c r="B979" i="6" s="1"/>
  <c r="A979" i="6" s="1"/>
  <c r="D980" i="6"/>
  <c r="C980" i="6"/>
  <c r="F979" i="4"/>
  <c r="B979" i="4" s="1"/>
  <c r="A979" i="4" s="1"/>
  <c r="D980" i="4"/>
  <c r="C980" i="4"/>
  <c r="W903" i="4"/>
  <c r="L903" i="4" s="1"/>
  <c r="U903" i="4"/>
  <c r="J903" i="4" s="1"/>
  <c r="V903" i="4"/>
  <c r="K903" i="4" s="1"/>
  <c r="T903" i="4"/>
  <c r="I903" i="4" s="1"/>
  <c r="U905" i="6"/>
  <c r="J905" i="6" s="1"/>
  <c r="T905" i="6"/>
  <c r="I905" i="6" s="1"/>
  <c r="W905" i="6"/>
  <c r="L905" i="6" s="1"/>
  <c r="V905" i="6"/>
  <c r="K905" i="6" s="1"/>
  <c r="O904" i="5"/>
  <c r="N904" i="5"/>
  <c r="AD904" i="5"/>
  <c r="AD905" i="6"/>
  <c r="AC905" i="5"/>
  <c r="S906" i="5"/>
  <c r="H905" i="5"/>
  <c r="G905" i="5"/>
  <c r="AC906" i="6"/>
  <c r="H906" i="6"/>
  <c r="G906" i="6"/>
  <c r="S907" i="6"/>
  <c r="AD906" i="6" l="1"/>
  <c r="G906" i="5"/>
  <c r="H906" i="5"/>
  <c r="AC906" i="5"/>
  <c r="S907" i="5"/>
  <c r="D981" i="6"/>
  <c r="C981" i="6"/>
  <c r="F980" i="6"/>
  <c r="B980" i="6" s="1"/>
  <c r="A980" i="6" s="1"/>
  <c r="AD905" i="5"/>
  <c r="D981" i="4"/>
  <c r="C981" i="4"/>
  <c r="F980" i="4"/>
  <c r="B980" i="4" s="1"/>
  <c r="A980" i="4" s="1"/>
  <c r="AD904" i="4"/>
  <c r="H907" i="6"/>
  <c r="S908" i="6"/>
  <c r="AC907" i="6"/>
  <c r="G907" i="6"/>
  <c r="W904" i="4"/>
  <c r="L904" i="4" s="1"/>
  <c r="V904" i="4"/>
  <c r="K904" i="4" s="1"/>
  <c r="U904" i="4"/>
  <c r="J904" i="4" s="1"/>
  <c r="T904" i="4"/>
  <c r="I904" i="4" s="1"/>
  <c r="V906" i="6"/>
  <c r="K906" i="6" s="1"/>
  <c r="T906" i="6"/>
  <c r="I906" i="6" s="1"/>
  <c r="W906" i="6"/>
  <c r="L906" i="6" s="1"/>
  <c r="U906" i="6"/>
  <c r="J906" i="6" s="1"/>
  <c r="O904" i="4"/>
  <c r="N904" i="4"/>
  <c r="D980" i="5"/>
  <c r="C980" i="5"/>
  <c r="F979" i="5"/>
  <c r="B979" i="5" s="1"/>
  <c r="A979" i="5" s="1"/>
  <c r="O905" i="5"/>
  <c r="N905" i="5"/>
  <c r="N906" i="6"/>
  <c r="O906" i="6"/>
  <c r="G905" i="4"/>
  <c r="AC905" i="4"/>
  <c r="S906" i="4"/>
  <c r="H905" i="4"/>
  <c r="W905" i="5"/>
  <c r="L905" i="5" s="1"/>
  <c r="V905" i="5"/>
  <c r="K905" i="5" s="1"/>
  <c r="U905" i="5"/>
  <c r="J905" i="5" s="1"/>
  <c r="T905" i="5"/>
  <c r="I905" i="5" s="1"/>
  <c r="AD906" i="5" l="1"/>
  <c r="AD905" i="4"/>
  <c r="S907" i="4"/>
  <c r="H906" i="4"/>
  <c r="G906" i="4"/>
  <c r="AC906" i="4"/>
  <c r="O907" i="6"/>
  <c r="N907" i="6"/>
  <c r="N905" i="4"/>
  <c r="O905" i="4"/>
  <c r="U907" i="6"/>
  <c r="J907" i="6" s="1"/>
  <c r="T907" i="6"/>
  <c r="I907" i="6" s="1"/>
  <c r="W907" i="6"/>
  <c r="L907" i="6" s="1"/>
  <c r="V907" i="6"/>
  <c r="K907" i="6" s="1"/>
  <c r="F981" i="4"/>
  <c r="B981" i="4" s="1"/>
  <c r="A981" i="4" s="1"/>
  <c r="D982" i="4"/>
  <c r="C982" i="4"/>
  <c r="W905" i="4"/>
  <c r="L905" i="4" s="1"/>
  <c r="U905" i="4"/>
  <c r="J905" i="4" s="1"/>
  <c r="V905" i="4"/>
  <c r="K905" i="4" s="1"/>
  <c r="T905" i="4"/>
  <c r="I905" i="4" s="1"/>
  <c r="AD907" i="6"/>
  <c r="AC907" i="5"/>
  <c r="S908" i="5"/>
  <c r="H907" i="5"/>
  <c r="G907" i="5"/>
  <c r="D981" i="5"/>
  <c r="C981" i="5"/>
  <c r="F980" i="5"/>
  <c r="B980" i="5" s="1"/>
  <c r="A980" i="5" s="1"/>
  <c r="AC908" i="6"/>
  <c r="H908" i="6"/>
  <c r="G908" i="6"/>
  <c r="S909" i="6"/>
  <c r="F981" i="6"/>
  <c r="B981" i="6" s="1"/>
  <c r="A981" i="6" s="1"/>
  <c r="D982" i="6"/>
  <c r="C982" i="6"/>
  <c r="N906" i="5"/>
  <c r="O906" i="5"/>
  <c r="U906" i="5"/>
  <c r="J906" i="5" s="1"/>
  <c r="V906" i="5"/>
  <c r="K906" i="5" s="1"/>
  <c r="T906" i="5"/>
  <c r="I906" i="5" s="1"/>
  <c r="W906" i="5"/>
  <c r="L906" i="5" s="1"/>
  <c r="AD908" i="6" l="1"/>
  <c r="AD906" i="4"/>
  <c r="V908" i="6"/>
  <c r="K908" i="6" s="1"/>
  <c r="T908" i="6"/>
  <c r="I908" i="6" s="1"/>
  <c r="W908" i="6"/>
  <c r="L908" i="6" s="1"/>
  <c r="U908" i="6"/>
  <c r="J908" i="6" s="1"/>
  <c r="D982" i="5"/>
  <c r="C982" i="5"/>
  <c r="F981" i="5"/>
  <c r="B981" i="5" s="1"/>
  <c r="A981" i="5" s="1"/>
  <c r="O908" i="6"/>
  <c r="N908" i="6"/>
  <c r="W907" i="5"/>
  <c r="L907" i="5" s="1"/>
  <c r="V907" i="5"/>
  <c r="K907" i="5" s="1"/>
  <c r="T907" i="5"/>
  <c r="I907" i="5" s="1"/>
  <c r="U907" i="5"/>
  <c r="J907" i="5" s="1"/>
  <c r="O907" i="5"/>
  <c r="N907" i="5"/>
  <c r="H909" i="6"/>
  <c r="S910" i="6"/>
  <c r="AC909" i="6"/>
  <c r="G909" i="6"/>
  <c r="D983" i="6"/>
  <c r="C983" i="6"/>
  <c r="F982" i="6"/>
  <c r="B982" i="6" s="1"/>
  <c r="A982" i="6" s="1"/>
  <c r="G908" i="5"/>
  <c r="S909" i="5"/>
  <c r="AC908" i="5"/>
  <c r="H908" i="5"/>
  <c r="AD907" i="5"/>
  <c r="D983" i="4"/>
  <c r="C983" i="4"/>
  <c r="F982" i="4"/>
  <c r="B982" i="4" s="1"/>
  <c r="A982" i="4" s="1"/>
  <c r="W906" i="4"/>
  <c r="L906" i="4" s="1"/>
  <c r="V906" i="4"/>
  <c r="K906" i="4" s="1"/>
  <c r="U906" i="4"/>
  <c r="J906" i="4" s="1"/>
  <c r="T906" i="4"/>
  <c r="I906" i="4" s="1"/>
  <c r="N906" i="4"/>
  <c r="O906" i="4"/>
  <c r="G907" i="4"/>
  <c r="AC907" i="4"/>
  <c r="S908" i="4"/>
  <c r="H907" i="4"/>
  <c r="AD908" i="5" l="1"/>
  <c r="AC909" i="5"/>
  <c r="S910" i="5"/>
  <c r="H909" i="5"/>
  <c r="G909" i="5"/>
  <c r="AD909" i="6"/>
  <c r="U909" i="6"/>
  <c r="J909" i="6" s="1"/>
  <c r="T909" i="6"/>
  <c r="I909" i="6" s="1"/>
  <c r="W909" i="6"/>
  <c r="L909" i="6" s="1"/>
  <c r="V909" i="6"/>
  <c r="K909" i="6" s="1"/>
  <c r="F983" i="4"/>
  <c r="B983" i="4" s="1"/>
  <c r="A983" i="4" s="1"/>
  <c r="D984" i="4"/>
  <c r="C984" i="4"/>
  <c r="U908" i="5"/>
  <c r="J908" i="5" s="1"/>
  <c r="W908" i="5"/>
  <c r="L908" i="5" s="1"/>
  <c r="T908" i="5"/>
  <c r="I908" i="5" s="1"/>
  <c r="V908" i="5"/>
  <c r="K908" i="5" s="1"/>
  <c r="AC910" i="6"/>
  <c r="H910" i="6"/>
  <c r="G910" i="6"/>
  <c r="S911" i="6"/>
  <c r="N909" i="6"/>
  <c r="O909" i="6"/>
  <c r="N907" i="4"/>
  <c r="O907" i="4"/>
  <c r="S909" i="4"/>
  <c r="H908" i="4"/>
  <c r="G908" i="4"/>
  <c r="AC908" i="4"/>
  <c r="AD907" i="4"/>
  <c r="F983" i="6"/>
  <c r="B983" i="6" s="1"/>
  <c r="A983" i="6" s="1"/>
  <c r="D984" i="6"/>
  <c r="C984" i="6"/>
  <c r="D983" i="5"/>
  <c r="C983" i="5"/>
  <c r="F982" i="5"/>
  <c r="B982" i="5" s="1"/>
  <c r="A982" i="5" s="1"/>
  <c r="W907" i="4"/>
  <c r="L907" i="4" s="1"/>
  <c r="U907" i="4"/>
  <c r="J907" i="4" s="1"/>
  <c r="V907" i="4"/>
  <c r="K907" i="4" s="1"/>
  <c r="T907" i="4"/>
  <c r="I907" i="4" s="1"/>
  <c r="O908" i="5"/>
  <c r="N908" i="5"/>
  <c r="H911" i="6" l="1"/>
  <c r="S912" i="6"/>
  <c r="AC911" i="6"/>
  <c r="G911" i="6"/>
  <c r="O908" i="4"/>
  <c r="N908" i="4"/>
  <c r="V910" i="6"/>
  <c r="K910" i="6" s="1"/>
  <c r="T910" i="6"/>
  <c r="I910" i="6" s="1"/>
  <c r="U910" i="6"/>
  <c r="J910" i="6" s="1"/>
  <c r="W910" i="6"/>
  <c r="L910" i="6" s="1"/>
  <c r="D985" i="4"/>
  <c r="C985" i="4"/>
  <c r="F984" i="4"/>
  <c r="B984" i="4" s="1"/>
  <c r="A984" i="4" s="1"/>
  <c r="G909" i="4"/>
  <c r="AC909" i="4"/>
  <c r="S910" i="4"/>
  <c r="H909" i="4"/>
  <c r="N910" i="6"/>
  <c r="O910" i="6"/>
  <c r="AD910" i="6"/>
  <c r="W908" i="4"/>
  <c r="L908" i="4" s="1"/>
  <c r="V908" i="4"/>
  <c r="K908" i="4" s="1"/>
  <c r="U908" i="4"/>
  <c r="J908" i="4" s="1"/>
  <c r="T908" i="4"/>
  <c r="I908" i="4" s="1"/>
  <c r="D985" i="6"/>
  <c r="C985" i="6"/>
  <c r="F984" i="6"/>
  <c r="B984" i="6" s="1"/>
  <c r="A984" i="6" s="1"/>
  <c r="W909" i="5"/>
  <c r="L909" i="5" s="1"/>
  <c r="V909" i="5"/>
  <c r="K909" i="5" s="1"/>
  <c r="U909" i="5"/>
  <c r="J909" i="5" s="1"/>
  <c r="T909" i="5"/>
  <c r="I909" i="5" s="1"/>
  <c r="O909" i="5"/>
  <c r="N909" i="5"/>
  <c r="G910" i="5"/>
  <c r="H910" i="5"/>
  <c r="S911" i="5"/>
  <c r="AC910" i="5"/>
  <c r="D984" i="5"/>
  <c r="C984" i="5"/>
  <c r="F983" i="5"/>
  <c r="B983" i="5" s="1"/>
  <c r="A983" i="5" s="1"/>
  <c r="AD908" i="4"/>
  <c r="AD909" i="5"/>
  <c r="N911" i="6" l="1"/>
  <c r="O911" i="6"/>
  <c r="F985" i="6"/>
  <c r="B985" i="6" s="1"/>
  <c r="A985" i="6" s="1"/>
  <c r="D986" i="6"/>
  <c r="C986" i="6"/>
  <c r="AD910" i="5"/>
  <c r="W909" i="4"/>
  <c r="L909" i="4" s="1"/>
  <c r="U909" i="4"/>
  <c r="J909" i="4" s="1"/>
  <c r="V909" i="4"/>
  <c r="K909" i="4" s="1"/>
  <c r="T909" i="4"/>
  <c r="I909" i="4" s="1"/>
  <c r="AC911" i="5"/>
  <c r="S912" i="5"/>
  <c r="G911" i="5"/>
  <c r="H911" i="5"/>
  <c r="F985" i="4"/>
  <c r="B985" i="4" s="1"/>
  <c r="A985" i="4" s="1"/>
  <c r="D986" i="4"/>
  <c r="C986" i="4"/>
  <c r="N910" i="5"/>
  <c r="O910" i="5"/>
  <c r="U910" i="5"/>
  <c r="J910" i="5" s="1"/>
  <c r="V910" i="5"/>
  <c r="K910" i="5" s="1"/>
  <c r="T910" i="5"/>
  <c r="I910" i="5" s="1"/>
  <c r="W910" i="5"/>
  <c r="L910" i="5" s="1"/>
  <c r="O909" i="4"/>
  <c r="N909" i="4"/>
  <c r="U911" i="6"/>
  <c r="J911" i="6" s="1"/>
  <c r="T911" i="6"/>
  <c r="I911" i="6" s="1"/>
  <c r="W911" i="6"/>
  <c r="L911" i="6" s="1"/>
  <c r="V911" i="6"/>
  <c r="K911" i="6" s="1"/>
  <c r="D985" i="5"/>
  <c r="C985" i="5"/>
  <c r="F984" i="5"/>
  <c r="B984" i="5" s="1"/>
  <c r="A984" i="5" s="1"/>
  <c r="S911" i="4"/>
  <c r="H910" i="4"/>
  <c r="G910" i="4"/>
  <c r="AC910" i="4"/>
  <c r="AD911" i="6"/>
  <c r="AD909" i="4"/>
  <c r="AC912" i="6"/>
  <c r="H912" i="6"/>
  <c r="G912" i="6"/>
  <c r="S913" i="6"/>
  <c r="AD911" i="5" l="1"/>
  <c r="G912" i="5"/>
  <c r="S913" i="5"/>
  <c r="AC912" i="5"/>
  <c r="H912" i="5"/>
  <c r="AD910" i="4"/>
  <c r="D987" i="4"/>
  <c r="C987" i="4"/>
  <c r="F986" i="4"/>
  <c r="B986" i="4" s="1"/>
  <c r="A986" i="4" s="1"/>
  <c r="D986" i="5"/>
  <c r="C986" i="5"/>
  <c r="F985" i="5"/>
  <c r="B985" i="5" s="1"/>
  <c r="A985" i="5" s="1"/>
  <c r="W910" i="4"/>
  <c r="L910" i="4" s="1"/>
  <c r="V910" i="4"/>
  <c r="K910" i="4" s="1"/>
  <c r="U910" i="4"/>
  <c r="J910" i="4" s="1"/>
  <c r="T910" i="4"/>
  <c r="I910" i="4" s="1"/>
  <c r="D987" i="6"/>
  <c r="C987" i="6"/>
  <c r="F986" i="6"/>
  <c r="B986" i="6" s="1"/>
  <c r="A986" i="6" s="1"/>
  <c r="V912" i="6"/>
  <c r="K912" i="6" s="1"/>
  <c r="T912" i="6"/>
  <c r="I912" i="6" s="1"/>
  <c r="W912" i="6"/>
  <c r="L912" i="6" s="1"/>
  <c r="U912" i="6"/>
  <c r="J912" i="6" s="1"/>
  <c r="G911" i="4"/>
  <c r="AC911" i="4"/>
  <c r="S912" i="4"/>
  <c r="H911" i="4"/>
  <c r="H913" i="6"/>
  <c r="S914" i="6"/>
  <c r="G913" i="6"/>
  <c r="AC913" i="6"/>
  <c r="N912" i="6"/>
  <c r="O912" i="6"/>
  <c r="O911" i="5"/>
  <c r="N911" i="5"/>
  <c r="O910" i="4"/>
  <c r="N910" i="4"/>
  <c r="AD912" i="6"/>
  <c r="W911" i="5"/>
  <c r="L911" i="5" s="1"/>
  <c r="V911" i="5"/>
  <c r="K911" i="5" s="1"/>
  <c r="U911" i="5"/>
  <c r="J911" i="5" s="1"/>
  <c r="T911" i="5"/>
  <c r="I911" i="5" s="1"/>
  <c r="AD912" i="5" l="1"/>
  <c r="AD911" i="4"/>
  <c r="AC914" i="6"/>
  <c r="H914" i="6"/>
  <c r="G914" i="6"/>
  <c r="S915" i="6"/>
  <c r="D987" i="5"/>
  <c r="C987" i="5"/>
  <c r="F986" i="5"/>
  <c r="B986" i="5" s="1"/>
  <c r="A986" i="5" s="1"/>
  <c r="O913" i="6"/>
  <c r="N913" i="6"/>
  <c r="O911" i="4"/>
  <c r="N911" i="4"/>
  <c r="S913" i="4"/>
  <c r="H912" i="4"/>
  <c r="G912" i="4"/>
  <c r="AC912" i="4"/>
  <c r="O912" i="5"/>
  <c r="N912" i="5"/>
  <c r="F987" i="6"/>
  <c r="B987" i="6" s="1"/>
  <c r="A987" i="6" s="1"/>
  <c r="D988" i="6"/>
  <c r="C988" i="6"/>
  <c r="U913" i="6"/>
  <c r="J913" i="6" s="1"/>
  <c r="T913" i="6"/>
  <c r="I913" i="6" s="1"/>
  <c r="W913" i="6"/>
  <c r="L913" i="6" s="1"/>
  <c r="V913" i="6"/>
  <c r="K913" i="6" s="1"/>
  <c r="W911" i="4"/>
  <c r="L911" i="4" s="1"/>
  <c r="U911" i="4"/>
  <c r="J911" i="4" s="1"/>
  <c r="V911" i="4"/>
  <c r="K911" i="4" s="1"/>
  <c r="T911" i="4"/>
  <c r="I911" i="4" s="1"/>
  <c r="AC913" i="5"/>
  <c r="S914" i="5"/>
  <c r="H913" i="5"/>
  <c r="G913" i="5"/>
  <c r="AD913" i="6"/>
  <c r="F987" i="4"/>
  <c r="B987" i="4" s="1"/>
  <c r="A987" i="4" s="1"/>
  <c r="D988" i="4"/>
  <c r="C988" i="4"/>
  <c r="U912" i="5"/>
  <c r="J912" i="5" s="1"/>
  <c r="T912" i="5"/>
  <c r="I912" i="5" s="1"/>
  <c r="W912" i="5"/>
  <c r="L912" i="5" s="1"/>
  <c r="V912" i="5"/>
  <c r="K912" i="5" s="1"/>
  <c r="AD912" i="4" l="1"/>
  <c r="AD914" i="6"/>
  <c r="D989" i="4"/>
  <c r="C989" i="4"/>
  <c r="F988" i="4"/>
  <c r="B988" i="4" s="1"/>
  <c r="A988" i="4" s="1"/>
  <c r="G914" i="5"/>
  <c r="S915" i="5"/>
  <c r="AC914" i="5"/>
  <c r="H914" i="5"/>
  <c r="D988" i="5"/>
  <c r="C988" i="5"/>
  <c r="F987" i="5"/>
  <c r="B987" i="5" s="1"/>
  <c r="A987" i="5" s="1"/>
  <c r="AD913" i="5"/>
  <c r="H915" i="6"/>
  <c r="S916" i="6"/>
  <c r="G915" i="6"/>
  <c r="AC915" i="6"/>
  <c r="W912" i="4"/>
  <c r="L912" i="4" s="1"/>
  <c r="V912" i="4"/>
  <c r="K912" i="4" s="1"/>
  <c r="U912" i="4"/>
  <c r="J912" i="4" s="1"/>
  <c r="T912" i="4"/>
  <c r="I912" i="4" s="1"/>
  <c r="V914" i="6"/>
  <c r="K914" i="6" s="1"/>
  <c r="T914" i="6"/>
  <c r="I914" i="6" s="1"/>
  <c r="U914" i="6"/>
  <c r="J914" i="6" s="1"/>
  <c r="W914" i="6"/>
  <c r="L914" i="6" s="1"/>
  <c r="N913" i="5"/>
  <c r="O913" i="5"/>
  <c r="D989" i="6"/>
  <c r="C989" i="6"/>
  <c r="F988" i="6"/>
  <c r="B988" i="6" s="1"/>
  <c r="A988" i="6" s="1"/>
  <c r="N912" i="4"/>
  <c r="O912" i="4"/>
  <c r="O914" i="6"/>
  <c r="N914" i="6"/>
  <c r="W913" i="5"/>
  <c r="L913" i="5" s="1"/>
  <c r="V913" i="5"/>
  <c r="K913" i="5" s="1"/>
  <c r="U913" i="5"/>
  <c r="J913" i="5" s="1"/>
  <c r="T913" i="5"/>
  <c r="I913" i="5" s="1"/>
  <c r="G913" i="4"/>
  <c r="AC913" i="4"/>
  <c r="S914" i="4"/>
  <c r="H913" i="4"/>
  <c r="AD914" i="5" l="1"/>
  <c r="AD913" i="4"/>
  <c r="AC915" i="5"/>
  <c r="S916" i="5"/>
  <c r="G915" i="5"/>
  <c r="H915" i="5"/>
  <c r="U914" i="5"/>
  <c r="J914" i="5" s="1"/>
  <c r="V914" i="5"/>
  <c r="K914" i="5" s="1"/>
  <c r="W914" i="5"/>
  <c r="L914" i="5" s="1"/>
  <c r="T914" i="5"/>
  <c r="I914" i="5" s="1"/>
  <c r="AD915" i="6"/>
  <c r="D989" i="5"/>
  <c r="C989" i="5"/>
  <c r="F988" i="5"/>
  <c r="B988" i="5" s="1"/>
  <c r="A988" i="5" s="1"/>
  <c r="U915" i="6"/>
  <c r="J915" i="6" s="1"/>
  <c r="T915" i="6"/>
  <c r="I915" i="6" s="1"/>
  <c r="W915" i="6"/>
  <c r="L915" i="6" s="1"/>
  <c r="V915" i="6"/>
  <c r="K915" i="6" s="1"/>
  <c r="F989" i="6"/>
  <c r="B989" i="6" s="1"/>
  <c r="A989" i="6" s="1"/>
  <c r="D990" i="6"/>
  <c r="C990" i="6"/>
  <c r="AC916" i="6"/>
  <c r="H916" i="6"/>
  <c r="G916" i="6"/>
  <c r="S917" i="6"/>
  <c r="F989" i="4"/>
  <c r="B989" i="4" s="1"/>
  <c r="A989" i="4" s="1"/>
  <c r="D990" i="4"/>
  <c r="C990" i="4"/>
  <c r="O913" i="4"/>
  <c r="N913" i="4"/>
  <c r="N915" i="6"/>
  <c r="O915" i="6"/>
  <c r="S915" i="4"/>
  <c r="H914" i="4"/>
  <c r="G914" i="4"/>
  <c r="AC914" i="4"/>
  <c r="W913" i="4"/>
  <c r="L913" i="4" s="1"/>
  <c r="U913" i="4"/>
  <c r="J913" i="4" s="1"/>
  <c r="V913" i="4"/>
  <c r="K913" i="4" s="1"/>
  <c r="T913" i="4"/>
  <c r="I913" i="4" s="1"/>
  <c r="O914" i="5"/>
  <c r="N914" i="5"/>
  <c r="AD916" i="6" l="1"/>
  <c r="AD915" i="5"/>
  <c r="AC917" i="6"/>
  <c r="G917" i="6"/>
  <c r="S918" i="6"/>
  <c r="H917" i="6"/>
  <c r="AD914" i="4"/>
  <c r="V916" i="6"/>
  <c r="K916" i="6" s="1"/>
  <c r="T916" i="6"/>
  <c r="I916" i="6" s="1"/>
  <c r="W916" i="6"/>
  <c r="L916" i="6" s="1"/>
  <c r="U916" i="6"/>
  <c r="J916" i="6" s="1"/>
  <c r="W914" i="4"/>
  <c r="L914" i="4" s="1"/>
  <c r="V914" i="4"/>
  <c r="K914" i="4" s="1"/>
  <c r="U914" i="4"/>
  <c r="J914" i="4" s="1"/>
  <c r="T914" i="4"/>
  <c r="I914" i="4" s="1"/>
  <c r="N916" i="6"/>
  <c r="O916" i="6"/>
  <c r="D990" i="5"/>
  <c r="F989" i="5"/>
  <c r="B989" i="5" s="1"/>
  <c r="A989" i="5" s="1"/>
  <c r="C990" i="5"/>
  <c r="O915" i="5"/>
  <c r="N915" i="5"/>
  <c r="O914" i="4"/>
  <c r="N914" i="4"/>
  <c r="D991" i="4"/>
  <c r="C991" i="4"/>
  <c r="F990" i="4"/>
  <c r="B990" i="4" s="1"/>
  <c r="A990" i="4" s="1"/>
  <c r="W915" i="5"/>
  <c r="L915" i="5" s="1"/>
  <c r="V915" i="5"/>
  <c r="K915" i="5" s="1"/>
  <c r="T915" i="5"/>
  <c r="I915" i="5" s="1"/>
  <c r="U915" i="5"/>
  <c r="J915" i="5" s="1"/>
  <c r="G915" i="4"/>
  <c r="AC915" i="4"/>
  <c r="S916" i="4"/>
  <c r="H915" i="4"/>
  <c r="G916" i="5"/>
  <c r="S917" i="5"/>
  <c r="AC916" i="5"/>
  <c r="H916" i="5"/>
  <c r="D991" i="6"/>
  <c r="C991" i="6"/>
  <c r="F990" i="6"/>
  <c r="B990" i="6" s="1"/>
  <c r="A990" i="6" s="1"/>
  <c r="AD916" i="5" l="1"/>
  <c r="AD915" i="4"/>
  <c r="N916" i="5"/>
  <c r="O916" i="5"/>
  <c r="W915" i="4"/>
  <c r="L915" i="4" s="1"/>
  <c r="U915" i="4"/>
  <c r="J915" i="4" s="1"/>
  <c r="V915" i="4"/>
  <c r="K915" i="4" s="1"/>
  <c r="T915" i="4"/>
  <c r="I915" i="4" s="1"/>
  <c r="D991" i="5"/>
  <c r="C991" i="5"/>
  <c r="F990" i="5"/>
  <c r="B990" i="5" s="1"/>
  <c r="A990" i="5" s="1"/>
  <c r="F991" i="6"/>
  <c r="B991" i="6" s="1"/>
  <c r="A991" i="6" s="1"/>
  <c r="D992" i="6"/>
  <c r="C992" i="6"/>
  <c r="F991" i="4"/>
  <c r="B991" i="4" s="1"/>
  <c r="A991" i="4" s="1"/>
  <c r="D992" i="4"/>
  <c r="C992" i="4"/>
  <c r="AC917" i="5"/>
  <c r="S918" i="5"/>
  <c r="H917" i="5"/>
  <c r="G917" i="5"/>
  <c r="O917" i="6"/>
  <c r="N917" i="6"/>
  <c r="U916" i="5"/>
  <c r="J916" i="5" s="1"/>
  <c r="W916" i="5"/>
  <c r="L916" i="5" s="1"/>
  <c r="T916" i="5"/>
  <c r="I916" i="5" s="1"/>
  <c r="V916" i="5"/>
  <c r="K916" i="5" s="1"/>
  <c r="H918" i="6"/>
  <c r="S919" i="6"/>
  <c r="G918" i="6"/>
  <c r="AC918" i="6"/>
  <c r="W917" i="6"/>
  <c r="L917" i="6" s="1"/>
  <c r="V917" i="6"/>
  <c r="K917" i="6" s="1"/>
  <c r="T917" i="6"/>
  <c r="I917" i="6" s="1"/>
  <c r="U917" i="6"/>
  <c r="J917" i="6" s="1"/>
  <c r="O915" i="4"/>
  <c r="N915" i="4"/>
  <c r="AD917" i="6"/>
  <c r="S917" i="4"/>
  <c r="H916" i="4"/>
  <c r="G916" i="4"/>
  <c r="AC916" i="4"/>
  <c r="AD916" i="4" l="1"/>
  <c r="AD917" i="5"/>
  <c r="AD918" i="6"/>
  <c r="D993" i="6"/>
  <c r="C993" i="6"/>
  <c r="F992" i="6"/>
  <c r="B992" i="6" s="1"/>
  <c r="A992" i="6" s="1"/>
  <c r="D993" i="4"/>
  <c r="C993" i="4"/>
  <c r="F992" i="4"/>
  <c r="B992" i="4" s="1"/>
  <c r="A992" i="4" s="1"/>
  <c r="U918" i="6"/>
  <c r="J918" i="6" s="1"/>
  <c r="V918" i="6"/>
  <c r="K918" i="6" s="1"/>
  <c r="T918" i="6"/>
  <c r="I918" i="6" s="1"/>
  <c r="W918" i="6"/>
  <c r="L918" i="6" s="1"/>
  <c r="AC919" i="6"/>
  <c r="G919" i="6"/>
  <c r="H919" i="6"/>
  <c r="S920" i="6"/>
  <c r="W916" i="4"/>
  <c r="L916" i="4" s="1"/>
  <c r="V916" i="4"/>
  <c r="K916" i="4" s="1"/>
  <c r="U916" i="4"/>
  <c r="J916" i="4" s="1"/>
  <c r="T916" i="4"/>
  <c r="I916" i="4" s="1"/>
  <c r="N918" i="6"/>
  <c r="O918" i="6"/>
  <c r="O916" i="4"/>
  <c r="N916" i="4"/>
  <c r="W917" i="5"/>
  <c r="L917" i="5" s="1"/>
  <c r="V917" i="5"/>
  <c r="K917" i="5" s="1"/>
  <c r="U917" i="5"/>
  <c r="J917" i="5" s="1"/>
  <c r="T917" i="5"/>
  <c r="I917" i="5" s="1"/>
  <c r="G918" i="5"/>
  <c r="H918" i="5"/>
  <c r="AC918" i="5"/>
  <c r="S919" i="5"/>
  <c r="G917" i="4"/>
  <c r="AC917" i="4"/>
  <c r="S918" i="4"/>
  <c r="H917" i="4"/>
  <c r="O917" i="5"/>
  <c r="N917" i="5"/>
  <c r="D992" i="5"/>
  <c r="C992" i="5"/>
  <c r="F991" i="5"/>
  <c r="B991" i="5" s="1"/>
  <c r="A991" i="5" s="1"/>
  <c r="AD917" i="4" l="1"/>
  <c r="AC919" i="5"/>
  <c r="S920" i="5"/>
  <c r="G919" i="5"/>
  <c r="H919" i="5"/>
  <c r="AD918" i="5"/>
  <c r="U918" i="5"/>
  <c r="J918" i="5" s="1"/>
  <c r="W918" i="5"/>
  <c r="L918" i="5" s="1"/>
  <c r="V918" i="5"/>
  <c r="K918" i="5" s="1"/>
  <c r="T918" i="5"/>
  <c r="I918" i="5" s="1"/>
  <c r="H920" i="6"/>
  <c r="S921" i="6"/>
  <c r="G920" i="6"/>
  <c r="AC920" i="6"/>
  <c r="T919" i="6"/>
  <c r="I919" i="6" s="1"/>
  <c r="W919" i="6"/>
  <c r="L919" i="6" s="1"/>
  <c r="V919" i="6"/>
  <c r="K919" i="6" s="1"/>
  <c r="U919" i="6"/>
  <c r="J919" i="6" s="1"/>
  <c r="S919" i="4"/>
  <c r="H918" i="4"/>
  <c r="G918" i="4"/>
  <c r="AC918" i="4"/>
  <c r="AD919" i="6"/>
  <c r="F993" i="6"/>
  <c r="B993" i="6" s="1"/>
  <c r="A993" i="6" s="1"/>
  <c r="D994" i="6"/>
  <c r="C994" i="6"/>
  <c r="O919" i="6"/>
  <c r="N919" i="6"/>
  <c r="N918" i="5"/>
  <c r="O918" i="5"/>
  <c r="O917" i="4"/>
  <c r="N917" i="4"/>
  <c r="D993" i="5"/>
  <c r="C993" i="5"/>
  <c r="F992" i="5"/>
  <c r="B992" i="5" s="1"/>
  <c r="A992" i="5" s="1"/>
  <c r="W917" i="4"/>
  <c r="L917" i="4" s="1"/>
  <c r="U917" i="4"/>
  <c r="J917" i="4" s="1"/>
  <c r="T917" i="4"/>
  <c r="I917" i="4" s="1"/>
  <c r="V917" i="4"/>
  <c r="K917" i="4" s="1"/>
  <c r="F993" i="4"/>
  <c r="B993" i="4" s="1"/>
  <c r="A993" i="4" s="1"/>
  <c r="D994" i="4"/>
  <c r="C994" i="4"/>
  <c r="AD918" i="4" l="1"/>
  <c r="AD920" i="6"/>
  <c r="D994" i="5"/>
  <c r="C994" i="5"/>
  <c r="F993" i="5"/>
  <c r="B993" i="5" s="1"/>
  <c r="A993" i="5" s="1"/>
  <c r="W918" i="4"/>
  <c r="L918" i="4" s="1"/>
  <c r="V918" i="4"/>
  <c r="K918" i="4" s="1"/>
  <c r="U918" i="4"/>
  <c r="J918" i="4" s="1"/>
  <c r="T918" i="4"/>
  <c r="I918" i="4" s="1"/>
  <c r="O918" i="4"/>
  <c r="N918" i="4"/>
  <c r="U920" i="6"/>
  <c r="J920" i="6" s="1"/>
  <c r="V920" i="6"/>
  <c r="K920" i="6" s="1"/>
  <c r="T920" i="6"/>
  <c r="I920" i="6" s="1"/>
  <c r="W920" i="6"/>
  <c r="L920" i="6" s="1"/>
  <c r="D995" i="4"/>
  <c r="C995" i="4"/>
  <c r="F994" i="4"/>
  <c r="B994" i="4" s="1"/>
  <c r="A994" i="4" s="1"/>
  <c r="AC921" i="6"/>
  <c r="G921" i="6"/>
  <c r="H921" i="6"/>
  <c r="S922" i="6"/>
  <c r="N920" i="6"/>
  <c r="O920" i="6"/>
  <c r="N919" i="5"/>
  <c r="O919" i="5"/>
  <c r="D995" i="6"/>
  <c r="C995" i="6"/>
  <c r="F994" i="6"/>
  <c r="B994" i="6" s="1"/>
  <c r="A994" i="6" s="1"/>
  <c r="G919" i="4"/>
  <c r="AC919" i="4"/>
  <c r="S920" i="4"/>
  <c r="H919" i="4"/>
  <c r="W919" i="5"/>
  <c r="L919" i="5" s="1"/>
  <c r="V919" i="5"/>
  <c r="K919" i="5" s="1"/>
  <c r="T919" i="5"/>
  <c r="I919" i="5" s="1"/>
  <c r="U919" i="5"/>
  <c r="J919" i="5" s="1"/>
  <c r="G920" i="5"/>
  <c r="S921" i="5"/>
  <c r="AC920" i="5"/>
  <c r="H920" i="5"/>
  <c r="AD919" i="5"/>
  <c r="AD921" i="6" l="1"/>
  <c r="AD919" i="4"/>
  <c r="U920" i="5"/>
  <c r="J920" i="5" s="1"/>
  <c r="W920" i="5"/>
  <c r="L920" i="5" s="1"/>
  <c r="V920" i="5"/>
  <c r="K920" i="5" s="1"/>
  <c r="T920" i="5"/>
  <c r="I920" i="5" s="1"/>
  <c r="W919" i="4"/>
  <c r="L919" i="4" s="1"/>
  <c r="U919" i="4"/>
  <c r="J919" i="4" s="1"/>
  <c r="V919" i="4"/>
  <c r="K919" i="4" s="1"/>
  <c r="T919" i="4"/>
  <c r="I919" i="4" s="1"/>
  <c r="F995" i="4"/>
  <c r="B995" i="4" s="1"/>
  <c r="A995" i="4" s="1"/>
  <c r="D996" i="4"/>
  <c r="C996" i="4"/>
  <c r="D995" i="5"/>
  <c r="C995" i="5"/>
  <c r="F994" i="5"/>
  <c r="B994" i="5" s="1"/>
  <c r="A994" i="5" s="1"/>
  <c r="N920" i="5"/>
  <c r="O920" i="5"/>
  <c r="H922" i="6"/>
  <c r="S923" i="6"/>
  <c r="G922" i="6"/>
  <c r="AC922" i="6"/>
  <c r="AD920" i="5"/>
  <c r="F995" i="6"/>
  <c r="B995" i="6" s="1"/>
  <c r="A995" i="6" s="1"/>
  <c r="D996" i="6"/>
  <c r="C996" i="6"/>
  <c r="O921" i="6"/>
  <c r="N921" i="6"/>
  <c r="S921" i="4"/>
  <c r="H920" i="4"/>
  <c r="G920" i="4"/>
  <c r="AC920" i="4"/>
  <c r="AC921" i="5"/>
  <c r="S922" i="5"/>
  <c r="H921" i="5"/>
  <c r="G921" i="5"/>
  <c r="N919" i="4"/>
  <c r="O919" i="4"/>
  <c r="T921" i="6"/>
  <c r="I921" i="6" s="1"/>
  <c r="W921" i="6"/>
  <c r="L921" i="6" s="1"/>
  <c r="U921" i="6"/>
  <c r="J921" i="6" s="1"/>
  <c r="V921" i="6"/>
  <c r="K921" i="6" s="1"/>
  <c r="AD921" i="5" l="1"/>
  <c r="W920" i="4"/>
  <c r="L920" i="4" s="1"/>
  <c r="V920" i="4"/>
  <c r="K920" i="4" s="1"/>
  <c r="U920" i="4"/>
  <c r="J920" i="4" s="1"/>
  <c r="T920" i="4"/>
  <c r="I920" i="4" s="1"/>
  <c r="O920" i="4"/>
  <c r="N920" i="4"/>
  <c r="D997" i="4"/>
  <c r="C997" i="4"/>
  <c r="F996" i="4"/>
  <c r="B996" i="4" s="1"/>
  <c r="A996" i="4" s="1"/>
  <c r="G921" i="4"/>
  <c r="AC921" i="4"/>
  <c r="S922" i="4"/>
  <c r="H921" i="4"/>
  <c r="W921" i="5"/>
  <c r="L921" i="5" s="1"/>
  <c r="V921" i="5"/>
  <c r="K921" i="5" s="1"/>
  <c r="U921" i="5"/>
  <c r="J921" i="5" s="1"/>
  <c r="T921" i="5"/>
  <c r="I921" i="5" s="1"/>
  <c r="N921" i="5"/>
  <c r="O921" i="5"/>
  <c r="AD922" i="6"/>
  <c r="G922" i="5"/>
  <c r="H922" i="5"/>
  <c r="S923" i="5"/>
  <c r="AC922" i="5"/>
  <c r="U922" i="6"/>
  <c r="J922" i="6" s="1"/>
  <c r="T922" i="6"/>
  <c r="I922" i="6" s="1"/>
  <c r="W922" i="6"/>
  <c r="L922" i="6" s="1"/>
  <c r="V922" i="6"/>
  <c r="K922" i="6" s="1"/>
  <c r="D996" i="5"/>
  <c r="C996" i="5"/>
  <c r="F995" i="5"/>
  <c r="B995" i="5" s="1"/>
  <c r="A995" i="5" s="1"/>
  <c r="D997" i="6"/>
  <c r="C997" i="6"/>
  <c r="F996" i="6"/>
  <c r="B996" i="6" s="1"/>
  <c r="A996" i="6" s="1"/>
  <c r="AC923" i="6"/>
  <c r="H923" i="6"/>
  <c r="S924" i="6"/>
  <c r="G923" i="6"/>
  <c r="AD920" i="4"/>
  <c r="O922" i="6"/>
  <c r="N922" i="6"/>
  <c r="AD921" i="4" l="1"/>
  <c r="V923" i="6"/>
  <c r="K923" i="6" s="1"/>
  <c r="T923" i="6"/>
  <c r="I923" i="6" s="1"/>
  <c r="W923" i="6"/>
  <c r="L923" i="6" s="1"/>
  <c r="U923" i="6"/>
  <c r="J923" i="6" s="1"/>
  <c r="H924" i="6"/>
  <c r="AC924" i="6"/>
  <c r="G924" i="6"/>
  <c r="S925" i="6"/>
  <c r="D997" i="5"/>
  <c r="C997" i="5"/>
  <c r="F996" i="5"/>
  <c r="B996" i="5" s="1"/>
  <c r="A996" i="5" s="1"/>
  <c r="W921" i="4"/>
  <c r="L921" i="4" s="1"/>
  <c r="U921" i="4"/>
  <c r="J921" i="4" s="1"/>
  <c r="V921" i="4"/>
  <c r="K921" i="4" s="1"/>
  <c r="T921" i="4"/>
  <c r="I921" i="4" s="1"/>
  <c r="O923" i="6"/>
  <c r="N923" i="6"/>
  <c r="AD923" i="6"/>
  <c r="AD922" i="5"/>
  <c r="AC923" i="5"/>
  <c r="S924" i="5"/>
  <c r="H923" i="5"/>
  <c r="G923" i="5"/>
  <c r="O922" i="5"/>
  <c r="N922" i="5"/>
  <c r="F997" i="4"/>
  <c r="B997" i="4" s="1"/>
  <c r="A997" i="4" s="1"/>
  <c r="D998" i="4"/>
  <c r="C998" i="4"/>
  <c r="S923" i="4"/>
  <c r="H922" i="4"/>
  <c r="G922" i="4"/>
  <c r="AC922" i="4"/>
  <c r="U922" i="5"/>
  <c r="J922" i="5" s="1"/>
  <c r="V922" i="5"/>
  <c r="K922" i="5" s="1"/>
  <c r="T922" i="5"/>
  <c r="I922" i="5" s="1"/>
  <c r="W922" i="5"/>
  <c r="L922" i="5" s="1"/>
  <c r="F997" i="6"/>
  <c r="B997" i="6" s="1"/>
  <c r="A997" i="6" s="1"/>
  <c r="D998" i="6"/>
  <c r="C998" i="6"/>
  <c r="N921" i="4"/>
  <c r="O921" i="4"/>
  <c r="AD923" i="5" l="1"/>
  <c r="AD922" i="4"/>
  <c r="N922" i="4"/>
  <c r="O922" i="4"/>
  <c r="N924" i="6"/>
  <c r="O924" i="6"/>
  <c r="W922" i="4"/>
  <c r="L922" i="4" s="1"/>
  <c r="V922" i="4"/>
  <c r="K922" i="4" s="1"/>
  <c r="U922" i="4"/>
  <c r="J922" i="4" s="1"/>
  <c r="T922" i="4"/>
  <c r="I922" i="4" s="1"/>
  <c r="AD924" i="6"/>
  <c r="G923" i="4"/>
  <c r="AC923" i="4"/>
  <c r="S924" i="4"/>
  <c r="H923" i="4"/>
  <c r="W923" i="5"/>
  <c r="L923" i="5" s="1"/>
  <c r="V923" i="5"/>
  <c r="K923" i="5" s="1"/>
  <c r="T923" i="5"/>
  <c r="I923" i="5" s="1"/>
  <c r="U923" i="5"/>
  <c r="J923" i="5" s="1"/>
  <c r="D999" i="4"/>
  <c r="C999" i="4"/>
  <c r="F998" i="4"/>
  <c r="B998" i="4" s="1"/>
  <c r="A998" i="4" s="1"/>
  <c r="O923" i="5"/>
  <c r="N923" i="5"/>
  <c r="U924" i="6"/>
  <c r="J924" i="6" s="1"/>
  <c r="T924" i="6"/>
  <c r="I924" i="6" s="1"/>
  <c r="V924" i="6"/>
  <c r="K924" i="6" s="1"/>
  <c r="W924" i="6"/>
  <c r="L924" i="6" s="1"/>
  <c r="G924" i="5"/>
  <c r="S925" i="5"/>
  <c r="AC924" i="5"/>
  <c r="H924" i="5"/>
  <c r="D998" i="5"/>
  <c r="C998" i="5"/>
  <c r="F997" i="5"/>
  <c r="B997" i="5" s="1"/>
  <c r="A997" i="5" s="1"/>
  <c r="D999" i="6"/>
  <c r="C999" i="6"/>
  <c r="F998" i="6"/>
  <c r="B998" i="6" s="1"/>
  <c r="A998" i="6" s="1"/>
  <c r="AC925" i="6"/>
  <c r="H925" i="6"/>
  <c r="G925" i="6"/>
  <c r="S926" i="6"/>
  <c r="AD923" i="4" l="1"/>
  <c r="AD924" i="5"/>
  <c r="D999" i="5"/>
  <c r="C999" i="5"/>
  <c r="F998" i="5"/>
  <c r="B998" i="5" s="1"/>
  <c r="A998" i="5" s="1"/>
  <c r="F999" i="4"/>
  <c r="B999" i="4" s="1"/>
  <c r="A999" i="4" s="1"/>
  <c r="D1000" i="4"/>
  <c r="C1000" i="4"/>
  <c r="O923" i="4"/>
  <c r="N923" i="4"/>
  <c r="S925" i="4"/>
  <c r="H924" i="4"/>
  <c r="G924" i="4"/>
  <c r="AC924" i="4"/>
  <c r="H926" i="6"/>
  <c r="S927" i="6"/>
  <c r="AC926" i="6"/>
  <c r="G926" i="6"/>
  <c r="N924" i="5"/>
  <c r="O924" i="5"/>
  <c r="W923" i="4"/>
  <c r="L923" i="4" s="1"/>
  <c r="U923" i="4"/>
  <c r="J923" i="4" s="1"/>
  <c r="V923" i="4"/>
  <c r="K923" i="4" s="1"/>
  <c r="T923" i="4"/>
  <c r="I923" i="4" s="1"/>
  <c r="F999" i="6"/>
  <c r="B999" i="6" s="1"/>
  <c r="A999" i="6" s="1"/>
  <c r="D1000" i="6"/>
  <c r="C1000" i="6"/>
  <c r="AC925" i="5"/>
  <c r="S926" i="5"/>
  <c r="H925" i="5"/>
  <c r="G925" i="5"/>
  <c r="V925" i="6"/>
  <c r="K925" i="6" s="1"/>
  <c r="T925" i="6"/>
  <c r="I925" i="6" s="1"/>
  <c r="U925" i="6"/>
  <c r="J925" i="6" s="1"/>
  <c r="W925" i="6"/>
  <c r="L925" i="6" s="1"/>
  <c r="O925" i="6"/>
  <c r="N925" i="6"/>
  <c r="AD925" i="6"/>
  <c r="U924" i="5"/>
  <c r="J924" i="5" s="1"/>
  <c r="W924" i="5"/>
  <c r="L924" i="5" s="1"/>
  <c r="T924" i="5"/>
  <c r="I924" i="5" s="1"/>
  <c r="V924" i="5"/>
  <c r="K924" i="5" s="1"/>
  <c r="AD926" i="6" l="1"/>
  <c r="AD924" i="4"/>
  <c r="W925" i="5"/>
  <c r="L925" i="5" s="1"/>
  <c r="V925" i="5"/>
  <c r="K925" i="5" s="1"/>
  <c r="U925" i="5"/>
  <c r="J925" i="5" s="1"/>
  <c r="T925" i="5"/>
  <c r="I925" i="5" s="1"/>
  <c r="G925" i="4"/>
  <c r="AC925" i="4"/>
  <c r="S926" i="4"/>
  <c r="H925" i="4"/>
  <c r="N925" i="5"/>
  <c r="O925" i="5"/>
  <c r="U926" i="6"/>
  <c r="J926" i="6" s="1"/>
  <c r="T926" i="6"/>
  <c r="I926" i="6" s="1"/>
  <c r="W926" i="6"/>
  <c r="L926" i="6" s="1"/>
  <c r="V926" i="6"/>
  <c r="K926" i="6" s="1"/>
  <c r="N924" i="4"/>
  <c r="O924" i="4"/>
  <c r="G926" i="5"/>
  <c r="H926" i="5"/>
  <c r="S927" i="5"/>
  <c r="AC926" i="5"/>
  <c r="AD925" i="5"/>
  <c r="AC927" i="6"/>
  <c r="H927" i="6"/>
  <c r="G927" i="6"/>
  <c r="S928" i="6"/>
  <c r="N926" i="6"/>
  <c r="O926" i="6"/>
  <c r="D1001" i="4"/>
  <c r="C1001" i="4"/>
  <c r="F1000" i="4"/>
  <c r="B1000" i="4" s="1"/>
  <c r="A1000" i="4" s="1"/>
  <c r="D1000" i="5"/>
  <c r="C1000" i="5"/>
  <c r="F999" i="5"/>
  <c r="B999" i="5" s="1"/>
  <c r="A999" i="5" s="1"/>
  <c r="D1001" i="6"/>
  <c r="C1001" i="6"/>
  <c r="F1000" i="6"/>
  <c r="B1000" i="6" s="1"/>
  <c r="A1000" i="6" s="1"/>
  <c r="W924" i="4"/>
  <c r="L924" i="4" s="1"/>
  <c r="V924" i="4"/>
  <c r="K924" i="4" s="1"/>
  <c r="U924" i="4"/>
  <c r="J924" i="4" s="1"/>
  <c r="T924" i="4"/>
  <c r="I924" i="4" s="1"/>
  <c r="AD927" i="6" l="1"/>
  <c r="AD926" i="5"/>
  <c r="AD925" i="4"/>
  <c r="W925" i="4"/>
  <c r="L925" i="4" s="1"/>
  <c r="U925" i="4"/>
  <c r="J925" i="4" s="1"/>
  <c r="T925" i="4"/>
  <c r="I925" i="4" s="1"/>
  <c r="V925" i="4"/>
  <c r="K925" i="4" s="1"/>
  <c r="AC927" i="5"/>
  <c r="S928" i="5"/>
  <c r="G927" i="5"/>
  <c r="H927" i="5"/>
  <c r="D1001" i="5"/>
  <c r="C1001" i="5"/>
  <c r="F1000" i="5"/>
  <c r="B1000" i="5" s="1"/>
  <c r="A1000" i="5" s="1"/>
  <c r="N926" i="5"/>
  <c r="O926" i="5"/>
  <c r="F1001" i="6"/>
  <c r="B1001" i="6" s="1"/>
  <c r="A1001" i="6" s="1"/>
  <c r="D1002" i="6"/>
  <c r="C1002" i="6"/>
  <c r="H928" i="6"/>
  <c r="S929" i="6"/>
  <c r="G928" i="6"/>
  <c r="AC928" i="6"/>
  <c r="U926" i="5"/>
  <c r="J926" i="5" s="1"/>
  <c r="V926" i="5"/>
  <c r="K926" i="5" s="1"/>
  <c r="W926" i="5"/>
  <c r="L926" i="5" s="1"/>
  <c r="T926" i="5"/>
  <c r="I926" i="5" s="1"/>
  <c r="V927" i="6"/>
  <c r="K927" i="6" s="1"/>
  <c r="T927" i="6"/>
  <c r="I927" i="6" s="1"/>
  <c r="W927" i="6"/>
  <c r="L927" i="6" s="1"/>
  <c r="U927" i="6"/>
  <c r="J927" i="6" s="1"/>
  <c r="S927" i="4"/>
  <c r="H926" i="4"/>
  <c r="G926" i="4"/>
  <c r="AC926" i="4"/>
  <c r="F1001" i="4"/>
  <c r="B1001" i="4" s="1"/>
  <c r="A1001" i="4" s="1"/>
  <c r="D1002" i="4"/>
  <c r="C1002" i="4"/>
  <c r="N927" i="6"/>
  <c r="O927" i="6"/>
  <c r="O925" i="4"/>
  <c r="N925" i="4"/>
  <c r="AD928" i="6" l="1"/>
  <c r="G927" i="4"/>
  <c r="AC927" i="4"/>
  <c r="S928" i="4"/>
  <c r="H927" i="4"/>
  <c r="AD927" i="5"/>
  <c r="W926" i="4"/>
  <c r="L926" i="4" s="1"/>
  <c r="V926" i="4"/>
  <c r="K926" i="4" s="1"/>
  <c r="U926" i="4"/>
  <c r="J926" i="4" s="1"/>
  <c r="T926" i="4"/>
  <c r="I926" i="4" s="1"/>
  <c r="W927" i="5"/>
  <c r="L927" i="5" s="1"/>
  <c r="V927" i="5"/>
  <c r="K927" i="5" s="1"/>
  <c r="U927" i="5"/>
  <c r="J927" i="5" s="1"/>
  <c r="T927" i="5"/>
  <c r="I927" i="5" s="1"/>
  <c r="G928" i="5"/>
  <c r="S929" i="5"/>
  <c r="AC928" i="5"/>
  <c r="H928" i="5"/>
  <c r="D1003" i="6"/>
  <c r="C1003" i="6"/>
  <c r="F1002" i="6"/>
  <c r="B1002" i="6" s="1"/>
  <c r="A1002" i="6" s="1"/>
  <c r="AC929" i="6"/>
  <c r="H929" i="6"/>
  <c r="G929" i="6"/>
  <c r="S930" i="6"/>
  <c r="D1003" i="4"/>
  <c r="C1003" i="4"/>
  <c r="F1002" i="4"/>
  <c r="B1002" i="4" s="1"/>
  <c r="A1002" i="4" s="1"/>
  <c r="O928" i="6"/>
  <c r="N928" i="6"/>
  <c r="D1002" i="5"/>
  <c r="C1002" i="5"/>
  <c r="F1001" i="5"/>
  <c r="B1001" i="5" s="1"/>
  <c r="A1001" i="5" s="1"/>
  <c r="N926" i="4"/>
  <c r="O926" i="4"/>
  <c r="AD926" i="4"/>
  <c r="U928" i="6"/>
  <c r="J928" i="6" s="1"/>
  <c r="T928" i="6"/>
  <c r="I928" i="6" s="1"/>
  <c r="W928" i="6"/>
  <c r="L928" i="6" s="1"/>
  <c r="V928" i="6"/>
  <c r="K928" i="6" s="1"/>
  <c r="O927" i="5"/>
  <c r="N927" i="5"/>
  <c r="AD929" i="6" l="1"/>
  <c r="AD928" i="5"/>
  <c r="AD927" i="4"/>
  <c r="F1003" i="4"/>
  <c r="B1003" i="4" s="1"/>
  <c r="A1003" i="4" s="1"/>
  <c r="F1003" i="6"/>
  <c r="B1003" i="6" s="1"/>
  <c r="A1003" i="6" s="1"/>
  <c r="H930" i="6"/>
  <c r="S931" i="6"/>
  <c r="G930" i="6"/>
  <c r="AC930" i="6"/>
  <c r="O927" i="4"/>
  <c r="N927" i="4"/>
  <c r="V929" i="6"/>
  <c r="K929" i="6" s="1"/>
  <c r="T929" i="6"/>
  <c r="I929" i="6" s="1"/>
  <c r="U929" i="6"/>
  <c r="J929" i="6" s="1"/>
  <c r="W929" i="6"/>
  <c r="L929" i="6" s="1"/>
  <c r="O928" i="5"/>
  <c r="N928" i="5"/>
  <c r="S929" i="4"/>
  <c r="H928" i="4"/>
  <c r="G928" i="4"/>
  <c r="AC928" i="4"/>
  <c r="N929" i="6"/>
  <c r="O929" i="6"/>
  <c r="AC929" i="5"/>
  <c r="S930" i="5"/>
  <c r="H929" i="5"/>
  <c r="G929" i="5"/>
  <c r="W927" i="4"/>
  <c r="L927" i="4" s="1"/>
  <c r="U927" i="4"/>
  <c r="J927" i="4" s="1"/>
  <c r="V927" i="4"/>
  <c r="K927" i="4" s="1"/>
  <c r="T927" i="4"/>
  <c r="I927" i="4" s="1"/>
  <c r="D1003" i="5"/>
  <c r="C1003" i="5"/>
  <c r="F1002" i="5"/>
  <c r="B1002" i="5" s="1"/>
  <c r="A1002" i="5" s="1"/>
  <c r="U928" i="5"/>
  <c r="J928" i="5" s="1"/>
  <c r="T928" i="5"/>
  <c r="I928" i="5" s="1"/>
  <c r="W928" i="5"/>
  <c r="L928" i="5" s="1"/>
  <c r="V928" i="5"/>
  <c r="K928" i="5" s="1"/>
  <c r="R5" i="4" l="1"/>
  <c r="AD930" i="6"/>
  <c r="W929" i="5"/>
  <c r="L929" i="5" s="1"/>
  <c r="V929" i="5"/>
  <c r="K929" i="5" s="1"/>
  <c r="U929" i="5"/>
  <c r="J929" i="5" s="1"/>
  <c r="T929" i="5"/>
  <c r="I929" i="5" s="1"/>
  <c r="W928" i="4"/>
  <c r="L928" i="4" s="1"/>
  <c r="V928" i="4"/>
  <c r="K928" i="4" s="1"/>
  <c r="U928" i="4"/>
  <c r="J928" i="4" s="1"/>
  <c r="T928" i="4"/>
  <c r="I928" i="4" s="1"/>
  <c r="O930" i="6"/>
  <c r="N930" i="6"/>
  <c r="F1003" i="5"/>
  <c r="B1003" i="5" s="1"/>
  <c r="A1003" i="5" s="1"/>
  <c r="N929" i="5"/>
  <c r="O929" i="5"/>
  <c r="O928" i="4"/>
  <c r="N928" i="4"/>
  <c r="G930" i="5"/>
  <c r="S931" i="5"/>
  <c r="AC930" i="5"/>
  <c r="H930" i="5"/>
  <c r="G929" i="4"/>
  <c r="AC929" i="4"/>
  <c r="S930" i="4"/>
  <c r="H929" i="4"/>
  <c r="AD929" i="5"/>
  <c r="U930" i="6"/>
  <c r="J930" i="6" s="1"/>
  <c r="T930" i="6"/>
  <c r="I930" i="6" s="1"/>
  <c r="W930" i="6"/>
  <c r="L930" i="6" s="1"/>
  <c r="V930" i="6"/>
  <c r="K930" i="6" s="1"/>
  <c r="AD928" i="4"/>
  <c r="AC931" i="6"/>
  <c r="H931" i="6"/>
  <c r="G931" i="6"/>
  <c r="S932" i="6"/>
  <c r="R5" i="5" l="1"/>
  <c r="Q5" i="5"/>
  <c r="AF5" i="5"/>
  <c r="AH5" i="5" s="1"/>
  <c r="AD929" i="4"/>
  <c r="N930" i="5"/>
  <c r="O930" i="5"/>
  <c r="AD930" i="5"/>
  <c r="AC931" i="5"/>
  <c r="S932" i="5"/>
  <c r="G931" i="5"/>
  <c r="H931" i="5"/>
  <c r="U930" i="5"/>
  <c r="J930" i="5" s="1"/>
  <c r="V930" i="5"/>
  <c r="K930" i="5" s="1"/>
  <c r="W930" i="5"/>
  <c r="L930" i="5" s="1"/>
  <c r="T930" i="5"/>
  <c r="I930" i="5" s="1"/>
  <c r="V931" i="6"/>
  <c r="K931" i="6" s="1"/>
  <c r="T931" i="6"/>
  <c r="I931" i="6" s="1"/>
  <c r="W931" i="6"/>
  <c r="L931" i="6" s="1"/>
  <c r="U931" i="6"/>
  <c r="J931" i="6" s="1"/>
  <c r="O931" i="6"/>
  <c r="N931" i="6"/>
  <c r="AD931" i="6"/>
  <c r="O929" i="4"/>
  <c r="N929" i="4"/>
  <c r="H932" i="6"/>
  <c r="S933" i="6"/>
  <c r="AC932" i="6"/>
  <c r="G932" i="6"/>
  <c r="S931" i="4"/>
  <c r="H930" i="4"/>
  <c r="G930" i="4"/>
  <c r="AC930" i="4"/>
  <c r="W929" i="4"/>
  <c r="L929" i="4" s="1"/>
  <c r="U929" i="4"/>
  <c r="J929" i="4" s="1"/>
  <c r="V929" i="4"/>
  <c r="K929" i="4" s="1"/>
  <c r="T929" i="4"/>
  <c r="I929" i="4" s="1"/>
  <c r="V5" i="5" l="1"/>
  <c r="U5" i="5"/>
  <c r="AD930" i="4"/>
  <c r="AD932" i="6"/>
  <c r="AC933" i="6"/>
  <c r="H933" i="6"/>
  <c r="G933" i="6"/>
  <c r="S934" i="6"/>
  <c r="N932" i="6"/>
  <c r="O932" i="6"/>
  <c r="O931" i="5"/>
  <c r="N931" i="5"/>
  <c r="W931" i="5"/>
  <c r="L931" i="5" s="1"/>
  <c r="V931" i="5"/>
  <c r="K931" i="5" s="1"/>
  <c r="T931" i="5"/>
  <c r="I931" i="5" s="1"/>
  <c r="U931" i="5"/>
  <c r="J931" i="5" s="1"/>
  <c r="W930" i="4"/>
  <c r="L930" i="4" s="1"/>
  <c r="V930" i="4"/>
  <c r="K930" i="4" s="1"/>
  <c r="U930" i="4"/>
  <c r="J930" i="4" s="1"/>
  <c r="T930" i="4"/>
  <c r="I930" i="4" s="1"/>
  <c r="G932" i="5"/>
  <c r="S933" i="5"/>
  <c r="AC932" i="5"/>
  <c r="H932" i="5"/>
  <c r="O930" i="4"/>
  <c r="N930" i="4"/>
  <c r="AD931" i="5"/>
  <c r="G931" i="4"/>
  <c r="AC931" i="4"/>
  <c r="S932" i="4"/>
  <c r="H931" i="4"/>
  <c r="U932" i="6"/>
  <c r="J932" i="6" s="1"/>
  <c r="T932" i="6"/>
  <c r="I932" i="6" s="1"/>
  <c r="W932" i="6"/>
  <c r="L932" i="6" s="1"/>
  <c r="V932" i="6"/>
  <c r="K932" i="6" s="1"/>
  <c r="AD932" i="5" l="1"/>
  <c r="AD933" i="6"/>
  <c r="AD931" i="4"/>
  <c r="O932" i="5"/>
  <c r="N932" i="5"/>
  <c r="N931" i="4"/>
  <c r="O931" i="4"/>
  <c r="S933" i="4"/>
  <c r="H932" i="4"/>
  <c r="G932" i="4"/>
  <c r="AC932" i="4"/>
  <c r="H934" i="6"/>
  <c r="S935" i="6"/>
  <c r="G934" i="6"/>
  <c r="AC934" i="6"/>
  <c r="AC933" i="5"/>
  <c r="S934" i="5"/>
  <c r="H933" i="5"/>
  <c r="G933" i="5"/>
  <c r="U932" i="5"/>
  <c r="J932" i="5" s="1"/>
  <c r="W932" i="5"/>
  <c r="L932" i="5" s="1"/>
  <c r="T932" i="5"/>
  <c r="I932" i="5" s="1"/>
  <c r="V932" i="5"/>
  <c r="K932" i="5" s="1"/>
  <c r="V933" i="6"/>
  <c r="K933" i="6" s="1"/>
  <c r="T933" i="6"/>
  <c r="I933" i="6" s="1"/>
  <c r="W933" i="6"/>
  <c r="L933" i="6" s="1"/>
  <c r="U933" i="6"/>
  <c r="J933" i="6" s="1"/>
  <c r="W931" i="4"/>
  <c r="L931" i="4" s="1"/>
  <c r="U931" i="4"/>
  <c r="J931" i="4" s="1"/>
  <c r="V931" i="4"/>
  <c r="K931" i="4" s="1"/>
  <c r="T931" i="4"/>
  <c r="I931" i="4" s="1"/>
  <c r="O933" i="6"/>
  <c r="N933" i="6"/>
  <c r="AD934" i="6" l="1"/>
  <c r="AD932" i="4"/>
  <c r="O933" i="5"/>
  <c r="N933" i="5"/>
  <c r="W932" i="4"/>
  <c r="L932" i="4" s="1"/>
  <c r="V932" i="4"/>
  <c r="K932" i="4" s="1"/>
  <c r="U932" i="4"/>
  <c r="J932" i="4" s="1"/>
  <c r="T932" i="4"/>
  <c r="I932" i="4" s="1"/>
  <c r="G934" i="5"/>
  <c r="AC934" i="5"/>
  <c r="H934" i="5"/>
  <c r="S935" i="5"/>
  <c r="O932" i="4"/>
  <c r="N932" i="4"/>
  <c r="AD933" i="5"/>
  <c r="G933" i="4"/>
  <c r="AC933" i="4"/>
  <c r="S934" i="4"/>
  <c r="H933" i="4"/>
  <c r="W933" i="5"/>
  <c r="L933" i="5" s="1"/>
  <c r="V933" i="5"/>
  <c r="K933" i="5" s="1"/>
  <c r="U933" i="5"/>
  <c r="J933" i="5" s="1"/>
  <c r="T933" i="5"/>
  <c r="I933" i="5" s="1"/>
  <c r="U934" i="6"/>
  <c r="J934" i="6" s="1"/>
  <c r="T934" i="6"/>
  <c r="I934" i="6" s="1"/>
  <c r="W934" i="6"/>
  <c r="L934" i="6" s="1"/>
  <c r="V934" i="6"/>
  <c r="K934" i="6" s="1"/>
  <c r="AC935" i="6"/>
  <c r="H935" i="6"/>
  <c r="G935" i="6"/>
  <c r="S936" i="6"/>
  <c r="O934" i="6"/>
  <c r="N934" i="6"/>
  <c r="AD934" i="5" l="1"/>
  <c r="AD935" i="6"/>
  <c r="AD933" i="4"/>
  <c r="H936" i="6"/>
  <c r="S937" i="6"/>
  <c r="G936" i="6"/>
  <c r="AC936" i="6"/>
  <c r="V935" i="6"/>
  <c r="K935" i="6" s="1"/>
  <c r="T935" i="6"/>
  <c r="I935" i="6" s="1"/>
  <c r="U935" i="6"/>
  <c r="J935" i="6" s="1"/>
  <c r="W935" i="6"/>
  <c r="L935" i="6" s="1"/>
  <c r="W933" i="4"/>
  <c r="L933" i="4" s="1"/>
  <c r="U933" i="4"/>
  <c r="J933" i="4" s="1"/>
  <c r="T933" i="4"/>
  <c r="I933" i="4" s="1"/>
  <c r="V933" i="4"/>
  <c r="K933" i="4" s="1"/>
  <c r="U934" i="5"/>
  <c r="J934" i="5" s="1"/>
  <c r="W934" i="5"/>
  <c r="L934" i="5" s="1"/>
  <c r="T934" i="5"/>
  <c r="I934" i="5" s="1"/>
  <c r="V934" i="5"/>
  <c r="K934" i="5" s="1"/>
  <c r="O935" i="6"/>
  <c r="N935" i="6"/>
  <c r="AC935" i="5"/>
  <c r="S936" i="5"/>
  <c r="G935" i="5"/>
  <c r="H935" i="5"/>
  <c r="S935" i="4"/>
  <c r="H934" i="4"/>
  <c r="G934" i="4"/>
  <c r="AC934" i="4"/>
  <c r="O933" i="4"/>
  <c r="N933" i="4"/>
  <c r="O934" i="5"/>
  <c r="N934" i="5"/>
  <c r="AD934" i="4" l="1"/>
  <c r="AD936" i="6"/>
  <c r="G936" i="5"/>
  <c r="AC936" i="5"/>
  <c r="S937" i="5"/>
  <c r="H936" i="5"/>
  <c r="AD935" i="5"/>
  <c r="W935" i="5"/>
  <c r="L935" i="5" s="1"/>
  <c r="V935" i="5"/>
  <c r="K935" i="5" s="1"/>
  <c r="U935" i="5"/>
  <c r="J935" i="5" s="1"/>
  <c r="T935" i="5"/>
  <c r="I935" i="5" s="1"/>
  <c r="W934" i="4"/>
  <c r="L934" i="4" s="1"/>
  <c r="V934" i="4"/>
  <c r="K934" i="4" s="1"/>
  <c r="U934" i="4"/>
  <c r="J934" i="4" s="1"/>
  <c r="T934" i="4"/>
  <c r="I934" i="4" s="1"/>
  <c r="U936" i="6"/>
  <c r="J936" i="6" s="1"/>
  <c r="T936" i="6"/>
  <c r="I936" i="6" s="1"/>
  <c r="W936" i="6"/>
  <c r="L936" i="6" s="1"/>
  <c r="V936" i="6"/>
  <c r="K936" i="6" s="1"/>
  <c r="N934" i="4"/>
  <c r="O934" i="4"/>
  <c r="G935" i="4"/>
  <c r="AC935" i="4"/>
  <c r="S936" i="4"/>
  <c r="H935" i="4"/>
  <c r="AC937" i="6"/>
  <c r="H937" i="6"/>
  <c r="G937" i="6"/>
  <c r="S938" i="6"/>
  <c r="N935" i="5"/>
  <c r="O935" i="5"/>
  <c r="N936" i="6"/>
  <c r="O936" i="6"/>
  <c r="AD935" i="4" l="1"/>
  <c r="W935" i="4"/>
  <c r="L935" i="4" s="1"/>
  <c r="U935" i="4"/>
  <c r="J935" i="4" s="1"/>
  <c r="V935" i="4"/>
  <c r="K935" i="4" s="1"/>
  <c r="T935" i="4"/>
  <c r="I935" i="4" s="1"/>
  <c r="H938" i="6"/>
  <c r="S939" i="6"/>
  <c r="AC938" i="6"/>
  <c r="G938" i="6"/>
  <c r="V937" i="6"/>
  <c r="K937" i="6" s="1"/>
  <c r="T937" i="6"/>
  <c r="I937" i="6" s="1"/>
  <c r="W937" i="6"/>
  <c r="L937" i="6" s="1"/>
  <c r="U937" i="6"/>
  <c r="J937" i="6" s="1"/>
  <c r="O937" i="6"/>
  <c r="N937" i="6"/>
  <c r="O936" i="5"/>
  <c r="N936" i="5"/>
  <c r="AC937" i="5"/>
  <c r="S938" i="5"/>
  <c r="H937" i="5"/>
  <c r="G937" i="5"/>
  <c r="AD937" i="6"/>
  <c r="O935" i="4"/>
  <c r="N935" i="4"/>
  <c r="AD936" i="5"/>
  <c r="S937" i="4"/>
  <c r="H936" i="4"/>
  <c r="G936" i="4"/>
  <c r="AC936" i="4"/>
  <c r="U936" i="5"/>
  <c r="J936" i="5" s="1"/>
  <c r="W936" i="5"/>
  <c r="L936" i="5" s="1"/>
  <c r="T936" i="5"/>
  <c r="I936" i="5" s="1"/>
  <c r="V936" i="5"/>
  <c r="K936" i="5" s="1"/>
  <c r="AD938" i="6" l="1"/>
  <c r="AD936" i="4"/>
  <c r="AC939" i="6"/>
  <c r="H939" i="6"/>
  <c r="G939" i="6"/>
  <c r="S940" i="6"/>
  <c r="W937" i="5"/>
  <c r="L937" i="5" s="1"/>
  <c r="V937" i="5"/>
  <c r="K937" i="5" s="1"/>
  <c r="U937" i="5"/>
  <c r="J937" i="5" s="1"/>
  <c r="T937" i="5"/>
  <c r="I937" i="5" s="1"/>
  <c r="N938" i="6"/>
  <c r="O938" i="6"/>
  <c r="W936" i="4"/>
  <c r="L936" i="4" s="1"/>
  <c r="V936" i="4"/>
  <c r="K936" i="4" s="1"/>
  <c r="U936" i="4"/>
  <c r="J936" i="4" s="1"/>
  <c r="T936" i="4"/>
  <c r="I936" i="4" s="1"/>
  <c r="N937" i="5"/>
  <c r="O937" i="5"/>
  <c r="O936" i="4"/>
  <c r="N936" i="4"/>
  <c r="G938" i="5"/>
  <c r="AC938" i="5"/>
  <c r="H938" i="5"/>
  <c r="S939" i="5"/>
  <c r="G937" i="4"/>
  <c r="AC937" i="4"/>
  <c r="S938" i="4"/>
  <c r="H937" i="4"/>
  <c r="AD937" i="5"/>
  <c r="U938" i="6"/>
  <c r="J938" i="6" s="1"/>
  <c r="T938" i="6"/>
  <c r="I938" i="6" s="1"/>
  <c r="W938" i="6"/>
  <c r="L938" i="6" s="1"/>
  <c r="V938" i="6"/>
  <c r="K938" i="6" s="1"/>
  <c r="AD938" i="5" l="1"/>
  <c r="AD939" i="6"/>
  <c r="O938" i="5"/>
  <c r="N938" i="5"/>
  <c r="AC939" i="5"/>
  <c r="S940" i="5"/>
  <c r="G939" i="5"/>
  <c r="H939" i="5"/>
  <c r="H940" i="6"/>
  <c r="S941" i="6"/>
  <c r="AC940" i="6"/>
  <c r="G940" i="6"/>
  <c r="N937" i="4"/>
  <c r="O937" i="4"/>
  <c r="S939" i="4"/>
  <c r="H938" i="4"/>
  <c r="G938" i="4"/>
  <c r="AC938" i="4"/>
  <c r="V939" i="6"/>
  <c r="K939" i="6" s="1"/>
  <c r="T939" i="6"/>
  <c r="I939" i="6" s="1"/>
  <c r="W939" i="6"/>
  <c r="L939" i="6" s="1"/>
  <c r="U939" i="6"/>
  <c r="J939" i="6" s="1"/>
  <c r="U938" i="5"/>
  <c r="J938" i="5" s="1"/>
  <c r="W938" i="5"/>
  <c r="L938" i="5" s="1"/>
  <c r="T938" i="5"/>
  <c r="I938" i="5" s="1"/>
  <c r="V938" i="5"/>
  <c r="K938" i="5" s="1"/>
  <c r="AD937" i="4"/>
  <c r="O939" i="6"/>
  <c r="N939" i="6"/>
  <c r="W937" i="4"/>
  <c r="L937" i="4" s="1"/>
  <c r="U937" i="4"/>
  <c r="J937" i="4" s="1"/>
  <c r="V937" i="4"/>
  <c r="K937" i="4" s="1"/>
  <c r="T937" i="4"/>
  <c r="I937" i="4" s="1"/>
  <c r="AD940" i="6" l="1"/>
  <c r="AD938" i="4"/>
  <c r="W938" i="4"/>
  <c r="L938" i="4" s="1"/>
  <c r="V938" i="4"/>
  <c r="K938" i="4" s="1"/>
  <c r="U938" i="4"/>
  <c r="J938" i="4" s="1"/>
  <c r="T938" i="4"/>
  <c r="I938" i="4" s="1"/>
  <c r="N940" i="6"/>
  <c r="O940" i="6"/>
  <c r="N938" i="4"/>
  <c r="O938" i="4"/>
  <c r="O939" i="5"/>
  <c r="N939" i="5"/>
  <c r="G939" i="4"/>
  <c r="AC939" i="4"/>
  <c r="S940" i="4"/>
  <c r="H939" i="4"/>
  <c r="W939" i="5"/>
  <c r="L939" i="5" s="1"/>
  <c r="V939" i="5"/>
  <c r="K939" i="5" s="1"/>
  <c r="U939" i="5"/>
  <c r="J939" i="5" s="1"/>
  <c r="T939" i="5"/>
  <c r="I939" i="5" s="1"/>
  <c r="AC941" i="6"/>
  <c r="H941" i="6"/>
  <c r="G941" i="6"/>
  <c r="S942" i="6"/>
  <c r="G940" i="5"/>
  <c r="AC940" i="5"/>
  <c r="S941" i="5"/>
  <c r="H940" i="5"/>
  <c r="AD939" i="5"/>
  <c r="U940" i="6"/>
  <c r="J940" i="6" s="1"/>
  <c r="T940" i="6"/>
  <c r="I940" i="6" s="1"/>
  <c r="W940" i="6"/>
  <c r="L940" i="6" s="1"/>
  <c r="V940" i="6"/>
  <c r="K940" i="6" s="1"/>
  <c r="AD941" i="6" l="1"/>
  <c r="AD939" i="4"/>
  <c r="U940" i="5"/>
  <c r="J940" i="5" s="1"/>
  <c r="W940" i="5"/>
  <c r="L940" i="5" s="1"/>
  <c r="T940" i="5"/>
  <c r="I940" i="5" s="1"/>
  <c r="V940" i="5"/>
  <c r="K940" i="5" s="1"/>
  <c r="V941" i="6"/>
  <c r="K941" i="6" s="1"/>
  <c r="T941" i="6"/>
  <c r="I941" i="6" s="1"/>
  <c r="U941" i="6"/>
  <c r="J941" i="6" s="1"/>
  <c r="W941" i="6"/>
  <c r="L941" i="6" s="1"/>
  <c r="N939" i="4"/>
  <c r="O939" i="4"/>
  <c r="O941" i="6"/>
  <c r="N941" i="6"/>
  <c r="S941" i="4"/>
  <c r="H940" i="4"/>
  <c r="G940" i="4"/>
  <c r="AC940" i="4"/>
  <c r="O940" i="5"/>
  <c r="N940" i="5"/>
  <c r="W939" i="4"/>
  <c r="L939" i="4" s="1"/>
  <c r="U939" i="4"/>
  <c r="J939" i="4" s="1"/>
  <c r="V939" i="4"/>
  <c r="K939" i="4" s="1"/>
  <c r="T939" i="4"/>
  <c r="I939" i="4" s="1"/>
  <c r="AC941" i="5"/>
  <c r="S942" i="5"/>
  <c r="H941" i="5"/>
  <c r="G941" i="5"/>
  <c r="AC942" i="6"/>
  <c r="S943" i="6"/>
  <c r="H942" i="6"/>
  <c r="G942" i="6"/>
  <c r="AD940" i="5"/>
  <c r="AD942" i="6" l="1"/>
  <c r="AD940" i="4"/>
  <c r="AC943" i="6"/>
  <c r="H943" i="6"/>
  <c r="G943" i="6"/>
  <c r="S944" i="6"/>
  <c r="G941" i="4"/>
  <c r="AC941" i="4"/>
  <c r="S942" i="4"/>
  <c r="H941" i="4"/>
  <c r="N942" i="6"/>
  <c r="O942" i="6"/>
  <c r="N940" i="4"/>
  <c r="O940" i="4"/>
  <c r="W941" i="5"/>
  <c r="L941" i="5" s="1"/>
  <c r="V941" i="5"/>
  <c r="K941" i="5" s="1"/>
  <c r="U941" i="5"/>
  <c r="J941" i="5" s="1"/>
  <c r="T941" i="5"/>
  <c r="I941" i="5" s="1"/>
  <c r="O941" i="5"/>
  <c r="N941" i="5"/>
  <c r="G942" i="5"/>
  <c r="AC942" i="5"/>
  <c r="H942" i="5"/>
  <c r="S943" i="5"/>
  <c r="AD941" i="5"/>
  <c r="U942" i="6"/>
  <c r="J942" i="6" s="1"/>
  <c r="T942" i="6"/>
  <c r="I942" i="6" s="1"/>
  <c r="W942" i="6"/>
  <c r="L942" i="6" s="1"/>
  <c r="V942" i="6"/>
  <c r="K942" i="6" s="1"/>
  <c r="W940" i="4"/>
  <c r="L940" i="4" s="1"/>
  <c r="V940" i="4"/>
  <c r="K940" i="4" s="1"/>
  <c r="U940" i="4"/>
  <c r="J940" i="4" s="1"/>
  <c r="T940" i="4"/>
  <c r="I940" i="4" s="1"/>
  <c r="AD942" i="5" l="1"/>
  <c r="AD941" i="4"/>
  <c r="AC943" i="5"/>
  <c r="S944" i="5"/>
  <c r="G943" i="5"/>
  <c r="H943" i="5"/>
  <c r="S943" i="4"/>
  <c r="H942" i="4"/>
  <c r="G942" i="4"/>
  <c r="AC942" i="4"/>
  <c r="O941" i="4"/>
  <c r="N941" i="4"/>
  <c r="W941" i="4"/>
  <c r="L941" i="4" s="1"/>
  <c r="U941" i="4"/>
  <c r="J941" i="4" s="1"/>
  <c r="V941" i="4"/>
  <c r="K941" i="4" s="1"/>
  <c r="T941" i="4"/>
  <c r="I941" i="4" s="1"/>
  <c r="O942" i="5"/>
  <c r="N942" i="5"/>
  <c r="U942" i="5"/>
  <c r="J942" i="5" s="1"/>
  <c r="W942" i="5"/>
  <c r="L942" i="5" s="1"/>
  <c r="T942" i="5"/>
  <c r="I942" i="5" s="1"/>
  <c r="V942" i="5"/>
  <c r="K942" i="5" s="1"/>
  <c r="AC944" i="6"/>
  <c r="S945" i="6"/>
  <c r="H944" i="6"/>
  <c r="G944" i="6"/>
  <c r="U943" i="6"/>
  <c r="J943" i="6" s="1"/>
  <c r="W943" i="6"/>
  <c r="L943" i="6" s="1"/>
  <c r="V943" i="6"/>
  <c r="K943" i="6" s="1"/>
  <c r="T943" i="6"/>
  <c r="I943" i="6" s="1"/>
  <c r="O943" i="6"/>
  <c r="N943" i="6"/>
  <c r="AD943" i="6"/>
  <c r="AD944" i="6" l="1"/>
  <c r="AD942" i="4"/>
  <c r="W942" i="4"/>
  <c r="L942" i="4" s="1"/>
  <c r="V942" i="4"/>
  <c r="K942" i="4" s="1"/>
  <c r="U942" i="4"/>
  <c r="J942" i="4" s="1"/>
  <c r="T942" i="4"/>
  <c r="I942" i="4" s="1"/>
  <c r="O942" i="4"/>
  <c r="N942" i="4"/>
  <c r="G943" i="4"/>
  <c r="AC943" i="4"/>
  <c r="S944" i="4"/>
  <c r="H943" i="4"/>
  <c r="O943" i="5"/>
  <c r="N943" i="5"/>
  <c r="W943" i="5"/>
  <c r="L943" i="5" s="1"/>
  <c r="V943" i="5"/>
  <c r="K943" i="5" s="1"/>
  <c r="U943" i="5"/>
  <c r="J943" i="5" s="1"/>
  <c r="T943" i="5"/>
  <c r="I943" i="5" s="1"/>
  <c r="W944" i="6"/>
  <c r="L944" i="6" s="1"/>
  <c r="U944" i="6"/>
  <c r="J944" i="6" s="1"/>
  <c r="V944" i="6"/>
  <c r="K944" i="6" s="1"/>
  <c r="T944" i="6"/>
  <c r="I944" i="6" s="1"/>
  <c r="G944" i="5"/>
  <c r="AC944" i="5"/>
  <c r="S945" i="5"/>
  <c r="H944" i="5"/>
  <c r="G945" i="6"/>
  <c r="AC945" i="6"/>
  <c r="S946" i="6"/>
  <c r="H945" i="6"/>
  <c r="N944" i="6"/>
  <c r="O944" i="6"/>
  <c r="AD943" i="5"/>
  <c r="AD945" i="6" l="1"/>
  <c r="O945" i="6"/>
  <c r="N945" i="6"/>
  <c r="W943" i="4"/>
  <c r="L943" i="4" s="1"/>
  <c r="U943" i="4"/>
  <c r="J943" i="4" s="1"/>
  <c r="V943" i="4"/>
  <c r="K943" i="4" s="1"/>
  <c r="T943" i="4"/>
  <c r="I943" i="4" s="1"/>
  <c r="U944" i="5"/>
  <c r="J944" i="5" s="1"/>
  <c r="W944" i="5"/>
  <c r="L944" i="5" s="1"/>
  <c r="T944" i="5"/>
  <c r="I944" i="5" s="1"/>
  <c r="V944" i="5"/>
  <c r="K944" i="5" s="1"/>
  <c r="U945" i="6"/>
  <c r="J945" i="6" s="1"/>
  <c r="W945" i="6"/>
  <c r="L945" i="6" s="1"/>
  <c r="V945" i="6"/>
  <c r="K945" i="6" s="1"/>
  <c r="T945" i="6"/>
  <c r="I945" i="6" s="1"/>
  <c r="O943" i="4"/>
  <c r="N943" i="4"/>
  <c r="AC945" i="5"/>
  <c r="S946" i="5"/>
  <c r="H945" i="5"/>
  <c r="G945" i="5"/>
  <c r="S945" i="4"/>
  <c r="H944" i="4"/>
  <c r="G944" i="4"/>
  <c r="AC944" i="4"/>
  <c r="AC946" i="6"/>
  <c r="S947" i="6"/>
  <c r="G946" i="6"/>
  <c r="H946" i="6"/>
  <c r="O944" i="5"/>
  <c r="N944" i="5"/>
  <c r="AD944" i="5"/>
  <c r="AD943" i="4"/>
  <c r="AD944" i="4" l="1"/>
  <c r="O946" i="6"/>
  <c r="N946" i="6"/>
  <c r="W945" i="5"/>
  <c r="L945" i="5" s="1"/>
  <c r="V945" i="5"/>
  <c r="K945" i="5" s="1"/>
  <c r="U945" i="5"/>
  <c r="J945" i="5" s="1"/>
  <c r="T945" i="5"/>
  <c r="I945" i="5" s="1"/>
  <c r="W946" i="6"/>
  <c r="L946" i="6" s="1"/>
  <c r="U946" i="6"/>
  <c r="J946" i="6" s="1"/>
  <c r="V946" i="6"/>
  <c r="K946" i="6" s="1"/>
  <c r="T946" i="6"/>
  <c r="I946" i="6" s="1"/>
  <c r="O945" i="5"/>
  <c r="N945" i="5"/>
  <c r="G945" i="4"/>
  <c r="AC945" i="4"/>
  <c r="S946" i="4"/>
  <c r="H945" i="4"/>
  <c r="G946" i="5"/>
  <c r="AC946" i="5"/>
  <c r="H946" i="5"/>
  <c r="S947" i="5"/>
  <c r="AD946" i="6"/>
  <c r="AD945" i="5"/>
  <c r="G947" i="6"/>
  <c r="AC947" i="6"/>
  <c r="S948" i="6"/>
  <c r="H947" i="6"/>
  <c r="W944" i="4"/>
  <c r="L944" i="4" s="1"/>
  <c r="V944" i="4"/>
  <c r="K944" i="4" s="1"/>
  <c r="U944" i="4"/>
  <c r="J944" i="4" s="1"/>
  <c r="T944" i="4"/>
  <c r="I944" i="4" s="1"/>
  <c r="N944" i="4"/>
  <c r="O944" i="4"/>
  <c r="AD947" i="6" l="1"/>
  <c r="AD945" i="4"/>
  <c r="W945" i="4"/>
  <c r="L945" i="4" s="1"/>
  <c r="U945" i="4"/>
  <c r="J945" i="4" s="1"/>
  <c r="V945" i="4"/>
  <c r="K945" i="4" s="1"/>
  <c r="T945" i="4"/>
  <c r="I945" i="4" s="1"/>
  <c r="AC947" i="5"/>
  <c r="S948" i="5"/>
  <c r="G947" i="5"/>
  <c r="H947" i="5"/>
  <c r="O947" i="6"/>
  <c r="N947" i="6"/>
  <c r="AD946" i="5"/>
  <c r="AC948" i="6"/>
  <c r="S949" i="6"/>
  <c r="G948" i="6"/>
  <c r="H948" i="6"/>
  <c r="N945" i="4"/>
  <c r="O945" i="4"/>
  <c r="N946" i="5"/>
  <c r="O946" i="5"/>
  <c r="U946" i="5"/>
  <c r="J946" i="5" s="1"/>
  <c r="W946" i="5"/>
  <c r="L946" i="5" s="1"/>
  <c r="T946" i="5"/>
  <c r="I946" i="5" s="1"/>
  <c r="V946" i="5"/>
  <c r="K946" i="5" s="1"/>
  <c r="U947" i="6"/>
  <c r="J947" i="6" s="1"/>
  <c r="W947" i="6"/>
  <c r="L947" i="6" s="1"/>
  <c r="T947" i="6"/>
  <c r="I947" i="6" s="1"/>
  <c r="V947" i="6"/>
  <c r="K947" i="6" s="1"/>
  <c r="S947" i="4"/>
  <c r="H946" i="4"/>
  <c r="G946" i="4"/>
  <c r="AC946" i="4"/>
  <c r="AD948" i="6" l="1"/>
  <c r="O946" i="4"/>
  <c r="N946" i="4"/>
  <c r="N948" i="6"/>
  <c r="O948" i="6"/>
  <c r="W947" i="5"/>
  <c r="L947" i="5" s="1"/>
  <c r="V947" i="5"/>
  <c r="K947" i="5" s="1"/>
  <c r="U947" i="5"/>
  <c r="J947" i="5" s="1"/>
  <c r="T947" i="5"/>
  <c r="I947" i="5" s="1"/>
  <c r="G947" i="4"/>
  <c r="AC947" i="4"/>
  <c r="S948" i="4"/>
  <c r="H947" i="4"/>
  <c r="W948" i="6"/>
  <c r="L948" i="6" s="1"/>
  <c r="U948" i="6"/>
  <c r="J948" i="6" s="1"/>
  <c r="T948" i="6"/>
  <c r="I948" i="6" s="1"/>
  <c r="V948" i="6"/>
  <c r="K948" i="6" s="1"/>
  <c r="G948" i="5"/>
  <c r="AC948" i="5"/>
  <c r="H948" i="5"/>
  <c r="S949" i="5"/>
  <c r="G949" i="6"/>
  <c r="AC949" i="6"/>
  <c r="S950" i="6"/>
  <c r="H949" i="6"/>
  <c r="AD947" i="5"/>
  <c r="W946" i="4"/>
  <c r="L946" i="4" s="1"/>
  <c r="V946" i="4"/>
  <c r="K946" i="4" s="1"/>
  <c r="U946" i="4"/>
  <c r="J946" i="4" s="1"/>
  <c r="T946" i="4"/>
  <c r="I946" i="4" s="1"/>
  <c r="N947" i="5"/>
  <c r="O947" i="5"/>
  <c r="AD946" i="4"/>
  <c r="AD947" i="4" l="1"/>
  <c r="AD949" i="6"/>
  <c r="U949" i="6"/>
  <c r="J949" i="6" s="1"/>
  <c r="W949" i="6"/>
  <c r="L949" i="6" s="1"/>
  <c r="V949" i="6"/>
  <c r="K949" i="6" s="1"/>
  <c r="T949" i="6"/>
  <c r="I949" i="6" s="1"/>
  <c r="O948" i="5"/>
  <c r="N948" i="5"/>
  <c r="N947" i="4"/>
  <c r="O947" i="4"/>
  <c r="AD948" i="5"/>
  <c r="S949" i="4"/>
  <c r="H948" i="4"/>
  <c r="G948" i="4"/>
  <c r="AC948" i="4"/>
  <c r="AC949" i="5"/>
  <c r="S950" i="5"/>
  <c r="H949" i="5"/>
  <c r="G949" i="5"/>
  <c r="U948" i="5"/>
  <c r="J948" i="5" s="1"/>
  <c r="W948" i="5"/>
  <c r="L948" i="5" s="1"/>
  <c r="T948" i="5"/>
  <c r="I948" i="5" s="1"/>
  <c r="V948" i="5"/>
  <c r="K948" i="5" s="1"/>
  <c r="N949" i="6"/>
  <c r="O949" i="6"/>
  <c r="W947" i="4"/>
  <c r="L947" i="4" s="1"/>
  <c r="U947" i="4"/>
  <c r="J947" i="4" s="1"/>
  <c r="V947" i="4"/>
  <c r="K947" i="4" s="1"/>
  <c r="T947" i="4"/>
  <c r="I947" i="4" s="1"/>
  <c r="AC950" i="6"/>
  <c r="S951" i="6"/>
  <c r="G950" i="6"/>
  <c r="H950" i="6"/>
  <c r="AD950" i="6" l="1"/>
  <c r="AD949" i="5"/>
  <c r="AD948" i="4"/>
  <c r="W948" i="4"/>
  <c r="L948" i="4" s="1"/>
  <c r="V948" i="4"/>
  <c r="K948" i="4" s="1"/>
  <c r="U948" i="4"/>
  <c r="J948" i="4" s="1"/>
  <c r="T948" i="4"/>
  <c r="I948" i="4" s="1"/>
  <c r="G949" i="4"/>
  <c r="AC949" i="4"/>
  <c r="S950" i="4"/>
  <c r="H949" i="4"/>
  <c r="H951" i="6"/>
  <c r="G951" i="6"/>
  <c r="AC951" i="6"/>
  <c r="S952" i="6"/>
  <c r="W949" i="5"/>
  <c r="L949" i="5" s="1"/>
  <c r="V949" i="5"/>
  <c r="K949" i="5" s="1"/>
  <c r="U949" i="5"/>
  <c r="J949" i="5" s="1"/>
  <c r="T949" i="5"/>
  <c r="I949" i="5" s="1"/>
  <c r="H950" i="5"/>
  <c r="G950" i="5"/>
  <c r="AC950" i="5"/>
  <c r="S951" i="5"/>
  <c r="O948" i="4"/>
  <c r="N948" i="4"/>
  <c r="N950" i="6"/>
  <c r="O950" i="6"/>
  <c r="W950" i="6"/>
  <c r="L950" i="6" s="1"/>
  <c r="U950" i="6"/>
  <c r="J950" i="6" s="1"/>
  <c r="V950" i="6"/>
  <c r="K950" i="6" s="1"/>
  <c r="T950" i="6"/>
  <c r="I950" i="6" s="1"/>
  <c r="N949" i="5"/>
  <c r="O949" i="5"/>
  <c r="AD949" i="4" l="1"/>
  <c r="AC951" i="5"/>
  <c r="S952" i="5"/>
  <c r="H951" i="5"/>
  <c r="G951" i="5"/>
  <c r="W949" i="4"/>
  <c r="L949" i="4" s="1"/>
  <c r="U949" i="4"/>
  <c r="J949" i="4" s="1"/>
  <c r="T949" i="4"/>
  <c r="I949" i="4" s="1"/>
  <c r="V949" i="4"/>
  <c r="K949" i="4" s="1"/>
  <c r="AD950" i="5"/>
  <c r="AC952" i="6"/>
  <c r="S953" i="6"/>
  <c r="G952" i="6"/>
  <c r="H952" i="6"/>
  <c r="U950" i="5"/>
  <c r="J950" i="5" s="1"/>
  <c r="T950" i="5"/>
  <c r="I950" i="5" s="1"/>
  <c r="W950" i="5"/>
  <c r="L950" i="5" s="1"/>
  <c r="V950" i="5"/>
  <c r="K950" i="5" s="1"/>
  <c r="AD951" i="6"/>
  <c r="O950" i="5"/>
  <c r="N950" i="5"/>
  <c r="U951" i="6"/>
  <c r="J951" i="6" s="1"/>
  <c r="T951" i="6"/>
  <c r="I951" i="6" s="1"/>
  <c r="W951" i="6"/>
  <c r="L951" i="6" s="1"/>
  <c r="V951" i="6"/>
  <c r="K951" i="6" s="1"/>
  <c r="N951" i="6"/>
  <c r="O951" i="6"/>
  <c r="N949" i="4"/>
  <c r="O949" i="4"/>
  <c r="S951" i="4"/>
  <c r="H950" i="4"/>
  <c r="G950" i="4"/>
  <c r="AC950" i="4"/>
  <c r="AD950" i="4" l="1"/>
  <c r="AD951" i="5"/>
  <c r="N950" i="4"/>
  <c r="O950" i="4"/>
  <c r="N952" i="6"/>
  <c r="O952" i="6"/>
  <c r="H953" i="6"/>
  <c r="G953" i="6"/>
  <c r="AC953" i="6"/>
  <c r="S954" i="6"/>
  <c r="W951" i="5"/>
  <c r="L951" i="5" s="1"/>
  <c r="V951" i="5"/>
  <c r="K951" i="5" s="1"/>
  <c r="U951" i="5"/>
  <c r="J951" i="5" s="1"/>
  <c r="T951" i="5"/>
  <c r="I951" i="5" s="1"/>
  <c r="G951" i="4"/>
  <c r="AC951" i="4"/>
  <c r="S952" i="4"/>
  <c r="H951" i="4"/>
  <c r="AD952" i="6"/>
  <c r="N951" i="5"/>
  <c r="O951" i="5"/>
  <c r="W952" i="6"/>
  <c r="L952" i="6" s="1"/>
  <c r="V952" i="6"/>
  <c r="K952" i="6" s="1"/>
  <c r="U952" i="6"/>
  <c r="J952" i="6" s="1"/>
  <c r="T952" i="6"/>
  <c r="I952" i="6" s="1"/>
  <c r="W950" i="4"/>
  <c r="L950" i="4" s="1"/>
  <c r="V950" i="4"/>
  <c r="K950" i="4" s="1"/>
  <c r="U950" i="4"/>
  <c r="J950" i="4" s="1"/>
  <c r="T950" i="4"/>
  <c r="I950" i="4" s="1"/>
  <c r="H952" i="5"/>
  <c r="G952" i="5"/>
  <c r="AC952" i="5"/>
  <c r="S953" i="5"/>
  <c r="AD951" i="4" l="1"/>
  <c r="AD953" i="6"/>
  <c r="U952" i="5"/>
  <c r="J952" i="5" s="1"/>
  <c r="T952" i="5"/>
  <c r="I952" i="5" s="1"/>
  <c r="V952" i="5"/>
  <c r="K952" i="5" s="1"/>
  <c r="W952" i="5"/>
  <c r="L952" i="5" s="1"/>
  <c r="S953" i="4"/>
  <c r="H952" i="4"/>
  <c r="G952" i="4"/>
  <c r="AC952" i="4"/>
  <c r="AC954" i="6"/>
  <c r="S955" i="6"/>
  <c r="G954" i="6"/>
  <c r="H954" i="6"/>
  <c r="O952" i="5"/>
  <c r="N952" i="5"/>
  <c r="W951" i="4"/>
  <c r="L951" i="4" s="1"/>
  <c r="U951" i="4"/>
  <c r="J951" i="4" s="1"/>
  <c r="V951" i="4"/>
  <c r="K951" i="4" s="1"/>
  <c r="T951" i="4"/>
  <c r="I951" i="4" s="1"/>
  <c r="U953" i="6"/>
  <c r="J953" i="6" s="1"/>
  <c r="T953" i="6"/>
  <c r="I953" i="6" s="1"/>
  <c r="W953" i="6"/>
  <c r="L953" i="6" s="1"/>
  <c r="V953" i="6"/>
  <c r="K953" i="6" s="1"/>
  <c r="O953" i="6"/>
  <c r="N953" i="6"/>
  <c r="AC953" i="5"/>
  <c r="S954" i="5"/>
  <c r="G953" i="5"/>
  <c r="H953" i="5"/>
  <c r="AD952" i="5"/>
  <c r="N951" i="4"/>
  <c r="O951" i="4"/>
  <c r="AD953" i="5" l="1"/>
  <c r="N953" i="5"/>
  <c r="O953" i="5"/>
  <c r="O952" i="4"/>
  <c r="N952" i="4"/>
  <c r="W952" i="4"/>
  <c r="L952" i="4" s="1"/>
  <c r="V952" i="4"/>
  <c r="K952" i="4" s="1"/>
  <c r="U952" i="4"/>
  <c r="J952" i="4" s="1"/>
  <c r="T952" i="4"/>
  <c r="I952" i="4" s="1"/>
  <c r="W953" i="5"/>
  <c r="L953" i="5" s="1"/>
  <c r="V953" i="5"/>
  <c r="K953" i="5" s="1"/>
  <c r="U953" i="5"/>
  <c r="J953" i="5" s="1"/>
  <c r="T953" i="5"/>
  <c r="I953" i="5" s="1"/>
  <c r="G953" i="4"/>
  <c r="AC953" i="4"/>
  <c r="S954" i="4"/>
  <c r="H953" i="4"/>
  <c r="H954" i="5"/>
  <c r="G954" i="5"/>
  <c r="AC954" i="5"/>
  <c r="S955" i="5"/>
  <c r="O954" i="6"/>
  <c r="N954" i="6"/>
  <c r="W954" i="6"/>
  <c r="L954" i="6" s="1"/>
  <c r="V954" i="6"/>
  <c r="K954" i="6" s="1"/>
  <c r="U954" i="6"/>
  <c r="J954" i="6" s="1"/>
  <c r="T954" i="6"/>
  <c r="I954" i="6" s="1"/>
  <c r="H955" i="6"/>
  <c r="G955" i="6"/>
  <c r="AC955" i="6"/>
  <c r="S956" i="6"/>
  <c r="AD954" i="6"/>
  <c r="AD952" i="4"/>
  <c r="AD954" i="5" l="1"/>
  <c r="AD953" i="4"/>
  <c r="AD955" i="6"/>
  <c r="U955" i="6"/>
  <c r="J955" i="6" s="1"/>
  <c r="T955" i="6"/>
  <c r="I955" i="6" s="1"/>
  <c r="W955" i="6"/>
  <c r="L955" i="6" s="1"/>
  <c r="V955" i="6"/>
  <c r="K955" i="6" s="1"/>
  <c r="W953" i="4"/>
  <c r="L953" i="4" s="1"/>
  <c r="U953" i="4"/>
  <c r="J953" i="4" s="1"/>
  <c r="V953" i="4"/>
  <c r="K953" i="4" s="1"/>
  <c r="T953" i="4"/>
  <c r="I953" i="4" s="1"/>
  <c r="AC955" i="5"/>
  <c r="S956" i="5"/>
  <c r="H955" i="5"/>
  <c r="G955" i="5"/>
  <c r="U954" i="5"/>
  <c r="J954" i="5" s="1"/>
  <c r="T954" i="5"/>
  <c r="I954" i="5" s="1"/>
  <c r="W954" i="5"/>
  <c r="L954" i="5" s="1"/>
  <c r="V954" i="5"/>
  <c r="K954" i="5" s="1"/>
  <c r="O954" i="5"/>
  <c r="N954" i="5"/>
  <c r="O953" i="4"/>
  <c r="N953" i="4"/>
  <c r="O955" i="6"/>
  <c r="N955" i="6"/>
  <c r="AC956" i="6"/>
  <c r="S957" i="6"/>
  <c r="G956" i="6"/>
  <c r="H956" i="6"/>
  <c r="S955" i="4"/>
  <c r="H954" i="4"/>
  <c r="G954" i="4"/>
  <c r="AC954" i="4"/>
  <c r="AD955" i="5" l="1"/>
  <c r="AD954" i="4"/>
  <c r="O954" i="4"/>
  <c r="N954" i="4"/>
  <c r="G955" i="4"/>
  <c r="AC955" i="4"/>
  <c r="S956" i="4"/>
  <c r="H955" i="4"/>
  <c r="W955" i="5"/>
  <c r="L955" i="5" s="1"/>
  <c r="V955" i="5"/>
  <c r="K955" i="5" s="1"/>
  <c r="U955" i="5"/>
  <c r="J955" i="5" s="1"/>
  <c r="T955" i="5"/>
  <c r="I955" i="5" s="1"/>
  <c r="N955" i="5"/>
  <c r="O955" i="5"/>
  <c r="W954" i="4"/>
  <c r="L954" i="4" s="1"/>
  <c r="V954" i="4"/>
  <c r="K954" i="4" s="1"/>
  <c r="U954" i="4"/>
  <c r="J954" i="4" s="1"/>
  <c r="T954" i="4"/>
  <c r="I954" i="4" s="1"/>
  <c r="W956" i="6"/>
  <c r="L956" i="6" s="1"/>
  <c r="V956" i="6"/>
  <c r="K956" i="6" s="1"/>
  <c r="U956" i="6"/>
  <c r="J956" i="6" s="1"/>
  <c r="T956" i="6"/>
  <c r="I956" i="6" s="1"/>
  <c r="H956" i="5"/>
  <c r="G956" i="5"/>
  <c r="AC956" i="5"/>
  <c r="S957" i="5"/>
  <c r="H957" i="6"/>
  <c r="G957" i="6"/>
  <c r="AC957" i="6"/>
  <c r="S958" i="6"/>
  <c r="N956" i="6"/>
  <c r="O956" i="6"/>
  <c r="AD956" i="6"/>
  <c r="AD957" i="6" l="1"/>
  <c r="N956" i="5"/>
  <c r="O956" i="5"/>
  <c r="N955" i="4"/>
  <c r="O955" i="4"/>
  <c r="S957" i="4"/>
  <c r="H956" i="4"/>
  <c r="G956" i="4"/>
  <c r="AC956" i="4"/>
  <c r="N957" i="6"/>
  <c r="O957" i="6"/>
  <c r="AD955" i="4"/>
  <c r="AC958" i="6"/>
  <c r="S959" i="6"/>
  <c r="G958" i="6"/>
  <c r="H958" i="6"/>
  <c r="AC957" i="5"/>
  <c r="S958" i="5"/>
  <c r="G957" i="5"/>
  <c r="H957" i="5"/>
  <c r="W955" i="4"/>
  <c r="L955" i="4" s="1"/>
  <c r="U955" i="4"/>
  <c r="J955" i="4" s="1"/>
  <c r="V955" i="4"/>
  <c r="K955" i="4" s="1"/>
  <c r="T955" i="4"/>
  <c r="I955" i="4" s="1"/>
  <c r="U957" i="6"/>
  <c r="J957" i="6" s="1"/>
  <c r="T957" i="6"/>
  <c r="I957" i="6" s="1"/>
  <c r="W957" i="6"/>
  <c r="L957" i="6" s="1"/>
  <c r="V957" i="6"/>
  <c r="K957" i="6" s="1"/>
  <c r="AD956" i="5"/>
  <c r="U956" i="5"/>
  <c r="J956" i="5" s="1"/>
  <c r="T956" i="5"/>
  <c r="I956" i="5" s="1"/>
  <c r="W956" i="5"/>
  <c r="L956" i="5" s="1"/>
  <c r="V956" i="5"/>
  <c r="K956" i="5" s="1"/>
  <c r="AD957" i="5" l="1"/>
  <c r="AD958" i="6"/>
  <c r="AD956" i="4"/>
  <c r="O958" i="6"/>
  <c r="N958" i="6"/>
  <c r="W956" i="4"/>
  <c r="L956" i="4" s="1"/>
  <c r="V956" i="4"/>
  <c r="K956" i="4" s="1"/>
  <c r="U956" i="4"/>
  <c r="J956" i="4" s="1"/>
  <c r="T956" i="4"/>
  <c r="I956" i="4" s="1"/>
  <c r="W958" i="6"/>
  <c r="L958" i="6" s="1"/>
  <c r="V958" i="6"/>
  <c r="K958" i="6" s="1"/>
  <c r="U958" i="6"/>
  <c r="J958" i="6" s="1"/>
  <c r="T958" i="6"/>
  <c r="I958" i="6" s="1"/>
  <c r="N956" i="4"/>
  <c r="O956" i="4"/>
  <c r="H959" i="6"/>
  <c r="G959" i="6"/>
  <c r="AC959" i="6"/>
  <c r="S960" i="6"/>
  <c r="G957" i="4"/>
  <c r="AC957" i="4"/>
  <c r="S958" i="4"/>
  <c r="H957" i="4"/>
  <c r="N957" i="5"/>
  <c r="O957" i="5"/>
  <c r="W957" i="5"/>
  <c r="L957" i="5" s="1"/>
  <c r="V957" i="5"/>
  <c r="K957" i="5" s="1"/>
  <c r="U957" i="5"/>
  <c r="J957" i="5" s="1"/>
  <c r="T957" i="5"/>
  <c r="I957" i="5" s="1"/>
  <c r="H958" i="5"/>
  <c r="G958" i="5"/>
  <c r="AC958" i="5"/>
  <c r="S959" i="5"/>
  <c r="AD958" i="5" l="1"/>
  <c r="U958" i="5"/>
  <c r="J958" i="5" s="1"/>
  <c r="T958" i="5"/>
  <c r="I958" i="5" s="1"/>
  <c r="W958" i="5"/>
  <c r="L958" i="5" s="1"/>
  <c r="V958" i="5"/>
  <c r="K958" i="5" s="1"/>
  <c r="N959" i="6"/>
  <c r="O959" i="6"/>
  <c r="N958" i="5"/>
  <c r="O958" i="5"/>
  <c r="O957" i="4"/>
  <c r="N957" i="4"/>
  <c r="AD957" i="4"/>
  <c r="U959" i="6"/>
  <c r="J959" i="6" s="1"/>
  <c r="T959" i="6"/>
  <c r="I959" i="6" s="1"/>
  <c r="W959" i="6"/>
  <c r="L959" i="6" s="1"/>
  <c r="V959" i="6"/>
  <c r="K959" i="6" s="1"/>
  <c r="S959" i="4"/>
  <c r="H958" i="4"/>
  <c r="G958" i="4"/>
  <c r="AC958" i="4"/>
  <c r="AC960" i="6"/>
  <c r="S961" i="6"/>
  <c r="G960" i="6"/>
  <c r="H960" i="6"/>
  <c r="W957" i="4"/>
  <c r="L957" i="4" s="1"/>
  <c r="U957" i="4"/>
  <c r="J957" i="4" s="1"/>
  <c r="T957" i="4"/>
  <c r="I957" i="4" s="1"/>
  <c r="V957" i="4"/>
  <c r="K957" i="4" s="1"/>
  <c r="AC959" i="5"/>
  <c r="S960" i="5"/>
  <c r="H959" i="5"/>
  <c r="G959" i="5"/>
  <c r="AD959" i="6"/>
  <c r="AD959" i="5" l="1"/>
  <c r="AD958" i="4"/>
  <c r="W960" i="6"/>
  <c r="L960" i="6" s="1"/>
  <c r="V960" i="6"/>
  <c r="K960" i="6" s="1"/>
  <c r="U960" i="6"/>
  <c r="J960" i="6" s="1"/>
  <c r="T960" i="6"/>
  <c r="I960" i="6" s="1"/>
  <c r="H961" i="6"/>
  <c r="G961" i="6"/>
  <c r="AC961" i="6"/>
  <c r="S962" i="6"/>
  <c r="AD960" i="6"/>
  <c r="W958" i="4"/>
  <c r="L958" i="4" s="1"/>
  <c r="V958" i="4"/>
  <c r="K958" i="4" s="1"/>
  <c r="U958" i="4"/>
  <c r="J958" i="4" s="1"/>
  <c r="T958" i="4"/>
  <c r="I958" i="4" s="1"/>
  <c r="H960" i="5"/>
  <c r="G960" i="5"/>
  <c r="AC960" i="5"/>
  <c r="S961" i="5"/>
  <c r="O958" i="4"/>
  <c r="N958" i="4"/>
  <c r="W959" i="5"/>
  <c r="L959" i="5" s="1"/>
  <c r="V959" i="5"/>
  <c r="K959" i="5" s="1"/>
  <c r="U959" i="5"/>
  <c r="J959" i="5" s="1"/>
  <c r="T959" i="5"/>
  <c r="I959" i="5" s="1"/>
  <c r="G959" i="4"/>
  <c r="AC959" i="4"/>
  <c r="S960" i="4"/>
  <c r="H959" i="4"/>
  <c r="O959" i="5"/>
  <c r="N959" i="5"/>
  <c r="O960" i="6"/>
  <c r="N960" i="6"/>
  <c r="AD961" i="6" l="1"/>
  <c r="U961" i="6"/>
  <c r="J961" i="6" s="1"/>
  <c r="T961" i="6"/>
  <c r="I961" i="6" s="1"/>
  <c r="W961" i="6"/>
  <c r="L961" i="6" s="1"/>
  <c r="V961" i="6"/>
  <c r="K961" i="6" s="1"/>
  <c r="N959" i="4"/>
  <c r="O959" i="4"/>
  <c r="N961" i="6"/>
  <c r="O961" i="6"/>
  <c r="AD959" i="4"/>
  <c r="O960" i="5"/>
  <c r="N960" i="5"/>
  <c r="W959" i="4"/>
  <c r="L959" i="4" s="1"/>
  <c r="U959" i="4"/>
  <c r="J959" i="4" s="1"/>
  <c r="V959" i="4"/>
  <c r="K959" i="4" s="1"/>
  <c r="T959" i="4"/>
  <c r="I959" i="4" s="1"/>
  <c r="AC961" i="5"/>
  <c r="S962" i="5"/>
  <c r="G961" i="5"/>
  <c r="H961" i="5"/>
  <c r="S961" i="4"/>
  <c r="H960" i="4"/>
  <c r="G960" i="4"/>
  <c r="AC960" i="4"/>
  <c r="AD960" i="5"/>
  <c r="U960" i="5"/>
  <c r="J960" i="5" s="1"/>
  <c r="T960" i="5"/>
  <c r="I960" i="5" s="1"/>
  <c r="V960" i="5"/>
  <c r="K960" i="5" s="1"/>
  <c r="W960" i="5"/>
  <c r="L960" i="5" s="1"/>
  <c r="AC962" i="6"/>
  <c r="S963" i="6"/>
  <c r="G962" i="6"/>
  <c r="H962" i="6"/>
  <c r="AD962" i="6" l="1"/>
  <c r="AD961" i="5"/>
  <c r="N960" i="4"/>
  <c r="O960" i="4"/>
  <c r="G961" i="4"/>
  <c r="AC961" i="4"/>
  <c r="S962" i="4"/>
  <c r="H961" i="4"/>
  <c r="N961" i="5"/>
  <c r="O961" i="5"/>
  <c r="W961" i="5"/>
  <c r="L961" i="5" s="1"/>
  <c r="V961" i="5"/>
  <c r="K961" i="5" s="1"/>
  <c r="U961" i="5"/>
  <c r="J961" i="5" s="1"/>
  <c r="T961" i="5"/>
  <c r="I961" i="5" s="1"/>
  <c r="H962" i="5"/>
  <c r="G962" i="5"/>
  <c r="AC962" i="5"/>
  <c r="S963" i="5"/>
  <c r="W962" i="6"/>
  <c r="L962" i="6" s="1"/>
  <c r="V962" i="6"/>
  <c r="K962" i="6" s="1"/>
  <c r="U962" i="6"/>
  <c r="J962" i="6" s="1"/>
  <c r="T962" i="6"/>
  <c r="I962" i="6" s="1"/>
  <c r="W960" i="4"/>
  <c r="L960" i="4" s="1"/>
  <c r="V960" i="4"/>
  <c r="K960" i="4" s="1"/>
  <c r="U960" i="4"/>
  <c r="J960" i="4" s="1"/>
  <c r="T960" i="4"/>
  <c r="I960" i="4" s="1"/>
  <c r="O962" i="6"/>
  <c r="N962" i="6"/>
  <c r="H963" i="6"/>
  <c r="G963" i="6"/>
  <c r="AC963" i="6"/>
  <c r="S964" i="6"/>
  <c r="AD960" i="4"/>
  <c r="AD963" i="6" l="1"/>
  <c r="AD962" i="5"/>
  <c r="U963" i="6"/>
  <c r="J963" i="6" s="1"/>
  <c r="T963" i="6"/>
  <c r="I963" i="6" s="1"/>
  <c r="W963" i="6"/>
  <c r="L963" i="6" s="1"/>
  <c r="V963" i="6"/>
  <c r="K963" i="6" s="1"/>
  <c r="U962" i="5"/>
  <c r="J962" i="5" s="1"/>
  <c r="T962" i="5"/>
  <c r="I962" i="5" s="1"/>
  <c r="W962" i="5"/>
  <c r="L962" i="5" s="1"/>
  <c r="V962" i="5"/>
  <c r="K962" i="5" s="1"/>
  <c r="N963" i="6"/>
  <c r="O963" i="6"/>
  <c r="N962" i="5"/>
  <c r="O962" i="5"/>
  <c r="N961" i="4"/>
  <c r="O961" i="4"/>
  <c r="S963" i="4"/>
  <c r="H962" i="4"/>
  <c r="G962" i="4"/>
  <c r="AC962" i="4"/>
  <c r="AD961" i="4"/>
  <c r="W961" i="4"/>
  <c r="L961" i="4" s="1"/>
  <c r="U961" i="4"/>
  <c r="J961" i="4" s="1"/>
  <c r="V961" i="4"/>
  <c r="K961" i="4" s="1"/>
  <c r="T961" i="4"/>
  <c r="I961" i="4" s="1"/>
  <c r="AC964" i="6"/>
  <c r="S965" i="6"/>
  <c r="G964" i="6"/>
  <c r="H964" i="6"/>
  <c r="AC963" i="5"/>
  <c r="S964" i="5"/>
  <c r="H963" i="5"/>
  <c r="G963" i="5"/>
  <c r="H964" i="5" l="1"/>
  <c r="G964" i="5"/>
  <c r="AC964" i="5"/>
  <c r="S965" i="5"/>
  <c r="AD963" i="5"/>
  <c r="W964" i="6"/>
  <c r="L964" i="6" s="1"/>
  <c r="V964" i="6"/>
  <c r="K964" i="6" s="1"/>
  <c r="U964" i="6"/>
  <c r="J964" i="6" s="1"/>
  <c r="T964" i="6"/>
  <c r="I964" i="6" s="1"/>
  <c r="W963" i="5"/>
  <c r="L963" i="5" s="1"/>
  <c r="V963" i="5"/>
  <c r="K963" i="5" s="1"/>
  <c r="U963" i="5"/>
  <c r="J963" i="5" s="1"/>
  <c r="T963" i="5"/>
  <c r="I963" i="5" s="1"/>
  <c r="N964" i="6"/>
  <c r="O964" i="6"/>
  <c r="H965" i="6"/>
  <c r="G965" i="6"/>
  <c r="AC965" i="6"/>
  <c r="S966" i="6"/>
  <c r="AD962" i="4"/>
  <c r="AD964" i="6"/>
  <c r="W962" i="4"/>
  <c r="L962" i="4" s="1"/>
  <c r="V962" i="4"/>
  <c r="K962" i="4" s="1"/>
  <c r="U962" i="4"/>
  <c r="J962" i="4" s="1"/>
  <c r="T962" i="4"/>
  <c r="I962" i="4" s="1"/>
  <c r="N962" i="4"/>
  <c r="O962" i="4"/>
  <c r="N963" i="5"/>
  <c r="O963" i="5"/>
  <c r="G963" i="4"/>
  <c r="AC963" i="4"/>
  <c r="S964" i="4"/>
  <c r="H963" i="4"/>
  <c r="AD965" i="6" l="1"/>
  <c r="AD963" i="4"/>
  <c r="AC966" i="6"/>
  <c r="S967" i="6"/>
  <c r="G966" i="6"/>
  <c r="H966" i="6"/>
  <c r="N963" i="4"/>
  <c r="O963" i="4"/>
  <c r="AC965" i="5"/>
  <c r="S966" i="5"/>
  <c r="H965" i="5"/>
  <c r="G965" i="5"/>
  <c r="S965" i="4"/>
  <c r="H964" i="4"/>
  <c r="G964" i="4"/>
  <c r="AC964" i="4"/>
  <c r="U965" i="6"/>
  <c r="J965" i="6" s="1"/>
  <c r="T965" i="6"/>
  <c r="I965" i="6" s="1"/>
  <c r="W965" i="6"/>
  <c r="L965" i="6" s="1"/>
  <c r="V965" i="6"/>
  <c r="K965" i="6" s="1"/>
  <c r="AD964" i="5"/>
  <c r="U964" i="5"/>
  <c r="J964" i="5" s="1"/>
  <c r="T964" i="5"/>
  <c r="I964" i="5" s="1"/>
  <c r="V964" i="5"/>
  <c r="K964" i="5" s="1"/>
  <c r="W964" i="5"/>
  <c r="L964" i="5" s="1"/>
  <c r="O965" i="6"/>
  <c r="N965" i="6"/>
  <c r="W963" i="4"/>
  <c r="L963" i="4" s="1"/>
  <c r="U963" i="4"/>
  <c r="J963" i="4" s="1"/>
  <c r="V963" i="4"/>
  <c r="K963" i="4" s="1"/>
  <c r="T963" i="4"/>
  <c r="I963" i="4" s="1"/>
  <c r="N964" i="5"/>
  <c r="O964" i="5"/>
  <c r="AD965" i="5" l="1"/>
  <c r="AD964" i="4"/>
  <c r="W964" i="4"/>
  <c r="L964" i="4" s="1"/>
  <c r="V964" i="4"/>
  <c r="K964" i="4" s="1"/>
  <c r="U964" i="4"/>
  <c r="J964" i="4" s="1"/>
  <c r="T964" i="4"/>
  <c r="I964" i="4" s="1"/>
  <c r="H966" i="5"/>
  <c r="G966" i="5"/>
  <c r="AC966" i="5"/>
  <c r="S967" i="5"/>
  <c r="N964" i="4"/>
  <c r="O964" i="4"/>
  <c r="O966" i="6"/>
  <c r="N966" i="6"/>
  <c r="G965" i="4"/>
  <c r="AC965" i="4"/>
  <c r="S966" i="4"/>
  <c r="H965" i="4"/>
  <c r="W966" i="6"/>
  <c r="L966" i="6" s="1"/>
  <c r="V966" i="6"/>
  <c r="K966" i="6" s="1"/>
  <c r="U966" i="6"/>
  <c r="J966" i="6" s="1"/>
  <c r="T966" i="6"/>
  <c r="I966" i="6" s="1"/>
  <c r="W965" i="5"/>
  <c r="L965" i="5" s="1"/>
  <c r="V965" i="5"/>
  <c r="K965" i="5" s="1"/>
  <c r="U965" i="5"/>
  <c r="J965" i="5" s="1"/>
  <c r="T965" i="5"/>
  <c r="I965" i="5" s="1"/>
  <c r="H967" i="6"/>
  <c r="G967" i="6"/>
  <c r="AC967" i="6"/>
  <c r="S968" i="6"/>
  <c r="O965" i="5"/>
  <c r="N965" i="5"/>
  <c r="AD966" i="6"/>
  <c r="AD965" i="4" l="1"/>
  <c r="AD966" i="5"/>
  <c r="S967" i="4"/>
  <c r="H966" i="4"/>
  <c r="G966" i="4"/>
  <c r="AC966" i="4"/>
  <c r="AC968" i="6"/>
  <c r="S969" i="6"/>
  <c r="G968" i="6"/>
  <c r="H968" i="6"/>
  <c r="U966" i="5"/>
  <c r="J966" i="5" s="1"/>
  <c r="T966" i="5"/>
  <c r="I966" i="5" s="1"/>
  <c r="W966" i="5"/>
  <c r="L966" i="5" s="1"/>
  <c r="V966" i="5"/>
  <c r="K966" i="5" s="1"/>
  <c r="AD967" i="6"/>
  <c r="W965" i="4"/>
  <c r="L965" i="4" s="1"/>
  <c r="U965" i="4"/>
  <c r="J965" i="4" s="1"/>
  <c r="T965" i="4"/>
  <c r="I965" i="4" s="1"/>
  <c r="V965" i="4"/>
  <c r="K965" i="4" s="1"/>
  <c r="N966" i="5"/>
  <c r="O966" i="5"/>
  <c r="U967" i="6"/>
  <c r="J967" i="6" s="1"/>
  <c r="T967" i="6"/>
  <c r="I967" i="6" s="1"/>
  <c r="W967" i="6"/>
  <c r="L967" i="6" s="1"/>
  <c r="V967" i="6"/>
  <c r="K967" i="6" s="1"/>
  <c r="N967" i="6"/>
  <c r="O967" i="6"/>
  <c r="O965" i="4"/>
  <c r="N965" i="4"/>
  <c r="AC967" i="5"/>
  <c r="S968" i="5"/>
  <c r="H967" i="5"/>
  <c r="G967" i="5"/>
  <c r="AD967" i="5" l="1"/>
  <c r="AD966" i="4"/>
  <c r="AD968" i="6"/>
  <c r="W968" i="6"/>
  <c r="L968" i="6" s="1"/>
  <c r="V968" i="6"/>
  <c r="K968" i="6" s="1"/>
  <c r="U968" i="6"/>
  <c r="J968" i="6" s="1"/>
  <c r="T968" i="6"/>
  <c r="I968" i="6" s="1"/>
  <c r="H969" i="6"/>
  <c r="G969" i="6"/>
  <c r="AC969" i="6"/>
  <c r="S970" i="6"/>
  <c r="O968" i="6"/>
  <c r="N968" i="6"/>
  <c r="W966" i="4"/>
  <c r="L966" i="4" s="1"/>
  <c r="V966" i="4"/>
  <c r="K966" i="4" s="1"/>
  <c r="U966" i="4"/>
  <c r="J966" i="4" s="1"/>
  <c r="T966" i="4"/>
  <c r="I966" i="4" s="1"/>
  <c r="H968" i="5"/>
  <c r="G968" i="5"/>
  <c r="AC968" i="5"/>
  <c r="S969" i="5"/>
  <c r="W967" i="5"/>
  <c r="L967" i="5" s="1"/>
  <c r="V967" i="5"/>
  <c r="K967" i="5" s="1"/>
  <c r="U967" i="5"/>
  <c r="J967" i="5" s="1"/>
  <c r="T967" i="5"/>
  <c r="I967" i="5" s="1"/>
  <c r="O966" i="4"/>
  <c r="N966" i="4"/>
  <c r="O967" i="5"/>
  <c r="N967" i="5"/>
  <c r="G967" i="4"/>
  <c r="AC967" i="4"/>
  <c r="S968" i="4"/>
  <c r="H967" i="4"/>
  <c r="AD968" i="5" l="1"/>
  <c r="AD967" i="4"/>
  <c r="AD969" i="6"/>
  <c r="S969" i="4"/>
  <c r="H968" i="4"/>
  <c r="G968" i="4"/>
  <c r="AC968" i="4"/>
  <c r="U969" i="6"/>
  <c r="J969" i="6" s="1"/>
  <c r="T969" i="6"/>
  <c r="I969" i="6" s="1"/>
  <c r="W969" i="6"/>
  <c r="L969" i="6" s="1"/>
  <c r="V969" i="6"/>
  <c r="K969" i="6" s="1"/>
  <c r="O969" i="6"/>
  <c r="N969" i="6"/>
  <c r="AC969" i="5"/>
  <c r="S970" i="5"/>
  <c r="G969" i="5"/>
  <c r="H969" i="5"/>
  <c r="W967" i="4"/>
  <c r="L967" i="4" s="1"/>
  <c r="U967" i="4"/>
  <c r="J967" i="4" s="1"/>
  <c r="V967" i="4"/>
  <c r="K967" i="4" s="1"/>
  <c r="T967" i="4"/>
  <c r="I967" i="4" s="1"/>
  <c r="U968" i="5"/>
  <c r="J968" i="5" s="1"/>
  <c r="T968" i="5"/>
  <c r="I968" i="5" s="1"/>
  <c r="V968" i="5"/>
  <c r="K968" i="5" s="1"/>
  <c r="W968" i="5"/>
  <c r="L968" i="5" s="1"/>
  <c r="O967" i="4"/>
  <c r="N967" i="4"/>
  <c r="O968" i="5"/>
  <c r="N968" i="5"/>
  <c r="H970" i="6"/>
  <c r="AC970" i="6"/>
  <c r="S971" i="6"/>
  <c r="G970" i="6"/>
  <c r="AD970" i="6" l="1"/>
  <c r="N969" i="5"/>
  <c r="O969" i="5"/>
  <c r="W969" i="5"/>
  <c r="L969" i="5" s="1"/>
  <c r="V969" i="5"/>
  <c r="K969" i="5" s="1"/>
  <c r="U969" i="5"/>
  <c r="J969" i="5" s="1"/>
  <c r="T969" i="5"/>
  <c r="I969" i="5" s="1"/>
  <c r="N970" i="6"/>
  <c r="O970" i="6"/>
  <c r="AD969" i="5"/>
  <c r="AD968" i="4"/>
  <c r="AC971" i="6"/>
  <c r="G971" i="6"/>
  <c r="H971" i="6"/>
  <c r="S972" i="6"/>
  <c r="W968" i="4"/>
  <c r="L968" i="4" s="1"/>
  <c r="V968" i="4"/>
  <c r="K968" i="4" s="1"/>
  <c r="U968" i="4"/>
  <c r="J968" i="4" s="1"/>
  <c r="T968" i="4"/>
  <c r="I968" i="4" s="1"/>
  <c r="H970" i="5"/>
  <c r="G970" i="5"/>
  <c r="AC970" i="5"/>
  <c r="S971" i="5"/>
  <c r="O968" i="4"/>
  <c r="N968" i="4"/>
  <c r="V970" i="6"/>
  <c r="K970" i="6" s="1"/>
  <c r="U970" i="6"/>
  <c r="J970" i="6" s="1"/>
  <c r="T970" i="6"/>
  <c r="I970" i="6" s="1"/>
  <c r="W970" i="6"/>
  <c r="L970" i="6" s="1"/>
  <c r="G969" i="4"/>
  <c r="AC969" i="4"/>
  <c r="S970" i="4"/>
  <c r="H969" i="4"/>
  <c r="AD970" i="5" l="1"/>
  <c r="H972" i="6"/>
  <c r="AC972" i="6"/>
  <c r="S973" i="6"/>
  <c r="G972" i="6"/>
  <c r="U970" i="5"/>
  <c r="J970" i="5" s="1"/>
  <c r="T970" i="5"/>
  <c r="I970" i="5" s="1"/>
  <c r="W970" i="5"/>
  <c r="L970" i="5" s="1"/>
  <c r="V970" i="5"/>
  <c r="K970" i="5" s="1"/>
  <c r="O971" i="6"/>
  <c r="N971" i="6"/>
  <c r="W969" i="4"/>
  <c r="L969" i="4" s="1"/>
  <c r="U969" i="4"/>
  <c r="J969" i="4" s="1"/>
  <c r="V969" i="4"/>
  <c r="K969" i="4" s="1"/>
  <c r="T969" i="4"/>
  <c r="I969" i="4" s="1"/>
  <c r="V971" i="6"/>
  <c r="K971" i="6" s="1"/>
  <c r="U971" i="6"/>
  <c r="J971" i="6" s="1"/>
  <c r="W971" i="6"/>
  <c r="L971" i="6" s="1"/>
  <c r="T971" i="6"/>
  <c r="I971" i="6" s="1"/>
  <c r="AD971" i="6"/>
  <c r="O969" i="4"/>
  <c r="N969" i="4"/>
  <c r="S971" i="4"/>
  <c r="H970" i="4"/>
  <c r="G970" i="4"/>
  <c r="AC970" i="4"/>
  <c r="AC971" i="5"/>
  <c r="S972" i="5"/>
  <c r="H971" i="5"/>
  <c r="G971" i="5"/>
  <c r="N970" i="5"/>
  <c r="O970" i="5"/>
  <c r="AD969" i="4"/>
  <c r="AD970" i="4" l="1"/>
  <c r="H972" i="5"/>
  <c r="G972" i="5"/>
  <c r="AC972" i="5"/>
  <c r="S973" i="5"/>
  <c r="AD971" i="5"/>
  <c r="W971" i="5"/>
  <c r="L971" i="5" s="1"/>
  <c r="V971" i="5"/>
  <c r="K971" i="5" s="1"/>
  <c r="U971" i="5"/>
  <c r="J971" i="5" s="1"/>
  <c r="T971" i="5"/>
  <c r="I971" i="5" s="1"/>
  <c r="N971" i="5"/>
  <c r="O971" i="5"/>
  <c r="V972" i="6"/>
  <c r="K972" i="6" s="1"/>
  <c r="U972" i="6"/>
  <c r="J972" i="6" s="1"/>
  <c r="T972" i="6"/>
  <c r="I972" i="6" s="1"/>
  <c r="W972" i="6"/>
  <c r="L972" i="6" s="1"/>
  <c r="W970" i="4"/>
  <c r="L970" i="4" s="1"/>
  <c r="V970" i="4"/>
  <c r="K970" i="4" s="1"/>
  <c r="U970" i="4"/>
  <c r="J970" i="4" s="1"/>
  <c r="T970" i="4"/>
  <c r="I970" i="4" s="1"/>
  <c r="AC973" i="6"/>
  <c r="G973" i="6"/>
  <c r="H973" i="6"/>
  <c r="S974" i="6"/>
  <c r="N970" i="4"/>
  <c r="O970" i="4"/>
  <c r="AD972" i="6"/>
  <c r="G971" i="4"/>
  <c r="AC971" i="4"/>
  <c r="S972" i="4"/>
  <c r="H971" i="4"/>
  <c r="N972" i="6"/>
  <c r="O972" i="6"/>
  <c r="AD972" i="5" l="1"/>
  <c r="AD973" i="6"/>
  <c r="AD971" i="4"/>
  <c r="S973" i="4"/>
  <c r="H972" i="4"/>
  <c r="G972" i="4"/>
  <c r="AC972" i="4"/>
  <c r="V973" i="6"/>
  <c r="K973" i="6" s="1"/>
  <c r="U973" i="6"/>
  <c r="J973" i="6" s="1"/>
  <c r="T973" i="6"/>
  <c r="I973" i="6" s="1"/>
  <c r="W973" i="6"/>
  <c r="L973" i="6" s="1"/>
  <c r="O973" i="6"/>
  <c r="N973" i="6"/>
  <c r="O972" i="5"/>
  <c r="N972" i="5"/>
  <c r="W971" i="4"/>
  <c r="L971" i="4" s="1"/>
  <c r="U971" i="4"/>
  <c r="J971" i="4" s="1"/>
  <c r="V971" i="4"/>
  <c r="K971" i="4" s="1"/>
  <c r="T971" i="4"/>
  <c r="I971" i="4" s="1"/>
  <c r="O971" i="4"/>
  <c r="N971" i="4"/>
  <c r="AC973" i="5"/>
  <c r="S974" i="5"/>
  <c r="G973" i="5"/>
  <c r="H973" i="5"/>
  <c r="H974" i="6"/>
  <c r="AC974" i="6"/>
  <c r="S975" i="6"/>
  <c r="G974" i="6"/>
  <c r="U972" i="5"/>
  <c r="J972" i="5" s="1"/>
  <c r="T972" i="5"/>
  <c r="I972" i="5" s="1"/>
  <c r="W972" i="5"/>
  <c r="L972" i="5" s="1"/>
  <c r="V972" i="5"/>
  <c r="K972" i="5" s="1"/>
  <c r="AD972" i="4" l="1"/>
  <c r="N974" i="6"/>
  <c r="O974" i="6"/>
  <c r="N973" i="5"/>
  <c r="O973" i="5"/>
  <c r="G973" i="4"/>
  <c r="AC973" i="4"/>
  <c r="S974" i="4"/>
  <c r="H973" i="4"/>
  <c r="W973" i="5"/>
  <c r="L973" i="5" s="1"/>
  <c r="V973" i="5"/>
  <c r="K973" i="5" s="1"/>
  <c r="U973" i="5"/>
  <c r="J973" i="5" s="1"/>
  <c r="T973" i="5"/>
  <c r="I973" i="5" s="1"/>
  <c r="AD973" i="5"/>
  <c r="AC975" i="6"/>
  <c r="G975" i="6"/>
  <c r="H975" i="6"/>
  <c r="S976" i="6"/>
  <c r="W972" i="4"/>
  <c r="L972" i="4" s="1"/>
  <c r="V972" i="4"/>
  <c r="K972" i="4" s="1"/>
  <c r="U972" i="4"/>
  <c r="J972" i="4" s="1"/>
  <c r="T972" i="4"/>
  <c r="I972" i="4" s="1"/>
  <c r="H974" i="5"/>
  <c r="G974" i="5"/>
  <c r="AC974" i="5"/>
  <c r="S975" i="5"/>
  <c r="V974" i="6"/>
  <c r="K974" i="6" s="1"/>
  <c r="U974" i="6"/>
  <c r="J974" i="6" s="1"/>
  <c r="T974" i="6"/>
  <c r="I974" i="6" s="1"/>
  <c r="W974" i="6"/>
  <c r="L974" i="6" s="1"/>
  <c r="AD974" i="6"/>
  <c r="N972" i="4"/>
  <c r="O972" i="4"/>
  <c r="AD973" i="4" l="1"/>
  <c r="AD974" i="5"/>
  <c r="O974" i="5"/>
  <c r="N974" i="5"/>
  <c r="V975" i="6"/>
  <c r="K975" i="6" s="1"/>
  <c r="U975" i="6"/>
  <c r="J975" i="6" s="1"/>
  <c r="T975" i="6"/>
  <c r="I975" i="6" s="1"/>
  <c r="W975" i="6"/>
  <c r="L975" i="6" s="1"/>
  <c r="N973" i="4"/>
  <c r="O973" i="4"/>
  <c r="AD975" i="6"/>
  <c r="S975" i="4"/>
  <c r="H974" i="4"/>
  <c r="G974" i="4"/>
  <c r="AC974" i="4"/>
  <c r="W973" i="4"/>
  <c r="L973" i="4" s="1"/>
  <c r="U973" i="4"/>
  <c r="J973" i="4" s="1"/>
  <c r="V973" i="4"/>
  <c r="K973" i="4" s="1"/>
  <c r="T973" i="4"/>
  <c r="I973" i="4" s="1"/>
  <c r="AC975" i="5"/>
  <c r="S976" i="5"/>
  <c r="H975" i="5"/>
  <c r="G975" i="5"/>
  <c r="H976" i="6"/>
  <c r="AC976" i="6"/>
  <c r="S977" i="6"/>
  <c r="G976" i="6"/>
  <c r="U974" i="5"/>
  <c r="J974" i="5" s="1"/>
  <c r="T974" i="5"/>
  <c r="I974" i="5" s="1"/>
  <c r="W974" i="5"/>
  <c r="L974" i="5" s="1"/>
  <c r="V974" i="5"/>
  <c r="K974" i="5" s="1"/>
  <c r="O975" i="6"/>
  <c r="N975" i="6"/>
  <c r="AD974" i="4" l="1"/>
  <c r="O976" i="6"/>
  <c r="N976" i="6"/>
  <c r="W975" i="5"/>
  <c r="L975" i="5" s="1"/>
  <c r="V975" i="5"/>
  <c r="K975" i="5" s="1"/>
  <c r="U975" i="5"/>
  <c r="J975" i="5" s="1"/>
  <c r="T975" i="5"/>
  <c r="I975" i="5" s="1"/>
  <c r="H976" i="5"/>
  <c r="G976" i="5"/>
  <c r="AC976" i="5"/>
  <c r="S977" i="5"/>
  <c r="W974" i="4"/>
  <c r="L974" i="4" s="1"/>
  <c r="V974" i="4"/>
  <c r="K974" i="4" s="1"/>
  <c r="U974" i="4"/>
  <c r="J974" i="4" s="1"/>
  <c r="T974" i="4"/>
  <c r="I974" i="4" s="1"/>
  <c r="AD975" i="5"/>
  <c r="N974" i="4"/>
  <c r="O974" i="4"/>
  <c r="N975" i="5"/>
  <c r="O975" i="5"/>
  <c r="V976" i="6"/>
  <c r="K976" i="6" s="1"/>
  <c r="U976" i="6"/>
  <c r="J976" i="6" s="1"/>
  <c r="T976" i="6"/>
  <c r="I976" i="6" s="1"/>
  <c r="W976" i="6"/>
  <c r="L976" i="6" s="1"/>
  <c r="G975" i="4"/>
  <c r="AC975" i="4"/>
  <c r="S976" i="4"/>
  <c r="H975" i="4"/>
  <c r="AC977" i="6"/>
  <c r="G977" i="6"/>
  <c r="H977" i="6"/>
  <c r="S978" i="6"/>
  <c r="AD976" i="6"/>
  <c r="AD975" i="4" l="1"/>
  <c r="AD977" i="6"/>
  <c r="U976" i="5"/>
  <c r="J976" i="5" s="1"/>
  <c r="T976" i="5"/>
  <c r="I976" i="5" s="1"/>
  <c r="V976" i="5"/>
  <c r="K976" i="5" s="1"/>
  <c r="W976" i="5"/>
  <c r="L976" i="5" s="1"/>
  <c r="V977" i="6"/>
  <c r="K977" i="6" s="1"/>
  <c r="U977" i="6"/>
  <c r="J977" i="6" s="1"/>
  <c r="W977" i="6"/>
  <c r="L977" i="6" s="1"/>
  <c r="T977" i="6"/>
  <c r="I977" i="6" s="1"/>
  <c r="N976" i="5"/>
  <c r="O976" i="5"/>
  <c r="N975" i="4"/>
  <c r="O975" i="4"/>
  <c r="S977" i="4"/>
  <c r="H976" i="4"/>
  <c r="G976" i="4"/>
  <c r="AC976" i="4"/>
  <c r="N977" i="6"/>
  <c r="O977" i="6"/>
  <c r="W975" i="4"/>
  <c r="L975" i="4" s="1"/>
  <c r="U975" i="4"/>
  <c r="J975" i="4" s="1"/>
  <c r="V975" i="4"/>
  <c r="K975" i="4" s="1"/>
  <c r="T975" i="4"/>
  <c r="I975" i="4" s="1"/>
  <c r="AC977" i="5"/>
  <c r="S978" i="5"/>
  <c r="G977" i="5"/>
  <c r="H977" i="5"/>
  <c r="H978" i="6"/>
  <c r="AC978" i="6"/>
  <c r="S979" i="6"/>
  <c r="G978" i="6"/>
  <c r="AD976" i="5"/>
  <c r="AD978" i="6" l="1"/>
  <c r="AD977" i="5"/>
  <c r="G977" i="4"/>
  <c r="AC977" i="4"/>
  <c r="S978" i="4"/>
  <c r="H977" i="4"/>
  <c r="N977" i="5"/>
  <c r="O977" i="5"/>
  <c r="W977" i="5"/>
  <c r="L977" i="5" s="1"/>
  <c r="V977" i="5"/>
  <c r="K977" i="5" s="1"/>
  <c r="U977" i="5"/>
  <c r="J977" i="5" s="1"/>
  <c r="T977" i="5"/>
  <c r="I977" i="5" s="1"/>
  <c r="AC979" i="6"/>
  <c r="G979" i="6"/>
  <c r="H979" i="6"/>
  <c r="S980" i="6"/>
  <c r="O978" i="6"/>
  <c r="N978" i="6"/>
  <c r="H978" i="5"/>
  <c r="G978" i="5"/>
  <c r="AC978" i="5"/>
  <c r="S979" i="5"/>
  <c r="N976" i="4"/>
  <c r="O976" i="4"/>
  <c r="AD976" i="4"/>
  <c r="V978" i="6"/>
  <c r="K978" i="6" s="1"/>
  <c r="U978" i="6"/>
  <c r="J978" i="6" s="1"/>
  <c r="T978" i="6"/>
  <c r="I978" i="6" s="1"/>
  <c r="W978" i="6"/>
  <c r="L978" i="6" s="1"/>
  <c r="W976" i="4"/>
  <c r="L976" i="4" s="1"/>
  <c r="V976" i="4"/>
  <c r="K976" i="4" s="1"/>
  <c r="U976" i="4"/>
  <c r="J976" i="4" s="1"/>
  <c r="T976" i="4"/>
  <c r="I976" i="4" s="1"/>
  <c r="AD977" i="4" l="1"/>
  <c r="AD978" i="5"/>
  <c r="H980" i="6"/>
  <c r="AC980" i="6"/>
  <c r="S981" i="6"/>
  <c r="G980" i="6"/>
  <c r="O979" i="6"/>
  <c r="N979" i="6"/>
  <c r="V979" i="6"/>
  <c r="K979" i="6" s="1"/>
  <c r="U979" i="6"/>
  <c r="J979" i="6" s="1"/>
  <c r="W979" i="6"/>
  <c r="L979" i="6" s="1"/>
  <c r="T979" i="6"/>
  <c r="I979" i="6" s="1"/>
  <c r="AD979" i="6"/>
  <c r="O977" i="4"/>
  <c r="N977" i="4"/>
  <c r="AC979" i="5"/>
  <c r="S980" i="5"/>
  <c r="H979" i="5"/>
  <c r="G979" i="5"/>
  <c r="U978" i="5"/>
  <c r="J978" i="5" s="1"/>
  <c r="T978" i="5"/>
  <c r="I978" i="5" s="1"/>
  <c r="W978" i="5"/>
  <c r="L978" i="5" s="1"/>
  <c r="V978" i="5"/>
  <c r="K978" i="5" s="1"/>
  <c r="S979" i="4"/>
  <c r="H978" i="4"/>
  <c r="G978" i="4"/>
  <c r="AC978" i="4"/>
  <c r="O978" i="5"/>
  <c r="N978" i="5"/>
  <c r="W977" i="4"/>
  <c r="L977" i="4" s="1"/>
  <c r="U977" i="4"/>
  <c r="J977" i="4" s="1"/>
  <c r="V977" i="4"/>
  <c r="K977" i="4" s="1"/>
  <c r="T977" i="4"/>
  <c r="I977" i="4" s="1"/>
  <c r="AD978" i="4" l="1"/>
  <c r="AD979" i="5"/>
  <c r="G979" i="4"/>
  <c r="AC979" i="4"/>
  <c r="S980" i="4"/>
  <c r="H979" i="4"/>
  <c r="H980" i="5"/>
  <c r="G980" i="5"/>
  <c r="AC980" i="5"/>
  <c r="S981" i="5"/>
  <c r="V980" i="6"/>
  <c r="K980" i="6" s="1"/>
  <c r="U980" i="6"/>
  <c r="J980" i="6" s="1"/>
  <c r="T980" i="6"/>
  <c r="I980" i="6" s="1"/>
  <c r="W980" i="6"/>
  <c r="L980" i="6" s="1"/>
  <c r="AC981" i="6"/>
  <c r="G981" i="6"/>
  <c r="H981" i="6"/>
  <c r="S982" i="6"/>
  <c r="W978" i="4"/>
  <c r="L978" i="4" s="1"/>
  <c r="V978" i="4"/>
  <c r="K978" i="4" s="1"/>
  <c r="U978" i="4"/>
  <c r="J978" i="4" s="1"/>
  <c r="T978" i="4"/>
  <c r="I978" i="4" s="1"/>
  <c r="W979" i="5"/>
  <c r="L979" i="5" s="1"/>
  <c r="V979" i="5"/>
  <c r="K979" i="5" s="1"/>
  <c r="U979" i="5"/>
  <c r="J979" i="5" s="1"/>
  <c r="T979" i="5"/>
  <c r="I979" i="5" s="1"/>
  <c r="AD980" i="6"/>
  <c r="N978" i="4"/>
  <c r="O978" i="4"/>
  <c r="N979" i="5"/>
  <c r="O979" i="5"/>
  <c r="N980" i="6"/>
  <c r="O980" i="6"/>
  <c r="AD981" i="6" l="1"/>
  <c r="AD979" i="4"/>
  <c r="N981" i="6"/>
  <c r="O981" i="6"/>
  <c r="AC981" i="5"/>
  <c r="S982" i="5"/>
  <c r="H981" i="5"/>
  <c r="G981" i="5"/>
  <c r="V981" i="6"/>
  <c r="K981" i="6" s="1"/>
  <c r="U981" i="6"/>
  <c r="J981" i="6" s="1"/>
  <c r="T981" i="6"/>
  <c r="I981" i="6" s="1"/>
  <c r="W981" i="6"/>
  <c r="L981" i="6" s="1"/>
  <c r="AD980" i="5"/>
  <c r="U980" i="5"/>
  <c r="J980" i="5" s="1"/>
  <c r="T980" i="5"/>
  <c r="I980" i="5" s="1"/>
  <c r="V980" i="5"/>
  <c r="K980" i="5" s="1"/>
  <c r="W980" i="5"/>
  <c r="L980" i="5" s="1"/>
  <c r="O980" i="5"/>
  <c r="N980" i="5"/>
  <c r="N979" i="4"/>
  <c r="O979" i="4"/>
  <c r="S981" i="4"/>
  <c r="H980" i="4"/>
  <c r="G980" i="4"/>
  <c r="AC980" i="4"/>
  <c r="H982" i="6"/>
  <c r="AC982" i="6"/>
  <c r="S983" i="6"/>
  <c r="G982" i="6"/>
  <c r="W979" i="4"/>
  <c r="L979" i="4" s="1"/>
  <c r="U979" i="4"/>
  <c r="J979" i="4" s="1"/>
  <c r="V979" i="4"/>
  <c r="K979" i="4" s="1"/>
  <c r="T979" i="4"/>
  <c r="I979" i="4" s="1"/>
  <c r="AD980" i="4" l="1"/>
  <c r="W980" i="4"/>
  <c r="L980" i="4" s="1"/>
  <c r="V980" i="4"/>
  <c r="K980" i="4" s="1"/>
  <c r="U980" i="4"/>
  <c r="J980" i="4" s="1"/>
  <c r="T980" i="4"/>
  <c r="I980" i="4" s="1"/>
  <c r="O980" i="4"/>
  <c r="N980" i="4"/>
  <c r="V982" i="6"/>
  <c r="K982" i="6" s="1"/>
  <c r="U982" i="6"/>
  <c r="J982" i="6" s="1"/>
  <c r="T982" i="6"/>
  <c r="I982" i="6" s="1"/>
  <c r="W982" i="6"/>
  <c r="L982" i="6" s="1"/>
  <c r="O981" i="5"/>
  <c r="N981" i="5"/>
  <c r="AC983" i="6"/>
  <c r="G983" i="6"/>
  <c r="H983" i="6"/>
  <c r="S984" i="6"/>
  <c r="H982" i="5"/>
  <c r="G982" i="5"/>
  <c r="AC982" i="5"/>
  <c r="S983" i="5"/>
  <c r="AD982" i="6"/>
  <c r="AD981" i="5"/>
  <c r="G981" i="4"/>
  <c r="AC981" i="4"/>
  <c r="S982" i="4"/>
  <c r="H981" i="4"/>
  <c r="W981" i="5"/>
  <c r="L981" i="5" s="1"/>
  <c r="V981" i="5"/>
  <c r="K981" i="5" s="1"/>
  <c r="U981" i="5"/>
  <c r="J981" i="5" s="1"/>
  <c r="T981" i="5"/>
  <c r="I981" i="5" s="1"/>
  <c r="O982" i="6"/>
  <c r="N982" i="6"/>
  <c r="AD981" i="4" l="1"/>
  <c r="AD982" i="5"/>
  <c r="V983" i="6"/>
  <c r="K983" i="6" s="1"/>
  <c r="U983" i="6"/>
  <c r="J983" i="6" s="1"/>
  <c r="T983" i="6"/>
  <c r="I983" i="6" s="1"/>
  <c r="W983" i="6"/>
  <c r="L983" i="6" s="1"/>
  <c r="AD983" i="6"/>
  <c r="AC983" i="5"/>
  <c r="S984" i="5"/>
  <c r="H983" i="5"/>
  <c r="G983" i="5"/>
  <c r="U982" i="5"/>
  <c r="J982" i="5" s="1"/>
  <c r="T982" i="5"/>
  <c r="I982" i="5" s="1"/>
  <c r="W982" i="5"/>
  <c r="L982" i="5" s="1"/>
  <c r="V982" i="5"/>
  <c r="K982" i="5" s="1"/>
  <c r="S983" i="4"/>
  <c r="H982" i="4"/>
  <c r="G982" i="4"/>
  <c r="AC982" i="4"/>
  <c r="N982" i="5"/>
  <c r="O982" i="5"/>
  <c r="H984" i="6"/>
  <c r="AC984" i="6"/>
  <c r="S985" i="6"/>
  <c r="G984" i="6"/>
  <c r="O981" i="4"/>
  <c r="N981" i="4"/>
  <c r="W981" i="4"/>
  <c r="L981" i="4" s="1"/>
  <c r="U981" i="4"/>
  <c r="J981" i="4" s="1"/>
  <c r="T981" i="4"/>
  <c r="I981" i="4" s="1"/>
  <c r="V981" i="4"/>
  <c r="K981" i="4" s="1"/>
  <c r="N983" i="6"/>
  <c r="O983" i="6"/>
  <c r="AD984" i="6" l="1"/>
  <c r="AD982" i="4"/>
  <c r="AC985" i="6"/>
  <c r="G985" i="6"/>
  <c r="H985" i="6"/>
  <c r="S986" i="6"/>
  <c r="G983" i="4"/>
  <c r="AC983" i="4"/>
  <c r="S984" i="4"/>
  <c r="H983" i="4"/>
  <c r="H984" i="5"/>
  <c r="G984" i="5"/>
  <c r="AC984" i="5"/>
  <c r="S985" i="5"/>
  <c r="AD983" i="5"/>
  <c r="N984" i="6"/>
  <c r="O984" i="6"/>
  <c r="W982" i="4"/>
  <c r="L982" i="4" s="1"/>
  <c r="V982" i="4"/>
  <c r="K982" i="4" s="1"/>
  <c r="U982" i="4"/>
  <c r="J982" i="4" s="1"/>
  <c r="T982" i="4"/>
  <c r="I982" i="4" s="1"/>
  <c r="W983" i="5"/>
  <c r="L983" i="5" s="1"/>
  <c r="V983" i="5"/>
  <c r="K983" i="5" s="1"/>
  <c r="U983" i="5"/>
  <c r="J983" i="5" s="1"/>
  <c r="T983" i="5"/>
  <c r="I983" i="5" s="1"/>
  <c r="V984" i="6"/>
  <c r="K984" i="6" s="1"/>
  <c r="U984" i="6"/>
  <c r="J984" i="6" s="1"/>
  <c r="T984" i="6"/>
  <c r="I984" i="6" s="1"/>
  <c r="W984" i="6"/>
  <c r="L984" i="6" s="1"/>
  <c r="O982" i="4"/>
  <c r="N982" i="4"/>
  <c r="O983" i="5"/>
  <c r="N983" i="5"/>
  <c r="AD984" i="5" l="1"/>
  <c r="AD983" i="4"/>
  <c r="O983" i="4"/>
  <c r="N983" i="4"/>
  <c r="S985" i="4"/>
  <c r="H984" i="4"/>
  <c r="G984" i="4"/>
  <c r="AC984" i="4"/>
  <c r="W983" i="4"/>
  <c r="L983" i="4" s="1"/>
  <c r="U983" i="4"/>
  <c r="J983" i="4" s="1"/>
  <c r="V983" i="4"/>
  <c r="K983" i="4" s="1"/>
  <c r="T983" i="4"/>
  <c r="I983" i="4" s="1"/>
  <c r="AC985" i="5"/>
  <c r="S986" i="5"/>
  <c r="G985" i="5"/>
  <c r="H985" i="5"/>
  <c r="H986" i="6"/>
  <c r="AC986" i="6"/>
  <c r="S987" i="6"/>
  <c r="G986" i="6"/>
  <c r="O985" i="6"/>
  <c r="N985" i="6"/>
  <c r="U984" i="5"/>
  <c r="J984" i="5" s="1"/>
  <c r="T984" i="5"/>
  <c r="I984" i="5" s="1"/>
  <c r="V984" i="5"/>
  <c r="K984" i="5" s="1"/>
  <c r="W984" i="5"/>
  <c r="L984" i="5" s="1"/>
  <c r="V985" i="6"/>
  <c r="K985" i="6" s="1"/>
  <c r="U985" i="6"/>
  <c r="J985" i="6" s="1"/>
  <c r="W985" i="6"/>
  <c r="L985" i="6" s="1"/>
  <c r="T985" i="6"/>
  <c r="I985" i="6" s="1"/>
  <c r="O984" i="5"/>
  <c r="N984" i="5"/>
  <c r="AD985" i="6"/>
  <c r="AD984" i="4" l="1"/>
  <c r="N986" i="6"/>
  <c r="O986" i="6"/>
  <c r="N985" i="5"/>
  <c r="O985" i="5"/>
  <c r="W985" i="5"/>
  <c r="L985" i="5" s="1"/>
  <c r="V985" i="5"/>
  <c r="K985" i="5" s="1"/>
  <c r="U985" i="5"/>
  <c r="J985" i="5" s="1"/>
  <c r="T985" i="5"/>
  <c r="I985" i="5" s="1"/>
  <c r="H986" i="5"/>
  <c r="G986" i="5"/>
  <c r="AC986" i="5"/>
  <c r="S987" i="5"/>
  <c r="W984" i="4"/>
  <c r="L984" i="4" s="1"/>
  <c r="V984" i="4"/>
  <c r="K984" i="4" s="1"/>
  <c r="U984" i="4"/>
  <c r="J984" i="4" s="1"/>
  <c r="T984" i="4"/>
  <c r="I984" i="4" s="1"/>
  <c r="AD985" i="5"/>
  <c r="N984" i="4"/>
  <c r="O984" i="4"/>
  <c r="V986" i="6"/>
  <c r="K986" i="6" s="1"/>
  <c r="U986" i="6"/>
  <c r="J986" i="6" s="1"/>
  <c r="T986" i="6"/>
  <c r="I986" i="6" s="1"/>
  <c r="W986" i="6"/>
  <c r="L986" i="6" s="1"/>
  <c r="G985" i="4"/>
  <c r="AC985" i="4"/>
  <c r="S986" i="4"/>
  <c r="H985" i="4"/>
  <c r="AC987" i="6"/>
  <c r="G987" i="6"/>
  <c r="H987" i="6"/>
  <c r="S988" i="6"/>
  <c r="AD986" i="6"/>
  <c r="AD985" i="4" l="1"/>
  <c r="AD986" i="5"/>
  <c r="O985" i="4"/>
  <c r="N985" i="4"/>
  <c r="S987" i="4"/>
  <c r="H986" i="4"/>
  <c r="G986" i="4"/>
  <c r="AC986" i="4"/>
  <c r="AC987" i="5"/>
  <c r="S988" i="5"/>
  <c r="H987" i="5"/>
  <c r="G987" i="5"/>
  <c r="V987" i="6"/>
  <c r="K987" i="6" s="1"/>
  <c r="U987" i="6"/>
  <c r="J987" i="6" s="1"/>
  <c r="W987" i="6"/>
  <c r="L987" i="6" s="1"/>
  <c r="T987" i="6"/>
  <c r="I987" i="6" s="1"/>
  <c r="AD987" i="6"/>
  <c r="W985" i="4"/>
  <c r="L985" i="4" s="1"/>
  <c r="U985" i="4"/>
  <c r="J985" i="4" s="1"/>
  <c r="V985" i="4"/>
  <c r="K985" i="4" s="1"/>
  <c r="T985" i="4"/>
  <c r="I985" i="4" s="1"/>
  <c r="U986" i="5"/>
  <c r="J986" i="5" s="1"/>
  <c r="T986" i="5"/>
  <c r="I986" i="5" s="1"/>
  <c r="W986" i="5"/>
  <c r="L986" i="5" s="1"/>
  <c r="V986" i="5"/>
  <c r="K986" i="5" s="1"/>
  <c r="H988" i="6"/>
  <c r="AC988" i="6"/>
  <c r="S989" i="6"/>
  <c r="G988" i="6"/>
  <c r="N986" i="5"/>
  <c r="O986" i="5"/>
  <c r="O987" i="6"/>
  <c r="N987" i="6"/>
  <c r="AD988" i="6" l="1"/>
  <c r="H988" i="5"/>
  <c r="G988" i="5"/>
  <c r="AC988" i="5"/>
  <c r="S989" i="5"/>
  <c r="AD987" i="5"/>
  <c r="V988" i="6"/>
  <c r="K988" i="6" s="1"/>
  <c r="U988" i="6"/>
  <c r="J988" i="6" s="1"/>
  <c r="T988" i="6"/>
  <c r="I988" i="6" s="1"/>
  <c r="W988" i="6"/>
  <c r="L988" i="6" s="1"/>
  <c r="AD986" i="4"/>
  <c r="W986" i="4"/>
  <c r="L986" i="4" s="1"/>
  <c r="V986" i="4"/>
  <c r="K986" i="4" s="1"/>
  <c r="U986" i="4"/>
  <c r="J986" i="4" s="1"/>
  <c r="T986" i="4"/>
  <c r="I986" i="4" s="1"/>
  <c r="N986" i="4"/>
  <c r="O986" i="4"/>
  <c r="N988" i="6"/>
  <c r="O988" i="6"/>
  <c r="G987" i="4"/>
  <c r="AC987" i="4"/>
  <c r="S988" i="4"/>
  <c r="H987" i="4"/>
  <c r="W987" i="5"/>
  <c r="L987" i="5" s="1"/>
  <c r="V987" i="5"/>
  <c r="K987" i="5" s="1"/>
  <c r="U987" i="5"/>
  <c r="J987" i="5" s="1"/>
  <c r="T987" i="5"/>
  <c r="I987" i="5" s="1"/>
  <c r="AC989" i="6"/>
  <c r="H989" i="6"/>
  <c r="G989" i="6"/>
  <c r="S990" i="6"/>
  <c r="O987" i="5"/>
  <c r="N987" i="5"/>
  <c r="AD989" i="6" l="1"/>
  <c r="AD987" i="4"/>
  <c r="AD988" i="5"/>
  <c r="V989" i="6"/>
  <c r="K989" i="6" s="1"/>
  <c r="U989" i="6"/>
  <c r="J989" i="6" s="1"/>
  <c r="T989" i="6"/>
  <c r="I989" i="6" s="1"/>
  <c r="W989" i="6"/>
  <c r="L989" i="6" s="1"/>
  <c r="N987" i="4"/>
  <c r="O987" i="4"/>
  <c r="S989" i="4"/>
  <c r="H988" i="4"/>
  <c r="G988" i="4"/>
  <c r="AC988" i="4"/>
  <c r="W987" i="4"/>
  <c r="L987" i="4" s="1"/>
  <c r="U987" i="4"/>
  <c r="J987" i="4" s="1"/>
  <c r="V987" i="4"/>
  <c r="K987" i="4" s="1"/>
  <c r="T987" i="4"/>
  <c r="I987" i="4" s="1"/>
  <c r="AC989" i="5"/>
  <c r="S990" i="5"/>
  <c r="G989" i="5"/>
  <c r="H989" i="5"/>
  <c r="O989" i="6"/>
  <c r="N989" i="6"/>
  <c r="U988" i="5"/>
  <c r="J988" i="5" s="1"/>
  <c r="T988" i="5"/>
  <c r="I988" i="5" s="1"/>
  <c r="W988" i="5"/>
  <c r="L988" i="5" s="1"/>
  <c r="V988" i="5"/>
  <c r="K988" i="5" s="1"/>
  <c r="H990" i="6"/>
  <c r="AC990" i="6"/>
  <c r="S991" i="6"/>
  <c r="G990" i="6"/>
  <c r="O988" i="5"/>
  <c r="N988" i="5"/>
  <c r="AD988" i="4" l="1"/>
  <c r="G989" i="4"/>
  <c r="AC989" i="4"/>
  <c r="S990" i="4"/>
  <c r="H989" i="4"/>
  <c r="AC991" i="6"/>
  <c r="H991" i="6"/>
  <c r="G991" i="6"/>
  <c r="S992" i="6"/>
  <c r="N990" i="6"/>
  <c r="O990" i="6"/>
  <c r="O989" i="5"/>
  <c r="N989" i="5"/>
  <c r="V990" i="6"/>
  <c r="K990" i="6" s="1"/>
  <c r="U990" i="6"/>
  <c r="J990" i="6" s="1"/>
  <c r="T990" i="6"/>
  <c r="I990" i="6" s="1"/>
  <c r="W990" i="6"/>
  <c r="L990" i="6" s="1"/>
  <c r="H990" i="5"/>
  <c r="G990" i="5"/>
  <c r="AC990" i="5"/>
  <c r="S991" i="5"/>
  <c r="W988" i="4"/>
  <c r="L988" i="4" s="1"/>
  <c r="V988" i="4"/>
  <c r="K988" i="4" s="1"/>
  <c r="U988" i="4"/>
  <c r="J988" i="4" s="1"/>
  <c r="T988" i="4"/>
  <c r="I988" i="4" s="1"/>
  <c r="AD990" i="6"/>
  <c r="W989" i="5"/>
  <c r="L989" i="5" s="1"/>
  <c r="V989" i="5"/>
  <c r="K989" i="5" s="1"/>
  <c r="U989" i="5"/>
  <c r="J989" i="5" s="1"/>
  <c r="T989" i="5"/>
  <c r="I989" i="5" s="1"/>
  <c r="AD989" i="5"/>
  <c r="O988" i="4"/>
  <c r="N988" i="4"/>
  <c r="AD990" i="5" l="1"/>
  <c r="H992" i="6"/>
  <c r="AC992" i="6"/>
  <c r="S993" i="6"/>
  <c r="G992" i="6"/>
  <c r="V991" i="6"/>
  <c r="K991" i="6" s="1"/>
  <c r="U991" i="6"/>
  <c r="J991" i="6" s="1"/>
  <c r="T991" i="6"/>
  <c r="I991" i="6" s="1"/>
  <c r="W991" i="6"/>
  <c r="L991" i="6" s="1"/>
  <c r="O991" i="6"/>
  <c r="N991" i="6"/>
  <c r="AC991" i="5"/>
  <c r="S992" i="5"/>
  <c r="H991" i="5"/>
  <c r="G991" i="5"/>
  <c r="AD991" i="6"/>
  <c r="O989" i="4"/>
  <c r="N989" i="4"/>
  <c r="U990" i="5"/>
  <c r="J990" i="5" s="1"/>
  <c r="T990" i="5"/>
  <c r="I990" i="5" s="1"/>
  <c r="W990" i="5"/>
  <c r="L990" i="5" s="1"/>
  <c r="V990" i="5"/>
  <c r="K990" i="5" s="1"/>
  <c r="S991" i="4"/>
  <c r="H990" i="4"/>
  <c r="G990" i="4"/>
  <c r="AC990" i="4"/>
  <c r="N990" i="5"/>
  <c r="O990" i="5"/>
  <c r="AD989" i="4"/>
  <c r="W989" i="4"/>
  <c r="L989" i="4" s="1"/>
  <c r="U989" i="4"/>
  <c r="J989" i="4" s="1"/>
  <c r="T989" i="4"/>
  <c r="I989" i="4" s="1"/>
  <c r="V989" i="4"/>
  <c r="K989" i="4" s="1"/>
  <c r="AD990" i="4" l="1"/>
  <c r="G991" i="4"/>
  <c r="AC991" i="4"/>
  <c r="S992" i="4"/>
  <c r="H991" i="4"/>
  <c r="O992" i="6"/>
  <c r="N992" i="6"/>
  <c r="W991" i="5"/>
  <c r="L991" i="5" s="1"/>
  <c r="V991" i="5"/>
  <c r="K991" i="5" s="1"/>
  <c r="U991" i="5"/>
  <c r="J991" i="5" s="1"/>
  <c r="T991" i="5"/>
  <c r="I991" i="5" s="1"/>
  <c r="O991" i="5"/>
  <c r="N991" i="5"/>
  <c r="O990" i="4"/>
  <c r="N990" i="4"/>
  <c r="H992" i="5"/>
  <c r="G992" i="5"/>
  <c r="AC992" i="5"/>
  <c r="S993" i="5"/>
  <c r="AD991" i="5"/>
  <c r="V992" i="6"/>
  <c r="K992" i="6" s="1"/>
  <c r="U992" i="6"/>
  <c r="J992" i="6" s="1"/>
  <c r="T992" i="6"/>
  <c r="I992" i="6" s="1"/>
  <c r="W992" i="6"/>
  <c r="L992" i="6" s="1"/>
  <c r="AC993" i="6"/>
  <c r="H993" i="6"/>
  <c r="G993" i="6"/>
  <c r="S994" i="6"/>
  <c r="W990" i="4"/>
  <c r="L990" i="4" s="1"/>
  <c r="V990" i="4"/>
  <c r="K990" i="4" s="1"/>
  <c r="U990" i="4"/>
  <c r="J990" i="4" s="1"/>
  <c r="T990" i="4"/>
  <c r="I990" i="4" s="1"/>
  <c r="AD992" i="6"/>
  <c r="AD993" i="6" l="1"/>
  <c r="N992" i="5"/>
  <c r="O992" i="5"/>
  <c r="H994" i="6"/>
  <c r="AC994" i="6"/>
  <c r="S995" i="6"/>
  <c r="G994" i="6"/>
  <c r="V993" i="6"/>
  <c r="K993" i="6" s="1"/>
  <c r="U993" i="6"/>
  <c r="J993" i="6" s="1"/>
  <c r="T993" i="6"/>
  <c r="I993" i="6" s="1"/>
  <c r="W993" i="6"/>
  <c r="L993" i="6" s="1"/>
  <c r="N991" i="4"/>
  <c r="O991" i="4"/>
  <c r="O993" i="6"/>
  <c r="N993" i="6"/>
  <c r="AC993" i="5"/>
  <c r="S994" i="5"/>
  <c r="G993" i="5"/>
  <c r="H993" i="5"/>
  <c r="S993" i="4"/>
  <c r="H992" i="4"/>
  <c r="G992" i="4"/>
  <c r="AC992" i="4"/>
  <c r="AD992" i="5"/>
  <c r="AD991" i="4"/>
  <c r="U992" i="5"/>
  <c r="J992" i="5" s="1"/>
  <c r="T992" i="5"/>
  <c r="I992" i="5" s="1"/>
  <c r="V992" i="5"/>
  <c r="K992" i="5" s="1"/>
  <c r="W992" i="5"/>
  <c r="L992" i="5" s="1"/>
  <c r="W991" i="4"/>
  <c r="L991" i="4" s="1"/>
  <c r="U991" i="4"/>
  <c r="J991" i="4" s="1"/>
  <c r="V991" i="4"/>
  <c r="K991" i="4" s="1"/>
  <c r="T991" i="4"/>
  <c r="I991" i="4" s="1"/>
  <c r="AD992" i="4" l="1"/>
  <c r="AD993" i="5"/>
  <c r="W992" i="4"/>
  <c r="L992" i="4" s="1"/>
  <c r="V992" i="4"/>
  <c r="K992" i="4" s="1"/>
  <c r="U992" i="4"/>
  <c r="J992" i="4" s="1"/>
  <c r="T992" i="4"/>
  <c r="I992" i="4" s="1"/>
  <c r="V994" i="6"/>
  <c r="K994" i="6" s="1"/>
  <c r="U994" i="6"/>
  <c r="J994" i="6" s="1"/>
  <c r="T994" i="6"/>
  <c r="I994" i="6" s="1"/>
  <c r="W994" i="6"/>
  <c r="L994" i="6" s="1"/>
  <c r="O992" i="4"/>
  <c r="N992" i="4"/>
  <c r="AC995" i="6"/>
  <c r="H995" i="6"/>
  <c r="G995" i="6"/>
  <c r="S996" i="6"/>
  <c r="G993" i="4"/>
  <c r="AC993" i="4"/>
  <c r="S994" i="4"/>
  <c r="H993" i="4"/>
  <c r="AD994" i="6"/>
  <c r="N993" i="5"/>
  <c r="O993" i="5"/>
  <c r="O994" i="6"/>
  <c r="N994" i="6"/>
  <c r="W993" i="5"/>
  <c r="L993" i="5" s="1"/>
  <c r="V993" i="5"/>
  <c r="K993" i="5" s="1"/>
  <c r="U993" i="5"/>
  <c r="J993" i="5" s="1"/>
  <c r="T993" i="5"/>
  <c r="I993" i="5" s="1"/>
  <c r="H994" i="5"/>
  <c r="G994" i="5"/>
  <c r="AC994" i="5"/>
  <c r="S995" i="5"/>
  <c r="AD993" i="4" l="1"/>
  <c r="U994" i="5"/>
  <c r="J994" i="5" s="1"/>
  <c r="T994" i="5"/>
  <c r="I994" i="5" s="1"/>
  <c r="W994" i="5"/>
  <c r="L994" i="5" s="1"/>
  <c r="V994" i="5"/>
  <c r="K994" i="5" s="1"/>
  <c r="H996" i="6"/>
  <c r="AC996" i="6"/>
  <c r="S997" i="6"/>
  <c r="G996" i="6"/>
  <c r="N994" i="5"/>
  <c r="O994" i="5"/>
  <c r="V995" i="6"/>
  <c r="K995" i="6" s="1"/>
  <c r="U995" i="6"/>
  <c r="J995" i="6" s="1"/>
  <c r="T995" i="6"/>
  <c r="I995" i="6" s="1"/>
  <c r="W995" i="6"/>
  <c r="L995" i="6" s="1"/>
  <c r="N995" i="6"/>
  <c r="O995" i="6"/>
  <c r="AD995" i="6"/>
  <c r="O993" i="4"/>
  <c r="N993" i="4"/>
  <c r="S995" i="4"/>
  <c r="H994" i="4"/>
  <c r="G994" i="4"/>
  <c r="AC994" i="4"/>
  <c r="AC995" i="5"/>
  <c r="S996" i="5"/>
  <c r="H995" i="5"/>
  <c r="G995" i="5"/>
  <c r="AD994" i="5"/>
  <c r="W993" i="4"/>
  <c r="L993" i="4" s="1"/>
  <c r="U993" i="4"/>
  <c r="J993" i="4" s="1"/>
  <c r="V993" i="4"/>
  <c r="K993" i="4" s="1"/>
  <c r="T993" i="4"/>
  <c r="I993" i="4" s="1"/>
  <c r="AD996" i="6" l="1"/>
  <c r="W994" i="4"/>
  <c r="L994" i="4" s="1"/>
  <c r="V994" i="4"/>
  <c r="K994" i="4" s="1"/>
  <c r="U994" i="4"/>
  <c r="J994" i="4" s="1"/>
  <c r="T994" i="4"/>
  <c r="I994" i="4" s="1"/>
  <c r="AC997" i="6"/>
  <c r="H997" i="6"/>
  <c r="G997" i="6"/>
  <c r="S998" i="6"/>
  <c r="O994" i="4"/>
  <c r="N994" i="4"/>
  <c r="G995" i="4"/>
  <c r="AC995" i="4"/>
  <c r="S996" i="4"/>
  <c r="H995" i="4"/>
  <c r="N996" i="6"/>
  <c r="O996" i="6"/>
  <c r="W995" i="5"/>
  <c r="L995" i="5" s="1"/>
  <c r="V995" i="5"/>
  <c r="K995" i="5" s="1"/>
  <c r="U995" i="5"/>
  <c r="J995" i="5" s="1"/>
  <c r="T995" i="5"/>
  <c r="I995" i="5" s="1"/>
  <c r="O995" i="5"/>
  <c r="N995" i="5"/>
  <c r="H996" i="5"/>
  <c r="G996" i="5"/>
  <c r="AC996" i="5"/>
  <c r="AD996" i="5" s="1"/>
  <c r="S997" i="5"/>
  <c r="AD995" i="5"/>
  <c r="AD994" i="4"/>
  <c r="V996" i="6"/>
  <c r="K996" i="6" s="1"/>
  <c r="U996" i="6"/>
  <c r="J996" i="6" s="1"/>
  <c r="T996" i="6"/>
  <c r="I996" i="6" s="1"/>
  <c r="W996" i="6"/>
  <c r="L996" i="6" s="1"/>
  <c r="V997" i="6" l="1"/>
  <c r="K997" i="6" s="1"/>
  <c r="U997" i="6"/>
  <c r="J997" i="6" s="1"/>
  <c r="T997" i="6"/>
  <c r="I997" i="6" s="1"/>
  <c r="W997" i="6"/>
  <c r="L997" i="6" s="1"/>
  <c r="O995" i="4"/>
  <c r="N995" i="4"/>
  <c r="O997" i="6"/>
  <c r="N997" i="6"/>
  <c r="S997" i="4"/>
  <c r="H996" i="4"/>
  <c r="G996" i="4"/>
  <c r="AC996" i="4"/>
  <c r="AD997" i="6"/>
  <c r="AD995" i="4"/>
  <c r="AC997" i="5"/>
  <c r="S998" i="5"/>
  <c r="H997" i="5"/>
  <c r="G997" i="5"/>
  <c r="W995" i="4"/>
  <c r="L995" i="4" s="1"/>
  <c r="U995" i="4"/>
  <c r="J995" i="4" s="1"/>
  <c r="V995" i="4"/>
  <c r="K995" i="4" s="1"/>
  <c r="T995" i="4"/>
  <c r="I995" i="4" s="1"/>
  <c r="U996" i="5"/>
  <c r="J996" i="5" s="1"/>
  <c r="T996" i="5"/>
  <c r="I996" i="5" s="1"/>
  <c r="V996" i="5"/>
  <c r="K996" i="5" s="1"/>
  <c r="W996" i="5"/>
  <c r="L996" i="5" s="1"/>
  <c r="O996" i="5"/>
  <c r="N996" i="5"/>
  <c r="H998" i="6"/>
  <c r="AC998" i="6"/>
  <c r="S999" i="6"/>
  <c r="G998" i="6"/>
  <c r="AD997" i="5" l="1"/>
  <c r="AD996" i="4"/>
  <c r="W996" i="4"/>
  <c r="L996" i="4" s="1"/>
  <c r="V996" i="4"/>
  <c r="K996" i="4" s="1"/>
  <c r="U996" i="4"/>
  <c r="J996" i="4" s="1"/>
  <c r="T996" i="4"/>
  <c r="I996" i="4" s="1"/>
  <c r="V998" i="6"/>
  <c r="K998" i="6" s="1"/>
  <c r="U998" i="6"/>
  <c r="J998" i="6" s="1"/>
  <c r="T998" i="6"/>
  <c r="I998" i="6" s="1"/>
  <c r="W998" i="6"/>
  <c r="L998" i="6" s="1"/>
  <c r="W997" i="5"/>
  <c r="L997" i="5" s="1"/>
  <c r="V997" i="5"/>
  <c r="K997" i="5" s="1"/>
  <c r="U997" i="5"/>
  <c r="J997" i="5" s="1"/>
  <c r="T997" i="5"/>
  <c r="I997" i="5" s="1"/>
  <c r="N996" i="4"/>
  <c r="O996" i="4"/>
  <c r="N998" i="6"/>
  <c r="O998" i="6"/>
  <c r="AC999" i="6"/>
  <c r="H999" i="6"/>
  <c r="G999" i="6"/>
  <c r="S1000" i="6"/>
  <c r="N997" i="5"/>
  <c r="O997" i="5"/>
  <c r="G997" i="4"/>
  <c r="AC997" i="4"/>
  <c r="S998" i="4"/>
  <c r="H997" i="4"/>
  <c r="AD998" i="6"/>
  <c r="H998" i="5"/>
  <c r="G998" i="5"/>
  <c r="AC998" i="5"/>
  <c r="S999" i="5"/>
  <c r="N998" i="5" l="1"/>
  <c r="O998" i="5"/>
  <c r="H1000" i="6"/>
  <c r="AC1000" i="6"/>
  <c r="S1001" i="6"/>
  <c r="G1000" i="6"/>
  <c r="V999" i="6"/>
  <c r="K999" i="6" s="1"/>
  <c r="U999" i="6"/>
  <c r="J999" i="6" s="1"/>
  <c r="T999" i="6"/>
  <c r="I999" i="6" s="1"/>
  <c r="W999" i="6"/>
  <c r="L999" i="6" s="1"/>
  <c r="N997" i="4"/>
  <c r="O997" i="4"/>
  <c r="O999" i="6"/>
  <c r="N999" i="6"/>
  <c r="S999" i="4"/>
  <c r="H998" i="4"/>
  <c r="G998" i="4"/>
  <c r="AC998" i="4"/>
  <c r="AD999" i="6"/>
  <c r="AD997" i="4"/>
  <c r="U998" i="5"/>
  <c r="J998" i="5" s="1"/>
  <c r="T998" i="5"/>
  <c r="I998" i="5" s="1"/>
  <c r="W998" i="5"/>
  <c r="L998" i="5" s="1"/>
  <c r="V998" i="5"/>
  <c r="K998" i="5" s="1"/>
  <c r="W997" i="4"/>
  <c r="L997" i="4" s="1"/>
  <c r="U997" i="4"/>
  <c r="J997" i="4" s="1"/>
  <c r="T997" i="4"/>
  <c r="I997" i="4" s="1"/>
  <c r="V997" i="4"/>
  <c r="K997" i="4" s="1"/>
  <c r="AC999" i="5"/>
  <c r="S1000" i="5"/>
  <c r="H999" i="5"/>
  <c r="G999" i="5"/>
  <c r="AD998" i="5"/>
  <c r="AD999" i="5" l="1"/>
  <c r="AD1000" i="6"/>
  <c r="V1000" i="6"/>
  <c r="K1000" i="6" s="1"/>
  <c r="U1000" i="6"/>
  <c r="J1000" i="6" s="1"/>
  <c r="T1000" i="6"/>
  <c r="I1000" i="6" s="1"/>
  <c r="W1000" i="6"/>
  <c r="L1000" i="6" s="1"/>
  <c r="AC1001" i="6"/>
  <c r="H1001" i="6"/>
  <c r="G1001" i="6"/>
  <c r="S1002" i="6"/>
  <c r="G999" i="4"/>
  <c r="AC999" i="4"/>
  <c r="S1000" i="4"/>
  <c r="H999" i="4"/>
  <c r="W999" i="5"/>
  <c r="L999" i="5" s="1"/>
  <c r="V999" i="5"/>
  <c r="K999" i="5" s="1"/>
  <c r="U999" i="5"/>
  <c r="J999" i="5" s="1"/>
  <c r="T999" i="5"/>
  <c r="I999" i="5" s="1"/>
  <c r="AD998" i="4"/>
  <c r="O1000" i="6"/>
  <c r="N1000" i="6"/>
  <c r="W998" i="4"/>
  <c r="L998" i="4" s="1"/>
  <c r="V998" i="4"/>
  <c r="K998" i="4" s="1"/>
  <c r="U998" i="4"/>
  <c r="J998" i="4" s="1"/>
  <c r="T998" i="4"/>
  <c r="I998" i="4" s="1"/>
  <c r="O999" i="5"/>
  <c r="N999" i="5"/>
  <c r="H1000" i="5"/>
  <c r="G1000" i="5"/>
  <c r="AC1000" i="5"/>
  <c r="S1001" i="5"/>
  <c r="O998" i="4"/>
  <c r="N998" i="4"/>
  <c r="AD1000" i="5" l="1"/>
  <c r="AD999" i="4"/>
  <c r="O1001" i="6"/>
  <c r="N1001" i="6"/>
  <c r="AD1001" i="6"/>
  <c r="V1001" i="6"/>
  <c r="K1001" i="6" s="1"/>
  <c r="U1001" i="6"/>
  <c r="J1001" i="6" s="1"/>
  <c r="T1001" i="6"/>
  <c r="I1001" i="6" s="1"/>
  <c r="W1001" i="6"/>
  <c r="L1001" i="6" s="1"/>
  <c r="O1000" i="5"/>
  <c r="N1000" i="5"/>
  <c r="N999" i="4"/>
  <c r="O999" i="4"/>
  <c r="AC1001" i="5"/>
  <c r="S1002" i="5"/>
  <c r="G1001" i="5"/>
  <c r="H1001" i="5"/>
  <c r="U1000" i="5"/>
  <c r="J1000" i="5" s="1"/>
  <c r="T1000" i="5"/>
  <c r="I1000" i="5" s="1"/>
  <c r="V1000" i="5"/>
  <c r="K1000" i="5" s="1"/>
  <c r="W1000" i="5"/>
  <c r="L1000" i="5" s="1"/>
  <c r="S1001" i="4"/>
  <c r="H1000" i="4"/>
  <c r="G1000" i="4"/>
  <c r="AC1000" i="4"/>
  <c r="W999" i="4"/>
  <c r="L999" i="4" s="1"/>
  <c r="U999" i="4"/>
  <c r="J999" i="4" s="1"/>
  <c r="V999" i="4"/>
  <c r="K999" i="4" s="1"/>
  <c r="T999" i="4"/>
  <c r="I999" i="4" s="1"/>
  <c r="H1002" i="6"/>
  <c r="AC1002" i="6"/>
  <c r="S1003" i="6"/>
  <c r="G1002" i="6"/>
  <c r="AD1002" i="6" l="1"/>
  <c r="W1000" i="4"/>
  <c r="L1000" i="4" s="1"/>
  <c r="V1000" i="4"/>
  <c r="K1000" i="4" s="1"/>
  <c r="U1000" i="4"/>
  <c r="J1000" i="4" s="1"/>
  <c r="T1000" i="4"/>
  <c r="I1000" i="4" s="1"/>
  <c r="O1001" i="5"/>
  <c r="N1001" i="5"/>
  <c r="W1001" i="5"/>
  <c r="L1001" i="5" s="1"/>
  <c r="V1001" i="5"/>
  <c r="K1001" i="5" s="1"/>
  <c r="U1001" i="5"/>
  <c r="J1001" i="5" s="1"/>
  <c r="T1001" i="5"/>
  <c r="I1001" i="5" s="1"/>
  <c r="O1002" i="6"/>
  <c r="N1002" i="6"/>
  <c r="G1001" i="4"/>
  <c r="AC1001" i="4"/>
  <c r="S1002" i="4"/>
  <c r="H1001" i="4"/>
  <c r="H1002" i="5"/>
  <c r="G1002" i="5"/>
  <c r="AC1002" i="5"/>
  <c r="S1003" i="5"/>
  <c r="AD1001" i="5"/>
  <c r="N1000" i="4"/>
  <c r="O1000" i="4"/>
  <c r="V1002" i="6"/>
  <c r="K1002" i="6" s="1"/>
  <c r="U1002" i="6"/>
  <c r="J1002" i="6" s="1"/>
  <c r="T1002" i="6"/>
  <c r="I1002" i="6" s="1"/>
  <c r="W1002" i="6"/>
  <c r="L1002" i="6" s="1"/>
  <c r="AC1003" i="6"/>
  <c r="H1003" i="6"/>
  <c r="G1003" i="6"/>
  <c r="AD1000" i="4"/>
  <c r="AD1001" i="4" l="1"/>
  <c r="O1003" i="6"/>
  <c r="N1003" i="6"/>
  <c r="AD1003" i="6"/>
  <c r="W1001" i="4"/>
  <c r="L1001" i="4" s="1"/>
  <c r="U1001" i="4"/>
  <c r="J1001" i="4" s="1"/>
  <c r="V1001" i="4"/>
  <c r="K1001" i="4" s="1"/>
  <c r="T1001" i="4"/>
  <c r="I1001" i="4" s="1"/>
  <c r="AC1003" i="5"/>
  <c r="H1003" i="5"/>
  <c r="G1003" i="5"/>
  <c r="AD1002" i="5"/>
  <c r="U1002" i="5"/>
  <c r="J1002" i="5" s="1"/>
  <c r="T1002" i="5"/>
  <c r="I1002" i="5" s="1"/>
  <c r="W1002" i="5"/>
  <c r="L1002" i="5" s="1"/>
  <c r="V1002" i="5"/>
  <c r="K1002" i="5" s="1"/>
  <c r="N1002" i="5"/>
  <c r="O1002" i="5"/>
  <c r="O1001" i="4"/>
  <c r="N1001" i="4"/>
  <c r="V1003" i="6"/>
  <c r="K1003" i="6" s="1"/>
  <c r="U1003" i="6"/>
  <c r="J1003" i="6" s="1"/>
  <c r="T1003" i="6"/>
  <c r="I1003" i="6" s="1"/>
  <c r="W1003" i="6"/>
  <c r="L1003" i="6" s="1"/>
  <c r="S1003" i="4"/>
  <c r="H1002" i="4"/>
  <c r="G1002" i="4"/>
  <c r="AC1002" i="4"/>
  <c r="AD1002" i="4" l="1"/>
  <c r="W1002" i="4"/>
  <c r="L1002" i="4" s="1"/>
  <c r="V1002" i="4"/>
  <c r="K1002" i="4" s="1"/>
  <c r="U1002" i="4"/>
  <c r="J1002" i="4" s="1"/>
  <c r="T1002" i="4"/>
  <c r="I1002" i="4" s="1"/>
  <c r="O1002" i="4"/>
  <c r="N1002" i="4"/>
  <c r="G1003" i="4"/>
  <c r="AC1003" i="4"/>
  <c r="H1003" i="4"/>
  <c r="V5" i="4" s="1"/>
  <c r="W1003" i="5"/>
  <c r="L1003" i="5" s="1"/>
  <c r="V1003" i="5"/>
  <c r="K1003" i="5" s="1"/>
  <c r="U1003" i="5"/>
  <c r="J1003" i="5" s="1"/>
  <c r="T1003" i="5"/>
  <c r="I1003" i="5" s="1"/>
  <c r="O1003" i="5"/>
  <c r="N1003" i="5"/>
  <c r="AD1003" i="5"/>
  <c r="AF5" i="4" l="1"/>
  <c r="AH5" i="4" s="1"/>
  <c r="U5" i="4"/>
  <c r="W1003" i="4"/>
  <c r="L1003" i="4" s="1"/>
  <c r="U1003" i="4"/>
  <c r="J1003" i="4" s="1"/>
  <c r="V1003" i="4"/>
  <c r="K1003" i="4" s="1"/>
  <c r="T1003" i="4"/>
  <c r="I1003" i="4" s="1"/>
  <c r="N1003" i="4"/>
  <c r="O1003" i="4"/>
  <c r="AD1003" i="4"/>
  <c r="F156" i="1" l="1"/>
  <c r="F164" i="1"/>
  <c r="G166" i="1" s="1"/>
  <c r="H166" i="1" s="1"/>
  <c r="F146" i="1"/>
  <c r="F127" i="1"/>
  <c r="G165" i="1"/>
  <c r="F82" i="1" l="1"/>
  <c r="F111" i="1" s="1"/>
  <c r="G199" i="1"/>
  <c r="G229" i="1"/>
  <c r="H271" i="1" s="1"/>
  <c r="H272" i="1" s="1"/>
  <c r="C245" i="1"/>
  <c r="F92" i="1" l="1"/>
  <c r="F216" i="1"/>
  <c r="D212" i="1"/>
  <c r="D88" i="1"/>
  <c r="H4" i="2" l="1"/>
  <c r="L4" i="2" s="1"/>
  <c r="G4" i="2"/>
  <c r="K4" i="2" s="1"/>
  <c r="G3" i="2"/>
  <c r="K3" i="2" s="1"/>
  <c r="B3" i="2"/>
  <c r="F3" i="2" s="1"/>
  <c r="J3" i="2" s="1"/>
  <c r="H3" i="3" l="1"/>
  <c r="E3" i="3"/>
  <c r="B3" i="3"/>
  <c r="H254" i="1" l="1"/>
  <c r="G21" i="1"/>
  <c r="E21" i="1"/>
  <c r="C21" i="1"/>
  <c r="H260" i="1" l="1"/>
  <c r="F102" i="1"/>
  <c r="H248" i="1"/>
  <c r="H256" i="1" l="1"/>
  <c r="F203" i="1"/>
  <c r="H255" i="1"/>
  <c r="H199" i="1" l="1"/>
  <c r="A342" i="1" l="1"/>
  <c r="A299" i="1"/>
  <c r="A343" i="1" l="1"/>
  <c r="A300" i="1"/>
  <c r="C173" i="1"/>
  <c r="C172" i="1"/>
  <c r="C171" i="1"/>
  <c r="C170" i="1"/>
  <c r="H172" i="1"/>
  <c r="H171" i="1"/>
  <c r="H170" i="1"/>
  <c r="A301" i="1" l="1"/>
  <c r="A344" i="1"/>
  <c r="A345" i="1" l="1"/>
  <c r="A302" i="1"/>
  <c r="A303" i="1" l="1"/>
  <c r="A346" i="1"/>
  <c r="A347" i="1" l="1"/>
  <c r="A304" i="1"/>
  <c r="A305" i="1" l="1"/>
  <c r="A348" i="1"/>
  <c r="A349" i="1" l="1"/>
  <c r="A306" i="1"/>
  <c r="A307" i="1" l="1"/>
  <c r="A350" i="1"/>
  <c r="A351" i="1" l="1"/>
  <c r="A308" i="1"/>
  <c r="A309" i="1" l="1"/>
  <c r="A352" i="1"/>
  <c r="A353" i="1" l="1"/>
  <c r="A310" i="1"/>
  <c r="A311" i="1" l="1"/>
  <c r="A354" i="1"/>
  <c r="A355" i="1" l="1"/>
  <c r="A312" i="1"/>
  <c r="A313" i="1" l="1"/>
  <c r="A356" i="1"/>
  <c r="A357" i="1" l="1"/>
  <c r="A314" i="1"/>
  <c r="A315" i="1" l="1"/>
  <c r="A358" i="1"/>
  <c r="A359" i="1" l="1"/>
  <c r="A316" i="1"/>
  <c r="A317" i="1" l="1"/>
  <c r="A360" i="1"/>
  <c r="A361" i="1" l="1"/>
  <c r="A318" i="1"/>
  <c r="A319" i="1" l="1"/>
  <c r="A362" i="1"/>
  <c r="A320" i="1" l="1"/>
  <c r="A363" i="1"/>
  <c r="A364" i="1" l="1"/>
  <c r="A321" i="1"/>
  <c r="A365" i="1" l="1"/>
  <c r="A366" i="1" s="1"/>
  <c r="A322" i="1"/>
  <c r="A367" i="1" l="1"/>
  <c r="A323" i="1"/>
  <c r="A368" i="1" l="1"/>
  <c r="D367" i="1"/>
  <c r="A324" i="1"/>
  <c r="Z367" i="1" l="1"/>
  <c r="AD367" i="1" s="1"/>
  <c r="Y367" i="1"/>
  <c r="X367" i="1"/>
  <c r="F31" i="2"/>
  <c r="E31" i="3"/>
  <c r="G368" i="1"/>
  <c r="AC368" i="1" s="1"/>
  <c r="D368" i="1"/>
  <c r="D366" i="1"/>
  <c r="D342" i="1"/>
  <c r="D343" i="1"/>
  <c r="D341" i="1"/>
  <c r="G341" i="1"/>
  <c r="AC341" i="1" s="1"/>
  <c r="D344" i="1"/>
  <c r="D345" i="1"/>
  <c r="D346" i="1"/>
  <c r="D348" i="1"/>
  <c r="D347" i="1"/>
  <c r="D349" i="1"/>
  <c r="D350" i="1"/>
  <c r="D351" i="1"/>
  <c r="D353" i="1"/>
  <c r="D352" i="1"/>
  <c r="D356" i="1"/>
  <c r="D354" i="1"/>
  <c r="D355" i="1"/>
  <c r="D357" i="1"/>
  <c r="D358" i="1"/>
  <c r="D359" i="1"/>
  <c r="D360" i="1"/>
  <c r="D361" i="1"/>
  <c r="D365" i="1"/>
  <c r="D363" i="1"/>
  <c r="D362" i="1"/>
  <c r="D364" i="1"/>
  <c r="A325" i="1"/>
  <c r="Z354" i="1" l="1"/>
  <c r="AD354" i="1" s="1"/>
  <c r="Y354" i="1"/>
  <c r="X354" i="1"/>
  <c r="Z348" i="1"/>
  <c r="AD348" i="1" s="1"/>
  <c r="Y348" i="1"/>
  <c r="X348" i="1"/>
  <c r="Z366" i="1"/>
  <c r="AD366" i="1" s="1"/>
  <c r="Y366" i="1"/>
  <c r="X366" i="1"/>
  <c r="Z364" i="1"/>
  <c r="AD364" i="1" s="1"/>
  <c r="Y364" i="1"/>
  <c r="X364" i="1"/>
  <c r="Z356" i="1"/>
  <c r="AD356" i="1" s="1"/>
  <c r="Y356" i="1"/>
  <c r="X356" i="1"/>
  <c r="Z346" i="1"/>
  <c r="AD346" i="1" s="1"/>
  <c r="Y346" i="1"/>
  <c r="X346" i="1"/>
  <c r="X339" i="1"/>
  <c r="Z368" i="1"/>
  <c r="AD368" i="1" s="1"/>
  <c r="Y368" i="1"/>
  <c r="X368" i="1"/>
  <c r="X361" i="1"/>
  <c r="Y361" i="1"/>
  <c r="Z361" i="1"/>
  <c r="AD361" i="1" s="1"/>
  <c r="Z352" i="1"/>
  <c r="AD352" i="1" s="1"/>
  <c r="Y352" i="1"/>
  <c r="X352" i="1"/>
  <c r="X345" i="1"/>
  <c r="Y345" i="1"/>
  <c r="Z345" i="1"/>
  <c r="AD345" i="1" s="1"/>
  <c r="Z363" i="1"/>
  <c r="AD363" i="1" s="1"/>
  <c r="Y363" i="1"/>
  <c r="X363" i="1"/>
  <c r="Z360" i="1"/>
  <c r="AD360" i="1" s="1"/>
  <c r="Y360" i="1"/>
  <c r="X360" i="1"/>
  <c r="X353" i="1"/>
  <c r="Z353" i="1"/>
  <c r="AD353" i="1" s="1"/>
  <c r="Y353" i="1"/>
  <c r="Z344" i="1"/>
  <c r="AD344" i="1" s="1"/>
  <c r="Y344" i="1"/>
  <c r="X344" i="1"/>
  <c r="X365" i="1"/>
  <c r="Y365" i="1"/>
  <c r="Z365" i="1"/>
  <c r="AD365" i="1" s="1"/>
  <c r="Z359" i="1"/>
  <c r="AD359" i="1" s="1"/>
  <c r="Y359" i="1"/>
  <c r="X359" i="1"/>
  <c r="Z351" i="1"/>
  <c r="AD351" i="1" s="1"/>
  <c r="Y351" i="1"/>
  <c r="X351" i="1"/>
  <c r="Z358" i="1"/>
  <c r="AD358" i="1" s="1"/>
  <c r="Y358" i="1"/>
  <c r="X358" i="1"/>
  <c r="Z350" i="1"/>
  <c r="AD350" i="1" s="1"/>
  <c r="Y350" i="1"/>
  <c r="X350" i="1"/>
  <c r="Y341" i="1"/>
  <c r="Y339" i="1"/>
  <c r="X341" i="1" s="1"/>
  <c r="Z341" i="1"/>
  <c r="AD341" i="1" s="1"/>
  <c r="X357" i="1"/>
  <c r="Y357" i="1"/>
  <c r="Z357" i="1"/>
  <c r="AD357" i="1" s="1"/>
  <c r="X349" i="1"/>
  <c r="Y349" i="1"/>
  <c r="Z349" i="1"/>
  <c r="AD349" i="1" s="1"/>
  <c r="Z343" i="1"/>
  <c r="AD343" i="1" s="1"/>
  <c r="Y343" i="1"/>
  <c r="X343" i="1"/>
  <c r="Z362" i="1"/>
  <c r="AD362" i="1" s="1"/>
  <c r="Y362" i="1"/>
  <c r="X362" i="1"/>
  <c r="Z355" i="1"/>
  <c r="AD355" i="1" s="1"/>
  <c r="Y355" i="1"/>
  <c r="X355" i="1"/>
  <c r="Z347" i="1"/>
  <c r="AD347" i="1" s="1"/>
  <c r="Y347" i="1"/>
  <c r="X347" i="1"/>
  <c r="Z342" i="1"/>
  <c r="AD342" i="1" s="1"/>
  <c r="Y342" i="1"/>
  <c r="X342" i="1"/>
  <c r="F21" i="2"/>
  <c r="E21" i="3"/>
  <c r="F27" i="2"/>
  <c r="E27" i="3"/>
  <c r="F23" i="2"/>
  <c r="E23" i="3"/>
  <c r="F18" i="2"/>
  <c r="E18" i="3"/>
  <c r="F15" i="2"/>
  <c r="E15" i="3"/>
  <c r="F12" i="2"/>
  <c r="E12" i="3"/>
  <c r="H5" i="2"/>
  <c r="G5" i="2" s="1"/>
  <c r="F5" i="3"/>
  <c r="F30" i="2"/>
  <c r="E30" i="3"/>
  <c r="F29" i="2"/>
  <c r="E29" i="3"/>
  <c r="F22" i="2"/>
  <c r="E22" i="3"/>
  <c r="F20" i="2"/>
  <c r="E20" i="3"/>
  <c r="F14" i="2"/>
  <c r="E14" i="3"/>
  <c r="F10" i="2"/>
  <c r="E10" i="3"/>
  <c r="F5" i="2"/>
  <c r="E5" i="3"/>
  <c r="F32" i="2"/>
  <c r="E32" i="3"/>
  <c r="F25" i="2"/>
  <c r="E25" i="3"/>
  <c r="F16" i="2"/>
  <c r="E16" i="3"/>
  <c r="F13" i="2"/>
  <c r="E13" i="3"/>
  <c r="F9" i="2"/>
  <c r="E9" i="3"/>
  <c r="F7" i="2"/>
  <c r="E7" i="3"/>
  <c r="H32" i="2"/>
  <c r="G32" i="2" s="1"/>
  <c r="F32" i="3"/>
  <c r="F28" i="2"/>
  <c r="E28" i="3"/>
  <c r="F26" i="2"/>
  <c r="E26" i="3"/>
  <c r="F24" i="2"/>
  <c r="E24" i="3"/>
  <c r="F19" i="2"/>
  <c r="E19" i="3"/>
  <c r="F17" i="2"/>
  <c r="E17" i="3"/>
  <c r="F11" i="2"/>
  <c r="E11" i="3"/>
  <c r="F8" i="2"/>
  <c r="E8" i="3"/>
  <c r="F6" i="2"/>
  <c r="E6" i="3"/>
  <c r="G342" i="1"/>
  <c r="AC342" i="1" s="1"/>
  <c r="F368" i="1"/>
  <c r="AB368" i="1" s="1"/>
  <c r="F341" i="1"/>
  <c r="AB341" i="1" s="1"/>
  <c r="A326" i="1"/>
  <c r="F342" i="1" l="1"/>
  <c r="AB342" i="1" s="1"/>
  <c r="G343" i="1"/>
  <c r="AC343" i="1" s="1"/>
  <c r="H6" i="2"/>
  <c r="G6" i="2" s="1"/>
  <c r="F6" i="3"/>
  <c r="A327" i="1"/>
  <c r="G344" i="1" l="1"/>
  <c r="AC344" i="1" s="1"/>
  <c r="F343" i="1"/>
  <c r="AB343" i="1" s="1"/>
  <c r="F7" i="3"/>
  <c r="H7" i="2"/>
  <c r="G7" i="2" s="1"/>
  <c r="A328" i="1"/>
  <c r="H8" i="2" l="1"/>
  <c r="G8" i="2" s="1"/>
  <c r="G345" i="1"/>
  <c r="AC345" i="1" s="1"/>
  <c r="F344" i="1"/>
  <c r="AB344" i="1" s="1"/>
  <c r="F8" i="3"/>
  <c r="A329" i="1"/>
  <c r="F9" i="3" l="1"/>
  <c r="G346" i="1"/>
  <c r="AC346" i="1" s="1"/>
  <c r="H9" i="2"/>
  <c r="G9" i="2" s="1"/>
  <c r="F345" i="1"/>
  <c r="AB345" i="1" s="1"/>
  <c r="A330" i="1"/>
  <c r="H10" i="2" l="1"/>
  <c r="G10" i="2" s="1"/>
  <c r="G347" i="1"/>
  <c r="AC347" i="1" s="1"/>
  <c r="F346" i="1"/>
  <c r="AB346" i="1" s="1"/>
  <c r="F10" i="3"/>
  <c r="A331" i="1"/>
  <c r="F347" i="1" l="1"/>
  <c r="AB347" i="1" s="1"/>
  <c r="G348" i="1"/>
  <c r="AC348" i="1" s="1"/>
  <c r="F11" i="3"/>
  <c r="H11" i="2"/>
  <c r="G11" i="2" s="1"/>
  <c r="A332" i="1"/>
  <c r="A333" i="1" s="1"/>
  <c r="A334" i="1" s="1"/>
  <c r="G349" i="1" l="1"/>
  <c r="AC349" i="1" s="1"/>
  <c r="F348" i="1"/>
  <c r="AB348" i="1" s="1"/>
  <c r="F12" i="3"/>
  <c r="H12" i="2"/>
  <c r="G12" i="2" s="1"/>
  <c r="D333" i="1"/>
  <c r="D298" i="1"/>
  <c r="H13" i="2"/>
  <c r="G13" i="2" s="1"/>
  <c r="F13" i="3"/>
  <c r="F349" i="1"/>
  <c r="AB349" i="1" s="1"/>
  <c r="G350" i="1" l="1"/>
  <c r="AC350" i="1" s="1"/>
  <c r="Z298" i="1"/>
  <c r="AD298" i="1" s="1"/>
  <c r="Y296" i="1"/>
  <c r="X298" i="1" s="1"/>
  <c r="Y298" i="1"/>
  <c r="Z333" i="1"/>
  <c r="AD333" i="1" s="1"/>
  <c r="Y333" i="1"/>
  <c r="X333" i="1"/>
  <c r="B40" i="3"/>
  <c r="B40" i="2"/>
  <c r="D334" i="1"/>
  <c r="G334" i="1"/>
  <c r="AC334" i="1" s="1"/>
  <c r="D300" i="1"/>
  <c r="D299" i="1"/>
  <c r="G298" i="1"/>
  <c r="AC298" i="1" s="1"/>
  <c r="D301" i="1"/>
  <c r="D302" i="1"/>
  <c r="D303" i="1"/>
  <c r="D304" i="1"/>
  <c r="D305" i="1"/>
  <c r="D306" i="1"/>
  <c r="D307" i="1"/>
  <c r="D309" i="1"/>
  <c r="D308" i="1"/>
  <c r="D310" i="1"/>
  <c r="D311" i="1"/>
  <c r="D312" i="1"/>
  <c r="D313" i="1"/>
  <c r="D316" i="1"/>
  <c r="D314" i="1"/>
  <c r="D315" i="1"/>
  <c r="D317" i="1"/>
  <c r="D318" i="1"/>
  <c r="D319" i="1"/>
  <c r="D320" i="1"/>
  <c r="D321" i="1"/>
  <c r="D323" i="1"/>
  <c r="D322" i="1"/>
  <c r="D324" i="1"/>
  <c r="D325" i="1"/>
  <c r="D326" i="1"/>
  <c r="D330" i="1"/>
  <c r="D327" i="1"/>
  <c r="D331" i="1"/>
  <c r="F350" i="1"/>
  <c r="AB350" i="1" s="1"/>
  <c r="G351" i="1"/>
  <c r="AC351" i="1" s="1"/>
  <c r="D329" i="1"/>
  <c r="D328" i="1"/>
  <c r="D332" i="1"/>
  <c r="F14" i="3" l="1"/>
  <c r="H14" i="2"/>
  <c r="G14" i="2" s="1"/>
  <c r="Z329" i="1"/>
  <c r="AD329" i="1" s="1"/>
  <c r="Y329" i="1"/>
  <c r="X329" i="1"/>
  <c r="Y324" i="1"/>
  <c r="X324" i="1"/>
  <c r="Z324" i="1"/>
  <c r="AD324" i="1" s="1"/>
  <c r="Z315" i="1"/>
  <c r="AD315" i="1" s="1"/>
  <c r="Y315" i="1"/>
  <c r="X315" i="1"/>
  <c r="Z309" i="1"/>
  <c r="AD309" i="1" s="1"/>
  <c r="Y309" i="1"/>
  <c r="X309" i="1"/>
  <c r="Z322" i="1"/>
  <c r="AD322" i="1" s="1"/>
  <c r="Y322" i="1"/>
  <c r="X322" i="1"/>
  <c r="Y314" i="1"/>
  <c r="Z314" i="1"/>
  <c r="AD314" i="1" s="1"/>
  <c r="X314" i="1"/>
  <c r="X307" i="1"/>
  <c r="Z307" i="1"/>
  <c r="AD307" i="1" s="1"/>
  <c r="Y307" i="1"/>
  <c r="X299" i="1"/>
  <c r="Z299" i="1"/>
  <c r="AD299" i="1" s="1"/>
  <c r="Y299" i="1"/>
  <c r="Z323" i="1"/>
  <c r="AD323" i="1" s="1"/>
  <c r="Y323" i="1"/>
  <c r="X323" i="1"/>
  <c r="Y316" i="1"/>
  <c r="X316" i="1"/>
  <c r="Z316" i="1"/>
  <c r="AD316" i="1" s="1"/>
  <c r="Z306" i="1"/>
  <c r="AD306" i="1" s="1"/>
  <c r="Y306" i="1"/>
  <c r="X306" i="1"/>
  <c r="Y300" i="1"/>
  <c r="X300" i="1"/>
  <c r="Z300" i="1"/>
  <c r="AD300" i="1" s="1"/>
  <c r="Y332" i="1"/>
  <c r="X332" i="1"/>
  <c r="Z332" i="1"/>
  <c r="AD332" i="1" s="1"/>
  <c r="X331" i="1"/>
  <c r="Z331" i="1"/>
  <c r="AD331" i="1" s="1"/>
  <c r="Y331" i="1"/>
  <c r="Z321" i="1"/>
  <c r="AD321" i="1" s="1"/>
  <c r="Y321" i="1"/>
  <c r="X321" i="1"/>
  <c r="Z313" i="1"/>
  <c r="AD313" i="1" s="1"/>
  <c r="Y313" i="1"/>
  <c r="X313" i="1"/>
  <c r="Z305" i="1"/>
  <c r="AD305" i="1" s="1"/>
  <c r="Y305" i="1"/>
  <c r="X305" i="1"/>
  <c r="X327" i="1"/>
  <c r="Z327" i="1"/>
  <c r="AD327" i="1" s="1"/>
  <c r="Y327" i="1"/>
  <c r="Y320" i="1"/>
  <c r="X320" i="1"/>
  <c r="Z320" i="1"/>
  <c r="AD320" i="1" s="1"/>
  <c r="Y312" i="1"/>
  <c r="X312" i="1"/>
  <c r="Z312" i="1"/>
  <c r="AD312" i="1" s="1"/>
  <c r="Y304" i="1"/>
  <c r="X304" i="1"/>
  <c r="Z304" i="1"/>
  <c r="AD304" i="1" s="1"/>
  <c r="Z334" i="1"/>
  <c r="AD334" i="1" s="1"/>
  <c r="Y334" i="1"/>
  <c r="X334" i="1"/>
  <c r="X296" i="1"/>
  <c r="Z330" i="1"/>
  <c r="AD330" i="1" s="1"/>
  <c r="Y330" i="1"/>
  <c r="X330" i="1"/>
  <c r="X319" i="1"/>
  <c r="Z319" i="1"/>
  <c r="AD319" i="1" s="1"/>
  <c r="Y319" i="1"/>
  <c r="X311" i="1"/>
  <c r="Z311" i="1"/>
  <c r="AD311" i="1" s="1"/>
  <c r="Y311" i="1"/>
  <c r="Z303" i="1"/>
  <c r="AD303" i="1" s="1"/>
  <c r="Y303" i="1"/>
  <c r="X303" i="1"/>
  <c r="Z326" i="1"/>
  <c r="AD326" i="1" s="1"/>
  <c r="Y326" i="1"/>
  <c r="X326" i="1"/>
  <c r="Y318" i="1"/>
  <c r="Z318" i="1"/>
  <c r="AD318" i="1" s="1"/>
  <c r="X318" i="1"/>
  <c r="Z310" i="1"/>
  <c r="AD310" i="1" s="1"/>
  <c r="Y310" i="1"/>
  <c r="X310" i="1"/>
  <c r="Y302" i="1"/>
  <c r="Z302" i="1"/>
  <c r="AD302" i="1" s="1"/>
  <c r="X302" i="1"/>
  <c r="Y328" i="1"/>
  <c r="X328" i="1"/>
  <c r="Z328" i="1"/>
  <c r="AD328" i="1" s="1"/>
  <c r="Z325" i="1"/>
  <c r="AD325" i="1" s="1"/>
  <c r="Y325" i="1"/>
  <c r="X325" i="1"/>
  <c r="Z317" i="1"/>
  <c r="AD317" i="1" s="1"/>
  <c r="Y317" i="1"/>
  <c r="X317" i="1"/>
  <c r="Y308" i="1"/>
  <c r="X308" i="1"/>
  <c r="Z308" i="1"/>
  <c r="AD308" i="1" s="1"/>
  <c r="Z301" i="1"/>
  <c r="AD301" i="1" s="1"/>
  <c r="Y301" i="1"/>
  <c r="X301" i="1"/>
  <c r="B39" i="2"/>
  <c r="B39" i="3"/>
  <c r="H15" i="2"/>
  <c r="G15" i="2" s="1"/>
  <c r="F15" i="3"/>
  <c r="B37" i="2"/>
  <c r="B37" i="3"/>
  <c r="B29" i="2"/>
  <c r="B29" i="3"/>
  <c r="B26" i="2"/>
  <c r="B26" i="3"/>
  <c r="B21" i="2"/>
  <c r="B21" i="3"/>
  <c r="B18" i="2"/>
  <c r="B18" i="3"/>
  <c r="B14" i="2"/>
  <c r="B14" i="3"/>
  <c r="B10" i="2"/>
  <c r="B10" i="3"/>
  <c r="B33" i="2"/>
  <c r="B33" i="3"/>
  <c r="B30" i="2"/>
  <c r="B30" i="3"/>
  <c r="B25" i="2"/>
  <c r="B25" i="3"/>
  <c r="B23" i="2"/>
  <c r="B23" i="3"/>
  <c r="B17" i="2"/>
  <c r="B17" i="3"/>
  <c r="B13" i="2"/>
  <c r="B13" i="3"/>
  <c r="B9" i="2"/>
  <c r="B9" i="3"/>
  <c r="B6" i="2"/>
  <c r="B6" i="3"/>
  <c r="B35" i="2"/>
  <c r="B35" i="3"/>
  <c r="B32" i="2"/>
  <c r="B32" i="3"/>
  <c r="B28" i="2"/>
  <c r="B28" i="3"/>
  <c r="B24" i="2"/>
  <c r="B24" i="3"/>
  <c r="B20" i="2"/>
  <c r="B20" i="3"/>
  <c r="B15" i="2"/>
  <c r="B15" i="3"/>
  <c r="B12" i="2"/>
  <c r="B12" i="3"/>
  <c r="B8" i="2"/>
  <c r="B8" i="3"/>
  <c r="B7" i="2"/>
  <c r="B7" i="3"/>
  <c r="B38" i="2"/>
  <c r="B38" i="3"/>
  <c r="B36" i="2"/>
  <c r="B36" i="3"/>
  <c r="B34" i="2"/>
  <c r="B34" i="3"/>
  <c r="B31" i="2"/>
  <c r="B31" i="3"/>
  <c r="B27" i="2"/>
  <c r="B27" i="3"/>
  <c r="B22" i="2"/>
  <c r="B22" i="3"/>
  <c r="B19" i="2"/>
  <c r="B19" i="3"/>
  <c r="B16" i="2"/>
  <c r="B16" i="3"/>
  <c r="B11" i="2"/>
  <c r="B11" i="3"/>
  <c r="D5" i="2"/>
  <c r="C5" i="3"/>
  <c r="B5" i="2"/>
  <c r="B5" i="3"/>
  <c r="B41" i="2"/>
  <c r="B41" i="3"/>
  <c r="G299" i="1"/>
  <c r="AC299" i="1" s="1"/>
  <c r="F334" i="1"/>
  <c r="AB334" i="1" s="1"/>
  <c r="F351" i="1"/>
  <c r="AB351" i="1" s="1"/>
  <c r="G352" i="1"/>
  <c r="AC352" i="1" s="1"/>
  <c r="F298" i="1"/>
  <c r="AB298" i="1" s="1"/>
  <c r="F299" i="1" l="1"/>
  <c r="AB299" i="1" s="1"/>
  <c r="H16" i="2"/>
  <c r="G16" i="2" s="1"/>
  <c r="F16" i="3"/>
  <c r="G300" i="1"/>
  <c r="AC300" i="1" s="1"/>
  <c r="C6" i="3"/>
  <c r="D6" i="2"/>
  <c r="C5" i="2"/>
  <c r="F352" i="1"/>
  <c r="AB352" i="1" s="1"/>
  <c r="G353" i="1"/>
  <c r="AC353" i="1" s="1"/>
  <c r="F300" i="1" l="1"/>
  <c r="AB300" i="1" s="1"/>
  <c r="C7" i="3"/>
  <c r="G301" i="1"/>
  <c r="AC301" i="1" s="1"/>
  <c r="H17" i="2"/>
  <c r="G17" i="2" s="1"/>
  <c r="F17" i="3"/>
  <c r="D7" i="2"/>
  <c r="C6" i="2"/>
  <c r="F353" i="1"/>
  <c r="AB353" i="1" s="1"/>
  <c r="G354" i="1"/>
  <c r="AC354" i="1" s="1"/>
  <c r="C8" i="3" l="1"/>
  <c r="G302" i="1"/>
  <c r="AC302" i="1" s="1"/>
  <c r="F301" i="1"/>
  <c r="AB301" i="1" s="1"/>
  <c r="H18" i="2"/>
  <c r="G18" i="2" s="1"/>
  <c r="F18" i="3"/>
  <c r="D8" i="2"/>
  <c r="C7" i="2"/>
  <c r="F354" i="1"/>
  <c r="AB354" i="1" s="1"/>
  <c r="G355" i="1"/>
  <c r="AC355" i="1" s="1"/>
  <c r="C9" i="3" l="1"/>
  <c r="C10" i="3" s="1"/>
  <c r="G303" i="1"/>
  <c r="AC303" i="1" s="1"/>
  <c r="F302" i="1"/>
  <c r="AB302" i="1" s="1"/>
  <c r="H19" i="2"/>
  <c r="G19" i="2" s="1"/>
  <c r="F19" i="3"/>
  <c r="D9" i="2"/>
  <c r="C8" i="2"/>
  <c r="F355" i="1"/>
  <c r="AB355" i="1" s="1"/>
  <c r="G356" i="1"/>
  <c r="AC356" i="1" s="1"/>
  <c r="G304" i="1" l="1"/>
  <c r="AC304" i="1" s="1"/>
  <c r="F303" i="1"/>
  <c r="AB303" i="1" s="1"/>
  <c r="H20" i="2"/>
  <c r="G20" i="2" s="1"/>
  <c r="F20" i="3"/>
  <c r="D10" i="2"/>
  <c r="C9" i="2"/>
  <c r="F356" i="1"/>
  <c r="AB356" i="1" s="1"/>
  <c r="G357" i="1"/>
  <c r="AC357" i="1" s="1"/>
  <c r="G305" i="1" l="1"/>
  <c r="AC305" i="1" s="1"/>
  <c r="C11" i="3"/>
  <c r="C12" i="3" s="1"/>
  <c r="F304" i="1"/>
  <c r="AB304" i="1" s="1"/>
  <c r="H21" i="2"/>
  <c r="G21" i="2" s="1"/>
  <c r="F21" i="3"/>
  <c r="D11" i="2"/>
  <c r="C10" i="2"/>
  <c r="F357" i="1"/>
  <c r="AB357" i="1" s="1"/>
  <c r="G358" i="1"/>
  <c r="AC358" i="1" s="1"/>
  <c r="G306" i="1"/>
  <c r="AC306" i="1" s="1"/>
  <c r="F305" i="1" l="1"/>
  <c r="AB305" i="1" s="1"/>
  <c r="C13" i="3"/>
  <c r="H22" i="2"/>
  <c r="G22" i="2" s="1"/>
  <c r="F22" i="3"/>
  <c r="D12" i="2"/>
  <c r="C11" i="2"/>
  <c r="F358" i="1"/>
  <c r="AB358" i="1" s="1"/>
  <c r="G359" i="1"/>
  <c r="AC359" i="1" s="1"/>
  <c r="F306" i="1"/>
  <c r="AB306" i="1" s="1"/>
  <c r="G307" i="1"/>
  <c r="AC307" i="1" s="1"/>
  <c r="H23" i="2" l="1"/>
  <c r="G23" i="2" s="1"/>
  <c r="F23" i="3"/>
  <c r="D13" i="2"/>
  <c r="C12" i="2"/>
  <c r="C14" i="3"/>
  <c r="F359" i="1"/>
  <c r="AB359" i="1" s="1"/>
  <c r="G360" i="1"/>
  <c r="AC360" i="1" s="1"/>
  <c r="F307" i="1"/>
  <c r="AB307" i="1" s="1"/>
  <c r="G308" i="1"/>
  <c r="AC308" i="1" s="1"/>
  <c r="H24" i="2" l="1"/>
  <c r="G24" i="2" s="1"/>
  <c r="F24" i="3"/>
  <c r="C15" i="3"/>
  <c r="D14" i="2"/>
  <c r="C13" i="2"/>
  <c r="F360" i="1"/>
  <c r="AB360" i="1" s="1"/>
  <c r="G361" i="1"/>
  <c r="AC361" i="1" s="1"/>
  <c r="F308" i="1"/>
  <c r="AB308" i="1" s="1"/>
  <c r="G309" i="1"/>
  <c r="AC309" i="1" s="1"/>
  <c r="H25" i="2" l="1"/>
  <c r="G25" i="2" s="1"/>
  <c r="F25" i="3"/>
  <c r="D15" i="2"/>
  <c r="C14" i="2"/>
  <c r="C16" i="3"/>
  <c r="F361" i="1"/>
  <c r="AB361" i="1" s="1"/>
  <c r="G362" i="1"/>
  <c r="AC362" i="1" s="1"/>
  <c r="F309" i="1"/>
  <c r="AB309" i="1" s="1"/>
  <c r="G310" i="1"/>
  <c r="AC310" i="1" s="1"/>
  <c r="H26" i="2" l="1"/>
  <c r="G26" i="2" s="1"/>
  <c r="F26" i="3"/>
  <c r="C17" i="3"/>
  <c r="D16" i="2"/>
  <c r="C15" i="2"/>
  <c r="F362" i="1"/>
  <c r="AB362" i="1" s="1"/>
  <c r="G363" i="1"/>
  <c r="AC363" i="1" s="1"/>
  <c r="F310" i="1"/>
  <c r="AB310" i="1" s="1"/>
  <c r="G311" i="1"/>
  <c r="AC311" i="1" s="1"/>
  <c r="H27" i="2" l="1"/>
  <c r="G27" i="2" s="1"/>
  <c r="F27" i="3"/>
  <c r="D17" i="2"/>
  <c r="C16" i="2"/>
  <c r="C18" i="3"/>
  <c r="F363" i="1"/>
  <c r="AB363" i="1" s="1"/>
  <c r="G364" i="1"/>
  <c r="AC364" i="1" s="1"/>
  <c r="F311" i="1"/>
  <c r="AB311" i="1" s="1"/>
  <c r="G312" i="1"/>
  <c r="AC312" i="1" s="1"/>
  <c r="H28" i="2" l="1"/>
  <c r="G28" i="2" s="1"/>
  <c r="F28" i="3"/>
  <c r="C19" i="3"/>
  <c r="D18" i="2"/>
  <c r="C17" i="2"/>
  <c r="F364" i="1"/>
  <c r="AB364" i="1" s="1"/>
  <c r="G365" i="1"/>
  <c r="AC365" i="1" s="1"/>
  <c r="F312" i="1"/>
  <c r="AB312" i="1" s="1"/>
  <c r="G313" i="1"/>
  <c r="AC313" i="1" s="1"/>
  <c r="H29" i="2" l="1"/>
  <c r="G29" i="2" s="1"/>
  <c r="F29" i="3"/>
  <c r="D19" i="2"/>
  <c r="C18" i="2"/>
  <c r="C20" i="3"/>
  <c r="G366" i="1"/>
  <c r="AC366" i="1" s="1"/>
  <c r="F365" i="1"/>
  <c r="AB365" i="1" s="1"/>
  <c r="F313" i="1"/>
  <c r="AB313" i="1" s="1"/>
  <c r="G314" i="1"/>
  <c r="AC314" i="1" s="1"/>
  <c r="F366" i="1" l="1"/>
  <c r="AB366" i="1" s="1"/>
  <c r="C21" i="3"/>
  <c r="G367" i="1"/>
  <c r="AC367" i="1" s="1"/>
  <c r="H30" i="2"/>
  <c r="G30" i="2" s="1"/>
  <c r="F30" i="3"/>
  <c r="D20" i="2"/>
  <c r="C19" i="2"/>
  <c r="F314" i="1"/>
  <c r="AB314" i="1" s="1"/>
  <c r="G315" i="1"/>
  <c r="AC315" i="1" s="1"/>
  <c r="F367" i="1" l="1"/>
  <c r="AB367" i="1" s="1"/>
  <c r="F31" i="3"/>
  <c r="H31" i="2"/>
  <c r="G31" i="2" s="1"/>
  <c r="D21" i="2"/>
  <c r="C20" i="2"/>
  <c r="C22" i="3"/>
  <c r="F315" i="1"/>
  <c r="AB315" i="1" s="1"/>
  <c r="G316" i="1"/>
  <c r="AC316" i="1" s="1"/>
  <c r="C23" i="3" l="1"/>
  <c r="D22" i="2"/>
  <c r="C21" i="2"/>
  <c r="F316" i="1"/>
  <c r="AB316" i="1" s="1"/>
  <c r="G317" i="1"/>
  <c r="AC317" i="1" s="1"/>
  <c r="D23" i="2" l="1"/>
  <c r="C22" i="2"/>
  <c r="C24" i="3"/>
  <c r="F317" i="1"/>
  <c r="AB317" i="1" s="1"/>
  <c r="G318" i="1"/>
  <c r="AC318" i="1" s="1"/>
  <c r="C25" i="3" l="1"/>
  <c r="D24" i="2"/>
  <c r="C23" i="2"/>
  <c r="F318" i="1"/>
  <c r="AB318" i="1" s="1"/>
  <c r="G319" i="1"/>
  <c r="AC319" i="1" s="1"/>
  <c r="D25" i="2" l="1"/>
  <c r="C24" i="2"/>
  <c r="C26" i="3"/>
  <c r="F319" i="1"/>
  <c r="AB319" i="1" s="1"/>
  <c r="G320" i="1"/>
  <c r="AC320" i="1" s="1"/>
  <c r="C27" i="3" l="1"/>
  <c r="D26" i="2"/>
  <c r="C25" i="2"/>
  <c r="F320" i="1"/>
  <c r="AB320" i="1" s="1"/>
  <c r="G321" i="1"/>
  <c r="AC321" i="1" s="1"/>
  <c r="D27" i="2" l="1"/>
  <c r="C26" i="2"/>
  <c r="C28" i="3"/>
  <c r="F321" i="1"/>
  <c r="AB321" i="1" s="1"/>
  <c r="G322" i="1"/>
  <c r="AC322" i="1" s="1"/>
  <c r="C29" i="3" l="1"/>
  <c r="D28" i="2"/>
  <c r="C27" i="2"/>
  <c r="F322" i="1"/>
  <c r="AB322" i="1" s="1"/>
  <c r="G323" i="1"/>
  <c r="AC323" i="1" s="1"/>
  <c r="D29" i="2" l="1"/>
  <c r="C28" i="2"/>
  <c r="C30" i="3"/>
  <c r="F323" i="1"/>
  <c r="AB323" i="1" s="1"/>
  <c r="G324" i="1"/>
  <c r="AC324" i="1" s="1"/>
  <c r="C31" i="3" l="1"/>
  <c r="D30" i="2"/>
  <c r="C29" i="2"/>
  <c r="F324" i="1"/>
  <c r="AB324" i="1" s="1"/>
  <c r="G325" i="1"/>
  <c r="AC325" i="1" s="1"/>
  <c r="D31" i="2" l="1"/>
  <c r="C30" i="2"/>
  <c r="C32" i="3"/>
  <c r="F325" i="1"/>
  <c r="AB325" i="1" s="1"/>
  <c r="G326" i="1"/>
  <c r="AC326" i="1" s="1"/>
  <c r="C33" i="3" l="1"/>
  <c r="D32" i="2"/>
  <c r="C31" i="2"/>
  <c r="F326" i="1"/>
  <c r="AB326" i="1" s="1"/>
  <c r="G327" i="1"/>
  <c r="AC327" i="1" s="1"/>
  <c r="D33" i="2" l="1"/>
  <c r="C32" i="2"/>
  <c r="C34" i="3"/>
  <c r="F327" i="1"/>
  <c r="AB327" i="1" s="1"/>
  <c r="G328" i="1"/>
  <c r="AC328" i="1" s="1"/>
  <c r="C35" i="3" l="1"/>
  <c r="D34" i="2"/>
  <c r="C33" i="2"/>
  <c r="F328" i="1"/>
  <c r="AB328" i="1" s="1"/>
  <c r="G329" i="1"/>
  <c r="AC329" i="1" s="1"/>
  <c r="D35" i="2" l="1"/>
  <c r="C34" i="2"/>
  <c r="C36" i="3"/>
  <c r="F329" i="1"/>
  <c r="AB329" i="1" s="1"/>
  <c r="G330" i="1"/>
  <c r="AC330" i="1" s="1"/>
  <c r="C37" i="3" l="1"/>
  <c r="D36" i="2"/>
  <c r="C35" i="2"/>
  <c r="F330" i="1"/>
  <c r="AB330" i="1" s="1"/>
  <c r="G331" i="1"/>
  <c r="AC331" i="1" s="1"/>
  <c r="D37" i="2" l="1"/>
  <c r="C36" i="2"/>
  <c r="C38" i="3"/>
  <c r="F331" i="1"/>
  <c r="AB331" i="1" s="1"/>
  <c r="G332" i="1"/>
  <c r="AC332" i="1" s="1"/>
  <c r="C39" i="3" l="1"/>
  <c r="D38" i="2"/>
  <c r="C37" i="2"/>
  <c r="F332" i="1"/>
  <c r="AB332" i="1" s="1"/>
  <c r="G333" i="1"/>
  <c r="AC333" i="1" s="1"/>
  <c r="D39" i="2" l="1"/>
  <c r="C38" i="2"/>
  <c r="C40" i="3"/>
  <c r="C41" i="3" s="1"/>
  <c r="C42" i="3" s="1"/>
  <c r="F333" i="1"/>
  <c r="AB333" i="1" s="1"/>
  <c r="D40" i="2" l="1"/>
  <c r="C39" i="2"/>
  <c r="A377" i="1"/>
  <c r="D41" i="2" l="1"/>
  <c r="C40" i="2"/>
  <c r="A378" i="1"/>
  <c r="A379" i="1" s="1"/>
  <c r="D42" i="2" l="1"/>
  <c r="C41" i="2"/>
  <c r="A380" i="1"/>
  <c r="A381" i="1" l="1"/>
  <c r="A382" i="1" l="1"/>
  <c r="A383" i="1" l="1"/>
  <c r="A384" i="1" l="1"/>
  <c r="A385" i="1" l="1"/>
  <c r="A386" i="1" l="1"/>
  <c r="A387" i="1" l="1"/>
  <c r="A388" i="1" l="1"/>
  <c r="A389" i="1" l="1"/>
  <c r="A390" i="1" l="1"/>
  <c r="A391" i="1" l="1"/>
  <c r="A392" i="1" l="1"/>
  <c r="A393" i="1" l="1"/>
  <c r="A394" i="1" l="1"/>
  <c r="A395" i="1" s="1"/>
  <c r="A396" i="1" l="1"/>
  <c r="A397" i="1" l="1"/>
  <c r="D396" i="1"/>
  <c r="D376" i="1"/>
  <c r="G376" i="1"/>
  <c r="AC376" i="1" s="1"/>
  <c r="D378" i="1"/>
  <c r="D379" i="1"/>
  <c r="D377" i="1"/>
  <c r="D380" i="1"/>
  <c r="D381" i="1"/>
  <c r="D382" i="1"/>
  <c r="D384" i="1"/>
  <c r="D383" i="1"/>
  <c r="D385" i="1"/>
  <c r="D387" i="1"/>
  <c r="D386" i="1"/>
  <c r="D388" i="1"/>
  <c r="D389" i="1"/>
  <c r="D390" i="1"/>
  <c r="D392" i="1"/>
  <c r="D391" i="1"/>
  <c r="D394" i="1"/>
  <c r="Z388" i="1" l="1"/>
  <c r="AD388" i="1" s="1"/>
  <c r="Y388" i="1"/>
  <c r="X388" i="1"/>
  <c r="Z380" i="1"/>
  <c r="AD380" i="1" s="1"/>
  <c r="Y380" i="1"/>
  <c r="X380" i="1"/>
  <c r="Z386" i="1"/>
  <c r="AD386" i="1" s="1"/>
  <c r="Y386" i="1"/>
  <c r="X386" i="1"/>
  <c r="Z377" i="1"/>
  <c r="AD377" i="1" s="1"/>
  <c r="Y377" i="1"/>
  <c r="X377" i="1"/>
  <c r="Z387" i="1"/>
  <c r="AD387" i="1" s="1"/>
  <c r="Y387" i="1"/>
  <c r="X387" i="1"/>
  <c r="Z379" i="1"/>
  <c r="AD379" i="1" s="1"/>
  <c r="Y379" i="1"/>
  <c r="X379" i="1"/>
  <c r="Z394" i="1"/>
  <c r="AD394" i="1" s="1"/>
  <c r="Y394" i="1"/>
  <c r="X394" i="1"/>
  <c r="Z385" i="1"/>
  <c r="AD385" i="1" s="1"/>
  <c r="Y385" i="1"/>
  <c r="X385" i="1"/>
  <c r="Z378" i="1"/>
  <c r="AD378" i="1" s="1"/>
  <c r="Y378" i="1"/>
  <c r="X378" i="1"/>
  <c r="X391" i="1"/>
  <c r="Y391" i="1"/>
  <c r="Z391" i="1"/>
  <c r="AD391" i="1" s="1"/>
  <c r="X383" i="1"/>
  <c r="Y383" i="1"/>
  <c r="Z383" i="1"/>
  <c r="AD383" i="1" s="1"/>
  <c r="Y392" i="1"/>
  <c r="X392" i="1"/>
  <c r="Z392" i="1"/>
  <c r="AD392" i="1" s="1"/>
  <c r="Y384" i="1"/>
  <c r="X384" i="1"/>
  <c r="Z384" i="1"/>
  <c r="AD384" i="1" s="1"/>
  <c r="Z376" i="1"/>
  <c r="AD376" i="1" s="1"/>
  <c r="Y376" i="1"/>
  <c r="Y374" i="1"/>
  <c r="X376" i="1" s="1"/>
  <c r="X390" i="1"/>
  <c r="Z390" i="1"/>
  <c r="AD390" i="1" s="1"/>
  <c r="Y390" i="1"/>
  <c r="Z382" i="1"/>
  <c r="AD382" i="1" s="1"/>
  <c r="Y382" i="1"/>
  <c r="X382" i="1"/>
  <c r="Z396" i="1"/>
  <c r="AD396" i="1" s="1"/>
  <c r="Y396" i="1"/>
  <c r="X396" i="1"/>
  <c r="Z389" i="1"/>
  <c r="AD389" i="1" s="1"/>
  <c r="Y389" i="1"/>
  <c r="X389" i="1"/>
  <c r="Z381" i="1"/>
  <c r="AD381" i="1" s="1"/>
  <c r="Y381" i="1"/>
  <c r="X381" i="1"/>
  <c r="J23" i="2"/>
  <c r="H23" i="3"/>
  <c r="J20" i="2"/>
  <c r="H20" i="3"/>
  <c r="J17" i="2"/>
  <c r="H17" i="3"/>
  <c r="J12" i="2"/>
  <c r="H12" i="3"/>
  <c r="J9" i="2"/>
  <c r="H9" i="3"/>
  <c r="L5" i="2"/>
  <c r="K5" i="2" s="1"/>
  <c r="I5" i="3"/>
  <c r="J21" i="2"/>
  <c r="H21" i="3"/>
  <c r="J15" i="2"/>
  <c r="H15" i="3"/>
  <c r="J13" i="2"/>
  <c r="H13" i="3"/>
  <c r="J6" i="2"/>
  <c r="H6" i="3"/>
  <c r="J5" i="2"/>
  <c r="H5" i="3"/>
  <c r="J19" i="2"/>
  <c r="H19" i="3"/>
  <c r="J16" i="2"/>
  <c r="H16" i="3"/>
  <c r="J11" i="2"/>
  <c r="H11" i="3"/>
  <c r="J8" i="2"/>
  <c r="H8" i="3"/>
  <c r="J25" i="2"/>
  <c r="H25" i="3"/>
  <c r="J18" i="2"/>
  <c r="H18" i="3"/>
  <c r="J14" i="2"/>
  <c r="H14" i="3"/>
  <c r="J10" i="2"/>
  <c r="H10" i="3"/>
  <c r="J7" i="2"/>
  <c r="H7" i="3"/>
  <c r="G377" i="1"/>
  <c r="AC377" i="1" s="1"/>
  <c r="D397" i="1"/>
  <c r="G397" i="1"/>
  <c r="AC397" i="1" s="1"/>
  <c r="D395" i="1"/>
  <c r="D393" i="1"/>
  <c r="F376" i="1"/>
  <c r="AB376" i="1" s="1"/>
  <c r="Z393" i="1" l="1"/>
  <c r="AD393" i="1" s="1"/>
  <c r="Y393" i="1"/>
  <c r="X393" i="1"/>
  <c r="Z395" i="1"/>
  <c r="AD395" i="1" s="1"/>
  <c r="Y395" i="1"/>
  <c r="X395" i="1"/>
  <c r="X374" i="1"/>
  <c r="Z397" i="1"/>
  <c r="AD397" i="1" s="1"/>
  <c r="Y397" i="1"/>
  <c r="X397" i="1"/>
  <c r="G378" i="1"/>
  <c r="AC378" i="1" s="1"/>
  <c r="F377" i="1"/>
  <c r="AB377" i="1" s="1"/>
  <c r="J24" i="2"/>
  <c r="H24" i="3"/>
  <c r="L26" i="2"/>
  <c r="K26" i="2" s="1"/>
  <c r="I26" i="3"/>
  <c r="J26" i="2"/>
  <c r="H26" i="3"/>
  <c r="J22" i="2"/>
  <c r="H22" i="3"/>
  <c r="L6" i="2"/>
  <c r="K6" i="2" s="1"/>
  <c r="I6" i="3"/>
  <c r="F397" i="1"/>
  <c r="AB397" i="1" s="1"/>
  <c r="H88" i="1"/>
  <c r="F378" i="1" l="1"/>
  <c r="AB378" i="1" s="1"/>
  <c r="G379" i="1"/>
  <c r="AC379" i="1" s="1"/>
  <c r="I7" i="3"/>
  <c r="L7" i="2"/>
  <c r="K7" i="2" s="1"/>
  <c r="H173" i="1"/>
  <c r="H174" i="1" s="1"/>
  <c r="H92" i="1"/>
  <c r="F88" i="1"/>
  <c r="F249" i="1" s="1"/>
  <c r="L8" i="2"/>
  <c r="K8" i="2" s="1"/>
  <c r="G380" i="1" l="1"/>
  <c r="AC380" i="1" s="1"/>
  <c r="F379" i="1"/>
  <c r="AB379" i="1" s="1"/>
  <c r="I8" i="3"/>
  <c r="H261" i="1"/>
  <c r="H258" i="1"/>
  <c r="F204" i="1"/>
  <c r="F206" i="1" s="1"/>
  <c r="H251" i="1"/>
  <c r="D277" i="1"/>
  <c r="L9" i="2"/>
  <c r="K9" i="2" s="1"/>
  <c r="G381" i="1"/>
  <c r="AC381" i="1" s="1"/>
  <c r="F380" i="1" l="1"/>
  <c r="AB380" i="1" s="1"/>
  <c r="I9" i="3"/>
  <c r="H212" i="1"/>
  <c r="H262" i="1"/>
  <c r="L10" i="2"/>
  <c r="K10" i="2" s="1"/>
  <c r="I10" i="3"/>
  <c r="F381" i="1"/>
  <c r="AB381" i="1" s="1"/>
  <c r="G382" i="1"/>
  <c r="AC382" i="1" s="1"/>
  <c r="F212" i="1" l="1"/>
  <c r="F263" i="1" s="1"/>
  <c r="H216" i="1"/>
  <c r="L11" i="2"/>
  <c r="K11" i="2" s="1"/>
  <c r="I11" i="3"/>
  <c r="F382" i="1"/>
  <c r="AB382" i="1" s="1"/>
  <c r="G383" i="1"/>
  <c r="AC383" i="1" s="1"/>
  <c r="H219" i="1" l="1"/>
  <c r="H273" i="1"/>
  <c r="H265" i="1"/>
  <c r="L12" i="2"/>
  <c r="K12" i="2" s="1"/>
  <c r="I12" i="3"/>
  <c r="F383" i="1"/>
  <c r="AB383" i="1" s="1"/>
  <c r="G384" i="1"/>
  <c r="AC384" i="1" s="1"/>
  <c r="H268" i="1" l="1"/>
  <c r="F277" i="1"/>
  <c r="H277" i="1" s="1"/>
  <c r="L13" i="2"/>
  <c r="K13" i="2" s="1"/>
  <c r="I13" i="3"/>
  <c r="F384" i="1"/>
  <c r="AB384" i="1" s="1"/>
  <c r="G385" i="1"/>
  <c r="AC385" i="1" s="1"/>
  <c r="L14" i="2" l="1"/>
  <c r="K14" i="2" s="1"/>
  <c r="I14" i="3"/>
  <c r="F385" i="1"/>
  <c r="AB385" i="1" s="1"/>
  <c r="G386" i="1"/>
  <c r="AC386" i="1" s="1"/>
  <c r="L15" i="2" l="1"/>
  <c r="K15" i="2" s="1"/>
  <c r="I15" i="3"/>
  <c r="F386" i="1"/>
  <c r="AB386" i="1" s="1"/>
  <c r="G387" i="1"/>
  <c r="AC387" i="1" s="1"/>
  <c r="L16" i="2" l="1"/>
  <c r="K16" i="2" s="1"/>
  <c r="I16" i="3"/>
  <c r="F387" i="1"/>
  <c r="AB387" i="1" s="1"/>
  <c r="G388" i="1"/>
  <c r="AC388" i="1" s="1"/>
  <c r="L17" i="2" l="1"/>
  <c r="K17" i="2" s="1"/>
  <c r="I17" i="3"/>
  <c r="F388" i="1"/>
  <c r="AB388" i="1" s="1"/>
  <c r="G389" i="1"/>
  <c r="AC389" i="1" s="1"/>
  <c r="L18" i="2" l="1"/>
  <c r="K18" i="2" s="1"/>
  <c r="I18" i="3"/>
  <c r="F389" i="1"/>
  <c r="AB389" i="1" s="1"/>
  <c r="G390" i="1"/>
  <c r="AC390" i="1" s="1"/>
  <c r="L19" i="2" l="1"/>
  <c r="K19" i="2" s="1"/>
  <c r="I19" i="3"/>
  <c r="F390" i="1"/>
  <c r="AB390" i="1" s="1"/>
  <c r="G391" i="1"/>
  <c r="AC391" i="1" s="1"/>
  <c r="L20" i="2" l="1"/>
  <c r="K20" i="2" s="1"/>
  <c r="I20" i="3"/>
  <c r="F391" i="1"/>
  <c r="AB391" i="1" s="1"/>
  <c r="G392" i="1"/>
  <c r="AC392" i="1" s="1"/>
  <c r="L21" i="2" l="1"/>
  <c r="K21" i="2" s="1"/>
  <c r="I21" i="3"/>
  <c r="F392" i="1"/>
  <c r="AB392" i="1" s="1"/>
  <c r="G393" i="1"/>
  <c r="AC393" i="1" s="1"/>
  <c r="L22" i="2" l="1"/>
  <c r="K22" i="2" s="1"/>
  <c r="I22" i="3"/>
  <c r="F393" i="1"/>
  <c r="AB393" i="1" s="1"/>
  <c r="G394" i="1"/>
  <c r="AC394" i="1" s="1"/>
  <c r="L23" i="2" l="1"/>
  <c r="K23" i="2" s="1"/>
  <c r="I23" i="3"/>
  <c r="G395" i="1"/>
  <c r="AC395" i="1" s="1"/>
  <c r="F394" i="1"/>
  <c r="AB394" i="1" s="1"/>
  <c r="F395" i="1" l="1"/>
  <c r="AB395" i="1" s="1"/>
  <c r="G396" i="1"/>
  <c r="AC396" i="1" s="1"/>
  <c r="L24" i="2"/>
  <c r="K24" i="2" s="1"/>
  <c r="I24" i="3"/>
  <c r="F396" i="1" l="1"/>
  <c r="AB396" i="1" s="1"/>
  <c r="I25" i="3"/>
  <c r="L25" i="2"/>
  <c r="K25" i="2" s="1"/>
</calcChain>
</file>

<file path=xl/sharedStrings.xml><?xml version="1.0" encoding="utf-8"?>
<sst xmlns="http://schemas.openxmlformats.org/spreadsheetml/2006/main" count="404" uniqueCount="265">
  <si>
    <t>Residential Support Services - Maintenance &amp; Accommodation Contributions (RSSMACs)</t>
  </si>
  <si>
    <t>SECTION 1 - Personal Details</t>
  </si>
  <si>
    <t>Date of Admission</t>
  </si>
  <si>
    <t>Date(s) and duration(s) of any other residential services received  in the 12 month period up to the current date of admission</t>
  </si>
  <si>
    <t>Relationship to Service User</t>
  </si>
  <si>
    <t>Daytime Contact Phone No:</t>
  </si>
  <si>
    <t>E-Mail Address</t>
  </si>
  <si>
    <t>Service User’s Spouse/Partner's Name</t>
  </si>
  <si>
    <t>Income from employment/self-employment, trade, farming, profession or vocation</t>
  </si>
  <si>
    <t>Income from holding of an office or directorship</t>
  </si>
  <si>
    <t>Occupational Pension</t>
  </si>
  <si>
    <t>Overseas Pension</t>
  </si>
  <si>
    <t>Rental income from property and land</t>
  </si>
  <si>
    <t>Income from settlement, covenant, estate or maintenance</t>
  </si>
  <si>
    <t>Income from royalties and/or annuities</t>
  </si>
  <si>
    <t>Please provide documentary evidence</t>
  </si>
  <si>
    <t>Household Expenses or 'Kitty' payments (up to agreed maximum payment for the residence/unit) made to HSE/Section 38 Voluntary Organisation</t>
  </si>
  <si>
    <t>Spouse/Partner</t>
  </si>
  <si>
    <t>SIGNED</t>
  </si>
  <si>
    <t>NAME IN BLOCK CAPITALS</t>
  </si>
  <si>
    <t>DATE</t>
  </si>
  <si>
    <t>Assessed weekly income</t>
  </si>
  <si>
    <t>RSSMAC</t>
  </si>
  <si>
    <t>Daily</t>
  </si>
  <si>
    <t>Weekly Equivalent</t>
  </si>
  <si>
    <t>Service User's Income only to be assessed</t>
  </si>
  <si>
    <t>TOTAL WEEKLY INCOME OF DEPENDANTS</t>
  </si>
  <si>
    <t>Child Dependant(s)</t>
  </si>
  <si>
    <t>PPSN No.</t>
  </si>
  <si>
    <t>I DECLARE THAT THE INFORMATION GIVEN BY THE UNDERSIGNED IN THIS FORM IS TRUE AND CORRECT TO THE BEST OF MY KNOWLEDGE. </t>
  </si>
  <si>
    <t>We understand that the Service User may wish to have some help or support from a relative or friend in completing this form.  If so, please complete the following:</t>
  </si>
  <si>
    <t>Name of Contact Person/Personal Representative  (if applicable)</t>
  </si>
  <si>
    <t>Address of Contact Person/Personal Representative</t>
  </si>
  <si>
    <t xml:space="preserve">Please note that in nominating a contact person/personal representative the service user consents to that person completing this form on his/her behalf and that the person may receive copies of documentation in relation to the service user's financial assessment </t>
  </si>
  <si>
    <t>Names and DOBs of any Dependant Children</t>
  </si>
  <si>
    <t>Address(es) of Spouse/Partner/Dependant Children</t>
  </si>
  <si>
    <t xml:space="preserve">To process this financial assessment the HSE may seek limited access to social welfare data to confirm some details.  The signature below indicates consent to this access.  The HSE will treat all information and personal data provided to them as confidential.  The HSE will only disclose information or personal data to other people or bodies according to law.  The service user/personal representative should immediately report to the HSE any changes in circumstances that may affect the level of contribution to be paid.  Where an applicant does not disclose or makes a misstatement as respects information on this form, the HSE may retrospectively collect the underpayment of the payable contribution.  </t>
  </si>
  <si>
    <t>PART A - PERSONAL AND FINANCIAL DETAILS</t>
  </si>
  <si>
    <t xml:space="preserve">Category A Accommodation </t>
  </si>
  <si>
    <t>Category B Accommodation</t>
  </si>
  <si>
    <t>Category C Accommodation</t>
  </si>
  <si>
    <t>Name</t>
  </si>
  <si>
    <t>Name (Service User)</t>
  </si>
  <si>
    <t>Address</t>
  </si>
  <si>
    <t>FOR OFFICIAL USE ONLY:</t>
  </si>
  <si>
    <t>Date of Birth</t>
  </si>
  <si>
    <t>(All income must be verified with documentary evidence)</t>
  </si>
  <si>
    <t>TOTAL SEPARATE CONTRIBUTIONS</t>
  </si>
  <si>
    <t>Date:</t>
  </si>
  <si>
    <t>Schedule 2 Contributions (Category B accommodation)</t>
  </si>
  <si>
    <t>Schedule 1 Contributions (Category A accommodation)</t>
  </si>
  <si>
    <t>Schedule 3 Contributions (Category C accommodation)</t>
  </si>
  <si>
    <t>Category A accommodation</t>
  </si>
  <si>
    <t>Category B accommodation</t>
  </si>
  <si>
    <t>Category C accommodation</t>
  </si>
  <si>
    <t>Weekly Income = [A]</t>
  </si>
  <si>
    <t>F(i) Separate contribution(s) if any e.g. household expenses/kitty/other</t>
  </si>
  <si>
    <t>PART B - FINANCIAL ASSESSMENT OUTCOME SUMMARY</t>
  </si>
  <si>
    <t>FOR OFFICIAL USE ONLY</t>
  </si>
  <si>
    <t>Total relevant income and means = [C]</t>
  </si>
  <si>
    <t>Breakdown: Total Payable RSSMAC [F] must not be exceeded and may be paid as follows:</t>
  </si>
  <si>
    <t>Standard RSSMAC [B]</t>
  </si>
  <si>
    <t>less</t>
  </si>
  <si>
    <t>=</t>
  </si>
  <si>
    <t>equals</t>
  </si>
  <si>
    <t>-</t>
  </si>
  <si>
    <t>Signed:</t>
  </si>
  <si>
    <t>Approved:</t>
  </si>
  <si>
    <t>Footnotes:</t>
  </si>
  <si>
    <t>Income from other employment/self-employment, trade, farming, profession, vocation etc.</t>
  </si>
  <si>
    <t>Step A –  Weekly Income net of statutory deductions and excluding disregards</t>
  </si>
  <si>
    <t>SECTION 2 –  Financial Details</t>
  </si>
  <si>
    <t>Step B –  Standard contribution rate based on weekly income [A] above</t>
  </si>
  <si>
    <t>Weekly Income [A] above:</t>
  </si>
  <si>
    <t>Step C –  Total relevant income and means in accordance with Waiver Guidelines</t>
  </si>
  <si>
    <t>STAGE 1 [Steps A &amp; B] – Calculate Standard Contribution (pre-waiver)</t>
  </si>
  <si>
    <t>Stage 2  [Steps C to F] –  Calculation of Allowable Expenses and Payable Contribution</t>
  </si>
  <si>
    <t>Step E –  Adjusted income to establish (post-waiver) contribution</t>
  </si>
  <si>
    <t>Total relevant income and means [C] above</t>
  </si>
  <si>
    <t xml:space="preserve">Income from fees, commissions, dividends etc. </t>
  </si>
  <si>
    <t>Income from holding an office or directorship</t>
  </si>
  <si>
    <t>Income from payments under a settlement, covenant or estate or maintenance payments</t>
  </si>
  <si>
    <t>Rental income (e.g. from property and/or land)</t>
  </si>
  <si>
    <t>First €120 of income from rehabilitative employment</t>
  </si>
  <si>
    <t>Rehabilitative needs:</t>
  </si>
  <si>
    <t>Health-related needs (e.g. socialisation):</t>
  </si>
  <si>
    <t>Therapeutic needs:</t>
  </si>
  <si>
    <t>Medical needs:</t>
  </si>
  <si>
    <t>&lt;=</t>
  </si>
  <si>
    <t>&gt;=</t>
  </si>
  <si>
    <t>Step [A]</t>
  </si>
  <si>
    <t>Step [B]</t>
  </si>
  <si>
    <t>Step [C]</t>
  </si>
  <si>
    <t>Step [D]</t>
  </si>
  <si>
    <t>Step [E]</t>
  </si>
  <si>
    <t>Step [F]</t>
  </si>
  <si>
    <t>Enter Amount of Allowable Expenses Approved</t>
  </si>
  <si>
    <t>Full-time (24 hr) on-site nursing and/or medical provision generally</t>
  </si>
  <si>
    <t>Part-time (less than 24 hr) on-site nursing and/or medical provision generally (at least once per week)</t>
  </si>
  <si>
    <t>Enter amounts below</t>
  </si>
  <si>
    <t>Enter Amount of Allowable Expenses Approved - Service User</t>
  </si>
  <si>
    <t>SUB-TOTAL:
Allowable Expenses Approved</t>
  </si>
  <si>
    <t>Arrangement for contributing Payable Contribution</t>
  </si>
  <si>
    <t>TOTAL WEEKLY INCOME [A]</t>
  </si>
  <si>
    <t>Service user's Standard RSSMAC rate [B]:</t>
  </si>
  <si>
    <t>GRAND TOTAL - ALLOWABLE EXPENSES APPROVED [D]</t>
  </si>
  <si>
    <t>Service user's Payable RSSMAC rate [F]:</t>
  </si>
  <si>
    <t>Enter Amount of Allowable Expenses</t>
  </si>
  <si>
    <t>STAGE 1 - Standard RSSMAC (pre-waiver) as calculated - Steps A &amp; B</t>
  </si>
  <si>
    <t>STAGE 2 - Payable RSSMAC (post-waiver) as calculated - Steps C to F</t>
  </si>
  <si>
    <r>
      <t xml:space="preserve">= </t>
    </r>
    <r>
      <rPr>
        <b/>
        <sz val="14"/>
        <color indexed="8"/>
        <rFont val="Arial"/>
        <family val="2"/>
      </rPr>
      <t xml:space="preserve">Total relevant income and means </t>
    </r>
    <r>
      <rPr>
        <sz val="14"/>
        <color indexed="8"/>
        <rFont val="Arial"/>
        <family val="2"/>
      </rPr>
      <t xml:space="preserve">in accordance with Waiver Guidelines </t>
    </r>
  </si>
  <si>
    <r>
      <t xml:space="preserve">Allowable Expenses Approved </t>
    </r>
    <r>
      <rPr>
        <sz val="14"/>
        <color indexed="8"/>
        <rFont val="Arial"/>
        <family val="2"/>
      </rPr>
      <t>in accordance with Waiver Guidelines</t>
    </r>
  </si>
  <si>
    <r>
      <t>Plus</t>
    </r>
    <r>
      <rPr>
        <i/>
        <sz val="14"/>
        <color indexed="8"/>
        <rFont val="Arial"/>
        <family val="2"/>
      </rPr>
      <t xml:space="preserve"> F(ii)</t>
    </r>
    <r>
      <rPr>
        <b/>
        <i/>
        <sz val="14"/>
        <color indexed="8"/>
        <rFont val="Arial"/>
        <family val="2"/>
      </rPr>
      <t xml:space="preserve"> </t>
    </r>
    <r>
      <rPr>
        <i/>
        <sz val="14"/>
        <color indexed="8"/>
        <rFont val="Arial"/>
        <family val="2"/>
      </rPr>
      <t>Balance (if required) in addition to F(i) to bring total payment up to [F]</t>
    </r>
  </si>
  <si>
    <r>
      <t>Plus</t>
    </r>
    <r>
      <rPr>
        <i/>
        <sz val="12"/>
        <color indexed="8"/>
        <rFont val="Arial"/>
        <family val="2"/>
      </rPr>
      <t xml:space="preserve"> Additional income or means, if any, required to be added in accordance with the Waiver Guidelines</t>
    </r>
  </si>
  <si>
    <r>
      <rPr>
        <b/>
        <i/>
        <sz val="12"/>
        <color indexed="10"/>
        <rFont val="Arial"/>
        <family val="2"/>
      </rPr>
      <t>Less</t>
    </r>
    <r>
      <rPr>
        <i/>
        <sz val="12"/>
        <color indexed="8"/>
        <rFont val="Arial"/>
        <family val="2"/>
      </rPr>
      <t xml:space="preserve"> Allowable Expenses = [D]</t>
    </r>
  </si>
  <si>
    <r>
      <t xml:space="preserve">[G]: Waiver  </t>
    </r>
    <r>
      <rPr>
        <i/>
        <sz val="14"/>
        <color indexed="30"/>
        <rFont val="Arial"/>
        <family val="2"/>
      </rPr>
      <t xml:space="preserve">=  Standard rate [B]  </t>
    </r>
    <r>
      <rPr>
        <i/>
        <sz val="14"/>
        <color indexed="10"/>
        <rFont val="Arial"/>
        <family val="2"/>
      </rPr>
      <t>LESS</t>
    </r>
    <r>
      <rPr>
        <i/>
        <sz val="14"/>
        <color indexed="30"/>
        <rFont val="Arial"/>
        <family val="2"/>
      </rPr>
      <t xml:space="preserve">  Payable rate [F]</t>
    </r>
  </si>
  <si>
    <t>Waiver
[G]</t>
  </si>
  <si>
    <t>Payable RSSMAC
[F]</t>
  </si>
  <si>
    <t>[G]</t>
  </si>
  <si>
    <t>Waiver Amount:</t>
  </si>
  <si>
    <t>DETAILS TO BE PROVIDED BY SERVICE USER / PERSONAL REPRESENTATIVE - ENTER BELOW</t>
  </si>
  <si>
    <r>
      <t xml:space="preserve">Category of accommodation – </t>
    </r>
    <r>
      <rPr>
        <b/>
        <sz val="14"/>
        <color indexed="36"/>
        <rFont val="Arial"/>
        <family val="2"/>
      </rPr>
      <t xml:space="preserve">Enter "A" or "B" or "C": </t>
    </r>
  </si>
  <si>
    <t>SUBTOTAL (Care Plan - Necessary)</t>
  </si>
  <si>
    <r>
      <rPr>
        <b/>
        <i/>
        <sz val="14"/>
        <color indexed="8"/>
        <rFont val="Arial"/>
        <family val="2"/>
      </rPr>
      <t xml:space="preserve">Waiver Amount  [G] </t>
    </r>
    <r>
      <rPr>
        <i/>
        <sz val="14"/>
        <color indexed="8"/>
        <rFont val="Arial"/>
        <family val="2"/>
      </rPr>
      <t xml:space="preserve">=  Standard RSSMAC [B] </t>
    </r>
    <r>
      <rPr>
        <i/>
        <u/>
        <sz val="14"/>
        <color indexed="10"/>
        <rFont val="Arial"/>
        <family val="2"/>
      </rPr>
      <t>less</t>
    </r>
    <r>
      <rPr>
        <i/>
        <sz val="14"/>
        <color indexed="8"/>
        <rFont val="Arial"/>
        <family val="2"/>
      </rPr>
      <t xml:space="preserve"> Payable RSSMAC [F] </t>
    </r>
  </si>
  <si>
    <t>Outcome Summary:</t>
  </si>
  <si>
    <t>SUBTOTAL (Care Plan - Beneficial)</t>
  </si>
  <si>
    <t>SUBTOTAL (Undue hardship - Service user)</t>
  </si>
  <si>
    <t>SUBTOTAL (Undue hardship - Dependants)</t>
  </si>
  <si>
    <t>All other relevant accommodation including settings where there is generally no on-site nursing and/or medical provision</t>
  </si>
  <si>
    <t>NOTE: Grey-shaded cells in this spreadsheet form contain formulae - do not edit</t>
  </si>
  <si>
    <t>Enter Weekly Amount Below (€)</t>
  </si>
  <si>
    <t>Step D –  Allowable Expenses Approved in accordance with Waiver Guidelines</t>
  </si>
  <si>
    <t>Step D (continued)</t>
  </si>
  <si>
    <r>
      <t xml:space="preserve">Income </t>
    </r>
    <r>
      <rPr>
        <b/>
        <u/>
        <sz val="14"/>
        <color indexed="8"/>
        <rFont val="Arial"/>
        <family val="2"/>
      </rPr>
      <t>per week</t>
    </r>
    <r>
      <rPr>
        <b/>
        <sz val="14"/>
        <color indexed="8"/>
        <rFont val="Arial"/>
        <family val="2"/>
      </rPr>
      <t xml:space="preserve"> from all sources, </t>
    </r>
    <r>
      <rPr>
        <b/>
        <u/>
        <sz val="14"/>
        <color indexed="8"/>
        <rFont val="Arial"/>
        <family val="2"/>
      </rPr>
      <t>excluding:</t>
    </r>
    <r>
      <rPr>
        <b/>
        <sz val="12"/>
        <color indexed="8"/>
        <rFont val="Arial"/>
        <family val="2"/>
      </rPr>
      <t xml:space="preserve">
</t>
    </r>
    <r>
      <rPr>
        <b/>
        <i/>
        <sz val="12"/>
        <color indexed="8"/>
        <rFont val="Arial"/>
        <family val="2"/>
      </rPr>
      <t>Statutory deductions (i.e. income tax, PRSI, USC, pension deductions, pension levy) and income disregards</t>
    </r>
  </si>
  <si>
    <t>IGNORE UNLESS waiver is sought for expenses of service user's spouse/partner (or for expenses of their dependant child[ren]):</t>
  </si>
  <si>
    <t>Income from fees, commissions, dividends, etc.</t>
  </si>
  <si>
    <t>Interest from Savings/Investments</t>
  </si>
  <si>
    <t>NB: Any change in financial circumstances as set out in this form should be notified immediately to the deciding officer</t>
  </si>
  <si>
    <r>
      <t xml:space="preserve">Any income </t>
    </r>
    <r>
      <rPr>
        <i/>
        <u/>
        <sz val="14"/>
        <color indexed="8"/>
        <rFont val="Arial"/>
        <family val="2"/>
      </rPr>
      <t>above</t>
    </r>
    <r>
      <rPr>
        <sz val="14"/>
        <color indexed="8"/>
        <rFont val="Arial"/>
        <family val="2"/>
      </rPr>
      <t xml:space="preserve"> €120 pw from employment of a rehabilitative nature </t>
    </r>
    <r>
      <rPr>
        <i/>
        <sz val="14"/>
        <color indexed="10"/>
        <rFont val="Arial"/>
        <family val="2"/>
      </rPr>
      <t>(Skip if weekly total is €120 or less)</t>
    </r>
  </si>
  <si>
    <r>
      <t>Interest on savings</t>
    </r>
    <r>
      <rPr>
        <sz val="14"/>
        <color indexed="10"/>
        <rFont val="Arial"/>
        <family val="2"/>
      </rPr>
      <t xml:space="preserve"> (Skip if savings are not in excess of €15,000)</t>
    </r>
  </si>
  <si>
    <r>
      <rPr>
        <b/>
        <u/>
        <sz val="14"/>
        <color indexed="8"/>
        <rFont val="Arial"/>
        <family val="2"/>
      </rPr>
      <t>Plus:</t>
    </r>
    <r>
      <rPr>
        <b/>
        <sz val="14"/>
        <color indexed="8"/>
        <rFont val="Arial"/>
        <family val="2"/>
      </rPr>
      <t xml:space="preserve"> Other relevant income and means
</t>
    </r>
    <r>
      <rPr>
        <b/>
        <i/>
        <sz val="14"/>
        <color indexed="8"/>
        <rFont val="Arial"/>
        <family val="2"/>
      </rPr>
      <t>(please provide documentary evidence)</t>
    </r>
  </si>
  <si>
    <r>
      <t xml:space="preserve">TOTAL relevant income and means [C] </t>
    </r>
    <r>
      <rPr>
        <sz val="14"/>
        <color indexed="30"/>
        <rFont val="Arial"/>
        <family val="2"/>
      </rPr>
      <t xml:space="preserve">= 
Income [A] </t>
    </r>
    <r>
      <rPr>
        <u/>
        <sz val="14"/>
        <color indexed="30"/>
        <rFont val="Arial"/>
        <family val="2"/>
      </rPr>
      <t>Plus</t>
    </r>
    <r>
      <rPr>
        <sz val="14"/>
        <color indexed="30"/>
        <rFont val="Arial"/>
        <family val="2"/>
      </rPr>
      <t xml:space="preserve"> Other relevant income and means above</t>
    </r>
  </si>
  <si>
    <r>
      <t xml:space="preserve">Expenses in respect of waiver claimed under Section 67D(1)(b)(i) of the Health Act 1970 (to avoid undue financial hardship in respect of the service user) 
</t>
    </r>
    <r>
      <rPr>
        <b/>
        <i/>
        <sz val="14"/>
        <color indexed="8"/>
        <rFont val="Arial"/>
        <family val="2"/>
      </rPr>
      <t>(Please provide documentary evidence of expenditure)</t>
    </r>
  </si>
  <si>
    <r>
      <t xml:space="preserve">Type of Expense / Waiver Claim </t>
    </r>
    <r>
      <rPr>
        <i/>
        <sz val="14"/>
        <color indexed="8"/>
        <rFont val="Arial"/>
        <family val="2"/>
      </rPr>
      <t>(See relevant sections of Waiver Guidelines as indicated below)</t>
    </r>
  </si>
  <si>
    <r>
      <t>Maintenance Payments – provide Court Order</t>
    </r>
    <r>
      <rPr>
        <i/>
        <sz val="14"/>
        <color indexed="8"/>
        <rFont val="Arial"/>
        <family val="2"/>
      </rPr>
      <t xml:space="preserve"> (section 3.1)</t>
    </r>
  </si>
  <si>
    <r>
      <t>Rent/Mortgage - Service User's Principal Private Residence</t>
    </r>
    <r>
      <rPr>
        <i/>
        <sz val="14"/>
        <color indexed="8"/>
        <rFont val="Arial"/>
        <family val="2"/>
      </rPr>
      <t xml:space="preserve"> (section 3.2)</t>
    </r>
  </si>
  <si>
    <r>
      <t xml:space="preserve">Pre-existing loan repayments </t>
    </r>
    <r>
      <rPr>
        <i/>
        <sz val="14"/>
        <color indexed="8"/>
        <rFont val="Arial"/>
        <family val="2"/>
      </rPr>
      <t>(section 3.3)</t>
    </r>
  </si>
  <si>
    <r>
      <t>Pre-existing life or health or home insurance</t>
    </r>
    <r>
      <rPr>
        <i/>
        <sz val="14"/>
        <color indexed="8"/>
        <rFont val="Arial"/>
        <family val="2"/>
      </rPr>
      <t xml:space="preserve"> (section 3.4)</t>
    </r>
  </si>
  <si>
    <r>
      <t xml:space="preserve">Expenses in respect of waiver claimed under Section 67D(1)(b)(i) of the Health Act 1970 (to avoid undue financial hardship in respect of a dependant of the service user e.g. spouse/partner/child) 
</t>
    </r>
    <r>
      <rPr>
        <b/>
        <i/>
        <sz val="14"/>
        <color indexed="8"/>
        <rFont val="Arial"/>
        <family val="2"/>
      </rPr>
      <t>(Please provide documentary evidence of expenditure)</t>
    </r>
  </si>
  <si>
    <r>
      <t xml:space="preserve">Type of Expense / Waiver Claim  </t>
    </r>
    <r>
      <rPr>
        <i/>
        <sz val="14"/>
        <color indexed="8"/>
        <rFont val="Arial"/>
        <family val="2"/>
      </rPr>
      <t>(See relevant sections of Waiver Guidelines as indicated below)</t>
    </r>
  </si>
  <si>
    <r>
      <t xml:space="preserve">Enter Amount of Allowable Expenses Approved for Dependant(s) - i.e. each expense </t>
    </r>
    <r>
      <rPr>
        <b/>
        <u/>
        <sz val="14"/>
        <color indexed="36"/>
        <rFont val="Arial"/>
        <family val="2"/>
      </rPr>
      <t>net</t>
    </r>
    <r>
      <rPr>
        <b/>
        <sz val="14"/>
        <color indexed="36"/>
        <rFont val="Arial"/>
        <family val="2"/>
      </rPr>
      <t xml:space="preserve"> of any income specified in the Waiver Guidelines for the waiver type concerned</t>
    </r>
  </si>
  <si>
    <r>
      <t>Child  dependant's reasonable general maintenance expenses</t>
    </r>
    <r>
      <rPr>
        <i/>
        <sz val="14"/>
        <color indexed="8"/>
        <rFont val="Arial"/>
        <family val="2"/>
      </rPr>
      <t xml:space="preserve"> (section 3.6)</t>
    </r>
  </si>
  <si>
    <r>
      <t xml:space="preserve">Adult dependant's reasonable maintenance expenses </t>
    </r>
    <r>
      <rPr>
        <i/>
        <sz val="14"/>
        <color indexed="8"/>
        <rFont val="Arial"/>
        <family val="2"/>
      </rPr>
      <t>(section 3.7)</t>
    </r>
    <r>
      <rPr>
        <sz val="14"/>
        <color indexed="8"/>
        <rFont val="Arial"/>
        <family val="2"/>
      </rPr>
      <t>:</t>
    </r>
  </si>
  <si>
    <r>
      <t xml:space="preserve">Necessary/exceptional travel costs </t>
    </r>
    <r>
      <rPr>
        <i/>
        <sz val="14"/>
        <color indexed="8"/>
        <rFont val="Arial"/>
        <family val="2"/>
      </rPr>
      <t>(section 3.8)</t>
    </r>
  </si>
  <si>
    <r>
      <t xml:space="preserve">Expenses in respect of waiver claimed under Section 67D(1)(b)(ii) of the Health Act 1970 (per Care Plan)
</t>
    </r>
    <r>
      <rPr>
        <b/>
        <i/>
        <sz val="14"/>
        <color indexed="8"/>
        <rFont val="Arial"/>
        <family val="2"/>
      </rPr>
      <t>(Please provide documentary evidence of expenditure)</t>
    </r>
  </si>
  <si>
    <r>
      <t xml:space="preserve">Specify service user’s care plan etc. objectives deemed necessary under the following headings:
</t>
    </r>
    <r>
      <rPr>
        <i/>
        <sz val="14"/>
        <color indexed="8"/>
        <rFont val="Arial"/>
        <family val="2"/>
      </rPr>
      <t>(See section 3.10 of Waiver Guidelines)</t>
    </r>
  </si>
  <si>
    <r>
      <t xml:space="preserve">Specify service user’s care plan etc. objectives deemed beneficial under the following headings:
</t>
    </r>
    <r>
      <rPr>
        <i/>
        <sz val="14"/>
        <color indexed="8"/>
        <rFont val="Arial"/>
        <family val="2"/>
      </rPr>
      <t>(See section 3.11 of Waiver Guidelines)</t>
    </r>
  </si>
  <si>
    <r>
      <t xml:space="preserve">DEPENDANTS' INCOME AND SAVINGS
</t>
    </r>
    <r>
      <rPr>
        <b/>
        <i/>
        <sz val="16"/>
        <color indexed="8"/>
        <rFont val="Arial"/>
        <family val="2"/>
      </rPr>
      <t xml:space="preserve">DETAILS REQUIRED </t>
    </r>
    <r>
      <rPr>
        <b/>
        <i/>
        <u/>
        <sz val="16"/>
        <color indexed="8"/>
        <rFont val="Arial"/>
        <family val="2"/>
      </rPr>
      <t>ONLY IF A WAIVER IS CLAIMED FOR DEPENDANTS</t>
    </r>
  </si>
  <si>
    <r>
      <rPr>
        <sz val="14"/>
        <color indexed="10"/>
        <rFont val="Arial"/>
        <family val="2"/>
      </rPr>
      <t>Less:</t>
    </r>
    <r>
      <rPr>
        <sz val="14"/>
        <color indexed="30"/>
        <rFont val="Arial"/>
        <family val="2"/>
      </rPr>
      <t xml:space="preserve"> Total Allowable Expenses Approved [D] above</t>
    </r>
  </si>
  <si>
    <r>
      <rPr>
        <b/>
        <i/>
        <sz val="14"/>
        <color indexed="36"/>
        <rFont val="Arial"/>
        <family val="2"/>
      </rPr>
      <t xml:space="preserve">Enter amounts below </t>
    </r>
    <r>
      <rPr>
        <b/>
        <i/>
        <sz val="14"/>
        <color indexed="8"/>
        <rFont val="Arial"/>
        <family val="2"/>
      </rPr>
      <t>- Please provide documentary evidence of expenditure</t>
    </r>
  </si>
  <si>
    <t>RSSMAC rate per relevant Schedule:</t>
  </si>
  <si>
    <t>Step F –  Payable contribution rate based on adjusted income [E] above or based on service user agreeing that the default rate applies</t>
  </si>
  <si>
    <t>Amount of (net) rent etc. paid by service user to a non-HSE/section 38 accommodation provider (if any)</t>
  </si>
  <si>
    <t>Allowable Expenses Approved - Summary</t>
  </si>
  <si>
    <r>
      <rPr>
        <b/>
        <sz val="14"/>
        <color indexed="36"/>
        <rFont val="Arial"/>
        <family val="2"/>
      </rPr>
      <t xml:space="preserve">Enter </t>
    </r>
    <r>
      <rPr>
        <b/>
        <sz val="14"/>
        <color indexed="8"/>
        <rFont val="Arial"/>
        <family val="2"/>
      </rPr>
      <t>Name of Unit:</t>
    </r>
  </si>
  <si>
    <r>
      <rPr>
        <b/>
        <sz val="14"/>
        <color indexed="36"/>
        <rFont val="Arial"/>
        <family val="2"/>
      </rPr>
      <t xml:space="preserve">Enter </t>
    </r>
    <r>
      <rPr>
        <b/>
        <sz val="14"/>
        <color indexed="8"/>
        <rFont val="Arial"/>
        <family val="2"/>
      </rPr>
      <t>Chart/Medical Record No:</t>
    </r>
  </si>
  <si>
    <t>A</t>
  </si>
  <si>
    <t>B</t>
  </si>
  <si>
    <t>C</t>
  </si>
  <si>
    <t>Y</t>
  </si>
  <si>
    <r>
      <t xml:space="preserve">Is Service User's Total Amount on Deposit (Savings/Investments) over €36,000 </t>
    </r>
    <r>
      <rPr>
        <b/>
        <sz val="14"/>
        <color indexed="36"/>
        <rFont val="Arial"/>
        <family val="2"/>
      </rPr>
      <t>(Y/N)</t>
    </r>
    <r>
      <rPr>
        <b/>
        <sz val="14"/>
        <color indexed="8"/>
        <rFont val="Arial"/>
        <family val="2"/>
      </rPr>
      <t>?</t>
    </r>
  </si>
  <si>
    <t>N</t>
  </si>
  <si>
    <r>
      <t xml:space="preserve">If waiver sought in respect of dependant: 
</t>
    </r>
    <r>
      <rPr>
        <sz val="16"/>
        <color indexed="8"/>
        <rFont val="Arial"/>
        <family val="2"/>
      </rPr>
      <t xml:space="preserve">Are Service User's and Spouse/Partner's Combined Total Amount on Deposit (Savings/Investments) over €72,000 </t>
    </r>
    <r>
      <rPr>
        <b/>
        <sz val="16"/>
        <color indexed="36"/>
        <rFont val="Arial"/>
        <family val="2"/>
      </rPr>
      <t>(Y/N)</t>
    </r>
    <r>
      <rPr>
        <b/>
        <sz val="16"/>
        <color indexed="8"/>
        <rFont val="Arial"/>
        <family val="2"/>
      </rPr>
      <t>?</t>
    </r>
  </si>
  <si>
    <r>
      <t xml:space="preserve">Accommodation payments made to HSE or Section 38 Voluntary Organisation (up to agreed maximum payment for the residence/unit) net of rent allowance/subsidy. </t>
    </r>
    <r>
      <rPr>
        <b/>
        <sz val="14"/>
        <color indexed="8"/>
        <rFont val="Arial"/>
        <family val="2"/>
      </rPr>
      <t xml:space="preserve">Do not enter details of any rent paid to an organisation which is </t>
    </r>
    <r>
      <rPr>
        <b/>
        <u/>
        <sz val="14"/>
        <color indexed="8"/>
        <rFont val="Arial"/>
        <family val="2"/>
      </rPr>
      <t>not</t>
    </r>
    <r>
      <rPr>
        <b/>
        <sz val="14"/>
        <color indexed="8"/>
        <rFont val="Arial"/>
        <family val="2"/>
      </rPr>
      <t xml:space="preserve"> the HSE or a section 38 agency</t>
    </r>
    <r>
      <rPr>
        <sz val="14"/>
        <color indexed="8"/>
        <rFont val="Arial"/>
        <family val="2"/>
      </rPr>
      <t xml:space="preserve">. </t>
    </r>
    <r>
      <rPr>
        <b/>
        <i/>
        <sz val="14"/>
        <color indexed="36"/>
        <rFont val="Arial"/>
        <family val="2"/>
      </rPr>
      <t xml:space="preserve">Please enter name of organisation paid </t>
    </r>
    <r>
      <rPr>
        <b/>
        <i/>
        <u/>
        <sz val="14"/>
        <color indexed="36"/>
        <rFont val="Arial"/>
        <family val="2"/>
      </rPr>
      <t>below</t>
    </r>
    <r>
      <rPr>
        <b/>
        <i/>
        <sz val="14"/>
        <color indexed="36"/>
        <rFont val="Arial"/>
        <family val="2"/>
      </rPr>
      <t xml:space="preserve"> and weekly amount paid </t>
    </r>
    <r>
      <rPr>
        <b/>
        <i/>
        <u/>
        <sz val="14"/>
        <color indexed="36"/>
        <rFont val="Arial"/>
        <family val="2"/>
      </rPr>
      <t>opposite</t>
    </r>
    <r>
      <rPr>
        <b/>
        <i/>
        <sz val="14"/>
        <color indexed="36"/>
        <rFont val="Arial"/>
        <family val="2"/>
      </rPr>
      <t>:</t>
    </r>
    <r>
      <rPr>
        <sz val="14"/>
        <color indexed="36"/>
        <rFont val="Arial"/>
        <family val="2"/>
      </rPr>
      <t xml:space="preserve"> </t>
    </r>
  </si>
  <si>
    <r>
      <rPr>
        <b/>
        <i/>
        <sz val="14"/>
        <rFont val="Arial"/>
        <family val="2"/>
      </rPr>
      <t xml:space="preserve">If the accommodation provider is </t>
    </r>
    <r>
      <rPr>
        <b/>
        <i/>
        <u/>
        <sz val="14"/>
        <rFont val="Arial"/>
        <family val="2"/>
      </rPr>
      <t>not</t>
    </r>
    <r>
      <rPr>
        <b/>
        <i/>
        <sz val="14"/>
        <rFont val="Arial"/>
        <family val="2"/>
      </rPr>
      <t xml:space="preserve"> the HSE or a section 38 agency:
</t>
    </r>
    <r>
      <rPr>
        <b/>
        <i/>
        <sz val="14"/>
        <color indexed="36"/>
        <rFont val="Arial"/>
        <family val="2"/>
      </rPr>
      <t>Enter amount of accommodation contribution e.g. rent (net of any rent subsidies received by the service user e.g. rent supplement) paid by the service user to the accommodation provider [Otherwise: please leave blank]</t>
    </r>
  </si>
  <si>
    <t>[1] Regulation 5(2): Applies where RSS Recipient and Service Provider agree that Recipient’s income is in the top income band in the relevant rates schedule and that the Recipient will contribute default/maximum rate (without the need to make an income calculation – i.e. [F] = maximum rate in relevant Schedule)</t>
  </si>
  <si>
    <t>[2] Income disregards: Exclude the following income from weekly income calculation at Step A above:
First €120 of net earnings from rehabilitative employment;   Rehabilitation training allowance;  Third level education grant;   Rent supplement (or similar accommodation subsidy) or other supplementary welfare allowance supplements;   FIS;   Child Benefit;   Guardian's payment (contributory or non-contributory);    DCA;   Foster care allowance;   Placement of children with relatives allowance;   Fuel allowance;   Mobility allowance;    Island increase;  Living alone increase;  Qualified adult or qualified child increase;  Interest on savings (if total savings do not exceed €15,000);   Certain compensation/redress payments and derived income (i.e. re Lourdes Hospital, Magdalen Laundries etc, Symphisiotomy, Thalidomide).</t>
  </si>
  <si>
    <t>[3] Section 67C(3)(aa) of the Health Act 1970: provides that the standard rate based on weekly income is automatically reduced  by the greater of €30pw or RSS Recipient’s net weekly accommodation contribution IF the RSS Recipient is maintained but not accommodated by or on behalf of the HSE</t>
  </si>
  <si>
    <t xml:space="preserve">(see footnote 3 re: automatic reduction under section 67C(3)(aa) if the accommodation is not provided by HSE / s38 agency) </t>
  </si>
  <si>
    <t>[4] Regulation 19: If Payable RSSMAC [F] = €3.50pw or less, it is reduced to Nil.</t>
  </si>
  <si>
    <t>(see (i) footnote 3 re: automatic reduction under section 67C(3)(aa) if the accommodation is not provided by HSE / s38 agency and (ii) footnote 4 re: Regulation 19)</t>
  </si>
  <si>
    <r>
      <t xml:space="preserve">Assessable Weekly Income to establish contribution per relevant rates schedule, excluding statutory deductions and income disregards </t>
    </r>
    <r>
      <rPr>
        <i/>
        <sz val="14"/>
        <color indexed="8"/>
        <rFont val="Arial"/>
        <family val="2"/>
      </rPr>
      <t>(see footnote 2)</t>
    </r>
  </si>
  <si>
    <r>
      <t xml:space="preserve">Standard RSSMAC based on weekly income [A] as per relevant rates schedule </t>
    </r>
    <r>
      <rPr>
        <i/>
        <sz val="14"/>
        <color indexed="8"/>
        <rFont val="Arial"/>
        <family val="2"/>
      </rPr>
      <t>(see footnote 3 re: automatic reduction under section 67C(3)(aa) if the accommodation is not provided by HSE / s38 agency)</t>
    </r>
  </si>
  <si>
    <r>
      <t xml:space="preserve">Payable RSSMAC based on adjusted income [E] per relevant rates schedule </t>
    </r>
    <r>
      <rPr>
        <i/>
        <sz val="14"/>
        <color indexed="8"/>
        <rFont val="Arial"/>
        <family val="2"/>
      </rPr>
      <t>(see (i) footnote 3 re: automatic reduction under section 67C(3)(aa) if the accommodation is not provided by HSE / s38 agency and (ii) footnote 4 re: Regulation 19)</t>
    </r>
  </si>
  <si>
    <t>(Step D continued next page)</t>
  </si>
  <si>
    <r>
      <t xml:space="preserve">Adjusted income [E] to establish post-waiver contribution
</t>
    </r>
    <r>
      <rPr>
        <i/>
        <sz val="12"/>
        <rFont val="Arial"/>
        <family val="2"/>
      </rPr>
      <t>Notes: 
  [E] = Nil - if result of [C]-[D] is negative.
  [E] = Weekly Income [A] - if result of [C] - [D] exceeds [A].</t>
    </r>
  </si>
  <si>
    <r>
      <t>=</t>
    </r>
    <r>
      <rPr>
        <b/>
        <sz val="14"/>
        <color indexed="8"/>
        <rFont val="Arial"/>
        <family val="2"/>
      </rPr>
      <t xml:space="preserve"> Adjusted Income </t>
    </r>
    <r>
      <rPr>
        <sz val="14"/>
        <color indexed="8"/>
        <rFont val="Arial"/>
        <family val="2"/>
      </rPr>
      <t xml:space="preserve">to establish (post-waiver) contribution per rates schedule
</t>
    </r>
    <r>
      <rPr>
        <i/>
        <sz val="12"/>
        <color indexed="8"/>
        <rFont val="Arial"/>
        <family val="2"/>
      </rPr>
      <t>Notes:  [E] = Nil - if result of [C]-[D] is negative; [E] = Weekly Income [A] - if result of [C] - [D] exceeds [A].</t>
    </r>
  </si>
  <si>
    <r>
      <t xml:space="preserve">Notes </t>
    </r>
    <r>
      <rPr>
        <i/>
        <sz val="14"/>
        <color indexed="8"/>
        <rFont val="Arial"/>
        <family val="2"/>
      </rPr>
      <t>(include any relevant additional information)</t>
    </r>
  </si>
  <si>
    <r>
      <t>Skip Steps A to E / go straight to Step [F] if default rate is agreed with the service user</t>
    </r>
    <r>
      <rPr>
        <i/>
        <sz val="14"/>
        <color indexed="8"/>
        <rFont val="Arial"/>
        <family val="2"/>
      </rPr>
      <t>, i.e. where no basis for a waiver is identified or sought and Regulation 5(2) applies (see footnote 1).</t>
    </r>
  </si>
  <si>
    <r>
      <t xml:space="preserve">If default rate is agreed with the service user </t>
    </r>
    <r>
      <rPr>
        <i/>
        <sz val="14"/>
        <color indexed="8"/>
        <rFont val="Arial"/>
        <family val="2"/>
      </rPr>
      <t xml:space="preserve">(see note) </t>
    </r>
    <r>
      <rPr>
        <b/>
        <i/>
        <sz val="14"/>
        <color indexed="8"/>
        <rFont val="Arial"/>
        <family val="2"/>
      </rPr>
      <t xml:space="preserve">- </t>
    </r>
    <r>
      <rPr>
        <b/>
        <i/>
        <sz val="14"/>
        <color rgb="FF800080"/>
        <rFont val="Arial"/>
        <family val="2"/>
      </rPr>
      <t xml:space="preserve">Enter "Y" and skip to Step F [Otherwise, please leave blank]:
</t>
    </r>
    <r>
      <rPr>
        <b/>
        <i/>
        <sz val="12"/>
        <rFont val="Arial"/>
        <family val="2"/>
      </rPr>
      <t>NB: Record details of agreement to default rate in the "Notes" section of Part B.</t>
    </r>
  </si>
  <si>
    <t>FINANCIAL ASSESSMENT FORM</t>
  </si>
  <si>
    <t>Schedule 1 - Category A accommodation</t>
  </si>
  <si>
    <t>Schedule 2 - Category B accommodation</t>
  </si>
  <si>
    <t>Schedule 3 - Category C accommodation</t>
  </si>
  <si>
    <t>Weekly</t>
  </si>
  <si>
    <t>Contribution</t>
  </si>
  <si>
    <r>
      <rPr>
        <sz val="14"/>
        <color rgb="FFFF0000"/>
        <rFont val="Arial"/>
        <family val="2"/>
      </rPr>
      <t>LESS</t>
    </r>
    <r>
      <rPr>
        <sz val="14"/>
        <color indexed="30"/>
        <rFont val="Arial"/>
        <family val="2"/>
      </rPr>
      <t xml:space="preserve">
Service user's retained income in excess of:-</t>
    </r>
  </si>
  <si>
    <t>Weekly income band:</t>
  </si>
  <si>
    <t>Accomm. Category:</t>
  </si>
  <si>
    <t>Weekly income band based on [A]:</t>
  </si>
  <si>
    <t>Adjusted weekly income band:</t>
  </si>
  <si>
    <t>Adjusted weekly income band based on [E]:</t>
  </si>
  <si>
    <t>Category:</t>
  </si>
  <si>
    <t>= Payable RSSMAC [F] TOTAL</t>
  </si>
  <si>
    <r>
      <t xml:space="preserve">Service user's other exceptional expenses </t>
    </r>
    <r>
      <rPr>
        <i/>
        <sz val="14"/>
        <color rgb="FF000000"/>
        <rFont val="Arial"/>
        <family val="2"/>
      </rPr>
      <t xml:space="preserve">(section 3.5) </t>
    </r>
    <r>
      <rPr>
        <b/>
        <i/>
        <sz val="14"/>
        <color rgb="FF800080"/>
        <rFont val="Arial"/>
        <family val="2"/>
      </rPr>
      <t>–</t>
    </r>
    <r>
      <rPr>
        <i/>
        <sz val="14"/>
        <color rgb="FF000000"/>
        <rFont val="Arial"/>
        <family val="2"/>
      </rPr>
      <t xml:space="preserve"> </t>
    </r>
    <r>
      <rPr>
        <b/>
        <i/>
        <sz val="14"/>
        <color rgb="FF800080"/>
        <rFont val="Arial"/>
        <family val="2"/>
      </rPr>
      <t xml:space="preserve">Specify </t>
    </r>
    <r>
      <rPr>
        <b/>
        <i/>
        <u/>
        <sz val="14"/>
        <color rgb="FF800080"/>
        <rFont val="Arial"/>
        <family val="2"/>
      </rPr>
      <t>below</t>
    </r>
    <r>
      <rPr>
        <b/>
        <i/>
        <sz val="14"/>
        <color rgb="FF800080"/>
        <rFont val="Arial"/>
        <family val="2"/>
      </rPr>
      <t xml:space="preserve"> and enter amount(s) </t>
    </r>
    <r>
      <rPr>
        <b/>
        <i/>
        <u/>
        <sz val="14"/>
        <color rgb="FF800080"/>
        <rFont val="Arial"/>
        <family val="2"/>
      </rPr>
      <t>opposite</t>
    </r>
    <r>
      <rPr>
        <b/>
        <i/>
        <sz val="14"/>
        <color rgb="FF800080"/>
        <rFont val="Arial"/>
        <family val="2"/>
      </rPr>
      <t>:</t>
    </r>
  </si>
  <si>
    <r>
      <t xml:space="preserve">Other exceptional expenses of dependants </t>
    </r>
    <r>
      <rPr>
        <i/>
        <sz val="14"/>
        <color indexed="8"/>
        <rFont val="Arial"/>
        <family val="2"/>
      </rPr>
      <t xml:space="preserve">(section 3.9) </t>
    </r>
    <r>
      <rPr>
        <b/>
        <i/>
        <sz val="14"/>
        <color rgb="FF800080"/>
        <rFont val="Arial"/>
        <family val="2"/>
      </rPr>
      <t>–</t>
    </r>
    <r>
      <rPr>
        <i/>
        <sz val="14"/>
        <color indexed="8"/>
        <rFont val="Arial"/>
        <family val="2"/>
      </rPr>
      <t xml:space="preserve"> </t>
    </r>
    <r>
      <rPr>
        <b/>
        <i/>
        <sz val="14"/>
        <color rgb="FF800080"/>
        <rFont val="Arial"/>
        <family val="2"/>
      </rPr>
      <t xml:space="preserve">Specify </t>
    </r>
    <r>
      <rPr>
        <b/>
        <i/>
        <u/>
        <sz val="14"/>
        <color rgb="FF800080"/>
        <rFont val="Arial"/>
        <family val="2"/>
      </rPr>
      <t>below</t>
    </r>
    <r>
      <rPr>
        <b/>
        <i/>
        <sz val="14"/>
        <color rgb="FF800080"/>
        <rFont val="Arial"/>
        <family val="2"/>
      </rPr>
      <t xml:space="preserve"> and enter amount(s) </t>
    </r>
    <r>
      <rPr>
        <b/>
        <i/>
        <u/>
        <sz val="14"/>
        <color rgb="FF800080"/>
        <rFont val="Arial"/>
        <family val="2"/>
      </rPr>
      <t>opposite</t>
    </r>
    <r>
      <rPr>
        <b/>
        <i/>
        <sz val="14"/>
        <color rgb="FF800080"/>
        <rFont val="Arial"/>
        <family val="2"/>
      </rPr>
      <t>:</t>
    </r>
  </si>
  <si>
    <r>
      <t xml:space="preserve">Other accommodation and/or maintenance payments to HSE/s38 </t>
    </r>
    <r>
      <rPr>
        <b/>
        <i/>
        <sz val="14"/>
        <color rgb="FF800080"/>
        <rFont val="Arial"/>
        <family val="2"/>
      </rPr>
      <t>–</t>
    </r>
    <r>
      <rPr>
        <sz val="14"/>
        <color indexed="8"/>
        <rFont val="Arial"/>
        <family val="2"/>
      </rPr>
      <t xml:space="preserve"> </t>
    </r>
    <r>
      <rPr>
        <b/>
        <i/>
        <sz val="14"/>
        <color rgb="FF800080"/>
        <rFont val="Arial"/>
        <family val="2"/>
      </rPr>
      <t xml:space="preserve">Specify </t>
    </r>
    <r>
      <rPr>
        <b/>
        <i/>
        <u/>
        <sz val="14"/>
        <color rgb="FF800080"/>
        <rFont val="Arial"/>
        <family val="2"/>
      </rPr>
      <t>below</t>
    </r>
    <r>
      <rPr>
        <b/>
        <i/>
        <sz val="14"/>
        <color rgb="FF800080"/>
        <rFont val="Arial"/>
        <family val="2"/>
      </rPr>
      <t xml:space="preserve"> and enter amount(s) </t>
    </r>
    <r>
      <rPr>
        <b/>
        <i/>
        <u/>
        <sz val="14"/>
        <color rgb="FF800080"/>
        <rFont val="Arial"/>
        <family val="2"/>
      </rPr>
      <t>opposite</t>
    </r>
    <r>
      <rPr>
        <b/>
        <i/>
        <sz val="14"/>
        <color rgb="FF800080"/>
        <rFont val="Arial"/>
        <family val="2"/>
      </rPr>
      <t>:</t>
    </r>
  </si>
  <si>
    <r>
      <rPr>
        <b/>
        <i/>
        <sz val="14"/>
        <color rgb="FF800080"/>
        <rFont val="Arial"/>
        <family val="2"/>
      </rPr>
      <t xml:space="preserve">Please specify any other income </t>
    </r>
    <r>
      <rPr>
        <b/>
        <i/>
        <u/>
        <sz val="14"/>
        <color rgb="FF800080"/>
        <rFont val="Arial"/>
        <family val="2"/>
      </rPr>
      <t>below</t>
    </r>
    <r>
      <rPr>
        <b/>
        <i/>
        <sz val="14"/>
        <color rgb="FF800080"/>
        <rFont val="Arial"/>
        <family val="2"/>
      </rPr>
      <t xml:space="preserve"> and enter total amount </t>
    </r>
    <r>
      <rPr>
        <b/>
        <i/>
        <u/>
        <sz val="14"/>
        <color rgb="FF800080"/>
        <rFont val="Arial"/>
        <family val="2"/>
      </rPr>
      <t>opposite</t>
    </r>
    <r>
      <rPr>
        <b/>
        <i/>
        <sz val="14"/>
        <color rgb="FF800080"/>
        <rFont val="Arial"/>
        <family val="2"/>
      </rPr>
      <t>:</t>
    </r>
  </si>
  <si>
    <r>
      <t xml:space="preserve">Income (including disregarded income) specified in Waiver Guidelines in relation to particular expens(es) for which waiver is claimed </t>
    </r>
    <r>
      <rPr>
        <b/>
        <i/>
        <sz val="14"/>
        <color rgb="FF800080"/>
        <rFont val="Arial"/>
        <family val="2"/>
      </rPr>
      <t xml:space="preserve">– Specify </t>
    </r>
    <r>
      <rPr>
        <b/>
        <i/>
        <u/>
        <sz val="14"/>
        <color rgb="FF800080"/>
        <rFont val="Arial"/>
        <family val="2"/>
      </rPr>
      <t>below</t>
    </r>
    <r>
      <rPr>
        <b/>
        <i/>
        <sz val="14"/>
        <color rgb="FF800080"/>
        <rFont val="Arial"/>
        <family val="2"/>
      </rPr>
      <t xml:space="preserve"> and enter total amount </t>
    </r>
    <r>
      <rPr>
        <b/>
        <i/>
        <u/>
        <sz val="14"/>
        <color rgb="FF800080"/>
        <rFont val="Arial"/>
        <family val="2"/>
      </rPr>
      <t>opposite</t>
    </r>
    <r>
      <rPr>
        <b/>
        <i/>
        <sz val="14"/>
        <color rgb="FF800080"/>
        <rFont val="Arial"/>
        <family val="2"/>
      </rPr>
      <t>:</t>
    </r>
  </si>
  <si>
    <r>
      <t xml:space="preserve">Other income (including disregarded income) determined by deciding officer to be directly relevant to particular expense(s) for which a waiver is claimed (e.g. a mobility allowance might be deemed relevant to travel expenses, depending on the circumstances)  </t>
    </r>
    <r>
      <rPr>
        <b/>
        <i/>
        <sz val="14"/>
        <color rgb="FF800080"/>
        <rFont val="Arial"/>
        <family val="2"/>
      </rPr>
      <t>–</t>
    </r>
    <r>
      <rPr>
        <b/>
        <sz val="14"/>
        <color indexed="36"/>
        <rFont val="Arial"/>
        <family val="2"/>
      </rPr>
      <t xml:space="preserve"> </t>
    </r>
    <r>
      <rPr>
        <b/>
        <i/>
        <sz val="14"/>
        <color rgb="FF800080"/>
        <rFont val="Arial"/>
        <family val="2"/>
      </rPr>
      <t xml:space="preserve">Specify </t>
    </r>
    <r>
      <rPr>
        <b/>
        <i/>
        <u/>
        <sz val="14"/>
        <color rgb="FF800080"/>
        <rFont val="Arial"/>
        <family val="2"/>
      </rPr>
      <t>below</t>
    </r>
    <r>
      <rPr>
        <b/>
        <i/>
        <sz val="14"/>
        <color rgb="FF800080"/>
        <rFont val="Arial"/>
        <family val="2"/>
      </rPr>
      <t xml:space="preserve"> and enter total amount </t>
    </r>
    <r>
      <rPr>
        <b/>
        <i/>
        <u/>
        <sz val="14"/>
        <color rgb="FF800080"/>
        <rFont val="Arial"/>
        <family val="2"/>
      </rPr>
      <t>opposite</t>
    </r>
    <r>
      <rPr>
        <b/>
        <i/>
        <sz val="14"/>
        <color rgb="FF800080"/>
        <rFont val="Arial"/>
        <family val="2"/>
      </rPr>
      <t>:</t>
    </r>
  </si>
  <si>
    <r>
      <t xml:space="preserve">Department of Social Protection </t>
    </r>
    <r>
      <rPr>
        <b/>
        <i/>
        <sz val="16"/>
        <color rgb="FF800080"/>
        <rFont val="Arial"/>
        <family val="2"/>
      </rPr>
      <t xml:space="preserve">– State payment type </t>
    </r>
    <r>
      <rPr>
        <b/>
        <i/>
        <u/>
        <sz val="16"/>
        <color rgb="FF800080"/>
        <rFont val="Arial"/>
        <family val="2"/>
      </rPr>
      <t>below</t>
    </r>
    <r>
      <rPr>
        <b/>
        <i/>
        <sz val="16"/>
        <color rgb="FF800080"/>
        <rFont val="Arial"/>
        <family val="2"/>
      </rPr>
      <t xml:space="preserve"> and amount </t>
    </r>
    <r>
      <rPr>
        <b/>
        <i/>
        <u/>
        <sz val="16"/>
        <color rgb="FF800080"/>
        <rFont val="Arial"/>
        <family val="2"/>
      </rPr>
      <t>opposite</t>
    </r>
    <r>
      <rPr>
        <b/>
        <i/>
        <sz val="16"/>
        <color rgb="FF800080"/>
        <rFont val="Arial"/>
        <family val="2"/>
      </rPr>
      <t>:</t>
    </r>
  </si>
  <si>
    <r>
      <t xml:space="preserve">Any other Income </t>
    </r>
    <r>
      <rPr>
        <b/>
        <i/>
        <sz val="16"/>
        <color rgb="FF800080"/>
        <rFont val="Arial"/>
        <family val="2"/>
      </rPr>
      <t xml:space="preserve">– Please specify </t>
    </r>
    <r>
      <rPr>
        <b/>
        <i/>
        <u/>
        <sz val="16"/>
        <color rgb="FF800080"/>
        <rFont val="Arial"/>
        <family val="2"/>
      </rPr>
      <t>below</t>
    </r>
    <r>
      <rPr>
        <b/>
        <i/>
        <sz val="16"/>
        <color rgb="FF800080"/>
        <rFont val="Arial"/>
        <family val="2"/>
      </rPr>
      <t xml:space="preserve"> and enter amount(s) </t>
    </r>
    <r>
      <rPr>
        <b/>
        <i/>
        <u/>
        <sz val="16"/>
        <color rgb="FF800080"/>
        <rFont val="Arial"/>
        <family val="2"/>
      </rPr>
      <t>opposite</t>
    </r>
    <r>
      <rPr>
        <b/>
        <i/>
        <sz val="16"/>
        <color rgb="FF800080"/>
        <rFont val="Arial"/>
        <family val="2"/>
      </rPr>
      <t>:</t>
    </r>
  </si>
  <si>
    <r>
      <t xml:space="preserve">Department of Social Protection payments (e.g. allowance, benefit, pension etc.) (unless disregarded - </t>
    </r>
    <r>
      <rPr>
        <i/>
        <sz val="14"/>
        <color indexed="8"/>
        <rFont val="Arial"/>
        <family val="2"/>
      </rPr>
      <t>see footnote 2</t>
    </r>
    <r>
      <rPr>
        <sz val="14"/>
        <color indexed="8"/>
        <rFont val="Arial"/>
        <family val="2"/>
      </rPr>
      <t xml:space="preserve">) </t>
    </r>
    <r>
      <rPr>
        <b/>
        <i/>
        <sz val="14"/>
        <color rgb="FF800080"/>
        <rFont val="Arial"/>
        <family val="2"/>
      </rPr>
      <t xml:space="preserve">– Specify type(s) of payment </t>
    </r>
    <r>
      <rPr>
        <b/>
        <i/>
        <u/>
        <sz val="14"/>
        <color rgb="FF800080"/>
        <rFont val="Arial"/>
        <family val="2"/>
      </rPr>
      <t>below</t>
    </r>
    <r>
      <rPr>
        <b/>
        <i/>
        <sz val="14"/>
        <color rgb="FF800080"/>
        <rFont val="Arial"/>
        <family val="2"/>
      </rPr>
      <t xml:space="preserve"> and enter total amount </t>
    </r>
    <r>
      <rPr>
        <b/>
        <i/>
        <u/>
        <sz val="14"/>
        <color rgb="FF800080"/>
        <rFont val="Arial"/>
        <family val="2"/>
      </rPr>
      <t>opposite</t>
    </r>
    <r>
      <rPr>
        <b/>
        <i/>
        <sz val="14"/>
        <color rgb="FF800080"/>
        <rFont val="Arial"/>
        <family val="2"/>
      </rPr>
      <t>:</t>
    </r>
  </si>
  <si>
    <t>Income</t>
  </si>
  <si>
    <t>Retained</t>
  </si>
  <si>
    <t>Increase</t>
  </si>
  <si>
    <t>Max rate</t>
  </si>
  <si>
    <t>Daily:</t>
  </si>
  <si>
    <t>New DA</t>
  </si>
  <si>
    <t>Min retain CatA</t>
  </si>
  <si>
    <t>Max permissible</t>
  </si>
  <si>
    <t>Weekly income band</t>
  </si>
  <si>
    <t>Standard contribution</t>
  </si>
  <si>
    <t>Min</t>
  </si>
  <si>
    <t>Max</t>
  </si>
  <si>
    <t>Increment</t>
  </si>
  <si>
    <t>New SP(nc)</t>
  </si>
  <si>
    <t>for SP(nc)</t>
  </si>
  <si>
    <t>Proposed max</t>
  </si>
  <si>
    <t>Monthly (days per month)</t>
  </si>
  <si>
    <t>Max as %</t>
  </si>
  <si>
    <t>recipients</t>
  </si>
  <si>
    <t>As % of new SP(nc)</t>
  </si>
  <si>
    <t>% of DA</t>
  </si>
  <si>
    <t>new SP(nc)</t>
  </si>
  <si>
    <t>new DA</t>
  </si>
  <si>
    <t>retained</t>
  </si>
  <si>
    <t>Old DA band</t>
  </si>
  <si>
    <t>to Mar '18</t>
  </si>
  <si>
    <t>old SP(nc)</t>
  </si>
  <si>
    <t>old DA</t>
  </si>
  <si>
    <t>--</t>
  </si>
  <si>
    <t>Schedule 2
Category B accommodation</t>
  </si>
  <si>
    <t>Schedule 3
Category C accommodation</t>
  </si>
  <si>
    <t>Minimum RSSMAC reduction if 67C(3)(aa) - separate rent etc - applies</t>
  </si>
  <si>
    <t>Max RSSMAC rate</t>
  </si>
  <si>
    <t>Rate increment</t>
  </si>
  <si>
    <t>Minimum income for max rate</t>
  </si>
  <si>
    <t>Max income for Nil rate</t>
  </si>
  <si>
    <t>Cat A</t>
  </si>
  <si>
    <t>Cat B</t>
  </si>
  <si>
    <t>Cat C</t>
  </si>
  <si>
    <t>Major variables driving rate tables &amp; RSSMAC or waiver calculations</t>
  </si>
  <si>
    <t>Resulting min retained income:</t>
  </si>
  <si>
    <t>New rates apply from [Date]</t>
  </si>
  <si>
    <t>Sections 67C &amp; 67D of the Health Act 1970 (as amended)</t>
  </si>
  <si>
    <t>Formatted Date:</t>
  </si>
  <si>
    <t>Questions with limited valid responses</t>
  </si>
  <si>
    <t>Valid responses limited to those shown below [DO NOT EDIT]</t>
  </si>
  <si>
    <t>Equal / more than</t>
  </si>
  <si>
    <t>Equal / less than</t>
  </si>
  <si>
    <t>Schedule 1
Category A accommodation</t>
  </si>
  <si>
    <t>Note - if revising this spreadsheet, please return cursor to Cell C14 before saving</t>
  </si>
  <si>
    <t>Note - if revising this spreadsheet, please return cursor to Cell C14 of "Assessment Form" Sheet before saving</t>
  </si>
  <si>
    <t>fr Jan '22</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</si>
</sst>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7" formatCode="&quot;€&quot;#,##0.00;\-&quot;€&quot;#,##0.00"/>
    <numFmt numFmtId="8" formatCode="&quot;€&quot;#,##0.00;[Red]\-&quot;€&quot;#,##0.00"/>
    <numFmt numFmtId="44" formatCode="_-&quot;€&quot;* #,##0.00_-;\-&quot;€&quot;* #,##0.00_-;_-&quot;€&quot;* &quot;-&quot;??_-;_-@_-"/>
    <numFmt numFmtId="164" formatCode="&quot;€&quot;#,##0.00"/>
    <numFmt numFmtId="165" formatCode="_-[$€-1809]* #,##0.00_-;\-[$€-1809]* #,##0.00_-;_-[$€-1809]* &quot;-&quot;??_-;_-@_-"/>
    <numFmt numFmtId="166" formatCode="_-[$€-1809]* #,##0_-;\-[$€-1809]* #,##0_-;_-[$€-1809]* &quot;-&quot;??_-;_-@_-"/>
    <numFmt numFmtId="167" formatCode="0.0%"/>
    <numFmt numFmtId="168" formatCode="_-&quot;€&quot;* #,##0.000_-;\-&quot;€&quot;* #,##0.000_-;_-&quot;€&quot;* &quot;-&quot;??_-;_-@_-"/>
    <numFmt numFmtId="169" formatCode="[$-1809]dd\ mmmm\ yyyy;@"/>
    <numFmt numFmtId="170" formatCode="dd/mm/yyyy;@"/>
  </numFmts>
  <fonts count="143" x14ac:knownFonts="1">
    <font>
      <sz val="11"/>
      <color theme="1"/>
      <name val="Calibri"/>
      <family val="2"/>
      <scheme val="minor"/>
    </font>
    <font>
      <sz val="11"/>
      <color indexed="8"/>
      <name val="Calibri"/>
      <family val="2"/>
    </font>
    <font>
      <b/>
      <sz val="12"/>
      <color indexed="8"/>
      <name val="Calibri"/>
      <family val="2"/>
    </font>
    <font>
      <sz val="8"/>
      <name val="Calibri"/>
      <family val="2"/>
    </font>
    <font>
      <b/>
      <i/>
      <sz val="12"/>
      <color indexed="8"/>
      <name val="Calibri"/>
      <family val="2"/>
    </font>
    <font>
      <b/>
      <i/>
      <u/>
      <sz val="12"/>
      <color indexed="8"/>
      <name val="Calibri"/>
      <family val="2"/>
    </font>
    <font>
      <sz val="12"/>
      <color indexed="8"/>
      <name val="Calibri"/>
      <family val="2"/>
    </font>
    <font>
      <sz val="8"/>
      <color indexed="8"/>
      <name val="Calibri"/>
      <family val="2"/>
    </font>
    <font>
      <i/>
      <sz val="12"/>
      <color indexed="8"/>
      <name val="Calibri"/>
      <family val="2"/>
    </font>
    <font>
      <i/>
      <sz val="12"/>
      <name val="Calibri"/>
      <family val="2"/>
    </font>
    <font>
      <sz val="12"/>
      <name val="Calibri"/>
      <family val="2"/>
    </font>
    <font>
      <sz val="16"/>
      <color indexed="8"/>
      <name val="Calibri"/>
      <family val="2"/>
    </font>
    <font>
      <sz val="18"/>
      <color indexed="8"/>
      <name val="Calibri"/>
      <family val="2"/>
    </font>
    <font>
      <b/>
      <i/>
      <u/>
      <sz val="12"/>
      <color indexed="10"/>
      <name val="Calibri"/>
      <family val="2"/>
    </font>
    <font>
      <sz val="12"/>
      <color indexed="8"/>
      <name val="Calibri"/>
      <family val="2"/>
    </font>
    <font>
      <sz val="12"/>
      <color indexed="10"/>
      <name val="Calibri"/>
      <family val="2"/>
    </font>
    <font>
      <i/>
      <sz val="12"/>
      <color indexed="8"/>
      <name val="Calibri"/>
      <family val="2"/>
    </font>
    <font>
      <sz val="12"/>
      <color indexed="8"/>
      <name val="Arial"/>
      <family val="2"/>
    </font>
    <font>
      <b/>
      <sz val="12"/>
      <color indexed="8"/>
      <name val="Arial"/>
      <family val="2"/>
    </font>
    <font>
      <sz val="26"/>
      <color indexed="8"/>
      <name val="Arial"/>
      <family val="2"/>
    </font>
    <font>
      <sz val="11"/>
      <color indexed="8"/>
      <name val="Arial"/>
      <family val="2"/>
    </font>
    <font>
      <sz val="12"/>
      <color indexed="8"/>
      <name val="Arial"/>
      <family val="2"/>
    </font>
    <font>
      <sz val="11"/>
      <color indexed="8"/>
      <name val="Arial"/>
      <family val="2"/>
    </font>
    <font>
      <sz val="24"/>
      <color indexed="8"/>
      <name val="Arial"/>
      <family val="2"/>
    </font>
    <font>
      <b/>
      <sz val="14"/>
      <color indexed="8"/>
      <name val="Arial"/>
      <family val="2"/>
    </font>
    <font>
      <b/>
      <i/>
      <sz val="12"/>
      <color indexed="8"/>
      <name val="Arial"/>
      <family val="2"/>
    </font>
    <font>
      <b/>
      <i/>
      <sz val="11"/>
      <color indexed="8"/>
      <name val="Arial"/>
      <family val="2"/>
    </font>
    <font>
      <sz val="14"/>
      <color indexed="8"/>
      <name val="Arial"/>
      <family val="2"/>
    </font>
    <font>
      <b/>
      <sz val="12"/>
      <color indexed="36"/>
      <name val="Arial"/>
      <family val="2"/>
    </font>
    <font>
      <b/>
      <sz val="14"/>
      <color indexed="36"/>
      <name val="Arial"/>
      <family val="2"/>
    </font>
    <font>
      <b/>
      <sz val="12"/>
      <name val="Arial"/>
      <family val="2"/>
    </font>
    <font>
      <b/>
      <sz val="9"/>
      <name val="Arial"/>
      <family val="2"/>
    </font>
    <font>
      <i/>
      <sz val="12"/>
      <name val="Arial"/>
      <family val="2"/>
    </font>
    <font>
      <i/>
      <sz val="9"/>
      <name val="Arial"/>
      <family val="2"/>
    </font>
    <font>
      <b/>
      <sz val="12"/>
      <color indexed="30"/>
      <name val="Arial"/>
      <family val="2"/>
    </font>
    <font>
      <b/>
      <sz val="9"/>
      <color indexed="30"/>
      <name val="Arial"/>
      <family val="2"/>
    </font>
    <font>
      <b/>
      <sz val="18"/>
      <color indexed="8"/>
      <name val="Arial"/>
      <family val="2"/>
    </font>
    <font>
      <sz val="9"/>
      <color indexed="8"/>
      <name val="Arial"/>
      <family val="2"/>
    </font>
    <font>
      <i/>
      <sz val="12"/>
      <color indexed="8"/>
      <name val="Arial"/>
      <family val="2"/>
    </font>
    <font>
      <sz val="18"/>
      <color indexed="8"/>
      <name val="Arial"/>
      <family val="2"/>
    </font>
    <font>
      <b/>
      <i/>
      <u/>
      <sz val="12"/>
      <color indexed="8"/>
      <name val="Arial"/>
      <family val="2"/>
    </font>
    <font>
      <sz val="16"/>
      <color indexed="8"/>
      <name val="Arial"/>
      <family val="2"/>
    </font>
    <font>
      <b/>
      <sz val="16"/>
      <color indexed="8"/>
      <name val="Arial"/>
      <family val="2"/>
    </font>
    <font>
      <i/>
      <sz val="12"/>
      <color indexed="8"/>
      <name val="Arial"/>
      <family val="2"/>
    </font>
    <font>
      <b/>
      <i/>
      <sz val="14"/>
      <color indexed="8"/>
      <name val="Arial"/>
      <family val="2"/>
    </font>
    <font>
      <b/>
      <u/>
      <sz val="14"/>
      <color indexed="8"/>
      <name val="Arial"/>
      <family val="2"/>
    </font>
    <font>
      <b/>
      <sz val="10"/>
      <color indexed="36"/>
      <name val="Arial"/>
      <family val="2"/>
    </font>
    <font>
      <b/>
      <sz val="11"/>
      <color indexed="36"/>
      <name val="Arial"/>
      <family val="2"/>
    </font>
    <font>
      <b/>
      <sz val="11"/>
      <color indexed="30"/>
      <name val="Arial"/>
      <family val="2"/>
    </font>
    <font>
      <sz val="12"/>
      <color indexed="30"/>
      <name val="Arial"/>
      <family val="2"/>
    </font>
    <font>
      <sz val="11"/>
      <color indexed="30"/>
      <name val="Arial"/>
      <family val="2"/>
    </font>
    <font>
      <b/>
      <i/>
      <sz val="12"/>
      <color indexed="30"/>
      <name val="Arial"/>
      <family val="2"/>
    </font>
    <font>
      <b/>
      <i/>
      <sz val="12"/>
      <name val="Arial"/>
      <family val="2"/>
    </font>
    <font>
      <b/>
      <sz val="10"/>
      <color indexed="30"/>
      <name val="Arial"/>
      <family val="2"/>
    </font>
    <font>
      <b/>
      <i/>
      <sz val="9"/>
      <color indexed="8"/>
      <name val="Arial"/>
      <family val="2"/>
    </font>
    <font>
      <b/>
      <sz val="11"/>
      <color indexed="8"/>
      <name val="Arial"/>
      <family val="2"/>
    </font>
    <font>
      <b/>
      <i/>
      <sz val="14"/>
      <color indexed="30"/>
      <name val="Arial"/>
      <family val="2"/>
    </font>
    <font>
      <b/>
      <i/>
      <sz val="14"/>
      <color indexed="10"/>
      <name val="Arial"/>
      <family val="2"/>
    </font>
    <font>
      <i/>
      <sz val="9"/>
      <color indexed="8"/>
      <name val="Arial"/>
      <family val="2"/>
    </font>
    <font>
      <sz val="20"/>
      <color indexed="8"/>
      <name val="Arial"/>
      <family val="2"/>
    </font>
    <font>
      <b/>
      <sz val="14"/>
      <color indexed="56"/>
      <name val="Arial"/>
      <family val="2"/>
    </font>
    <font>
      <i/>
      <sz val="14"/>
      <color indexed="8"/>
      <name val="Arial"/>
      <family val="2"/>
    </font>
    <font>
      <b/>
      <i/>
      <u/>
      <sz val="14"/>
      <color indexed="8"/>
      <name val="Arial"/>
      <family val="2"/>
    </font>
    <font>
      <i/>
      <sz val="14"/>
      <color indexed="10"/>
      <name val="Arial"/>
      <family val="2"/>
    </font>
    <font>
      <i/>
      <u/>
      <sz val="14"/>
      <color indexed="10"/>
      <name val="Arial"/>
      <family val="2"/>
    </font>
    <font>
      <b/>
      <sz val="14"/>
      <color indexed="10"/>
      <name val="Arial"/>
      <family val="2"/>
    </font>
    <font>
      <b/>
      <sz val="12"/>
      <color indexed="8"/>
      <name val="Arial"/>
      <family val="2"/>
    </font>
    <font>
      <b/>
      <i/>
      <sz val="12"/>
      <color indexed="10"/>
      <name val="Arial"/>
      <family val="2"/>
    </font>
    <font>
      <i/>
      <sz val="14"/>
      <color indexed="30"/>
      <name val="Arial"/>
      <family val="2"/>
    </font>
    <font>
      <sz val="14"/>
      <color indexed="8"/>
      <name val="Arial"/>
      <family val="2"/>
    </font>
    <font>
      <sz val="14"/>
      <color indexed="8"/>
      <name val="Calibri"/>
      <family val="2"/>
    </font>
    <font>
      <b/>
      <sz val="11"/>
      <color indexed="8"/>
      <name val="Calibri"/>
      <family val="2"/>
    </font>
    <font>
      <sz val="14"/>
      <color indexed="36"/>
      <name val="Arial"/>
      <family val="2"/>
    </font>
    <font>
      <i/>
      <u/>
      <sz val="14"/>
      <color indexed="8"/>
      <name val="Arial"/>
      <family val="2"/>
    </font>
    <font>
      <sz val="14"/>
      <color indexed="10"/>
      <name val="Arial"/>
      <family val="2"/>
    </font>
    <font>
      <b/>
      <sz val="14"/>
      <color indexed="30"/>
      <name val="Arial"/>
      <family val="2"/>
    </font>
    <font>
      <b/>
      <i/>
      <sz val="14"/>
      <color indexed="36"/>
      <name val="Arial"/>
      <family val="2"/>
    </font>
    <font>
      <b/>
      <i/>
      <u/>
      <sz val="14"/>
      <name val="Arial"/>
      <family val="2"/>
    </font>
    <font>
      <b/>
      <i/>
      <sz val="14"/>
      <name val="Arial"/>
      <family val="2"/>
    </font>
    <font>
      <sz val="14"/>
      <color indexed="30"/>
      <name val="Arial"/>
      <family val="2"/>
    </font>
    <font>
      <u/>
      <sz val="14"/>
      <color indexed="30"/>
      <name val="Arial"/>
      <family val="2"/>
    </font>
    <font>
      <b/>
      <u/>
      <sz val="14"/>
      <color indexed="36"/>
      <name val="Arial"/>
      <family val="2"/>
    </font>
    <font>
      <b/>
      <i/>
      <sz val="16"/>
      <color indexed="8"/>
      <name val="Arial"/>
      <family val="2"/>
    </font>
    <font>
      <b/>
      <i/>
      <u/>
      <sz val="16"/>
      <color indexed="8"/>
      <name val="Arial"/>
      <family val="2"/>
    </font>
    <font>
      <b/>
      <sz val="16"/>
      <color indexed="36"/>
      <name val="Arial"/>
      <family val="2"/>
    </font>
    <font>
      <b/>
      <i/>
      <sz val="12"/>
      <color theme="9" tint="-0.249977111117893"/>
      <name val="Arial"/>
      <family val="2"/>
    </font>
    <font>
      <i/>
      <sz val="12"/>
      <color theme="9" tint="-0.249977111117893"/>
      <name val="Arial"/>
      <family val="2"/>
    </font>
    <font>
      <i/>
      <sz val="14"/>
      <color theme="9" tint="-0.249977111117893"/>
      <name val="Arial"/>
      <family val="2"/>
    </font>
    <font>
      <i/>
      <sz val="18"/>
      <color theme="9" tint="-0.249977111117893"/>
      <name val="Arial"/>
      <family val="2"/>
    </font>
    <font>
      <i/>
      <sz val="11"/>
      <color theme="9" tint="-0.249977111117893"/>
      <name val="Calibri"/>
      <family val="2"/>
      <scheme val="minor"/>
    </font>
    <font>
      <i/>
      <sz val="14"/>
      <color theme="9" tint="-0.249977111117893"/>
      <name val="Calibri"/>
      <family val="2"/>
      <scheme val="minor"/>
    </font>
    <font>
      <b/>
      <i/>
      <sz val="14"/>
      <color theme="9" tint="-0.249977111117893"/>
      <name val="Arial"/>
      <family val="2"/>
    </font>
    <font>
      <i/>
      <sz val="16"/>
      <color theme="9" tint="-0.249977111117893"/>
      <name val="Arial"/>
      <family val="2"/>
    </font>
    <font>
      <i/>
      <sz val="12"/>
      <color theme="9" tint="-0.249977111117893"/>
      <name val="Calibri"/>
      <family val="2"/>
    </font>
    <font>
      <i/>
      <sz val="20"/>
      <color theme="9" tint="-0.249977111117893"/>
      <name val="Arial"/>
      <family val="2"/>
    </font>
    <font>
      <b/>
      <i/>
      <u/>
      <sz val="14"/>
      <color indexed="36"/>
      <name val="Arial"/>
      <family val="2"/>
    </font>
    <font>
      <i/>
      <sz val="11"/>
      <name val="Arial"/>
      <family val="2"/>
    </font>
    <font>
      <i/>
      <sz val="11"/>
      <color indexed="8"/>
      <name val="Calibri"/>
      <family val="2"/>
    </font>
    <font>
      <i/>
      <sz val="11"/>
      <color theme="9" tint="-0.249977111117893"/>
      <name val="Calibri"/>
      <family val="2"/>
    </font>
    <font>
      <i/>
      <sz val="11"/>
      <color indexed="8"/>
      <name val="Arial"/>
      <family val="2"/>
    </font>
    <font>
      <b/>
      <i/>
      <sz val="14"/>
      <color rgb="FF7030A0"/>
      <name val="Arial"/>
      <family val="2"/>
    </font>
    <font>
      <b/>
      <i/>
      <sz val="12"/>
      <color rgb="FF7030A0"/>
      <name val="Arial"/>
      <family val="2"/>
    </font>
    <font>
      <b/>
      <i/>
      <u/>
      <sz val="12"/>
      <color rgb="FFFF0000"/>
      <name val="Arial"/>
      <family val="2"/>
    </font>
    <font>
      <b/>
      <sz val="14"/>
      <color rgb="FF7030A0"/>
      <name val="Arial"/>
      <family val="2"/>
    </font>
    <font>
      <sz val="12"/>
      <color rgb="FF7030A0"/>
      <name val="Arial Narrow"/>
      <family val="2"/>
    </font>
    <font>
      <b/>
      <sz val="16"/>
      <name val="Arial"/>
      <family val="2"/>
    </font>
    <font>
      <b/>
      <i/>
      <sz val="14"/>
      <color rgb="FF800080"/>
      <name val="Arial"/>
      <family val="2"/>
    </font>
    <font>
      <b/>
      <i/>
      <sz val="12"/>
      <color rgb="FF800080"/>
      <name val="Arial Narrow"/>
      <family val="2"/>
    </font>
    <font>
      <sz val="12"/>
      <color indexed="8"/>
      <name val="Calibri"/>
      <family val="2"/>
      <scheme val="minor"/>
    </font>
    <font>
      <sz val="16"/>
      <color rgb="FF0070C0"/>
      <name val="Calibri"/>
      <family val="2"/>
    </font>
    <font>
      <b/>
      <sz val="12"/>
      <color theme="1"/>
      <name val="Calibri"/>
      <family val="2"/>
      <scheme val="minor"/>
    </font>
    <font>
      <i/>
      <sz val="11"/>
      <color theme="1"/>
      <name val="Calibri"/>
      <family val="2"/>
      <scheme val="minor"/>
    </font>
    <font>
      <sz val="14"/>
      <color rgb="FFFF0000"/>
      <name val="Arial"/>
      <family val="2"/>
    </font>
    <font>
      <i/>
      <sz val="12"/>
      <color indexed="30"/>
      <name val="Arial"/>
      <family val="2"/>
    </font>
    <font>
      <b/>
      <i/>
      <sz val="12"/>
      <color theme="8" tint="-0.499984740745262"/>
      <name val="Arial Narrow"/>
      <family val="2"/>
    </font>
    <font>
      <sz val="14"/>
      <color rgb="FF7030A0"/>
      <name val="Arial"/>
      <family val="2"/>
    </font>
    <font>
      <sz val="16"/>
      <color rgb="FF7030A0"/>
      <name val="Arial"/>
      <family val="2"/>
    </font>
    <font>
      <sz val="12"/>
      <color rgb="FF7030A0"/>
      <name val="Arial"/>
      <family val="2"/>
    </font>
    <font>
      <sz val="9"/>
      <color rgb="FF7030A0"/>
      <name val="Arial"/>
      <family val="2"/>
    </font>
    <font>
      <b/>
      <sz val="12"/>
      <color rgb="FF7030A0"/>
      <name val="Arial"/>
      <family val="2"/>
    </font>
    <font>
      <b/>
      <sz val="9"/>
      <color rgb="FF7030A0"/>
      <name val="Arial"/>
      <family val="2"/>
    </font>
    <font>
      <b/>
      <sz val="12"/>
      <color rgb="FFFF0000"/>
      <name val="Calibri"/>
      <family val="2"/>
    </font>
    <font>
      <i/>
      <sz val="14"/>
      <color rgb="FF000000"/>
      <name val="Arial"/>
      <family val="2"/>
    </font>
    <font>
      <b/>
      <i/>
      <u/>
      <sz val="14"/>
      <color rgb="FF800080"/>
      <name val="Arial"/>
      <family val="2"/>
    </font>
    <font>
      <b/>
      <i/>
      <sz val="16"/>
      <color rgb="FF800080"/>
      <name val="Arial"/>
      <family val="2"/>
    </font>
    <font>
      <b/>
      <i/>
      <u/>
      <sz val="16"/>
      <color rgb="FF800080"/>
      <name val="Arial"/>
      <family val="2"/>
    </font>
    <font>
      <b/>
      <sz val="12"/>
      <color theme="9" tint="0.79998168889431442"/>
      <name val="Arial"/>
      <family val="2"/>
    </font>
    <font>
      <sz val="11"/>
      <color theme="1"/>
      <name val="Calibri"/>
      <family val="2"/>
      <scheme val="minor"/>
    </font>
    <font>
      <b/>
      <sz val="11"/>
      <color theme="1"/>
      <name val="Calibri"/>
      <family val="2"/>
      <scheme val="minor"/>
    </font>
    <font>
      <i/>
      <sz val="9"/>
      <color indexed="8"/>
      <name val="Calibri"/>
      <family val="2"/>
      <scheme val="minor"/>
    </font>
    <font>
      <sz val="11"/>
      <color rgb="FF000000"/>
      <name val="Calibri"/>
      <family val="2"/>
    </font>
    <font>
      <b/>
      <i/>
      <sz val="9"/>
      <color indexed="8"/>
      <name val="Calibri"/>
      <family val="2"/>
      <scheme val="minor"/>
    </font>
    <font>
      <b/>
      <i/>
      <sz val="11"/>
      <color rgb="FF000000"/>
      <name val="Calibri"/>
      <family val="2"/>
    </font>
    <font>
      <i/>
      <sz val="11"/>
      <color rgb="FF000000"/>
      <name val="Calibri"/>
      <family val="2"/>
    </font>
    <font>
      <i/>
      <sz val="12"/>
      <color rgb="FF800080"/>
      <name val="Arial Narrow"/>
      <family val="2"/>
    </font>
    <font>
      <i/>
      <sz val="11"/>
      <color rgb="FF800080"/>
      <name val="Arial Narrow"/>
      <family val="2"/>
    </font>
    <font>
      <b/>
      <sz val="10"/>
      <color theme="1"/>
      <name val="Calibri"/>
      <family val="2"/>
      <scheme val="minor"/>
    </font>
    <font>
      <sz val="10"/>
      <color theme="1"/>
      <name val="Calibri"/>
      <family val="2"/>
      <scheme val="minor"/>
    </font>
    <font>
      <b/>
      <sz val="10"/>
      <color rgb="FF7030A0"/>
      <name val="Calibri"/>
      <family val="2"/>
      <scheme val="minor"/>
    </font>
    <font>
      <sz val="10"/>
      <color indexed="8"/>
      <name val="Calibri"/>
      <family val="2"/>
      <scheme val="minor"/>
    </font>
    <font>
      <b/>
      <i/>
      <sz val="10"/>
      <color rgb="FF800080"/>
      <name val="Arial Narrow"/>
      <family val="2"/>
    </font>
    <font>
      <i/>
      <sz val="12"/>
      <color theme="8" tint="-0.499984740745262"/>
      <name val="Arial Narrow"/>
      <family val="2"/>
    </font>
    <font>
      <b/>
      <sz val="14"/>
      <color theme="9"/>
      <name val="Arial"/>
      <family val="2"/>
    </font>
  </fonts>
  <fills count="18">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0.249977111117893"/>
        <bgColor indexed="64"/>
      </patternFill>
    </fill>
    <fill>
      <patternFill patternType="solid">
        <fgColor theme="5" tint="0.79998168889431442"/>
        <bgColor indexed="64"/>
      </patternFill>
    </fill>
    <fill>
      <patternFill patternType="solid">
        <fgColor theme="0" tint="-0.14996795556505021"/>
        <bgColor indexed="64"/>
      </patternFill>
    </fill>
    <fill>
      <patternFill patternType="solid">
        <fgColor theme="8" tint="0.59999389629810485"/>
        <bgColor indexed="64"/>
      </patternFill>
    </fill>
    <fill>
      <patternFill patternType="solid">
        <fgColor theme="6" tint="0.79998168889431442"/>
        <bgColor indexed="64"/>
      </patternFill>
    </fill>
    <fill>
      <patternFill patternType="solid">
        <fgColor theme="2" tint="-9.9978637043366805E-2"/>
        <bgColor indexed="64"/>
      </patternFill>
    </fill>
    <fill>
      <patternFill patternType="solid">
        <fgColor theme="8" tint="0.59996337778862885"/>
        <bgColor indexed="64"/>
      </patternFill>
    </fill>
    <fill>
      <patternFill patternType="solid">
        <fgColor rgb="FFF5F8EE"/>
        <bgColor indexed="64"/>
      </patternFill>
    </fill>
    <fill>
      <patternFill patternType="solid">
        <fgColor rgb="FFF5E4E3"/>
        <bgColor indexed="64"/>
      </patternFill>
    </fill>
    <fill>
      <patternFill patternType="solid">
        <fgColor rgb="FFE7E4D5"/>
        <bgColor indexed="64"/>
      </patternFill>
    </fill>
    <fill>
      <patternFill patternType="solid">
        <fgColor rgb="FFC2E5EC"/>
        <bgColor indexed="64"/>
      </patternFill>
    </fill>
    <fill>
      <patternFill patternType="solid">
        <fgColor theme="0" tint="-0.14999847407452621"/>
        <bgColor indexed="64"/>
      </patternFill>
    </fill>
    <fill>
      <patternFill patternType="solid">
        <fgColor theme="0"/>
        <bgColor indexed="64"/>
      </patternFill>
    </fill>
    <fill>
      <patternFill patternType="solid">
        <fgColor rgb="FFEBF3DE"/>
        <bgColor indexed="64"/>
      </patternFill>
    </fill>
  </fills>
  <borders count="119">
    <border>
      <left/>
      <right/>
      <top/>
      <bottom/>
      <diagonal/>
    </border>
    <border>
      <left/>
      <right style="thin">
        <color indexed="64"/>
      </right>
      <top/>
      <bottom/>
      <diagonal/>
    </border>
    <border>
      <left/>
      <right/>
      <top style="thin">
        <color indexed="64"/>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hair">
        <color indexed="64"/>
      </right>
      <top/>
      <bottom style="thin">
        <color indexed="64"/>
      </bottom>
      <diagonal/>
    </border>
    <border>
      <left style="hair">
        <color indexed="64"/>
      </left>
      <right style="medium">
        <color indexed="64"/>
      </right>
      <top/>
      <bottom style="thin">
        <color indexed="64"/>
      </bottom>
      <diagonal/>
    </border>
    <border>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right style="hair">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ck">
        <color indexed="64"/>
      </left>
      <right/>
      <top style="medium">
        <color indexed="64"/>
      </top>
      <bottom style="medium">
        <color indexed="64"/>
      </bottom>
      <diagonal/>
    </border>
    <border>
      <left style="medium">
        <color indexed="64"/>
      </left>
      <right style="medium">
        <color indexed="64"/>
      </right>
      <top style="thin">
        <color indexed="64"/>
      </top>
      <bottom style="dotted">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medium">
        <color indexed="64"/>
      </right>
      <top style="thin">
        <color indexed="64"/>
      </top>
      <bottom/>
      <diagonal/>
    </border>
    <border>
      <left/>
      <right style="thick">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style="dotted">
        <color indexed="64"/>
      </top>
      <bottom style="medium">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hair">
        <color indexed="64"/>
      </right>
      <top style="thin">
        <color indexed="64"/>
      </top>
      <bottom style="dotted">
        <color indexed="64"/>
      </bottom>
      <diagonal/>
    </border>
    <border>
      <left style="hair">
        <color indexed="64"/>
      </left>
      <right style="medium">
        <color indexed="64"/>
      </right>
      <top style="thin">
        <color indexed="64"/>
      </top>
      <bottom style="dotted">
        <color indexed="64"/>
      </bottom>
      <diagonal/>
    </border>
    <border>
      <left style="medium">
        <color indexed="64"/>
      </left>
      <right style="hair">
        <color indexed="64"/>
      </right>
      <top style="dotted">
        <color indexed="64"/>
      </top>
      <bottom style="dotted">
        <color indexed="64"/>
      </bottom>
      <diagonal/>
    </border>
    <border>
      <left style="hair">
        <color indexed="64"/>
      </left>
      <right style="medium">
        <color indexed="64"/>
      </right>
      <top style="dotted">
        <color indexed="64"/>
      </top>
      <bottom style="dotted">
        <color indexed="64"/>
      </bottom>
      <diagonal/>
    </border>
    <border>
      <left/>
      <right style="hair">
        <color indexed="64"/>
      </right>
      <top style="dotted">
        <color indexed="64"/>
      </top>
      <bottom style="dotted">
        <color indexed="64"/>
      </bottom>
      <diagonal/>
    </border>
    <border>
      <left/>
      <right style="hair">
        <color indexed="64"/>
      </right>
      <top style="dotted">
        <color indexed="64"/>
      </top>
      <bottom style="medium">
        <color indexed="64"/>
      </bottom>
      <diagonal/>
    </border>
    <border>
      <left style="hair">
        <color indexed="64"/>
      </left>
      <right style="medium">
        <color indexed="64"/>
      </right>
      <top style="dotted">
        <color indexed="64"/>
      </top>
      <bottom style="medium">
        <color indexed="64"/>
      </bottom>
      <diagonal/>
    </border>
    <border>
      <left style="medium">
        <color indexed="64"/>
      </left>
      <right style="thin">
        <color indexed="64"/>
      </right>
      <top style="medium">
        <color indexed="64"/>
      </top>
      <bottom style="medium">
        <color indexed="64"/>
      </bottom>
      <diagonal/>
    </border>
    <border>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style="medium">
        <color indexed="64"/>
      </top>
      <bottom/>
      <diagonal/>
    </border>
    <border>
      <left style="medium">
        <color indexed="64"/>
      </left>
      <right style="hair">
        <color indexed="64"/>
      </right>
      <top/>
      <bottom style="thin">
        <color indexed="64"/>
      </bottom>
      <diagonal/>
    </border>
    <border>
      <left style="thin">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bottom/>
      <diagonal/>
    </border>
    <border>
      <left style="dotted">
        <color indexed="64"/>
      </left>
      <right style="thin">
        <color indexed="64"/>
      </right>
      <top/>
      <bottom/>
      <diagonal/>
    </border>
    <border>
      <left/>
      <right/>
      <top/>
      <bottom style="medium">
        <color rgb="FFFF0000"/>
      </bottom>
      <diagonal/>
    </border>
    <border>
      <left style="medium">
        <color rgb="FFFF0000"/>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style="medium">
        <color rgb="FFFF0000"/>
      </right>
      <top/>
      <bottom style="medium">
        <color rgb="FFFF0000"/>
      </bottom>
      <diagonal/>
    </border>
    <border>
      <left style="medium">
        <color rgb="FFFF0000"/>
      </left>
      <right/>
      <top/>
      <bottom/>
      <diagonal/>
    </border>
    <border>
      <left/>
      <right/>
      <top style="medium">
        <color rgb="FFFF0000"/>
      </top>
      <bottom/>
      <diagonal/>
    </border>
    <border>
      <left/>
      <right style="medium">
        <color rgb="FFFF0000"/>
      </right>
      <top/>
      <bottom/>
      <diagonal/>
    </border>
    <border>
      <left style="thin">
        <color indexed="64"/>
      </left>
      <right/>
      <top style="medium">
        <color indexed="64"/>
      </top>
      <bottom style="dotted">
        <color indexed="64"/>
      </bottom>
      <diagonal/>
    </border>
    <border>
      <left style="thin">
        <color indexed="64"/>
      </left>
      <right/>
      <top style="dotted">
        <color indexed="64"/>
      </top>
      <bottom style="medium">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medium">
        <color indexed="64"/>
      </bottom>
      <diagonal/>
    </border>
    <border>
      <left style="dotted">
        <color indexed="64"/>
      </left>
      <right style="dotted">
        <color indexed="64"/>
      </right>
      <top/>
      <bottom/>
      <diagonal/>
    </border>
    <border>
      <left style="dotted">
        <color indexed="64"/>
      </left>
      <right style="dotted">
        <color indexed="64"/>
      </right>
      <top/>
      <bottom style="medium">
        <color indexed="64"/>
      </bottom>
      <diagonal/>
    </border>
  </borders>
  <cellStyleXfs count="4">
    <xf numFmtId="0" fontId="0" fillId="0" borderId="0"/>
    <xf numFmtId="44" fontId="1" fillId="0" borderId="0" applyFont="0" applyFill="0" applyBorder="0" applyAlignment="0" applyProtection="0"/>
    <xf numFmtId="9" fontId="127" fillId="0" borderId="0" applyFont="0" applyFill="0" applyBorder="0" applyAlignment="0" applyProtection="0"/>
    <xf numFmtId="44" fontId="127" fillId="0" borderId="0" applyFont="0" applyFill="0" applyBorder="0" applyAlignment="0" applyProtection="0"/>
  </cellStyleXfs>
  <cellXfs count="939">
    <xf numFmtId="0" fontId="0" fillId="0" borderId="0" xfId="0"/>
    <xf numFmtId="164" fontId="60" fillId="3" borderId="32" xfId="0" applyNumberFormat="1" applyFont="1" applyFill="1" applyBorder="1" applyAlignment="1" applyProtection="1">
      <alignment horizontal="center" vertical="center"/>
    </xf>
    <xf numFmtId="164" fontId="65" fillId="3" borderId="29" xfId="0" applyNumberFormat="1" applyFont="1" applyFill="1" applyBorder="1" applyAlignment="1" applyProtection="1">
      <alignment horizontal="center" vertical="center"/>
    </xf>
    <xf numFmtId="0" fontId="61" fillId="0" borderId="27" xfId="0" applyFont="1" applyBorder="1" applyAlignment="1" applyProtection="1">
      <alignment horizontal="center" vertical="center"/>
    </xf>
    <xf numFmtId="8" fontId="27" fillId="0" borderId="9" xfId="0" applyNumberFormat="1" applyFont="1" applyBorder="1" applyAlignment="1" applyProtection="1">
      <alignment horizontal="center" vertical="center"/>
    </xf>
    <xf numFmtId="8" fontId="61" fillId="0" borderId="19" xfId="0" applyNumberFormat="1" applyFont="1" applyBorder="1" applyAlignment="1" applyProtection="1">
      <alignment horizontal="center" vertical="center"/>
    </xf>
    <xf numFmtId="8" fontId="27" fillId="0" borderId="10" xfId="0" applyNumberFormat="1" applyFont="1" applyBorder="1" applyAlignment="1" applyProtection="1">
      <alignment horizontal="center" vertical="center"/>
    </xf>
    <xf numFmtId="8" fontId="61" fillId="0" borderId="27" xfId="0" applyNumberFormat="1" applyFont="1" applyBorder="1" applyAlignment="1" applyProtection="1">
      <alignment horizontal="center" vertical="center"/>
    </xf>
    <xf numFmtId="0" fontId="61" fillId="0" borderId="28" xfId="0" applyFont="1" applyBorder="1" applyAlignment="1" applyProtection="1">
      <alignment horizontal="center" vertical="center"/>
    </xf>
    <xf numFmtId="0" fontId="61" fillId="0" borderId="0" xfId="0" applyFont="1" applyAlignment="1" applyProtection="1">
      <alignment vertical="center"/>
    </xf>
    <xf numFmtId="0" fontId="69" fillId="0" borderId="0" xfId="0" applyFont="1" applyProtection="1"/>
    <xf numFmtId="0" fontId="17" fillId="0" borderId="0" xfId="0" applyFont="1" applyProtection="1"/>
    <xf numFmtId="164" fontId="91" fillId="3" borderId="4" xfId="0" applyNumberFormat="1" applyFont="1" applyFill="1" applyBorder="1" applyAlignment="1" applyProtection="1">
      <alignment horizontal="center" vertical="center" wrapText="1"/>
    </xf>
    <xf numFmtId="164" fontId="91" fillId="3" borderId="13" xfId="0" applyNumberFormat="1" applyFont="1" applyFill="1" applyBorder="1" applyAlignment="1" applyProtection="1">
      <alignment horizontal="center" vertical="center"/>
    </xf>
    <xf numFmtId="164" fontId="91" fillId="3" borderId="30" xfId="0" applyNumberFormat="1" applyFont="1" applyFill="1" applyBorder="1" applyAlignment="1" applyProtection="1">
      <alignment horizontal="center" vertical="center"/>
    </xf>
    <xf numFmtId="164" fontId="86" fillId="3" borderId="31" xfId="0" applyNumberFormat="1" applyFont="1" applyFill="1" applyBorder="1" applyAlignment="1" applyProtection="1">
      <alignment horizontal="center" vertical="center"/>
    </xf>
    <xf numFmtId="164" fontId="86" fillId="3" borderId="26" xfId="0" applyNumberFormat="1" applyFont="1" applyFill="1" applyBorder="1" applyAlignment="1" applyProtection="1">
      <alignment horizontal="center" vertical="center"/>
    </xf>
    <xf numFmtId="164" fontId="85" fillId="4" borderId="4" xfId="0" applyNumberFormat="1" applyFont="1" applyFill="1" applyBorder="1" applyAlignment="1" applyProtection="1">
      <alignment horizontal="center" vertical="center" wrapText="1"/>
    </xf>
    <xf numFmtId="0" fontId="14" fillId="0" borderId="0" xfId="0" applyFont="1" applyProtection="1"/>
    <xf numFmtId="0" fontId="86" fillId="0" borderId="0" xfId="0" applyFont="1" applyProtection="1"/>
    <xf numFmtId="0" fontId="93" fillId="0" borderId="0" xfId="0" applyFont="1" applyProtection="1"/>
    <xf numFmtId="164" fontId="85" fillId="3" borderId="92" xfId="0" applyNumberFormat="1" applyFont="1" applyFill="1" applyBorder="1" applyAlignment="1" applyProtection="1">
      <alignment horizontal="center" vertical="center" wrapText="1"/>
    </xf>
    <xf numFmtId="164" fontId="74" fillId="3" borderId="4" xfId="0" applyNumberFormat="1" applyFont="1" applyFill="1" applyBorder="1" applyAlignment="1" applyProtection="1">
      <alignment horizontal="center" vertical="center" shrinkToFit="1"/>
    </xf>
    <xf numFmtId="164" fontId="87" fillId="3" borderId="4" xfId="0" applyNumberFormat="1" applyFont="1" applyFill="1" applyBorder="1" applyAlignment="1" applyProtection="1">
      <alignment horizontal="center" vertical="center" shrinkToFit="1"/>
    </xf>
    <xf numFmtId="164" fontId="91" fillId="3" borderId="13" xfId="0" applyNumberFormat="1" applyFont="1" applyFill="1" applyBorder="1" applyAlignment="1" applyProtection="1">
      <alignment horizontal="center" vertical="center" shrinkToFit="1"/>
    </xf>
    <xf numFmtId="164" fontId="86" fillId="3" borderId="13" xfId="0" applyNumberFormat="1" applyFont="1" applyFill="1" applyBorder="1" applyAlignment="1" applyProtection="1">
      <alignment horizontal="right" vertical="center" shrinkToFit="1"/>
    </xf>
    <xf numFmtId="8" fontId="21" fillId="0" borderId="9" xfId="0" applyNumberFormat="1" applyFont="1" applyBorder="1" applyAlignment="1" applyProtection="1">
      <alignment horizontal="center" vertical="center"/>
    </xf>
    <xf numFmtId="8" fontId="38" fillId="0" borderId="19" xfId="0" applyNumberFormat="1" applyFont="1" applyBorder="1" applyAlignment="1" applyProtection="1">
      <alignment horizontal="center" vertical="center"/>
    </xf>
    <xf numFmtId="8" fontId="21" fillId="0" borderId="10" xfId="0" applyNumberFormat="1" applyFont="1" applyBorder="1" applyAlignment="1" applyProtection="1">
      <alignment horizontal="center" vertical="center"/>
    </xf>
    <xf numFmtId="8" fontId="38" fillId="0" borderId="27" xfId="0" applyNumberFormat="1" applyFont="1" applyBorder="1" applyAlignment="1" applyProtection="1">
      <alignment horizontal="center" vertical="center"/>
    </xf>
    <xf numFmtId="0" fontId="38" fillId="0" borderId="28" xfId="0" applyFont="1" applyBorder="1" applyAlignment="1" applyProtection="1">
      <alignment horizontal="center" vertical="center"/>
    </xf>
    <xf numFmtId="0" fontId="66" fillId="0" borderId="0" xfId="0" applyFont="1" applyProtection="1"/>
    <xf numFmtId="0" fontId="66" fillId="0" borderId="0" xfId="0" applyFont="1" applyAlignment="1" applyProtection="1">
      <alignment horizontal="center" vertical="center"/>
    </xf>
    <xf numFmtId="0" fontId="27" fillId="0" borderId="0" xfId="0" applyFont="1" applyAlignment="1" applyProtection="1">
      <alignment horizontal="center"/>
    </xf>
    <xf numFmtId="0" fontId="27" fillId="0" borderId="10" xfId="0" applyFont="1" applyBorder="1" applyAlignment="1" applyProtection="1">
      <alignment horizontal="center" vertical="center"/>
    </xf>
    <xf numFmtId="0" fontId="21" fillId="0" borderId="10" xfId="0" applyFont="1" applyBorder="1" applyAlignment="1" applyProtection="1">
      <alignment horizontal="center" vertical="center"/>
    </xf>
    <xf numFmtId="0" fontId="21" fillId="0" borderId="12" xfId="0" applyFont="1" applyBorder="1" applyAlignment="1" applyProtection="1">
      <alignment horizontal="center" vertical="center"/>
    </xf>
    <xf numFmtId="0" fontId="27" fillId="0" borderId="12" xfId="0" applyFont="1" applyBorder="1" applyAlignment="1" applyProtection="1">
      <alignment horizontal="center" vertical="center"/>
    </xf>
    <xf numFmtId="0" fontId="6" fillId="0" borderId="0" xfId="0" applyFont="1" applyProtection="1"/>
    <xf numFmtId="0" fontId="6" fillId="0" borderId="0" xfId="0" applyFont="1" applyAlignment="1" applyProtection="1">
      <alignment vertical="center"/>
    </xf>
    <xf numFmtId="164" fontId="86" fillId="3" borderId="13" xfId="0" applyNumberFormat="1" applyFont="1" applyFill="1" applyBorder="1" applyAlignment="1" applyProtection="1">
      <alignment horizontal="center" vertical="center" shrinkToFit="1"/>
    </xf>
    <xf numFmtId="164" fontId="86" fillId="3" borderId="29" xfId="0" applyNumberFormat="1" applyFont="1" applyFill="1" applyBorder="1" applyAlignment="1" applyProtection="1">
      <alignment horizontal="center" vertical="center" shrinkToFit="1"/>
    </xf>
    <xf numFmtId="164" fontId="86" fillId="3" borderId="4" xfId="0" applyNumberFormat="1" applyFont="1" applyFill="1" applyBorder="1" applyAlignment="1" applyProtection="1">
      <alignment horizontal="center" vertical="center" shrinkToFit="1"/>
    </xf>
    <xf numFmtId="0" fontId="17" fillId="0" borderId="0" xfId="0" applyFont="1" applyFill="1" applyProtection="1"/>
    <xf numFmtId="0" fontId="85" fillId="0" borderId="0" xfId="0" applyFont="1" applyAlignment="1" applyProtection="1">
      <alignment horizontal="right"/>
    </xf>
    <xf numFmtId="0" fontId="14" fillId="2" borderId="0" xfId="0" applyFont="1" applyFill="1" applyProtection="1"/>
    <xf numFmtId="0" fontId="21" fillId="0" borderId="0" xfId="0" applyFont="1" applyAlignment="1" applyProtection="1">
      <alignment horizontal="right" vertical="center" wrapText="1"/>
    </xf>
    <xf numFmtId="0" fontId="86" fillId="0" borderId="0" xfId="0" applyFont="1" applyAlignment="1" applyProtection="1">
      <alignment horizontal="right" vertical="center" wrapText="1"/>
    </xf>
    <xf numFmtId="0" fontId="14" fillId="0" borderId="0" xfId="0" applyFont="1" applyFill="1" applyBorder="1" applyProtection="1"/>
    <xf numFmtId="0" fontId="17" fillId="0" borderId="0" xfId="0" applyFont="1" applyFill="1" applyBorder="1" applyProtection="1"/>
    <xf numFmtId="0" fontId="52" fillId="0"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21" fillId="0" borderId="0" xfId="0" applyFont="1" applyFill="1" applyBorder="1" applyAlignment="1" applyProtection="1">
      <alignment horizontal="right" vertical="center" wrapText="1"/>
    </xf>
    <xf numFmtId="0" fontId="86" fillId="0" borderId="0" xfId="0" applyFont="1" applyFill="1" applyBorder="1" applyAlignment="1" applyProtection="1">
      <alignment horizontal="right" vertical="center" wrapText="1"/>
    </xf>
    <xf numFmtId="0" fontId="14" fillId="2" borderId="0" xfId="0" applyFont="1" applyFill="1" applyBorder="1" applyProtection="1"/>
    <xf numFmtId="0" fontId="70" fillId="0" borderId="0" xfId="0" applyFont="1" applyProtection="1"/>
    <xf numFmtId="0" fontId="69" fillId="0" borderId="0" xfId="0" applyFont="1" applyFill="1" applyBorder="1" applyProtection="1"/>
    <xf numFmtId="0" fontId="17" fillId="0" borderId="0" xfId="0" applyFont="1" applyFill="1" applyBorder="1" applyAlignment="1" applyProtection="1">
      <alignment vertical="center"/>
    </xf>
    <xf numFmtId="0" fontId="86" fillId="0" borderId="0" xfId="0" applyFont="1" applyFill="1" applyBorder="1" applyProtection="1"/>
    <xf numFmtId="0" fontId="14" fillId="0" borderId="0" xfId="0" applyFont="1" applyFill="1" applyProtection="1"/>
    <xf numFmtId="0" fontId="20" fillId="0" borderId="0" xfId="0" applyFont="1" applyFill="1" applyAlignment="1" applyProtection="1">
      <alignment wrapText="1"/>
    </xf>
    <xf numFmtId="0" fontId="0" fillId="0" borderId="0" xfId="0" applyAlignment="1" applyProtection="1">
      <alignment wrapText="1"/>
    </xf>
    <xf numFmtId="0" fontId="15" fillId="0" borderId="0" xfId="0" applyFont="1" applyProtection="1"/>
    <xf numFmtId="0" fontId="27" fillId="0" borderId="3" xfId="0" applyFont="1" applyBorder="1" applyAlignment="1" applyProtection="1">
      <alignment vertical="center" wrapText="1"/>
    </xf>
    <xf numFmtId="0" fontId="21" fillId="0" borderId="8" xfId="0" applyFont="1" applyFill="1" applyBorder="1" applyAlignment="1" applyProtection="1">
      <alignment vertical="center" wrapText="1"/>
    </xf>
    <xf numFmtId="0" fontId="21" fillId="0" borderId="0" xfId="0" applyFont="1" applyFill="1" applyBorder="1" applyAlignment="1" applyProtection="1">
      <alignment vertical="center" wrapText="1"/>
    </xf>
    <xf numFmtId="0" fontId="21" fillId="0" borderId="0" xfId="0" applyFont="1" applyFill="1" applyBorder="1" applyAlignment="1" applyProtection="1">
      <alignment horizontal="center" vertical="center" wrapText="1"/>
    </xf>
    <xf numFmtId="0" fontId="21" fillId="0" borderId="8" xfId="0" applyFont="1" applyFill="1" applyBorder="1" applyAlignment="1" applyProtection="1">
      <alignment horizontal="center" vertical="center" wrapText="1"/>
    </xf>
    <xf numFmtId="0" fontId="86" fillId="0" borderId="8" xfId="0" applyFont="1" applyFill="1" applyBorder="1" applyAlignment="1" applyProtection="1">
      <alignment horizontal="center" vertical="center" wrapText="1"/>
    </xf>
    <xf numFmtId="0" fontId="12" fillId="0" borderId="0" xfId="0" applyFont="1" applyProtection="1"/>
    <xf numFmtId="0" fontId="39" fillId="0" borderId="0" xfId="0" applyFont="1" applyFill="1" applyProtection="1"/>
    <xf numFmtId="0" fontId="24" fillId="0" borderId="0" xfId="0" applyFont="1" applyAlignment="1" applyProtection="1">
      <alignment vertical="center" wrapText="1"/>
    </xf>
    <xf numFmtId="0" fontId="17" fillId="0" borderId="0" xfId="0" applyFont="1" applyAlignment="1" applyProtection="1">
      <alignment wrapText="1"/>
    </xf>
    <xf numFmtId="0" fontId="86" fillId="0" borderId="0" xfId="0" applyFont="1" applyAlignment="1" applyProtection="1">
      <alignment wrapText="1"/>
    </xf>
    <xf numFmtId="0" fontId="17" fillId="5" borderId="6" xfId="0" applyFont="1" applyFill="1" applyBorder="1" applyAlignment="1" applyProtection="1">
      <alignment wrapText="1"/>
    </xf>
    <xf numFmtId="0" fontId="17" fillId="5" borderId="7" xfId="0" applyFont="1" applyFill="1" applyBorder="1" applyAlignment="1" applyProtection="1">
      <alignment wrapText="1"/>
    </xf>
    <xf numFmtId="0" fontId="36" fillId="5" borderId="9" xfId="0" applyFont="1" applyFill="1" applyBorder="1" applyAlignment="1" applyProtection="1">
      <alignment vertical="center" wrapText="1"/>
    </xf>
    <xf numFmtId="0" fontId="39" fillId="5" borderId="8" xfId="0" applyFont="1" applyFill="1" applyBorder="1" applyAlignment="1" applyProtection="1">
      <alignment wrapText="1"/>
    </xf>
    <xf numFmtId="0" fontId="88" fillId="5" borderId="6" xfId="0" applyFont="1" applyFill="1" applyBorder="1" applyAlignment="1" applyProtection="1">
      <alignment wrapText="1"/>
    </xf>
    <xf numFmtId="0" fontId="17" fillId="0" borderId="0" xfId="0" applyFont="1" applyFill="1" applyAlignment="1" applyProtection="1">
      <alignment vertical="center"/>
    </xf>
    <xf numFmtId="0" fontId="14" fillId="0" borderId="0" xfId="0" applyFont="1" applyAlignment="1" applyProtection="1">
      <alignment vertical="center"/>
    </xf>
    <xf numFmtId="0" fontId="24" fillId="5" borderId="12" xfId="0" applyFont="1" applyFill="1" applyBorder="1" applyAlignment="1" applyProtection="1">
      <alignment vertical="center" wrapText="1"/>
    </xf>
    <xf numFmtId="0" fontId="17" fillId="5" borderId="3" xfId="0" applyFont="1" applyFill="1" applyBorder="1" applyAlignment="1" applyProtection="1">
      <alignment wrapText="1"/>
    </xf>
    <xf numFmtId="0" fontId="86" fillId="5" borderId="7" xfId="0" applyFont="1" applyFill="1" applyBorder="1" applyAlignment="1" applyProtection="1">
      <alignment wrapText="1"/>
    </xf>
    <xf numFmtId="0" fontId="11" fillId="0" borderId="0" xfId="0" applyFont="1" applyProtection="1"/>
    <xf numFmtId="0" fontId="41" fillId="0" borderId="0" xfId="0" applyFont="1" applyFill="1" applyProtection="1"/>
    <xf numFmtId="0" fontId="16" fillId="0" borderId="0" xfId="0" applyFont="1" applyProtection="1"/>
    <xf numFmtId="0" fontId="43" fillId="0" borderId="0" xfId="0" applyFont="1" applyFill="1" applyProtection="1"/>
    <xf numFmtId="0" fontId="27" fillId="0" borderId="0" xfId="0" applyFont="1" applyAlignment="1" applyProtection="1">
      <alignment wrapText="1"/>
    </xf>
    <xf numFmtId="0" fontId="16" fillId="0" borderId="0" xfId="0" applyFont="1" applyFill="1" applyBorder="1" applyProtection="1"/>
    <xf numFmtId="0" fontId="43" fillId="0" borderId="0" xfId="0" applyFont="1" applyFill="1" applyBorder="1" applyProtection="1"/>
    <xf numFmtId="0" fontId="17" fillId="5" borderId="66" xfId="0" applyFont="1" applyFill="1" applyBorder="1" applyAlignment="1" applyProtection="1">
      <alignment wrapText="1"/>
    </xf>
    <xf numFmtId="0" fontId="17" fillId="5" borderId="2" xfId="0" applyFont="1" applyFill="1" applyBorder="1" applyAlignment="1" applyProtection="1">
      <alignment wrapText="1"/>
    </xf>
    <xf numFmtId="0" fontId="86" fillId="5" borderId="67" xfId="0" applyFont="1" applyFill="1" applyBorder="1" applyAlignment="1" applyProtection="1">
      <alignment wrapText="1"/>
    </xf>
    <xf numFmtId="0" fontId="17" fillId="5" borderId="74" xfId="0" applyFont="1" applyFill="1" applyBorder="1" applyAlignment="1" applyProtection="1">
      <alignment wrapText="1"/>
    </xf>
    <xf numFmtId="0" fontId="17" fillId="5" borderId="5" xfId="0" applyFont="1" applyFill="1" applyBorder="1" applyAlignment="1" applyProtection="1">
      <alignment wrapText="1"/>
    </xf>
    <xf numFmtId="0" fontId="86" fillId="5" borderId="73" xfId="0" applyFont="1" applyFill="1" applyBorder="1" applyAlignment="1" applyProtection="1">
      <alignment wrapText="1"/>
    </xf>
    <xf numFmtId="0" fontId="24" fillId="0" borderId="0" xfId="0" applyFont="1" applyAlignment="1" applyProtection="1">
      <alignment vertical="center"/>
    </xf>
    <xf numFmtId="0" fontId="13" fillId="0" borderId="0" xfId="0" applyFont="1" applyAlignment="1" applyProtection="1">
      <alignment horizontal="center"/>
    </xf>
    <xf numFmtId="0" fontId="17" fillId="0" borderId="0" xfId="0" applyFont="1" applyFill="1" applyAlignment="1" applyProtection="1">
      <alignment wrapText="1"/>
    </xf>
    <xf numFmtId="0" fontId="86" fillId="0" borderId="0" xfId="0" applyFont="1" applyFill="1" applyAlignment="1" applyProtection="1">
      <alignment wrapText="1"/>
    </xf>
    <xf numFmtId="0" fontId="89" fillId="0" borderId="0" xfId="0" applyFont="1" applyProtection="1"/>
    <xf numFmtId="0" fontId="17" fillId="0" borderId="11" xfId="0" applyFont="1" applyFill="1" applyBorder="1" applyProtection="1"/>
    <xf numFmtId="0" fontId="20" fillId="0" borderId="0" xfId="0" applyFont="1" applyFill="1" applyProtection="1"/>
    <xf numFmtId="0" fontId="27" fillId="0" borderId="0" xfId="0" applyFont="1" applyProtection="1"/>
    <xf numFmtId="0" fontId="87" fillId="0" borderId="0" xfId="0" applyFont="1" applyProtection="1"/>
    <xf numFmtId="0" fontId="90" fillId="0" borderId="0" xfId="0" applyFont="1" applyProtection="1"/>
    <xf numFmtId="0" fontId="27" fillId="2" borderId="0" xfId="0" applyFont="1" applyFill="1" applyBorder="1" applyProtection="1"/>
    <xf numFmtId="0" fontId="29" fillId="5" borderId="4" xfId="0" applyFont="1" applyFill="1" applyBorder="1" applyAlignment="1" applyProtection="1">
      <alignment horizontal="center" wrapText="1"/>
    </xf>
    <xf numFmtId="0" fontId="75" fillId="0" borderId="0" xfId="0" applyFont="1" applyFill="1" applyBorder="1" applyAlignment="1" applyProtection="1">
      <alignment horizontal="center" wrapText="1"/>
    </xf>
    <xf numFmtId="0" fontId="91" fillId="0" borderId="0" xfId="0" applyFont="1" applyFill="1" applyBorder="1" applyAlignment="1" applyProtection="1">
      <alignment horizontal="center" wrapText="1"/>
    </xf>
    <xf numFmtId="0" fontId="79" fillId="5" borderId="19" xfId="0" applyFont="1" applyFill="1" applyBorder="1" applyAlignment="1" applyProtection="1">
      <alignment horizontal="center" wrapText="1"/>
    </xf>
    <xf numFmtId="0" fontId="0" fillId="0" borderId="0" xfId="0" applyProtection="1"/>
    <xf numFmtId="0" fontId="71" fillId="0" borderId="0" xfId="0" applyFont="1" applyFill="1" applyBorder="1" applyProtection="1"/>
    <xf numFmtId="0" fontId="71" fillId="0" borderId="0" xfId="0" applyFont="1" applyFill="1" applyBorder="1" applyAlignment="1" applyProtection="1">
      <alignment vertical="center"/>
    </xf>
    <xf numFmtId="0" fontId="20" fillId="0" borderId="0" xfId="0" applyFont="1" applyFill="1" applyAlignment="1" applyProtection="1">
      <alignment vertical="center"/>
    </xf>
    <xf numFmtId="0" fontId="17" fillId="0" borderId="0" xfId="0" applyFont="1" applyAlignment="1" applyProtection="1">
      <alignment vertical="center"/>
    </xf>
    <xf numFmtId="0" fontId="42" fillId="0" borderId="0" xfId="0" applyFont="1" applyAlignment="1" applyProtection="1">
      <alignment vertical="center"/>
    </xf>
    <xf numFmtId="0" fontId="41" fillId="0" borderId="0" xfId="0" applyFont="1" applyProtection="1"/>
    <xf numFmtId="0" fontId="92" fillId="0" borderId="0" xfId="0" applyFont="1" applyProtection="1"/>
    <xf numFmtId="0" fontId="42" fillId="2" borderId="0" xfId="0" applyFont="1" applyFill="1" applyBorder="1" applyAlignment="1" applyProtection="1">
      <alignment vertical="center" wrapText="1"/>
    </xf>
    <xf numFmtId="164" fontId="41" fillId="2" borderId="11" xfId="0" applyNumberFormat="1" applyFont="1" applyFill="1" applyBorder="1" applyAlignment="1" applyProtection="1">
      <alignment horizontal="left" vertical="center"/>
    </xf>
    <xf numFmtId="0" fontId="42" fillId="2" borderId="3" xfId="0" applyFont="1" applyFill="1" applyBorder="1" applyAlignment="1" applyProtection="1">
      <alignment vertical="center" wrapText="1"/>
    </xf>
    <xf numFmtId="164" fontId="41" fillId="2" borderId="7" xfId="0" applyNumberFormat="1" applyFont="1" applyFill="1" applyBorder="1" applyAlignment="1" applyProtection="1">
      <alignment horizontal="left" vertical="center"/>
    </xf>
    <xf numFmtId="0" fontId="42" fillId="5" borderId="20" xfId="0" applyFont="1" applyFill="1" applyBorder="1" applyAlignment="1" applyProtection="1">
      <alignment horizontal="center" vertical="center"/>
    </xf>
    <xf numFmtId="0" fontId="87" fillId="0" borderId="0" xfId="0" applyFont="1" applyAlignment="1" applyProtection="1">
      <alignment wrapText="1"/>
    </xf>
    <xf numFmtId="0" fontId="27" fillId="0" borderId="0" xfId="0" applyFont="1" applyAlignment="1" applyProtection="1">
      <alignment vertical="center" wrapText="1"/>
    </xf>
    <xf numFmtId="0" fontId="27" fillId="5" borderId="66" xfId="0" applyFont="1" applyFill="1" applyBorder="1" applyAlignment="1" applyProtection="1">
      <alignment wrapText="1"/>
    </xf>
    <xf numFmtId="0" fontId="27" fillId="5" borderId="2" xfId="0" applyFont="1" applyFill="1" applyBorder="1" applyAlignment="1" applyProtection="1">
      <alignment wrapText="1"/>
    </xf>
    <xf numFmtId="0" fontId="87" fillId="5" borderId="67" xfId="0" applyFont="1" applyFill="1" applyBorder="1" applyAlignment="1" applyProtection="1">
      <alignment wrapText="1"/>
    </xf>
    <xf numFmtId="0" fontId="27" fillId="5" borderId="74" xfId="0" applyFont="1" applyFill="1" applyBorder="1" applyAlignment="1" applyProtection="1">
      <alignment wrapText="1"/>
    </xf>
    <xf numFmtId="0" fontId="27" fillId="5" borderId="5" xfId="0" applyFont="1" applyFill="1" applyBorder="1" applyAlignment="1" applyProtection="1">
      <alignment wrapText="1"/>
    </xf>
    <xf numFmtId="0" fontId="87" fillId="5" borderId="73" xfId="0" applyFont="1" applyFill="1" applyBorder="1" applyAlignment="1" applyProtection="1">
      <alignment wrapText="1"/>
    </xf>
    <xf numFmtId="0" fontId="56" fillId="5" borderId="0" xfId="0" applyFont="1" applyFill="1" applyBorder="1" applyAlignment="1" applyProtection="1">
      <alignment horizontal="right" wrapText="1"/>
    </xf>
    <xf numFmtId="0" fontId="79" fillId="5" borderId="5" xfId="0" applyFont="1" applyFill="1" applyBorder="1" applyAlignment="1" applyProtection="1">
      <alignment wrapText="1"/>
    </xf>
    <xf numFmtId="0" fontId="21" fillId="0" borderId="0" xfId="0" applyFont="1" applyBorder="1" applyAlignment="1" applyProtection="1">
      <alignment vertical="center"/>
    </xf>
    <xf numFmtId="0" fontId="21" fillId="0" borderId="3" xfId="0" applyFont="1" applyBorder="1" applyAlignment="1" applyProtection="1">
      <alignment vertical="center"/>
    </xf>
    <xf numFmtId="0" fontId="86" fillId="0" borderId="3" xfId="0" applyFont="1" applyBorder="1" applyProtection="1"/>
    <xf numFmtId="0" fontId="14" fillId="0" borderId="0" xfId="0" applyFont="1" applyBorder="1" applyProtection="1"/>
    <xf numFmtId="0" fontId="86" fillId="0" borderId="0" xfId="0" applyFont="1" applyBorder="1" applyProtection="1"/>
    <xf numFmtId="0" fontId="96" fillId="0" borderId="0" xfId="0" applyFont="1" applyFill="1" applyBorder="1" applyAlignment="1" applyProtection="1">
      <alignment horizontal="left" vertical="top"/>
    </xf>
    <xf numFmtId="0" fontId="97" fillId="0" borderId="0" xfId="0" applyFont="1" applyProtection="1"/>
    <xf numFmtId="0" fontId="98" fillId="0" borderId="0" xfId="0" applyFont="1" applyProtection="1"/>
    <xf numFmtId="0" fontId="9" fillId="0" borderId="0" xfId="0" applyFont="1" applyProtection="1"/>
    <xf numFmtId="0" fontId="4" fillId="0" borderId="0" xfId="0" applyFont="1" applyBorder="1" applyAlignment="1" applyProtection="1">
      <alignment vertical="top" wrapText="1"/>
    </xf>
    <xf numFmtId="0" fontId="5" fillId="0" borderId="0" xfId="0" applyFont="1" applyBorder="1" applyAlignment="1" applyProtection="1">
      <alignment vertical="top" wrapText="1"/>
    </xf>
    <xf numFmtId="0" fontId="32" fillId="0" borderId="0" xfId="0" applyFont="1" applyFill="1" applyBorder="1" applyAlignment="1" applyProtection="1">
      <alignment horizontal="left" vertical="top"/>
    </xf>
    <xf numFmtId="0" fontId="43" fillId="0" borderId="0" xfId="0" applyFont="1" applyFill="1" applyBorder="1" applyAlignment="1" applyProtection="1">
      <alignment vertical="top"/>
    </xf>
    <xf numFmtId="0" fontId="43" fillId="0" borderId="0" xfId="0" applyFont="1" applyFill="1" applyAlignment="1" applyProtection="1">
      <alignment vertical="top"/>
    </xf>
    <xf numFmtId="0" fontId="9" fillId="0" borderId="0" xfId="0" applyFont="1" applyAlignment="1" applyProtection="1">
      <alignment vertical="top"/>
    </xf>
    <xf numFmtId="0" fontId="16" fillId="0" borderId="0" xfId="0" applyFont="1" applyAlignment="1" applyProtection="1">
      <alignment vertical="top"/>
    </xf>
    <xf numFmtId="0" fontId="43" fillId="0" borderId="0" xfId="0" applyFont="1" applyAlignment="1" applyProtection="1">
      <alignment vertical="top"/>
    </xf>
    <xf numFmtId="0" fontId="16" fillId="0" borderId="0" xfId="0" applyFont="1" applyFill="1" applyBorder="1" applyAlignment="1" applyProtection="1">
      <alignment vertical="top"/>
    </xf>
    <xf numFmtId="0" fontId="59" fillId="0" borderId="0" xfId="0" applyFont="1" applyAlignment="1" applyProtection="1">
      <alignment horizontal="center"/>
    </xf>
    <xf numFmtId="0" fontId="85" fillId="0" borderId="0" xfId="0" applyFont="1" applyFill="1" applyBorder="1" applyAlignment="1" applyProtection="1">
      <alignment horizontal="right" vertical="top" wrapText="1"/>
    </xf>
    <xf numFmtId="0" fontId="36" fillId="0" borderId="0" xfId="0" applyFont="1" applyFill="1" applyAlignment="1" applyProtection="1">
      <alignment horizontal="left" vertical="top"/>
    </xf>
    <xf numFmtId="0" fontId="59" fillId="0" borderId="0" xfId="0" applyFont="1" applyFill="1" applyAlignment="1" applyProtection="1">
      <alignment horizontal="center"/>
    </xf>
    <xf numFmtId="0" fontId="94" fillId="0" borderId="0" xfId="0" applyFont="1" applyFill="1" applyAlignment="1" applyProtection="1">
      <alignment horizontal="center"/>
    </xf>
    <xf numFmtId="0" fontId="24" fillId="0" borderId="1" xfId="0" applyFont="1" applyFill="1" applyBorder="1" applyAlignment="1" applyProtection="1">
      <alignment horizontal="center" vertical="top"/>
    </xf>
    <xf numFmtId="0" fontId="24" fillId="0" borderId="0" xfId="0" applyFont="1" applyFill="1" applyAlignment="1" applyProtection="1">
      <alignment vertical="center"/>
    </xf>
    <xf numFmtId="0" fontId="86" fillId="0" borderId="0" xfId="0" applyFont="1" applyFill="1" applyProtection="1"/>
    <xf numFmtId="0" fontId="24" fillId="0" borderId="1" xfId="0" applyFont="1" applyFill="1" applyBorder="1" applyAlignment="1" applyProtection="1">
      <alignment horizontal="center" vertical="top" wrapText="1"/>
    </xf>
    <xf numFmtId="0" fontId="14" fillId="0" borderId="0" xfId="0" applyFont="1" applyAlignment="1" applyProtection="1">
      <alignment wrapText="1"/>
    </xf>
    <xf numFmtId="0" fontId="7" fillId="0" borderId="0" xfId="0" applyFont="1" applyAlignment="1" applyProtection="1">
      <alignment horizontal="center" wrapText="1"/>
    </xf>
    <xf numFmtId="0" fontId="27" fillId="0" borderId="0" xfId="0" applyFont="1" applyFill="1" applyBorder="1" applyAlignment="1" applyProtection="1">
      <alignment horizontal="center" vertical="top" wrapText="1"/>
    </xf>
    <xf numFmtId="0" fontId="24" fillId="0" borderId="0" xfId="0" applyFont="1" applyFill="1" applyBorder="1" applyAlignment="1" applyProtection="1">
      <alignment horizontal="left" vertical="top" wrapText="1"/>
    </xf>
    <xf numFmtId="0" fontId="87" fillId="0" borderId="0" xfId="0" applyFont="1" applyFill="1" applyBorder="1" applyAlignment="1" applyProtection="1">
      <alignment horizontal="center" wrapText="1"/>
    </xf>
    <xf numFmtId="0" fontId="27" fillId="0" borderId="1" xfId="0" applyFont="1" applyFill="1" applyBorder="1" applyAlignment="1" applyProtection="1">
      <alignment horizontal="center" vertical="top"/>
    </xf>
    <xf numFmtId="0" fontId="2" fillId="0" borderId="0" xfId="0" applyFont="1" applyBorder="1" applyAlignment="1" applyProtection="1">
      <alignment vertical="top" wrapText="1"/>
    </xf>
    <xf numFmtId="0" fontId="6" fillId="0" borderId="0" xfId="0" applyFont="1" applyBorder="1" applyAlignment="1" applyProtection="1">
      <alignment vertical="top" wrapText="1"/>
    </xf>
    <xf numFmtId="0" fontId="8" fillId="0" borderId="0" xfId="0" applyFont="1" applyBorder="1" applyAlignment="1" applyProtection="1">
      <alignment vertical="top" wrapText="1"/>
    </xf>
    <xf numFmtId="0" fontId="27" fillId="0" borderId="0" xfId="0" applyFont="1" applyFill="1" applyBorder="1" applyAlignment="1" applyProtection="1">
      <alignment horizontal="center" vertical="top"/>
    </xf>
    <xf numFmtId="0" fontId="61" fillId="0" borderId="0" xfId="0" applyFont="1" applyFill="1" applyBorder="1" applyAlignment="1" applyProtection="1">
      <alignment horizontal="left" vertical="top" wrapText="1"/>
    </xf>
    <xf numFmtId="0" fontId="87" fillId="0" borderId="0" xfId="0" applyFont="1" applyFill="1" applyBorder="1" applyAlignment="1" applyProtection="1">
      <alignment horizontal="left" vertical="top" wrapText="1"/>
    </xf>
    <xf numFmtId="0" fontId="24" fillId="0" borderId="1" xfId="0" applyFont="1" applyFill="1" applyBorder="1" applyAlignment="1" applyProtection="1">
      <alignment horizontal="right" vertical="top"/>
    </xf>
    <xf numFmtId="0" fontId="17" fillId="0" borderId="0" xfId="0" applyFont="1" applyFill="1" applyAlignment="1" applyProtection="1">
      <alignment horizontal="center"/>
    </xf>
    <xf numFmtId="0" fontId="24" fillId="0" borderId="25" xfId="0" applyFont="1" applyFill="1" applyBorder="1" applyAlignment="1" applyProtection="1">
      <alignment horizontal="center" vertical="center" wrapText="1"/>
    </xf>
    <xf numFmtId="0" fontId="57" fillId="0" borderId="13" xfId="0" applyFont="1" applyFill="1" applyBorder="1" applyAlignment="1" applyProtection="1">
      <alignment horizontal="center" vertical="center"/>
    </xf>
    <xf numFmtId="0" fontId="24" fillId="0" borderId="13" xfId="0" applyFont="1" applyFill="1" applyBorder="1" applyAlignment="1" applyProtection="1">
      <alignment horizontal="center" vertical="center" wrapText="1"/>
    </xf>
    <xf numFmtId="0" fontId="44" fillId="0" borderId="13" xfId="0" applyFont="1" applyFill="1" applyBorder="1" applyAlignment="1" applyProtection="1">
      <alignment horizontal="center" vertical="center"/>
    </xf>
    <xf numFmtId="0" fontId="91" fillId="0" borderId="26" xfId="0" applyFont="1" applyFill="1" applyBorder="1" applyAlignment="1" applyProtection="1">
      <alignment horizontal="center" vertical="center" wrapText="1"/>
    </xf>
    <xf numFmtId="0" fontId="14" fillId="0" borderId="0" xfId="0" applyFont="1" applyAlignment="1" applyProtection="1">
      <alignment horizontal="center"/>
    </xf>
    <xf numFmtId="0" fontId="2" fillId="0" borderId="0" xfId="0" applyFont="1" applyBorder="1" applyAlignment="1" applyProtection="1">
      <alignment horizontal="center" vertical="top" wrapText="1"/>
    </xf>
    <xf numFmtId="0" fontId="5" fillId="0" borderId="0" xfId="0" applyFont="1" applyBorder="1" applyAlignment="1" applyProtection="1">
      <alignment horizontal="center" vertical="top" wrapText="1"/>
    </xf>
    <xf numFmtId="0" fontId="27" fillId="0" borderId="0" xfId="0" applyFont="1" applyFill="1" applyBorder="1" applyAlignment="1" applyProtection="1">
      <alignment vertical="top"/>
    </xf>
    <xf numFmtId="0" fontId="87" fillId="0" borderId="0" xfId="0" applyFont="1" applyFill="1" applyBorder="1" applyAlignment="1" applyProtection="1">
      <alignment vertical="top"/>
    </xf>
    <xf numFmtId="0" fontId="44" fillId="0" borderId="0" xfId="0" applyFont="1" applyFill="1" applyBorder="1" applyAlignment="1" applyProtection="1">
      <alignment horizontal="right" vertical="top"/>
    </xf>
    <xf numFmtId="0" fontId="27" fillId="0" borderId="5" xfId="0" applyFont="1" applyFill="1" applyBorder="1" applyAlignment="1" applyProtection="1">
      <alignment vertical="top"/>
    </xf>
    <xf numFmtId="0" fontId="44" fillId="0" borderId="0" xfId="0" applyFont="1" applyFill="1" applyBorder="1" applyAlignment="1" applyProtection="1">
      <alignment vertical="top"/>
    </xf>
    <xf numFmtId="0" fontId="2" fillId="0" borderId="0" xfId="0" applyFont="1" applyProtection="1"/>
    <xf numFmtId="0" fontId="10" fillId="0" borderId="0" xfId="0" applyFont="1" applyProtection="1"/>
    <xf numFmtId="0" fontId="17" fillId="0" borderId="0" xfId="0" applyFont="1" applyFill="1" applyBorder="1" applyAlignment="1" applyProtection="1">
      <alignment vertical="top"/>
    </xf>
    <xf numFmtId="0" fontId="17" fillId="0" borderId="0" xfId="0" applyFont="1" applyFill="1" applyAlignment="1" applyProtection="1">
      <alignment vertical="top"/>
    </xf>
    <xf numFmtId="0" fontId="10" fillId="0" borderId="0" xfId="0" applyFont="1" applyAlignment="1" applyProtection="1">
      <alignment vertical="top"/>
    </xf>
    <xf numFmtId="0" fontId="14" fillId="0" borderId="0" xfId="0" applyFont="1" applyAlignment="1" applyProtection="1">
      <alignment vertical="top"/>
    </xf>
    <xf numFmtId="0" fontId="17" fillId="0" borderId="0" xfId="0" applyFont="1" applyAlignment="1" applyProtection="1">
      <alignment vertical="top"/>
    </xf>
    <xf numFmtId="0" fontId="14" fillId="0" borderId="0" xfId="0" applyFont="1" applyFill="1" applyBorder="1" applyAlignment="1" applyProtection="1">
      <alignment vertical="top"/>
    </xf>
    <xf numFmtId="0" fontId="38" fillId="0" borderId="27" xfId="0" applyFont="1" applyBorder="1" applyAlignment="1" applyProtection="1">
      <alignment horizontal="center" vertical="center"/>
    </xf>
    <xf numFmtId="0" fontId="38" fillId="0" borderId="0" xfId="0" applyFont="1" applyAlignment="1" applyProtection="1">
      <alignment vertical="center"/>
    </xf>
    <xf numFmtId="0" fontId="0" fillId="0" borderId="0" xfId="0" applyFill="1" applyProtection="1"/>
    <xf numFmtId="0" fontId="104" fillId="0" borderId="0" xfId="0" applyFont="1" applyProtection="1"/>
    <xf numFmtId="0" fontId="27" fillId="0" borderId="0" xfId="0" applyFont="1" applyFill="1" applyBorder="1" applyAlignment="1" applyProtection="1">
      <alignment horizontal="center" vertical="top"/>
    </xf>
    <xf numFmtId="0" fontId="105" fillId="5" borderId="21" xfId="0" applyFont="1" applyFill="1" applyBorder="1" applyAlignment="1" applyProtection="1">
      <alignment horizontal="center" vertical="center" wrapText="1"/>
    </xf>
    <xf numFmtId="0" fontId="6" fillId="0" borderId="0" xfId="0" applyFont="1" applyFill="1" applyProtection="1"/>
    <xf numFmtId="164" fontId="42" fillId="3" borderId="37" xfId="1" applyNumberFormat="1" applyFont="1" applyFill="1" applyBorder="1" applyAlignment="1" applyProtection="1">
      <alignment horizontal="center" vertical="center" shrinkToFit="1"/>
    </xf>
    <xf numFmtId="164" fontId="105" fillId="3" borderId="37" xfId="1" applyNumberFormat="1" applyFont="1" applyFill="1" applyBorder="1" applyAlignment="1" applyProtection="1">
      <alignment horizontal="center" vertical="center" shrinkToFit="1"/>
    </xf>
    <xf numFmtId="0" fontId="52" fillId="0" borderId="0" xfId="0" applyFont="1" applyFill="1" applyBorder="1" applyAlignment="1" applyProtection="1">
      <alignment horizontal="left" vertical="top"/>
    </xf>
    <xf numFmtId="8" fontId="14" fillId="0" borderId="0" xfId="0" applyNumberFormat="1" applyFont="1" applyProtection="1"/>
    <xf numFmtId="164" fontId="109" fillId="0" borderId="0" xfId="0" applyNumberFormat="1" applyFont="1" applyBorder="1" applyAlignment="1" applyProtection="1">
      <alignment horizontal="center" vertical="center"/>
    </xf>
    <xf numFmtId="164" fontId="109" fillId="5" borderId="13" xfId="0" applyNumberFormat="1" applyFont="1" applyFill="1" applyBorder="1" applyAlignment="1" applyProtection="1">
      <alignment horizontal="center" vertical="center"/>
    </xf>
    <xf numFmtId="0" fontId="0" fillId="0" borderId="99" xfId="0" applyBorder="1" applyAlignment="1">
      <alignment horizontal="center"/>
    </xf>
    <xf numFmtId="0" fontId="111" fillId="0" borderId="100" xfId="0" applyFont="1" applyBorder="1" applyAlignment="1">
      <alignment horizontal="center"/>
    </xf>
    <xf numFmtId="0" fontId="0" fillId="0" borderId="75" xfId="0" applyBorder="1" applyAlignment="1">
      <alignment horizontal="center"/>
    </xf>
    <xf numFmtId="165" fontId="0" fillId="0" borderId="101" xfId="0" applyNumberFormat="1" applyBorder="1" applyAlignment="1">
      <alignment horizontal="center"/>
    </xf>
    <xf numFmtId="165" fontId="111" fillId="0" borderId="102" xfId="0" applyNumberFormat="1" applyFont="1" applyBorder="1" applyAlignment="1">
      <alignment horizontal="center"/>
    </xf>
    <xf numFmtId="165" fontId="0" fillId="0" borderId="103" xfId="0" applyNumberFormat="1" applyBorder="1" applyAlignment="1">
      <alignment horizontal="center"/>
    </xf>
    <xf numFmtId="165" fontId="111" fillId="0" borderId="104" xfId="0" applyNumberFormat="1" applyFont="1" applyBorder="1" applyAlignment="1">
      <alignment horizontal="center"/>
    </xf>
    <xf numFmtId="165" fontId="0" fillId="0" borderId="99" xfId="0" applyNumberFormat="1" applyBorder="1" applyAlignment="1">
      <alignment horizontal="center"/>
    </xf>
    <xf numFmtId="165" fontId="111" fillId="0" borderId="100" xfId="0" applyNumberFormat="1" applyFont="1" applyBorder="1" applyAlignment="1">
      <alignment horizontal="center"/>
    </xf>
    <xf numFmtId="0" fontId="56" fillId="5" borderId="11" xfId="0" applyFont="1" applyFill="1" applyBorder="1" applyAlignment="1" applyProtection="1">
      <alignment horizontal="right" vertical="center" wrapText="1"/>
    </xf>
    <xf numFmtId="0" fontId="68" fillId="5" borderId="68" xfId="0" applyFont="1" applyFill="1" applyBorder="1" applyAlignment="1" applyProtection="1">
      <alignment horizontal="right" wrapText="1"/>
    </xf>
    <xf numFmtId="0" fontId="68" fillId="5" borderId="0" xfId="0" applyFont="1" applyFill="1" applyBorder="1" applyAlignment="1" applyProtection="1">
      <alignment horizontal="right" wrapText="1"/>
    </xf>
    <xf numFmtId="0" fontId="68" fillId="5" borderId="68" xfId="0" applyFont="1" applyFill="1" applyBorder="1" applyAlignment="1" applyProtection="1">
      <alignment horizontal="right" vertical="center" wrapText="1"/>
    </xf>
    <xf numFmtId="0" fontId="27" fillId="0" borderId="1" xfId="0" applyFont="1" applyFill="1" applyBorder="1" applyAlignment="1" applyProtection="1">
      <alignment horizontal="center" vertical="center"/>
    </xf>
    <xf numFmtId="0" fontId="0" fillId="0" borderId="0" xfId="0" applyAlignment="1">
      <alignment vertical="center"/>
    </xf>
    <xf numFmtId="0" fontId="2" fillId="0" borderId="0" xfId="0" applyFont="1" applyBorder="1" applyAlignment="1" applyProtection="1">
      <alignment vertical="center" wrapText="1"/>
    </xf>
    <xf numFmtId="0" fontId="5" fillId="0" borderId="0" xfId="0" applyFont="1" applyBorder="1" applyAlignment="1" applyProtection="1">
      <alignment vertical="center" wrapText="1"/>
    </xf>
    <xf numFmtId="0" fontId="68" fillId="5" borderId="0" xfId="0" applyFont="1" applyFill="1" applyBorder="1" applyAlignment="1" applyProtection="1">
      <alignment horizontal="right" vertical="center" wrapText="1"/>
    </xf>
    <xf numFmtId="164" fontId="113" fillId="3" borderId="13" xfId="0" applyNumberFormat="1" applyFont="1" applyFill="1" applyBorder="1" applyAlignment="1" applyProtection="1">
      <alignment horizontal="center" vertical="center" wrapText="1" shrinkToFit="1"/>
    </xf>
    <xf numFmtId="0" fontId="113" fillId="3" borderId="13" xfId="0" applyFont="1" applyFill="1" applyBorder="1" applyAlignment="1" applyProtection="1">
      <alignment horizontal="center" vertical="center" wrapText="1"/>
    </xf>
    <xf numFmtId="0" fontId="68" fillId="5" borderId="98" xfId="0" applyFont="1" applyFill="1" applyBorder="1" applyAlignment="1" applyProtection="1">
      <alignment horizontal="right" vertical="center" wrapText="1"/>
    </xf>
    <xf numFmtId="164" fontId="85" fillId="4" borderId="13" xfId="0" applyNumberFormat="1" applyFont="1" applyFill="1" applyBorder="1" applyAlignment="1" applyProtection="1">
      <alignment horizontal="center" vertical="center" wrapText="1"/>
    </xf>
    <xf numFmtId="0" fontId="18" fillId="6" borderId="13" xfId="0" applyFont="1" applyFill="1" applyBorder="1" applyAlignment="1" applyProtection="1">
      <alignment horizontal="center" vertical="center"/>
    </xf>
    <xf numFmtId="0" fontId="65" fillId="3" borderId="29" xfId="0" quotePrefix="1" applyFont="1" applyFill="1" applyBorder="1" applyAlignment="1" applyProtection="1">
      <alignment horizontal="center" vertical="center"/>
    </xf>
    <xf numFmtId="0" fontId="24" fillId="3" borderId="29" xfId="0" quotePrefix="1" applyFont="1" applyFill="1" applyBorder="1" applyAlignment="1" applyProtection="1">
      <alignment horizontal="center" vertical="center"/>
    </xf>
    <xf numFmtId="0" fontId="6" fillId="0" borderId="0" xfId="0" applyFont="1" applyAlignment="1" applyProtection="1">
      <alignment horizontal="center" vertical="center"/>
    </xf>
    <xf numFmtId="0" fontId="14" fillId="0" borderId="0" xfId="0" applyFont="1" applyAlignment="1" applyProtection="1">
      <alignment horizontal="center" vertical="center"/>
    </xf>
    <xf numFmtId="0" fontId="6" fillId="2" borderId="0" xfId="0" applyFont="1" applyFill="1" applyAlignment="1" applyProtection="1">
      <alignment horizontal="center" vertical="center"/>
    </xf>
    <xf numFmtId="166" fontId="14" fillId="2" borderId="0" xfId="0" applyNumberFormat="1" applyFont="1" applyFill="1" applyAlignment="1" applyProtection="1">
      <alignment horizontal="center" vertical="center"/>
    </xf>
    <xf numFmtId="166" fontId="14" fillId="0" borderId="0" xfId="0" applyNumberFormat="1" applyFont="1" applyAlignment="1" applyProtection="1">
      <alignment horizontal="center" vertical="center"/>
    </xf>
    <xf numFmtId="0" fontId="0" fillId="0" borderId="1" xfId="0" applyBorder="1" applyAlignment="1">
      <alignment horizontal="center"/>
    </xf>
    <xf numFmtId="0" fontId="27" fillId="7" borderId="2" xfId="0" applyFont="1" applyFill="1" applyBorder="1" applyAlignment="1" applyProtection="1">
      <alignment horizontal="right"/>
    </xf>
    <xf numFmtId="0" fontId="87" fillId="7" borderId="67" xfId="0" applyFont="1" applyFill="1" applyBorder="1" applyAlignment="1" applyProtection="1">
      <alignment horizontal="right"/>
    </xf>
    <xf numFmtId="0" fontId="24" fillId="7" borderId="68" xfId="0" applyFont="1" applyFill="1" applyBorder="1" applyAlignment="1" applyProtection="1">
      <alignment horizontal="center" vertical="center" wrapText="1"/>
    </xf>
    <xf numFmtId="0" fontId="21" fillId="7" borderId="0" xfId="0" applyFont="1" applyFill="1" applyBorder="1" applyAlignment="1" applyProtection="1">
      <alignment horizontal="right" vertical="center" wrapText="1"/>
    </xf>
    <xf numFmtId="0" fontId="27" fillId="7" borderId="0" xfId="0" applyFont="1" applyFill="1" applyBorder="1" applyAlignment="1" applyProtection="1">
      <alignment horizontal="right"/>
    </xf>
    <xf numFmtId="0" fontId="21" fillId="7" borderId="3" xfId="0" applyFont="1" applyFill="1" applyBorder="1" applyAlignment="1" applyProtection="1">
      <alignment horizontal="right" vertical="center" wrapText="1"/>
    </xf>
    <xf numFmtId="0" fontId="86" fillId="7" borderId="69" xfId="0" applyFont="1" applyFill="1" applyBorder="1" applyAlignment="1" applyProtection="1">
      <alignment horizontal="right" vertical="center" wrapText="1"/>
    </xf>
    <xf numFmtId="0" fontId="17" fillId="7" borderId="68" xfId="0" applyFont="1" applyFill="1" applyBorder="1" applyAlignment="1" applyProtection="1">
      <alignment vertical="center"/>
    </xf>
    <xf numFmtId="0" fontId="17" fillId="7" borderId="0" xfId="0" applyFont="1" applyFill="1" applyBorder="1" applyProtection="1"/>
    <xf numFmtId="0" fontId="86" fillId="7" borderId="1" xfId="0" applyFont="1" applyFill="1" applyBorder="1" applyProtection="1"/>
    <xf numFmtId="0" fontId="87" fillId="7" borderId="1" xfId="0" applyFont="1" applyFill="1" applyBorder="1" applyAlignment="1" applyProtection="1">
      <alignment horizontal="right"/>
    </xf>
    <xf numFmtId="0" fontId="61" fillId="8" borderId="6" xfId="0" applyFont="1" applyFill="1" applyBorder="1" applyAlignment="1" applyProtection="1">
      <alignment horizontal="right" vertical="center" wrapText="1"/>
    </xf>
    <xf numFmtId="0" fontId="61" fillId="8" borderId="7" xfId="0" applyFont="1" applyFill="1" applyBorder="1" applyAlignment="1" applyProtection="1">
      <alignment horizontal="right" vertical="center" wrapText="1"/>
    </xf>
    <xf numFmtId="0" fontId="17" fillId="10" borderId="0" xfId="0" applyFont="1" applyFill="1" applyBorder="1" applyProtection="1"/>
    <xf numFmtId="0" fontId="72" fillId="11" borderId="7" xfId="0" applyFont="1" applyFill="1" applyBorder="1" applyAlignment="1" applyProtection="1">
      <alignment horizontal="center" vertical="center" wrapText="1"/>
      <protection locked="0"/>
    </xf>
    <xf numFmtId="0" fontId="87" fillId="11" borderId="7" xfId="0" applyFont="1" applyFill="1" applyBorder="1" applyAlignment="1" applyProtection="1">
      <alignment horizontal="center" vertical="center" wrapText="1"/>
      <protection locked="0"/>
    </xf>
    <xf numFmtId="164" fontId="101" fillId="12" borderId="26" xfId="0" applyNumberFormat="1" applyFont="1" applyFill="1" applyBorder="1" applyAlignment="1" applyProtection="1">
      <alignment horizontal="center" vertical="center" wrapText="1"/>
      <protection locked="0"/>
    </xf>
    <xf numFmtId="0" fontId="100" fillId="12" borderId="94" xfId="0" applyFont="1" applyFill="1" applyBorder="1" applyAlignment="1" applyProtection="1">
      <alignment horizontal="center" vertical="center" wrapText="1"/>
      <protection locked="0"/>
    </xf>
    <xf numFmtId="164" fontId="27" fillId="12" borderId="17" xfId="0" applyNumberFormat="1" applyFont="1" applyFill="1" applyBorder="1" applyAlignment="1" applyProtection="1">
      <alignment horizontal="center" vertical="center"/>
      <protection locked="0"/>
    </xf>
    <xf numFmtId="164" fontId="27" fillId="12" borderId="18" xfId="0" applyNumberFormat="1" applyFont="1" applyFill="1" applyBorder="1" applyAlignment="1" applyProtection="1">
      <alignment horizontal="center" vertical="center"/>
      <protection locked="0"/>
    </xf>
    <xf numFmtId="164" fontId="116" fillId="12" borderId="33" xfId="0" applyNumberFormat="1" applyFont="1" applyFill="1" applyBorder="1" applyAlignment="1" applyProtection="1">
      <alignment horizontal="center" vertical="center" wrapText="1"/>
      <protection locked="0"/>
    </xf>
    <xf numFmtId="164" fontId="116" fillId="12" borderId="34" xfId="0" applyNumberFormat="1" applyFont="1" applyFill="1" applyBorder="1" applyAlignment="1" applyProtection="1">
      <alignment horizontal="center" vertical="center" wrapText="1"/>
      <protection locked="0"/>
    </xf>
    <xf numFmtId="164" fontId="116" fillId="12" borderId="35" xfId="0" applyNumberFormat="1" applyFont="1" applyFill="1" applyBorder="1" applyAlignment="1" applyProtection="1">
      <alignment horizontal="center" vertical="center" wrapText="1"/>
      <protection locked="0"/>
    </xf>
    <xf numFmtId="164" fontId="116" fillId="12" borderId="36" xfId="0" applyNumberFormat="1" applyFont="1" applyFill="1" applyBorder="1" applyAlignment="1" applyProtection="1">
      <alignment horizontal="center" vertical="center" wrapText="1"/>
      <protection locked="0"/>
    </xf>
    <xf numFmtId="164" fontId="116" fillId="12" borderId="89" xfId="0" applyNumberFormat="1" applyFont="1" applyFill="1" applyBorder="1" applyAlignment="1" applyProtection="1">
      <alignment horizontal="center" vertical="center" wrapText="1"/>
      <protection locked="0"/>
    </xf>
    <xf numFmtId="164" fontId="116" fillId="12" borderId="88" xfId="0" applyNumberFormat="1" applyFont="1" applyFill="1" applyBorder="1" applyAlignment="1" applyProtection="1">
      <alignment horizontal="center" vertical="center" wrapText="1"/>
      <protection locked="0"/>
    </xf>
    <xf numFmtId="164" fontId="116" fillId="12" borderId="90" xfId="0" applyNumberFormat="1" applyFont="1" applyFill="1" applyBorder="1" applyAlignment="1" applyProtection="1">
      <alignment horizontal="center" vertical="center" wrapText="1"/>
      <protection locked="0"/>
    </xf>
    <xf numFmtId="164" fontId="116" fillId="12" borderId="91" xfId="0" applyNumberFormat="1" applyFont="1" applyFill="1" applyBorder="1" applyAlignment="1" applyProtection="1">
      <alignment horizontal="center" vertical="center" wrapText="1"/>
      <protection locked="0"/>
    </xf>
    <xf numFmtId="0" fontId="0" fillId="0" borderId="98" xfId="0" applyBorder="1" applyAlignment="1">
      <alignment horizontal="center"/>
    </xf>
    <xf numFmtId="0" fontId="0" fillId="0" borderId="76" xfId="0" applyBorder="1" applyAlignment="1">
      <alignment horizontal="center"/>
    </xf>
    <xf numFmtId="0" fontId="128" fillId="0" borderId="19" xfId="0" applyFont="1" applyBorder="1" applyAlignment="1">
      <alignment horizontal="center"/>
    </xf>
    <xf numFmtId="0" fontId="129" fillId="0" borderId="0" xfId="0" applyFont="1" applyAlignment="1">
      <alignment horizontal="center" vertical="center"/>
    </xf>
    <xf numFmtId="0" fontId="0" fillId="0" borderId="0" xfId="0" applyAlignment="1">
      <alignment horizontal="center"/>
    </xf>
    <xf numFmtId="0" fontId="128" fillId="0" borderId="0" xfId="0" applyFont="1" applyAlignment="1">
      <alignment horizontal="center" vertical="center"/>
    </xf>
    <xf numFmtId="44" fontId="128" fillId="0" borderId="0" xfId="0" applyNumberFormat="1" applyFont="1" applyAlignment="1">
      <alignment horizontal="center" vertical="center"/>
    </xf>
    <xf numFmtId="0" fontId="0" fillId="0" borderId="66" xfId="0" applyBorder="1"/>
    <xf numFmtId="44" fontId="0" fillId="0" borderId="67" xfId="3" applyFont="1" applyBorder="1"/>
    <xf numFmtId="0" fontId="0" fillId="0" borderId="56" xfId="0" applyBorder="1"/>
    <xf numFmtId="0" fontId="0" fillId="0" borderId="15" xfId="0" applyBorder="1"/>
    <xf numFmtId="44" fontId="0" fillId="0" borderId="57" xfId="0" applyNumberFormat="1" applyBorder="1"/>
    <xf numFmtId="164" fontId="128" fillId="0" borderId="28" xfId="0" applyNumberFormat="1" applyFont="1" applyBorder="1" applyAlignment="1">
      <alignment horizontal="center"/>
    </xf>
    <xf numFmtId="0" fontId="0" fillId="0" borderId="0" xfId="0" applyBorder="1" applyAlignment="1">
      <alignment horizontal="center" wrapText="1"/>
    </xf>
    <xf numFmtId="0" fontId="0" fillId="0" borderId="68" xfId="0" applyBorder="1"/>
    <xf numFmtId="44" fontId="0" fillId="0" borderId="1" xfId="3" applyFont="1" applyBorder="1"/>
    <xf numFmtId="44" fontId="0" fillId="0" borderId="0" xfId="0" applyNumberFormat="1"/>
    <xf numFmtId="167" fontId="0" fillId="0" borderId="0" xfId="2" applyNumberFormat="1" applyFont="1"/>
    <xf numFmtId="0" fontId="0" fillId="0" borderId="74" xfId="0" applyBorder="1"/>
    <xf numFmtId="44" fontId="0" fillId="0" borderId="73" xfId="3" applyFont="1" applyBorder="1"/>
    <xf numFmtId="0" fontId="111" fillId="0" borderId="0" xfId="0" applyFont="1"/>
    <xf numFmtId="0" fontId="0" fillId="0" borderId="10" xfId="0" applyBorder="1" applyAlignment="1">
      <alignment horizontal="center"/>
    </xf>
    <xf numFmtId="0" fontId="0" fillId="0" borderId="117" xfId="0" applyBorder="1" applyAlignment="1">
      <alignment horizontal="center"/>
    </xf>
    <xf numFmtId="0" fontId="0" fillId="0" borderId="11" xfId="0" applyBorder="1" applyAlignment="1">
      <alignment horizontal="center"/>
    </xf>
    <xf numFmtId="0" fontId="128" fillId="0" borderId="0" xfId="0" applyFont="1"/>
    <xf numFmtId="44" fontId="128" fillId="0" borderId="0" xfId="0" applyNumberFormat="1" applyFont="1"/>
    <xf numFmtId="0" fontId="128" fillId="0" borderId="0" xfId="0" applyFont="1" applyFill="1" applyBorder="1"/>
    <xf numFmtId="0" fontId="128" fillId="0" borderId="4" xfId="0" applyFont="1" applyBorder="1"/>
    <xf numFmtId="44" fontId="128" fillId="0" borderId="43" xfId="0" applyNumberFormat="1" applyFont="1" applyBorder="1" applyAlignment="1">
      <alignment horizontal="right"/>
    </xf>
    <xf numFmtId="0" fontId="128" fillId="0" borderId="38" xfId="0" applyFont="1" applyFill="1" applyBorder="1"/>
    <xf numFmtId="167" fontId="111" fillId="0" borderId="0" xfId="2" applyNumberFormat="1" applyFont="1"/>
    <xf numFmtId="0" fontId="0" fillId="0" borderId="10" xfId="0" applyBorder="1" applyAlignment="1">
      <alignment horizontal="center" wrapText="1"/>
    </xf>
    <xf numFmtId="8" fontId="130" fillId="0" borderId="10" xfId="0" applyNumberFormat="1" applyFont="1" applyBorder="1" applyAlignment="1">
      <alignment horizontal="center" vertical="center" wrapText="1"/>
    </xf>
    <xf numFmtId="8" fontId="130" fillId="0" borderId="27" xfId="0" applyNumberFormat="1" applyFont="1" applyBorder="1" applyAlignment="1">
      <alignment horizontal="center" vertical="center" wrapText="1"/>
    </xf>
    <xf numFmtId="44" fontId="0" fillId="0" borderId="5" xfId="3" applyFont="1" applyBorder="1"/>
    <xf numFmtId="44" fontId="0" fillId="0" borderId="76" xfId="3" applyFont="1" applyBorder="1" applyAlignment="1">
      <alignment horizontal="center"/>
    </xf>
    <xf numFmtId="44" fontId="0" fillId="0" borderId="74" xfId="3" applyFont="1" applyBorder="1"/>
    <xf numFmtId="0" fontId="0" fillId="0" borderId="0" xfId="0" applyBorder="1"/>
    <xf numFmtId="44" fontId="0" fillId="0" borderId="0" xfId="3" applyFont="1" applyBorder="1"/>
    <xf numFmtId="44" fontId="0" fillId="0" borderId="0" xfId="3" applyFont="1" applyBorder="1" applyAlignment="1">
      <alignment horizontal="center"/>
    </xf>
    <xf numFmtId="0" fontId="0" fillId="0" borderId="0" xfId="0" applyBorder="1" applyAlignment="1">
      <alignment horizontal="center"/>
    </xf>
    <xf numFmtId="164" fontId="131" fillId="0" borderId="13" xfId="0" applyNumberFormat="1" applyFont="1" applyBorder="1" applyAlignment="1">
      <alignment horizontal="center" vertical="center"/>
    </xf>
    <xf numFmtId="164" fontId="129" fillId="0" borderId="0" xfId="0" quotePrefix="1" applyNumberFormat="1" applyFont="1" applyAlignment="1">
      <alignment horizontal="center" vertical="center"/>
    </xf>
    <xf numFmtId="164" fontId="129" fillId="0" borderId="10" xfId="0" applyNumberFormat="1" applyFont="1" applyBorder="1" applyAlignment="1">
      <alignment horizontal="center" vertical="center"/>
    </xf>
    <xf numFmtId="8" fontId="130" fillId="0" borderId="10" xfId="0" applyNumberFormat="1" applyFont="1" applyBorder="1" applyAlignment="1">
      <alignment horizontal="center" vertical="center"/>
    </xf>
    <xf numFmtId="8" fontId="132" fillId="0" borderId="27" xfId="0" applyNumberFormat="1" applyFont="1" applyBorder="1" applyAlignment="1">
      <alignment horizontal="center" vertical="center"/>
    </xf>
    <xf numFmtId="8" fontId="111" fillId="0" borderId="10" xfId="0" applyNumberFormat="1" applyFont="1" applyBorder="1" applyAlignment="1">
      <alignment horizontal="center"/>
    </xf>
    <xf numFmtId="8" fontId="111" fillId="0" borderId="117" xfId="0" applyNumberFormat="1" applyFont="1" applyBorder="1" applyAlignment="1">
      <alignment horizontal="center"/>
    </xf>
    <xf numFmtId="8" fontId="111" fillId="0" borderId="11" xfId="0" applyNumberFormat="1" applyFont="1" applyBorder="1" applyAlignment="1">
      <alignment horizontal="center"/>
    </xf>
    <xf numFmtId="164" fontId="0" fillId="0" borderId="0" xfId="0" applyNumberFormat="1"/>
    <xf numFmtId="164" fontId="0" fillId="0" borderId="0" xfId="0" applyNumberFormat="1" applyAlignment="1">
      <alignment horizontal="right"/>
    </xf>
    <xf numFmtId="8" fontId="133" fillId="0" borderId="11" xfId="0" applyNumberFormat="1" applyFont="1" applyBorder="1" applyAlignment="1">
      <alignment horizontal="center" vertical="center"/>
    </xf>
    <xf numFmtId="8" fontId="0" fillId="0" borderId="0" xfId="0" applyNumberFormat="1" applyAlignment="1">
      <alignment horizontal="center"/>
    </xf>
    <xf numFmtId="8" fontId="0" fillId="0" borderId="0" xfId="0" applyNumberFormat="1"/>
    <xf numFmtId="164" fontId="129" fillId="0" borderId="0" xfId="0" applyNumberFormat="1" applyFont="1" applyAlignment="1">
      <alignment horizontal="center" vertical="center"/>
    </xf>
    <xf numFmtId="164" fontId="129" fillId="0" borderId="12" xfId="0" applyNumberFormat="1" applyFont="1" applyBorder="1" applyAlignment="1">
      <alignment horizontal="center" vertical="center"/>
    </xf>
    <xf numFmtId="8" fontId="130" fillId="0" borderId="12" xfId="0" applyNumberFormat="1" applyFont="1" applyBorder="1" applyAlignment="1">
      <alignment horizontal="center" vertical="center"/>
    </xf>
    <xf numFmtId="8" fontId="132" fillId="0" borderId="28" xfId="0" applyNumberFormat="1" applyFont="1" applyBorder="1" applyAlignment="1">
      <alignment horizontal="center" vertical="center"/>
    </xf>
    <xf numFmtId="8" fontId="111" fillId="0" borderId="12" xfId="0" applyNumberFormat="1" applyFont="1" applyBorder="1" applyAlignment="1">
      <alignment horizontal="center"/>
    </xf>
    <xf numFmtId="8" fontId="111" fillId="0" borderId="118" xfId="0" applyNumberFormat="1" applyFont="1" applyBorder="1" applyAlignment="1">
      <alignment horizontal="center"/>
    </xf>
    <xf numFmtId="8" fontId="111" fillId="0" borderId="7" xfId="0" applyNumberFormat="1" applyFont="1" applyBorder="1" applyAlignment="1">
      <alignment horizontal="center"/>
    </xf>
    <xf numFmtId="0" fontId="0" fillId="0" borderId="0" xfId="0" applyAlignment="1">
      <alignment wrapText="1"/>
    </xf>
    <xf numFmtId="0" fontId="2" fillId="0" borderId="0" xfId="0" applyFont="1" applyAlignment="1" applyProtection="1">
      <alignment vertical="center"/>
    </xf>
    <xf numFmtId="169" fontId="107" fillId="0" borderId="0" xfId="1" applyNumberFormat="1" applyFont="1" applyBorder="1" applyAlignment="1" applyProtection="1">
      <alignment horizontal="left" vertical="center"/>
    </xf>
    <xf numFmtId="0" fontId="128" fillId="0" borderId="0" xfId="0" applyFont="1" applyAlignment="1">
      <alignment vertical="center" wrapText="1"/>
    </xf>
    <xf numFmtId="164" fontId="134" fillId="0" borderId="13" xfId="1" applyNumberFormat="1" applyFont="1" applyBorder="1" applyAlignment="1" applyProtection="1">
      <alignment horizontal="center" vertical="center" wrapText="1"/>
    </xf>
    <xf numFmtId="164" fontId="134" fillId="0" borderId="76" xfId="1" applyNumberFormat="1" applyFont="1" applyBorder="1" applyAlignment="1" applyProtection="1">
      <alignment horizontal="center" vertical="center" wrapText="1"/>
    </xf>
    <xf numFmtId="0" fontId="0" fillId="15" borderId="0" xfId="0" applyFill="1" applyAlignment="1">
      <alignment wrapText="1"/>
    </xf>
    <xf numFmtId="44" fontId="107" fillId="15" borderId="13" xfId="1" applyFont="1" applyFill="1" applyBorder="1" applyAlignment="1" applyProtection="1">
      <alignment horizontal="center" vertical="center" wrapText="1"/>
    </xf>
    <xf numFmtId="0" fontId="2" fillId="15" borderId="0" xfId="0" applyFont="1" applyFill="1" applyAlignment="1" applyProtection="1">
      <alignment wrapText="1"/>
    </xf>
    <xf numFmtId="44" fontId="107" fillId="15" borderId="75" xfId="1" applyFont="1" applyFill="1" applyBorder="1" applyAlignment="1" applyProtection="1">
      <alignment horizontal="center" vertical="center" wrapText="1"/>
    </xf>
    <xf numFmtId="44" fontId="135" fillId="15" borderId="2" xfId="1" applyFont="1" applyFill="1" applyBorder="1" applyAlignment="1" applyProtection="1">
      <alignment horizontal="center" vertical="center" wrapText="1"/>
    </xf>
    <xf numFmtId="44" fontId="114" fillId="15" borderId="13" xfId="1" applyFont="1" applyFill="1" applyBorder="1" applyAlignment="1" applyProtection="1">
      <alignment horizontal="center" vertical="center" wrapText="1"/>
    </xf>
    <xf numFmtId="44" fontId="114" fillId="15" borderId="0" xfId="1" applyFont="1" applyFill="1" applyBorder="1" applyAlignment="1" applyProtection="1">
      <alignment horizontal="center" vertical="center" wrapText="1"/>
    </xf>
    <xf numFmtId="164" fontId="114" fillId="15" borderId="0" xfId="1" applyNumberFormat="1" applyFont="1" applyFill="1" applyBorder="1" applyAlignment="1" applyProtection="1">
      <alignment horizontal="center" vertical="center" wrapText="1"/>
    </xf>
    <xf numFmtId="0" fontId="14" fillId="15" borderId="0" xfId="0" applyFont="1" applyFill="1" applyAlignment="1" applyProtection="1">
      <alignment wrapText="1"/>
    </xf>
    <xf numFmtId="0" fontId="128" fillId="15" borderId="0" xfId="0" applyFont="1" applyFill="1" applyAlignment="1">
      <alignment vertical="center" wrapText="1"/>
    </xf>
    <xf numFmtId="7" fontId="140" fillId="15" borderId="2" xfId="1" applyNumberFormat="1" applyFont="1" applyFill="1" applyBorder="1" applyAlignment="1" applyProtection="1">
      <alignment horizontal="center" vertical="center" wrapText="1"/>
    </xf>
    <xf numFmtId="0" fontId="138" fillId="17" borderId="13" xfId="0" applyFont="1" applyFill="1" applyBorder="1" applyAlignment="1" applyProtection="1">
      <alignment horizontal="center" vertical="center" wrapText="1"/>
    </xf>
    <xf numFmtId="0" fontId="138" fillId="17" borderId="13" xfId="0" applyFont="1" applyFill="1" applyBorder="1" applyAlignment="1" applyProtection="1">
      <alignment horizontal="center" wrapText="1"/>
    </xf>
    <xf numFmtId="0" fontId="139" fillId="17" borderId="13" xfId="0" applyFont="1" applyFill="1" applyBorder="1" applyAlignment="1" applyProtection="1">
      <alignment horizontal="center" vertical="center" wrapText="1"/>
    </xf>
    <xf numFmtId="0" fontId="137" fillId="15" borderId="13" xfId="0" applyFont="1" applyFill="1" applyBorder="1" applyAlignment="1">
      <alignment wrapText="1"/>
    </xf>
    <xf numFmtId="8" fontId="111" fillId="0" borderId="0" xfId="0" applyNumberFormat="1" applyFont="1" applyBorder="1" applyAlignment="1">
      <alignment horizontal="center"/>
    </xf>
    <xf numFmtId="0" fontId="128" fillId="0" borderId="10" xfId="0" applyFont="1" applyBorder="1" applyAlignment="1">
      <alignment horizontal="center" wrapText="1"/>
    </xf>
    <xf numFmtId="0" fontId="129" fillId="0" borderId="0" xfId="0" applyFont="1" applyAlignment="1" applyProtection="1">
      <alignment horizontal="center" vertical="center"/>
    </xf>
    <xf numFmtId="0" fontId="128" fillId="0" borderId="10" xfId="0" applyFont="1" applyBorder="1" applyAlignment="1" applyProtection="1">
      <alignment horizontal="center" wrapText="1"/>
    </xf>
    <xf numFmtId="0" fontId="128" fillId="0" borderId="19" xfId="0" applyFont="1" applyBorder="1" applyAlignment="1" applyProtection="1">
      <alignment horizontal="center"/>
    </xf>
    <xf numFmtId="0" fontId="128" fillId="0" borderId="0" xfId="0" applyFont="1" applyAlignment="1" applyProtection="1">
      <alignment horizontal="center" vertical="center"/>
    </xf>
    <xf numFmtId="44" fontId="128" fillId="0" borderId="0" xfId="0" applyNumberFormat="1" applyFont="1" applyAlignment="1" applyProtection="1">
      <alignment horizontal="center" vertical="center"/>
    </xf>
    <xf numFmtId="8" fontId="0" fillId="0" borderId="0" xfId="0" applyNumberFormat="1" applyProtection="1"/>
    <xf numFmtId="44" fontId="0" fillId="0" borderId="0" xfId="3" applyFont="1" applyProtection="1"/>
    <xf numFmtId="0" fontId="0" fillId="0" borderId="66" xfId="0" applyBorder="1" applyProtection="1"/>
    <xf numFmtId="44" fontId="0" fillId="0" borderId="67" xfId="3" applyFont="1" applyBorder="1" applyProtection="1"/>
    <xf numFmtId="0" fontId="0" fillId="0" borderId="56" xfId="0" applyBorder="1" applyProtection="1"/>
    <xf numFmtId="0" fontId="0" fillId="0" borderId="15" xfId="0" applyBorder="1" applyProtection="1"/>
    <xf numFmtId="44" fontId="0" fillId="0" borderId="57" xfId="0" applyNumberFormat="1" applyBorder="1" applyProtection="1"/>
    <xf numFmtId="0" fontId="0" fillId="0" borderId="0" xfId="0" applyBorder="1" applyAlignment="1" applyProtection="1">
      <alignment horizontal="center" wrapText="1"/>
    </xf>
    <xf numFmtId="164" fontId="128" fillId="0" borderId="28" xfId="0" applyNumberFormat="1" applyFont="1" applyBorder="1" applyAlignment="1" applyProtection="1">
      <alignment horizontal="center"/>
    </xf>
    <xf numFmtId="0" fontId="0" fillId="0" borderId="0" xfId="0" applyAlignment="1" applyProtection="1">
      <alignment shrinkToFit="1"/>
    </xf>
    <xf numFmtId="0" fontId="0" fillId="0" borderId="68" xfId="0" applyBorder="1" applyProtection="1"/>
    <xf numFmtId="44" fontId="0" fillId="0" borderId="1" xfId="3" applyFont="1" applyBorder="1" applyProtection="1"/>
    <xf numFmtId="0" fontId="0" fillId="0" borderId="0" xfId="0" applyAlignment="1" applyProtection="1">
      <alignment horizontal="center"/>
    </xf>
    <xf numFmtId="44" fontId="0" fillId="0" borderId="0" xfId="0" applyNumberFormat="1" applyProtection="1"/>
    <xf numFmtId="0" fontId="0" fillId="0" borderId="75" xfId="0" applyBorder="1" applyAlignment="1" applyProtection="1">
      <alignment horizontal="center"/>
    </xf>
    <xf numFmtId="167" fontId="0" fillId="0" borderId="0" xfId="2" applyNumberFormat="1" applyFont="1" applyProtection="1"/>
    <xf numFmtId="0" fontId="0" fillId="0" borderId="74" xfId="0" applyBorder="1" applyProtection="1"/>
    <xf numFmtId="44" fontId="0" fillId="0" borderId="73" xfId="3" applyFont="1" applyBorder="1" applyProtection="1"/>
    <xf numFmtId="0" fontId="111" fillId="0" borderId="0" xfId="0" applyFont="1" applyProtection="1"/>
    <xf numFmtId="0" fontId="0" fillId="0" borderId="10" xfId="0" applyBorder="1" applyAlignment="1" applyProtection="1">
      <alignment horizontal="center"/>
    </xf>
    <xf numFmtId="0" fontId="0" fillId="0" borderId="117" xfId="0" applyBorder="1" applyAlignment="1" applyProtection="1">
      <alignment horizontal="center"/>
    </xf>
    <xf numFmtId="0" fontId="0" fillId="0" borderId="11" xfId="0" applyBorder="1" applyAlignment="1" applyProtection="1">
      <alignment horizontal="center"/>
    </xf>
    <xf numFmtId="0" fontId="0" fillId="0" borderId="0" xfId="0" applyBorder="1" applyAlignment="1" applyProtection="1">
      <alignment horizontal="center"/>
    </xf>
    <xf numFmtId="0" fontId="128" fillId="0" borderId="0" xfId="0" applyFont="1" applyProtection="1"/>
    <xf numFmtId="44" fontId="128" fillId="0" borderId="0" xfId="0" applyNumberFormat="1" applyFont="1" applyProtection="1"/>
    <xf numFmtId="0" fontId="128" fillId="0" borderId="0" xfId="0" applyFont="1" applyFill="1" applyBorder="1" applyProtection="1"/>
    <xf numFmtId="0" fontId="128" fillId="0" borderId="4" xfId="0" applyFont="1" applyBorder="1" applyProtection="1"/>
    <xf numFmtId="44" fontId="128" fillId="0" borderId="43" xfId="0" applyNumberFormat="1" applyFont="1" applyBorder="1" applyAlignment="1" applyProtection="1">
      <alignment horizontal="right"/>
    </xf>
    <xf numFmtId="0" fontId="128" fillId="0" borderId="38" xfId="0" applyFont="1" applyFill="1" applyBorder="1" applyProtection="1"/>
    <xf numFmtId="167" fontId="111" fillId="0" borderId="0" xfId="2" applyNumberFormat="1" applyFont="1" applyProtection="1"/>
    <xf numFmtId="0" fontId="0" fillId="0" borderId="10" xfId="0" applyBorder="1" applyAlignment="1" applyProtection="1">
      <alignment horizontal="center" wrapText="1"/>
    </xf>
    <xf numFmtId="8" fontId="130" fillId="0" borderId="10" xfId="0" applyNumberFormat="1" applyFont="1" applyBorder="1" applyAlignment="1" applyProtection="1">
      <alignment horizontal="center" vertical="center" wrapText="1"/>
    </xf>
    <xf numFmtId="8" fontId="130" fillId="0" borderId="27" xfId="0" applyNumberFormat="1" applyFont="1" applyBorder="1" applyAlignment="1" applyProtection="1">
      <alignment horizontal="center" vertical="center" wrapText="1"/>
    </xf>
    <xf numFmtId="44" fontId="0" fillId="0" borderId="5" xfId="3" applyFont="1" applyBorder="1" applyProtection="1"/>
    <xf numFmtId="44" fontId="0" fillId="0" borderId="76" xfId="3" applyFont="1" applyBorder="1" applyAlignment="1" applyProtection="1">
      <alignment horizontal="center"/>
    </xf>
    <xf numFmtId="44" fontId="0" fillId="0" borderId="74" xfId="3" applyFont="1" applyBorder="1" applyProtection="1"/>
    <xf numFmtId="0" fontId="0" fillId="0" borderId="0" xfId="0" applyBorder="1" applyProtection="1"/>
    <xf numFmtId="44" fontId="0" fillId="0" borderId="0" xfId="3" applyFont="1" applyBorder="1" applyProtection="1"/>
    <xf numFmtId="44" fontId="0" fillId="0" borderId="0" xfId="3" applyFont="1" applyBorder="1" applyAlignment="1" applyProtection="1">
      <alignment horizontal="center"/>
    </xf>
    <xf numFmtId="164" fontId="129" fillId="0" borderId="0" xfId="0" applyNumberFormat="1" applyFont="1" applyAlignment="1" applyProtection="1">
      <alignment horizontal="center" vertical="center"/>
    </xf>
    <xf numFmtId="164" fontId="129" fillId="0" borderId="0" xfId="0" quotePrefix="1" applyNumberFormat="1" applyFont="1" applyAlignment="1" applyProtection="1">
      <alignment horizontal="center" vertical="center"/>
    </xf>
    <xf numFmtId="164" fontId="129" fillId="0" borderId="10" xfId="0" applyNumberFormat="1" applyFont="1" applyBorder="1" applyAlignment="1" applyProtection="1">
      <alignment horizontal="center" vertical="center"/>
    </xf>
    <xf numFmtId="8" fontId="130" fillId="0" borderId="10" xfId="0" applyNumberFormat="1" applyFont="1" applyBorder="1" applyAlignment="1" applyProtection="1">
      <alignment horizontal="center" vertical="center"/>
    </xf>
    <xf numFmtId="8" fontId="132" fillId="0" borderId="27" xfId="0" applyNumberFormat="1" applyFont="1" applyBorder="1" applyAlignment="1" applyProtection="1">
      <alignment horizontal="center" vertical="center"/>
    </xf>
    <xf numFmtId="8" fontId="111" fillId="0" borderId="10" xfId="0" applyNumberFormat="1" applyFont="1" applyBorder="1" applyAlignment="1" applyProtection="1">
      <alignment horizontal="center"/>
    </xf>
    <xf numFmtId="8" fontId="111" fillId="0" borderId="117" xfId="0" applyNumberFormat="1" applyFont="1" applyBorder="1" applyAlignment="1" applyProtection="1">
      <alignment horizontal="center"/>
    </xf>
    <xf numFmtId="8" fontId="111" fillId="0" borderId="11" xfId="0" applyNumberFormat="1" applyFont="1" applyBorder="1" applyAlignment="1" applyProtection="1">
      <alignment horizontal="center"/>
    </xf>
    <xf numFmtId="8" fontId="111" fillId="0" borderId="0" xfId="0" applyNumberFormat="1" applyFont="1" applyBorder="1" applyAlignment="1" applyProtection="1">
      <alignment horizontal="center"/>
    </xf>
    <xf numFmtId="164" fontId="0" fillId="0" borderId="0" xfId="0" applyNumberFormat="1" applyProtection="1"/>
    <xf numFmtId="164" fontId="0" fillId="0" borderId="0" xfId="0" applyNumberFormat="1" applyAlignment="1" applyProtection="1">
      <alignment horizontal="right"/>
    </xf>
    <xf numFmtId="8" fontId="133" fillId="0" borderId="11" xfId="0" applyNumberFormat="1" applyFont="1" applyBorder="1" applyAlignment="1" applyProtection="1">
      <alignment horizontal="center" vertical="center"/>
    </xf>
    <xf numFmtId="8" fontId="0" fillId="0" borderId="0" xfId="0" applyNumberFormat="1" applyAlignment="1" applyProtection="1">
      <alignment horizontal="center"/>
    </xf>
    <xf numFmtId="164" fontId="129" fillId="0" borderId="12" xfId="0" applyNumberFormat="1" applyFont="1" applyBorder="1" applyAlignment="1" applyProtection="1">
      <alignment horizontal="center" vertical="center"/>
    </xf>
    <xf numFmtId="8" fontId="130" fillId="0" borderId="12" xfId="0" applyNumberFormat="1" applyFont="1" applyBorder="1" applyAlignment="1" applyProtection="1">
      <alignment horizontal="center" vertical="center"/>
    </xf>
    <xf numFmtId="8" fontId="132" fillId="0" borderId="28" xfId="0" applyNumberFormat="1" applyFont="1" applyBorder="1" applyAlignment="1" applyProtection="1">
      <alignment horizontal="center" vertical="center"/>
    </xf>
    <xf numFmtId="8" fontId="111" fillId="0" borderId="12" xfId="0" applyNumberFormat="1" applyFont="1" applyBorder="1" applyAlignment="1" applyProtection="1">
      <alignment horizontal="center"/>
    </xf>
    <xf numFmtId="8" fontId="111" fillId="0" borderId="118" xfId="0" applyNumberFormat="1" applyFont="1" applyBorder="1" applyAlignment="1" applyProtection="1">
      <alignment horizontal="center"/>
    </xf>
    <xf numFmtId="8" fontId="111" fillId="0" borderId="7" xfId="0" applyNumberFormat="1" applyFont="1" applyBorder="1" applyAlignment="1" applyProtection="1">
      <alignment horizontal="center"/>
    </xf>
    <xf numFmtId="170" fontId="134" fillId="16" borderId="13" xfId="1" applyNumberFormat="1" applyFont="1" applyFill="1" applyBorder="1" applyAlignment="1" applyProtection="1">
      <alignment horizontal="center" vertical="center" wrapText="1"/>
    </xf>
    <xf numFmtId="0" fontId="0" fillId="15" borderId="0" xfId="0" applyFill="1" applyAlignment="1" applyProtection="1">
      <alignment wrapText="1"/>
    </xf>
    <xf numFmtId="164" fontId="141" fillId="0" borderId="13" xfId="1" applyNumberFormat="1" applyFont="1" applyBorder="1" applyAlignment="1" applyProtection="1">
      <alignment horizontal="center" vertical="center" wrapText="1"/>
    </xf>
    <xf numFmtId="0" fontId="142" fillId="14" borderId="4" xfId="0" applyFont="1" applyFill="1" applyBorder="1" applyAlignment="1" applyProtection="1">
      <alignment horizontal="center" vertical="center" wrapText="1"/>
      <protection locked="0"/>
    </xf>
    <xf numFmtId="168" fontId="0" fillId="0" borderId="76" xfId="3" applyNumberFormat="1" applyFont="1" applyBorder="1" applyAlignment="1" applyProtection="1">
      <alignment horizontal="center"/>
    </xf>
    <xf numFmtId="44" fontId="0" fillId="0" borderId="73" xfId="3" applyFont="1" applyBorder="1" applyAlignment="1" applyProtection="1">
      <alignment horizontal="right"/>
    </xf>
    <xf numFmtId="44" fontId="0" fillId="0" borderId="15" xfId="3" applyFont="1" applyBorder="1" applyProtection="1"/>
    <xf numFmtId="44" fontId="0" fillId="0" borderId="57" xfId="3" applyFont="1" applyBorder="1" applyProtection="1"/>
    <xf numFmtId="0" fontId="128" fillId="0" borderId="15" xfId="0" applyFont="1" applyBorder="1" applyProtection="1"/>
    <xf numFmtId="44" fontId="128" fillId="0" borderId="15" xfId="0" applyNumberFormat="1" applyFont="1" applyBorder="1" applyProtection="1"/>
    <xf numFmtId="0" fontId="128" fillId="0" borderId="57" xfId="0" applyFont="1" applyFill="1" applyBorder="1" applyProtection="1"/>
    <xf numFmtId="44" fontId="128" fillId="0" borderId="57" xfId="0" applyNumberFormat="1" applyFont="1" applyBorder="1" applyProtection="1"/>
    <xf numFmtId="44" fontId="0" fillId="0" borderId="15" xfId="3" applyFont="1" applyBorder="1"/>
    <xf numFmtId="168" fontId="0" fillId="0" borderId="76" xfId="3" applyNumberFormat="1" applyFont="1" applyBorder="1" applyAlignment="1">
      <alignment horizontal="center"/>
    </xf>
    <xf numFmtId="44" fontId="0" fillId="0" borderId="73" xfId="3" applyFont="1" applyBorder="1" applyAlignment="1">
      <alignment horizontal="right"/>
    </xf>
    <xf numFmtId="0" fontId="128" fillId="0" borderId="15" xfId="0" applyFont="1" applyBorder="1"/>
    <xf numFmtId="44" fontId="128" fillId="0" borderId="15" xfId="0" applyNumberFormat="1" applyFont="1" applyBorder="1"/>
    <xf numFmtId="0" fontId="128" fillId="0" borderId="57" xfId="0" applyFont="1" applyFill="1" applyBorder="1"/>
    <xf numFmtId="0" fontId="121" fillId="0" borderId="106" xfId="0" applyFont="1" applyBorder="1" applyAlignment="1" applyProtection="1">
      <alignment horizontal="center" vertical="center" wrapText="1"/>
    </xf>
    <xf numFmtId="0" fontId="121" fillId="0" borderId="107" xfId="0" applyFont="1" applyBorder="1" applyAlignment="1" applyProtection="1">
      <alignment horizontal="center" vertical="center" wrapText="1"/>
    </xf>
    <xf numFmtId="0" fontId="121" fillId="0" borderId="108" xfId="0" applyFont="1" applyBorder="1" applyAlignment="1" applyProtection="1">
      <alignment horizontal="center" vertical="center" wrapText="1"/>
    </xf>
    <xf numFmtId="0" fontId="121" fillId="0" borderId="109" xfId="0" applyFont="1" applyBorder="1" applyAlignment="1" applyProtection="1">
      <alignment horizontal="center" vertical="center" wrapText="1"/>
    </xf>
    <xf numFmtId="0" fontId="59" fillId="0" borderId="0" xfId="0" applyFont="1" applyAlignment="1" applyProtection="1">
      <alignment horizontal="center"/>
    </xf>
    <xf numFmtId="0" fontId="38" fillId="0" borderId="56" xfId="0" applyFont="1" applyFill="1" applyBorder="1" applyAlignment="1" applyProtection="1">
      <alignment horizontal="right" vertical="center" wrapText="1"/>
    </xf>
    <xf numFmtId="0" fontId="38" fillId="0" borderId="15" xfId="0" applyFont="1" applyFill="1" applyBorder="1" applyAlignment="1" applyProtection="1">
      <alignment horizontal="right" vertical="center" wrapText="1"/>
    </xf>
    <xf numFmtId="164" fontId="38" fillId="0" borderId="56" xfId="0" applyNumberFormat="1" applyFont="1" applyFill="1" applyBorder="1" applyAlignment="1" applyProtection="1">
      <alignment horizontal="left" vertical="center"/>
    </xf>
    <xf numFmtId="0" fontId="38" fillId="0" borderId="57" xfId="0" applyFont="1" applyFill="1" applyBorder="1" applyAlignment="1" applyProtection="1">
      <alignment horizontal="left" vertical="center"/>
    </xf>
    <xf numFmtId="0" fontId="91" fillId="5" borderId="19" xfId="0" applyFont="1" applyFill="1" applyBorder="1" applyAlignment="1" applyProtection="1">
      <alignment horizontal="center" vertical="center" wrapText="1"/>
    </xf>
    <xf numFmtId="0" fontId="91" fillId="5" borderId="28" xfId="0" applyFont="1" applyFill="1" applyBorder="1" applyAlignment="1" applyProtection="1">
      <alignment horizontal="center" vertical="center" wrapText="1"/>
    </xf>
    <xf numFmtId="0" fontId="21" fillId="0" borderId="10" xfId="0" applyFont="1" applyBorder="1" applyAlignment="1" applyProtection="1">
      <alignment horizontal="center" vertical="center"/>
    </xf>
    <xf numFmtId="0" fontId="22" fillId="0" borderId="11" xfId="0" applyFont="1" applyBorder="1" applyAlignment="1" applyProtection="1">
      <alignment horizontal="center" vertical="center"/>
    </xf>
    <xf numFmtId="0" fontId="27" fillId="0" borderId="10" xfId="0" applyFont="1" applyBorder="1" applyAlignment="1" applyProtection="1">
      <alignment horizontal="center" vertical="center"/>
    </xf>
    <xf numFmtId="0" fontId="27" fillId="0" borderId="11" xfId="0" applyFont="1" applyBorder="1" applyAlignment="1" applyProtection="1">
      <alignment horizontal="center" vertical="center"/>
    </xf>
    <xf numFmtId="0" fontId="51" fillId="0" borderId="29" xfId="0" applyFont="1" applyFill="1" applyBorder="1" applyAlignment="1" applyProtection="1">
      <alignment horizontal="left" vertical="center" wrapText="1"/>
    </xf>
    <xf numFmtId="0" fontId="42" fillId="5" borderId="9" xfId="0" applyFont="1" applyFill="1" applyBorder="1" applyAlignment="1" applyProtection="1">
      <alignment vertical="center" wrapText="1"/>
    </xf>
    <xf numFmtId="0" fontId="42" fillId="5" borderId="8" xfId="0" applyFont="1" applyFill="1" applyBorder="1" applyAlignment="1" applyProtection="1">
      <alignment vertical="center" wrapText="1"/>
    </xf>
    <xf numFmtId="0" fontId="42" fillId="5" borderId="6" xfId="0" applyFont="1" applyFill="1" applyBorder="1" applyAlignment="1" applyProtection="1">
      <alignment vertical="center" wrapText="1"/>
    </xf>
    <xf numFmtId="0" fontId="42" fillId="5" borderId="10" xfId="0" applyFont="1" applyFill="1" applyBorder="1" applyAlignment="1" applyProtection="1">
      <alignment vertical="center" wrapText="1"/>
    </xf>
    <xf numFmtId="0" fontId="42" fillId="5" borderId="0" xfId="0" applyFont="1" applyFill="1" applyBorder="1" applyAlignment="1" applyProtection="1">
      <alignment vertical="center" wrapText="1"/>
    </xf>
    <xf numFmtId="0" fontId="42" fillId="5" borderId="11" xfId="0" applyFont="1" applyFill="1" applyBorder="1" applyAlignment="1" applyProtection="1">
      <alignment vertical="center" wrapText="1"/>
    </xf>
    <xf numFmtId="0" fontId="42" fillId="5" borderId="12" xfId="0" applyFont="1" applyFill="1" applyBorder="1" applyAlignment="1" applyProtection="1">
      <alignment vertical="center" wrapText="1"/>
    </xf>
    <xf numFmtId="0" fontId="42" fillId="5" borderId="3" xfId="0" applyFont="1" applyFill="1" applyBorder="1" applyAlignment="1" applyProtection="1">
      <alignment vertical="center" wrapText="1"/>
    </xf>
    <xf numFmtId="0" fontId="42" fillId="5" borderId="7" xfId="0" applyFont="1" applyFill="1" applyBorder="1" applyAlignment="1" applyProtection="1">
      <alignment vertical="center" wrapText="1"/>
    </xf>
    <xf numFmtId="0" fontId="51" fillId="0" borderId="13" xfId="0" applyFont="1" applyFill="1" applyBorder="1" applyAlignment="1" applyProtection="1">
      <alignment horizontal="left" vertical="center" wrapText="1"/>
    </xf>
    <xf numFmtId="164" fontId="75" fillId="3" borderId="43" xfId="0" applyNumberFormat="1" applyFont="1" applyFill="1" applyBorder="1" applyAlignment="1" applyProtection="1">
      <alignment horizontal="center" vertical="center" wrapText="1"/>
    </xf>
    <xf numFmtId="164" fontId="75" fillId="3" borderId="42" xfId="0" applyNumberFormat="1" applyFont="1" applyFill="1" applyBorder="1" applyAlignment="1" applyProtection="1">
      <alignment horizontal="center" vertical="center" wrapText="1"/>
    </xf>
    <xf numFmtId="164" fontId="75" fillId="3" borderId="38" xfId="0" applyNumberFormat="1" applyFont="1" applyFill="1" applyBorder="1" applyAlignment="1" applyProtection="1">
      <alignment horizontal="center" vertical="center" wrapText="1"/>
    </xf>
    <xf numFmtId="0" fontId="38" fillId="0" borderId="0" xfId="0" applyFont="1" applyFill="1" applyBorder="1" applyAlignment="1" applyProtection="1">
      <alignment wrapText="1"/>
    </xf>
    <xf numFmtId="0" fontId="44" fillId="0" borderId="0" xfId="0" applyFont="1" applyAlignment="1" applyProtection="1">
      <alignment vertical="center" wrapText="1"/>
    </xf>
    <xf numFmtId="0" fontId="51" fillId="5" borderId="43" xfId="0" applyFont="1" applyFill="1" applyBorder="1" applyAlignment="1" applyProtection="1">
      <alignment horizontal="left" vertical="center" wrapText="1"/>
    </xf>
    <xf numFmtId="0" fontId="51" fillId="5" borderId="42" xfId="0" applyFont="1" applyFill="1" applyBorder="1" applyAlignment="1" applyProtection="1">
      <alignment horizontal="left" vertical="center" wrapText="1"/>
    </xf>
    <xf numFmtId="0" fontId="51" fillId="5" borderId="38" xfId="0" applyFont="1" applyFill="1" applyBorder="1" applyAlignment="1" applyProtection="1">
      <alignment horizontal="left" vertical="center" wrapText="1"/>
    </xf>
    <xf numFmtId="0" fontId="27" fillId="5" borderId="79" xfId="0" applyFont="1" applyFill="1" applyBorder="1" applyAlignment="1" applyProtection="1">
      <alignment vertical="center" wrapText="1"/>
    </xf>
    <xf numFmtId="0" fontId="27" fillId="5" borderId="80" xfId="0" applyFont="1" applyFill="1" applyBorder="1" applyAlignment="1" applyProtection="1">
      <alignment vertical="center" wrapText="1"/>
    </xf>
    <xf numFmtId="0" fontId="27" fillId="5" borderId="81" xfId="0" applyFont="1" applyFill="1" applyBorder="1" applyAlignment="1" applyProtection="1">
      <alignment vertical="center" wrapText="1"/>
    </xf>
    <xf numFmtId="0" fontId="27" fillId="5" borderId="14" xfId="0" applyFont="1" applyFill="1" applyBorder="1" applyAlignment="1" applyProtection="1">
      <alignment vertical="center" wrapText="1"/>
    </xf>
    <xf numFmtId="0" fontId="27" fillId="5" borderId="15" xfId="0" applyFont="1" applyFill="1" applyBorder="1" applyAlignment="1" applyProtection="1">
      <alignment vertical="center" wrapText="1"/>
    </xf>
    <xf numFmtId="0" fontId="27" fillId="5" borderId="16" xfId="0" applyFont="1" applyFill="1" applyBorder="1" applyAlignment="1" applyProtection="1">
      <alignment vertical="center" wrapText="1"/>
    </xf>
    <xf numFmtId="0" fontId="44" fillId="5" borderId="43" xfId="0" applyFont="1" applyFill="1" applyBorder="1" applyAlignment="1" applyProtection="1">
      <alignment horizontal="center" vertical="center" wrapText="1"/>
    </xf>
    <xf numFmtId="0" fontId="44" fillId="5" borderId="38" xfId="0" applyFont="1" applyFill="1" applyBorder="1" applyAlignment="1" applyProtection="1">
      <alignment horizontal="center" vertical="center" wrapText="1"/>
    </xf>
    <xf numFmtId="0" fontId="56" fillId="5" borderId="43" xfId="0" applyFont="1" applyFill="1" applyBorder="1" applyAlignment="1" applyProtection="1">
      <alignment horizontal="center" vertical="center" wrapText="1"/>
    </xf>
    <xf numFmtId="0" fontId="56" fillId="5" borderId="42" xfId="0" applyFont="1" applyFill="1" applyBorder="1" applyAlignment="1" applyProtection="1">
      <alignment horizontal="center" vertical="center" wrapText="1"/>
    </xf>
    <xf numFmtId="0" fontId="56" fillId="5" borderId="38" xfId="0" applyFont="1" applyFill="1" applyBorder="1" applyAlignment="1" applyProtection="1">
      <alignment horizontal="center" vertical="center" wrapText="1"/>
    </xf>
    <xf numFmtId="164" fontId="115" fillId="12" borderId="14" xfId="0" applyNumberFormat="1" applyFont="1" applyFill="1" applyBorder="1" applyAlignment="1" applyProtection="1">
      <alignment horizontal="center" vertical="center" wrapText="1"/>
      <protection locked="0"/>
    </xf>
    <xf numFmtId="164" fontId="115" fillId="12" borderId="16" xfId="0" applyNumberFormat="1" applyFont="1" applyFill="1" applyBorder="1" applyAlignment="1" applyProtection="1">
      <alignment horizontal="center" vertical="center" wrapText="1"/>
      <protection locked="0"/>
    </xf>
    <xf numFmtId="0" fontId="27" fillId="5" borderId="51" xfId="0" applyFont="1" applyFill="1" applyBorder="1" applyAlignment="1" applyProtection="1">
      <alignment vertical="center" wrapText="1"/>
    </xf>
    <xf numFmtId="0" fontId="27" fillId="5" borderId="52" xfId="0" applyFont="1" applyFill="1" applyBorder="1" applyAlignment="1" applyProtection="1">
      <alignment vertical="center" wrapText="1"/>
    </xf>
    <xf numFmtId="0" fontId="27" fillId="5" borderId="53" xfId="0" applyFont="1" applyFill="1" applyBorder="1" applyAlignment="1" applyProtection="1">
      <alignment vertical="center" wrapText="1"/>
    </xf>
    <xf numFmtId="164" fontId="115" fillId="12" borderId="9" xfId="0" applyNumberFormat="1" applyFont="1" applyFill="1" applyBorder="1" applyAlignment="1" applyProtection="1">
      <alignment horizontal="center" vertical="center" wrapText="1"/>
      <protection locked="0"/>
    </xf>
    <xf numFmtId="164" fontId="115" fillId="12" borderId="6" xfId="0" applyNumberFormat="1" applyFont="1" applyFill="1" applyBorder="1" applyAlignment="1" applyProtection="1">
      <alignment horizontal="center" vertical="center" wrapText="1"/>
      <protection locked="0"/>
    </xf>
    <xf numFmtId="164" fontId="115" fillId="12" borderId="49" xfId="0" applyNumberFormat="1" applyFont="1" applyFill="1" applyBorder="1" applyAlignment="1" applyProtection="1">
      <alignment horizontal="center" vertical="center" wrapText="1"/>
      <protection locked="0"/>
    </xf>
    <xf numFmtId="164" fontId="115" fillId="12" borderId="50" xfId="0" applyNumberFormat="1" applyFont="1" applyFill="1" applyBorder="1" applyAlignment="1" applyProtection="1">
      <alignment horizontal="center" vertical="center" wrapText="1"/>
      <protection locked="0"/>
    </xf>
    <xf numFmtId="0" fontId="42" fillId="5" borderId="43" xfId="0" applyFont="1" applyFill="1" applyBorder="1" applyAlignment="1" applyProtection="1">
      <alignment vertical="center" wrapText="1"/>
    </xf>
    <xf numFmtId="0" fontId="42" fillId="5" borderId="42" xfId="0" applyFont="1" applyFill="1" applyBorder="1" applyAlignment="1" applyProtection="1">
      <alignment vertical="center" wrapText="1"/>
    </xf>
    <xf numFmtId="164" fontId="84" fillId="12" borderId="43" xfId="0" applyNumberFormat="1" applyFont="1" applyFill="1" applyBorder="1" applyAlignment="1" applyProtection="1">
      <alignment horizontal="center" vertical="center"/>
      <protection locked="0"/>
    </xf>
    <xf numFmtId="164" fontId="84" fillId="12" borderId="42" xfId="0" applyNumberFormat="1" applyFont="1" applyFill="1" applyBorder="1" applyAlignment="1" applyProtection="1">
      <alignment horizontal="center" vertical="center"/>
      <protection locked="0"/>
    </xf>
    <xf numFmtId="164" fontId="84" fillId="12" borderId="38" xfId="0" applyNumberFormat="1" applyFont="1" applyFill="1" applyBorder="1" applyAlignment="1" applyProtection="1">
      <alignment horizontal="center" vertical="center"/>
      <protection locked="0"/>
    </xf>
    <xf numFmtId="0" fontId="41" fillId="5" borderId="14" xfId="0" applyFont="1" applyFill="1" applyBorder="1" applyAlignment="1" applyProtection="1">
      <alignment vertical="center" wrapText="1"/>
    </xf>
    <xf numFmtId="0" fontId="41" fillId="5" borderId="15" xfId="0" applyFont="1" applyFill="1" applyBorder="1" applyAlignment="1" applyProtection="1">
      <alignment vertical="center" wrapText="1"/>
    </xf>
    <xf numFmtId="0" fontId="41" fillId="5" borderId="16" xfId="0" applyFont="1" applyFill="1" applyBorder="1" applyAlignment="1" applyProtection="1">
      <alignment vertical="center" wrapText="1"/>
    </xf>
    <xf numFmtId="0" fontId="41" fillId="5" borderId="79" xfId="0" applyFont="1" applyFill="1" applyBorder="1" applyAlignment="1" applyProtection="1">
      <alignment vertical="center" wrapText="1"/>
    </xf>
    <xf numFmtId="0" fontId="41" fillId="5" borderId="80" xfId="0" applyFont="1" applyFill="1" applyBorder="1" applyAlignment="1" applyProtection="1">
      <alignment vertical="center" wrapText="1"/>
    </xf>
    <xf numFmtId="0" fontId="41" fillId="5" borderId="81" xfId="0" applyFont="1" applyFill="1" applyBorder="1" applyAlignment="1" applyProtection="1">
      <alignment vertical="center" wrapText="1"/>
    </xf>
    <xf numFmtId="0" fontId="82" fillId="5" borderId="43" xfId="0" applyFont="1" applyFill="1" applyBorder="1" applyAlignment="1" applyProtection="1">
      <alignment horizontal="center" vertical="center" wrapText="1"/>
    </xf>
    <xf numFmtId="0" fontId="82" fillId="5" borderId="38" xfId="0" applyFont="1" applyFill="1" applyBorder="1" applyAlignment="1" applyProtection="1">
      <alignment horizontal="center" vertical="center" wrapText="1"/>
    </xf>
    <xf numFmtId="164" fontId="116" fillId="12" borderId="85" xfId="0" applyNumberFormat="1" applyFont="1" applyFill="1" applyBorder="1" applyAlignment="1" applyProtection="1">
      <alignment horizontal="center" vertical="center" wrapText="1"/>
      <protection locked="0"/>
    </xf>
    <xf numFmtId="164" fontId="116" fillId="12" borderId="87" xfId="0" applyNumberFormat="1" applyFont="1" applyFill="1" applyBorder="1" applyAlignment="1" applyProtection="1">
      <alignment horizontal="center" vertical="center" wrapText="1"/>
      <protection locked="0"/>
    </xf>
    <xf numFmtId="0" fontId="27" fillId="0" borderId="12" xfId="0" applyFont="1" applyBorder="1" applyAlignment="1" applyProtection="1">
      <alignment horizontal="center" vertical="center"/>
    </xf>
    <xf numFmtId="0" fontId="27" fillId="0" borderId="7" xfId="0" applyFont="1" applyBorder="1" applyAlignment="1" applyProtection="1">
      <alignment horizontal="center" vertical="center"/>
    </xf>
    <xf numFmtId="0" fontId="27" fillId="0" borderId="43" xfId="0" applyFont="1" applyBorder="1" applyAlignment="1" applyProtection="1">
      <alignment horizontal="center" vertical="center"/>
    </xf>
    <xf numFmtId="0" fontId="27" fillId="0" borderId="38" xfId="0" applyFont="1" applyBorder="1" applyAlignment="1" applyProtection="1">
      <alignment horizontal="center" vertical="center"/>
    </xf>
    <xf numFmtId="0" fontId="27" fillId="0" borderId="10" xfId="0" applyFont="1" applyBorder="1" applyAlignment="1" applyProtection="1">
      <alignment horizontal="center" vertical="center" wrapText="1"/>
    </xf>
    <xf numFmtId="0" fontId="27" fillId="0" borderId="11" xfId="0" applyFont="1" applyBorder="1" applyAlignment="1" applyProtection="1">
      <alignment horizontal="center" vertical="center" wrapText="1"/>
    </xf>
    <xf numFmtId="0" fontId="61" fillId="0" borderId="0" xfId="0" applyFont="1" applyAlignment="1" applyProtection="1">
      <alignment horizontal="center" vertical="center"/>
    </xf>
    <xf numFmtId="0" fontId="44" fillId="0" borderId="0" xfId="0" applyFont="1" applyAlignment="1" applyProtection="1">
      <alignment horizontal="center" vertical="center"/>
    </xf>
    <xf numFmtId="0" fontId="24" fillId="0" borderId="43" xfId="0" applyFont="1" applyBorder="1" applyAlignment="1" applyProtection="1">
      <alignment horizontal="center" vertical="center" wrapText="1"/>
    </xf>
    <xf numFmtId="0" fontId="24" fillId="0" borderId="42" xfId="0" applyFont="1" applyBorder="1" applyAlignment="1" applyProtection="1">
      <alignment horizontal="center" vertical="center" wrapText="1"/>
    </xf>
    <xf numFmtId="0" fontId="24" fillId="0" borderId="38" xfId="0" applyFont="1" applyBorder="1" applyAlignment="1" applyProtection="1">
      <alignment horizontal="center" vertical="center" wrapText="1"/>
    </xf>
    <xf numFmtId="0" fontId="44" fillId="0" borderId="43" xfId="0" applyFont="1" applyFill="1" applyBorder="1" applyAlignment="1" applyProtection="1">
      <alignment horizontal="center" vertical="top" wrapText="1"/>
    </xf>
    <xf numFmtId="0" fontId="44" fillId="0" borderId="42" xfId="0" applyFont="1" applyFill="1" applyBorder="1" applyAlignment="1" applyProtection="1">
      <alignment horizontal="center" vertical="top" wrapText="1"/>
    </xf>
    <xf numFmtId="0" fontId="44" fillId="0" borderId="38" xfId="0" applyFont="1" applyFill="1" applyBorder="1" applyAlignment="1" applyProtection="1">
      <alignment horizontal="center" vertical="top" wrapText="1"/>
    </xf>
    <xf numFmtId="0" fontId="38" fillId="0" borderId="3" xfId="0" applyFont="1" applyBorder="1" applyAlignment="1" applyProtection="1">
      <alignment horizontal="center" vertical="center"/>
    </xf>
    <xf numFmtId="0" fontId="27" fillId="0" borderId="9" xfId="0" applyFont="1" applyBorder="1" applyAlignment="1" applyProtection="1">
      <alignment horizontal="center" vertical="center"/>
    </xf>
    <xf numFmtId="0" fontId="27" fillId="0" borderId="6" xfId="0" applyFont="1" applyBorder="1" applyAlignment="1" applyProtection="1">
      <alignment horizontal="center" vertical="center"/>
    </xf>
    <xf numFmtId="0" fontId="17" fillId="0" borderId="0" xfId="0" applyFont="1" applyAlignment="1" applyProtection="1">
      <alignment vertical="top" wrapText="1"/>
    </xf>
    <xf numFmtId="0" fontId="20" fillId="0" borderId="0" xfId="0" applyFont="1" applyAlignment="1" applyProtection="1">
      <alignment vertical="top" wrapText="1"/>
    </xf>
    <xf numFmtId="0" fontId="19" fillId="0" borderId="0" xfId="0" applyFont="1" applyAlignment="1" applyProtection="1">
      <alignment horizontal="right" vertical="center" wrapText="1"/>
    </xf>
    <xf numFmtId="0" fontId="17" fillId="0" borderId="0" xfId="0" applyFont="1" applyAlignment="1" applyProtection="1">
      <alignment horizontal="right" vertical="center" wrapText="1"/>
    </xf>
    <xf numFmtId="0" fontId="22" fillId="0" borderId="0" xfId="0" applyFont="1" applyAlignment="1" applyProtection="1">
      <alignment horizontal="right" vertical="center" wrapText="1"/>
    </xf>
    <xf numFmtId="0" fontId="18" fillId="2" borderId="0" xfId="0" applyFont="1" applyFill="1" applyBorder="1" applyAlignment="1" applyProtection="1">
      <alignment horizontal="right" vertical="center" wrapText="1"/>
    </xf>
    <xf numFmtId="0" fontId="72" fillId="11" borderId="43" xfId="0" applyFont="1" applyFill="1" applyBorder="1" applyAlignment="1" applyProtection="1">
      <alignment horizontal="center" vertical="center" wrapText="1"/>
      <protection locked="0"/>
    </xf>
    <xf numFmtId="0" fontId="72" fillId="11" borderId="42" xfId="0" applyFont="1" applyFill="1" applyBorder="1" applyAlignment="1" applyProtection="1">
      <alignment horizontal="center" vertical="center" wrapText="1"/>
      <protection locked="0"/>
    </xf>
    <xf numFmtId="0" fontId="72" fillId="11" borderId="38" xfId="0" applyFont="1" applyFill="1" applyBorder="1" applyAlignment="1" applyProtection="1">
      <alignment horizontal="center" vertical="center" wrapText="1"/>
      <protection locked="0"/>
    </xf>
    <xf numFmtId="0" fontId="27" fillId="8" borderId="43" xfId="0" applyFont="1" applyFill="1" applyBorder="1" applyAlignment="1" applyProtection="1">
      <alignment vertical="center" wrapText="1"/>
    </xf>
    <xf numFmtId="0" fontId="27" fillId="8" borderId="42" xfId="0" applyFont="1" applyFill="1" applyBorder="1" applyAlignment="1" applyProtection="1">
      <alignment vertical="center" wrapText="1"/>
    </xf>
    <xf numFmtId="0" fontId="27" fillId="8" borderId="38" xfId="0" applyFont="1" applyFill="1" applyBorder="1" applyAlignment="1" applyProtection="1">
      <alignment vertical="center" wrapText="1"/>
    </xf>
    <xf numFmtId="0" fontId="115" fillId="11" borderId="43" xfId="0" applyFont="1" applyFill="1" applyBorder="1" applyAlignment="1" applyProtection="1">
      <alignment horizontal="center" vertical="center" wrapText="1"/>
      <protection locked="0"/>
    </xf>
    <xf numFmtId="0" fontId="27" fillId="8" borderId="9" xfId="0" applyFont="1" applyFill="1" applyBorder="1" applyAlignment="1" applyProtection="1">
      <alignment horizontal="left" vertical="center" wrapText="1"/>
    </xf>
    <xf numFmtId="0" fontId="27" fillId="8" borderId="8" xfId="0" applyFont="1" applyFill="1" applyBorder="1" applyAlignment="1" applyProtection="1">
      <alignment horizontal="left" vertical="center" wrapText="1"/>
    </xf>
    <xf numFmtId="0" fontId="27" fillId="8" borderId="6" xfId="0" applyFont="1" applyFill="1" applyBorder="1" applyAlignment="1" applyProtection="1">
      <alignment horizontal="left" vertical="center" wrapText="1"/>
    </xf>
    <xf numFmtId="0" fontId="27" fillId="8" borderId="10" xfId="0" applyFont="1" applyFill="1" applyBorder="1" applyAlignment="1" applyProtection="1">
      <alignment horizontal="left" vertical="center" wrapText="1"/>
    </xf>
    <xf numFmtId="0" fontId="27" fillId="8" borderId="0" xfId="0" applyFont="1" applyFill="1" applyBorder="1" applyAlignment="1" applyProtection="1">
      <alignment horizontal="left" vertical="center" wrapText="1"/>
    </xf>
    <xf numFmtId="0" fontId="27" fillId="8" borderId="11" xfId="0" applyFont="1" applyFill="1" applyBorder="1" applyAlignment="1" applyProtection="1">
      <alignment horizontal="left" vertical="center" wrapText="1"/>
    </xf>
    <xf numFmtId="0" fontId="27" fillId="8" borderId="12" xfId="0" applyFont="1" applyFill="1" applyBorder="1" applyAlignment="1" applyProtection="1">
      <alignment horizontal="left" vertical="center" wrapText="1"/>
    </xf>
    <xf numFmtId="0" fontId="27" fillId="8" borderId="3" xfId="0" applyFont="1" applyFill="1" applyBorder="1" applyAlignment="1" applyProtection="1">
      <alignment horizontal="left" vertical="center" wrapText="1"/>
    </xf>
    <xf numFmtId="0" fontId="27" fillId="8" borderId="7" xfId="0" applyFont="1" applyFill="1" applyBorder="1" applyAlignment="1" applyProtection="1">
      <alignment horizontal="left" vertical="center" wrapText="1"/>
    </xf>
    <xf numFmtId="0" fontId="24" fillId="7" borderId="51" xfId="0" applyFont="1" applyFill="1" applyBorder="1" applyAlignment="1" applyProtection="1">
      <alignment vertical="center" wrapText="1"/>
    </xf>
    <xf numFmtId="0" fontId="24" fillId="7" borderId="115" xfId="0" applyFont="1" applyFill="1" applyBorder="1" applyAlignment="1" applyProtection="1">
      <alignment vertical="center" wrapText="1"/>
    </xf>
    <xf numFmtId="0" fontId="32" fillId="7" borderId="12" xfId="0" applyFont="1" applyFill="1" applyBorder="1" applyAlignment="1" applyProtection="1">
      <alignment horizontal="center" vertical="center" wrapText="1"/>
    </xf>
    <xf numFmtId="0" fontId="31" fillId="7" borderId="7" xfId="0" applyFont="1" applyFill="1" applyBorder="1" applyAlignment="1" applyProtection="1">
      <alignment horizontal="center" vertical="center" wrapText="1"/>
    </xf>
    <xf numFmtId="0" fontId="33" fillId="7" borderId="69" xfId="0" applyFont="1" applyFill="1" applyBorder="1" applyAlignment="1" applyProtection="1">
      <alignment horizontal="center" vertical="center" wrapText="1"/>
    </xf>
    <xf numFmtId="0" fontId="72" fillId="11" borderId="14" xfId="0" applyFont="1" applyFill="1" applyBorder="1" applyAlignment="1" applyProtection="1">
      <alignment horizontal="center" vertical="center" wrapText="1"/>
      <protection locked="0"/>
    </xf>
    <xf numFmtId="0" fontId="72" fillId="11" borderId="15" xfId="0" applyFont="1" applyFill="1" applyBorder="1" applyAlignment="1" applyProtection="1">
      <alignment horizontal="center" vertical="center" wrapText="1"/>
      <protection locked="0"/>
    </xf>
    <xf numFmtId="0" fontId="72" fillId="11" borderId="16" xfId="0" applyFont="1" applyFill="1" applyBorder="1" applyAlignment="1" applyProtection="1">
      <alignment horizontal="center" vertical="center" wrapText="1"/>
      <protection locked="0"/>
    </xf>
    <xf numFmtId="0" fontId="34" fillId="3" borderId="43" xfId="0" applyFont="1" applyFill="1" applyBorder="1" applyAlignment="1" applyProtection="1">
      <alignment horizontal="center" vertical="center" wrapText="1"/>
    </xf>
    <xf numFmtId="0" fontId="35" fillId="3" borderId="38" xfId="0" applyFont="1" applyFill="1" applyBorder="1" applyAlignment="1" applyProtection="1">
      <alignment horizontal="center" vertical="center" wrapText="1"/>
    </xf>
    <xf numFmtId="0" fontId="24" fillId="7" borderId="113" xfId="0" applyFont="1" applyFill="1" applyBorder="1" applyAlignment="1" applyProtection="1">
      <alignment vertical="center" wrapText="1"/>
    </xf>
    <xf numFmtId="0" fontId="24" fillId="7" borderId="52" xfId="0" applyFont="1" applyFill="1" applyBorder="1" applyAlignment="1" applyProtection="1">
      <alignment vertical="center" wrapText="1"/>
    </xf>
    <xf numFmtId="0" fontId="24" fillId="7" borderId="53" xfId="0" applyFont="1" applyFill="1" applyBorder="1" applyAlignment="1" applyProtection="1">
      <alignment vertical="center" wrapText="1"/>
    </xf>
    <xf numFmtId="0" fontId="24" fillId="7" borderId="68" xfId="0" applyFont="1" applyFill="1" applyBorder="1" applyAlignment="1" applyProtection="1">
      <alignment horizontal="right" vertical="center" wrapText="1"/>
    </xf>
    <xf numFmtId="0" fontId="24" fillId="7" borderId="0" xfId="0" applyFont="1" applyFill="1" applyBorder="1" applyAlignment="1" applyProtection="1">
      <alignment horizontal="right" vertical="center" wrapText="1"/>
    </xf>
    <xf numFmtId="0" fontId="30" fillId="7" borderId="9" xfId="0" applyFont="1" applyFill="1" applyBorder="1" applyAlignment="1" applyProtection="1">
      <alignment horizontal="center" vertical="center" wrapText="1"/>
    </xf>
    <xf numFmtId="0" fontId="31" fillId="7" borderId="71" xfId="0" applyFont="1" applyFill="1" applyBorder="1" applyAlignment="1" applyProtection="1">
      <alignment horizontal="center" vertical="center" wrapText="1"/>
    </xf>
    <xf numFmtId="0" fontId="30" fillId="7" borderId="70" xfId="0" applyFont="1" applyFill="1" applyBorder="1" applyAlignment="1" applyProtection="1">
      <alignment horizontal="center" vertical="center" wrapText="1"/>
    </xf>
    <xf numFmtId="0" fontId="31" fillId="7" borderId="6" xfId="0" applyFont="1" applyFill="1" applyBorder="1" applyAlignment="1" applyProtection="1">
      <alignment horizontal="center" vertical="center" wrapText="1"/>
    </xf>
    <xf numFmtId="0" fontId="32" fillId="7" borderId="72" xfId="0" applyFont="1" applyFill="1" applyBorder="1" applyAlignment="1" applyProtection="1">
      <alignment horizontal="center" vertical="center" wrapText="1"/>
    </xf>
    <xf numFmtId="0" fontId="33" fillId="7" borderId="7" xfId="0" applyFont="1" applyFill="1" applyBorder="1" applyAlignment="1" applyProtection="1">
      <alignment horizontal="center" vertical="center" wrapText="1"/>
    </xf>
    <xf numFmtId="0" fontId="23" fillId="0" borderId="0" xfId="0" applyFont="1" applyBorder="1" applyAlignment="1" applyProtection="1">
      <alignment horizontal="center"/>
    </xf>
    <xf numFmtId="0" fontId="52" fillId="3" borderId="43" xfId="0" applyFont="1" applyFill="1" applyBorder="1" applyAlignment="1" applyProtection="1">
      <alignment horizontal="center" vertical="center" wrapText="1"/>
    </xf>
    <xf numFmtId="0" fontId="32" fillId="3" borderId="42" xfId="0" applyFont="1" applyFill="1" applyBorder="1" applyAlignment="1" applyProtection="1">
      <alignment horizontal="center" vertical="center" wrapText="1"/>
    </xf>
    <xf numFmtId="0" fontId="32" fillId="3" borderId="38" xfId="0" applyFont="1" applyFill="1" applyBorder="1" applyAlignment="1" applyProtection="1">
      <alignment horizontal="center" vertical="center" wrapText="1"/>
    </xf>
    <xf numFmtId="0" fontId="126" fillId="14" borderId="60" xfId="0" applyFont="1" applyFill="1" applyBorder="1" applyAlignment="1" applyProtection="1">
      <alignment vertical="center" wrapText="1"/>
      <protection locked="0"/>
    </xf>
    <xf numFmtId="0" fontId="126" fillId="14" borderId="116" xfId="0" applyFont="1" applyFill="1" applyBorder="1" applyAlignment="1" applyProtection="1">
      <alignment vertical="center" wrapText="1"/>
      <protection locked="0"/>
    </xf>
    <xf numFmtId="0" fontId="27" fillId="5" borderId="48" xfId="0" applyFont="1" applyFill="1" applyBorder="1" applyAlignment="1" applyProtection="1">
      <alignment vertical="center" wrapText="1"/>
    </xf>
    <xf numFmtId="164" fontId="28" fillId="12" borderId="54" xfId="0" applyNumberFormat="1" applyFont="1" applyFill="1" applyBorder="1" applyAlignment="1" applyProtection="1">
      <alignment horizontal="center" vertical="center" wrapText="1"/>
      <protection locked="0"/>
    </xf>
    <xf numFmtId="164" fontId="46" fillId="12" borderId="54" xfId="0" applyNumberFormat="1" applyFont="1" applyFill="1" applyBorder="1" applyAlignment="1" applyProtection="1">
      <alignment horizontal="center" vertical="center" wrapText="1"/>
      <protection locked="0"/>
    </xf>
    <xf numFmtId="164" fontId="46" fillId="12" borderId="63" xfId="0" applyNumberFormat="1" applyFont="1" applyFill="1" applyBorder="1" applyAlignment="1" applyProtection="1">
      <alignment horizontal="center" vertical="center" wrapText="1"/>
      <protection locked="0"/>
    </xf>
    <xf numFmtId="0" fontId="72" fillId="11" borderId="41" xfId="0" applyFont="1" applyFill="1" applyBorder="1" applyAlignment="1" applyProtection="1">
      <alignment horizontal="center" vertical="center" wrapText="1"/>
      <protection locked="0"/>
    </xf>
    <xf numFmtId="0" fontId="72" fillId="11" borderId="39" xfId="0" applyFont="1" applyFill="1" applyBorder="1" applyAlignment="1" applyProtection="1">
      <alignment horizontal="center" vertical="center" wrapText="1"/>
      <protection locked="0"/>
    </xf>
    <xf numFmtId="0" fontId="72" fillId="11" borderId="40" xfId="0" applyFont="1" applyFill="1" applyBorder="1" applyAlignment="1" applyProtection="1">
      <alignment horizontal="center" vertical="center" wrapText="1"/>
      <protection locked="0"/>
    </xf>
    <xf numFmtId="164" fontId="29" fillId="12" borderId="79" xfId="0" applyNumberFormat="1" applyFont="1" applyFill="1" applyBorder="1" applyAlignment="1" applyProtection="1">
      <alignment horizontal="center" vertical="center"/>
      <protection locked="0"/>
    </xf>
    <xf numFmtId="164" fontId="29" fillId="12" borderId="80" xfId="0" applyNumberFormat="1" applyFont="1" applyFill="1" applyBorder="1" applyAlignment="1" applyProtection="1">
      <alignment horizontal="center" vertical="center"/>
      <protection locked="0"/>
    </xf>
    <xf numFmtId="164" fontId="29" fillId="12" borderId="81" xfId="0" applyNumberFormat="1" applyFont="1" applyFill="1" applyBorder="1" applyAlignment="1" applyProtection="1">
      <alignment horizontal="center" vertical="center"/>
      <protection locked="0"/>
    </xf>
    <xf numFmtId="164" fontId="29" fillId="12" borderId="82" xfId="0" applyNumberFormat="1" applyFont="1" applyFill="1" applyBorder="1" applyAlignment="1" applyProtection="1">
      <alignment horizontal="center" vertical="center"/>
      <protection locked="0"/>
    </xf>
    <xf numFmtId="164" fontId="29" fillId="12" borderId="83" xfId="0" applyNumberFormat="1" applyFont="1" applyFill="1" applyBorder="1" applyAlignment="1" applyProtection="1">
      <alignment horizontal="center" vertical="center"/>
      <protection locked="0"/>
    </xf>
    <xf numFmtId="164" fontId="29" fillId="12" borderId="84" xfId="0" applyNumberFormat="1" applyFont="1" applyFill="1" applyBorder="1" applyAlignment="1" applyProtection="1">
      <alignment horizontal="center" vertical="center"/>
      <protection locked="0"/>
    </xf>
    <xf numFmtId="0" fontId="61" fillId="0" borderId="8" xfId="0" applyFont="1" applyBorder="1" applyAlignment="1" applyProtection="1">
      <alignment horizontal="right" vertical="center" wrapText="1"/>
    </xf>
    <xf numFmtId="0" fontId="27" fillId="5" borderId="44" xfId="0" applyFont="1" applyFill="1" applyBorder="1" applyAlignment="1" applyProtection="1">
      <alignment vertical="center" wrapText="1"/>
    </xf>
    <xf numFmtId="0" fontId="27" fillId="5" borderId="45" xfId="0" applyFont="1" applyFill="1" applyBorder="1" applyAlignment="1" applyProtection="1">
      <alignment vertical="center" wrapText="1"/>
    </xf>
    <xf numFmtId="0" fontId="27" fillId="5" borderId="46" xfId="0" applyFont="1" applyFill="1" applyBorder="1" applyAlignment="1" applyProtection="1">
      <alignment vertical="center" wrapText="1"/>
    </xf>
    <xf numFmtId="0" fontId="68" fillId="5" borderId="68" xfId="0" applyFont="1" applyFill="1" applyBorder="1" applyAlignment="1" applyProtection="1">
      <alignment horizontal="right" vertical="center" wrapText="1"/>
    </xf>
    <xf numFmtId="0" fontId="68" fillId="5" borderId="0" xfId="0" applyFont="1" applyFill="1" applyBorder="1" applyAlignment="1" applyProtection="1">
      <alignment horizontal="right" vertical="center" wrapText="1"/>
    </xf>
    <xf numFmtId="0" fontId="75" fillId="5" borderId="43" xfId="0" applyFont="1" applyFill="1" applyBorder="1" applyAlignment="1" applyProtection="1">
      <alignment vertical="center" wrapText="1"/>
    </xf>
    <xf numFmtId="0" fontId="75" fillId="5" borderId="42" xfId="0" applyFont="1" applyFill="1" applyBorder="1" applyAlignment="1" applyProtection="1">
      <alignment vertical="center" wrapText="1"/>
    </xf>
    <xf numFmtId="0" fontId="75" fillId="5" borderId="38" xfId="0" applyFont="1" applyFill="1" applyBorder="1" applyAlignment="1" applyProtection="1">
      <alignment vertical="center" wrapText="1"/>
    </xf>
    <xf numFmtId="164" fontId="28" fillId="12" borderId="14" xfId="0" applyNumberFormat="1" applyFont="1" applyFill="1" applyBorder="1" applyAlignment="1" applyProtection="1">
      <alignment horizontal="center" vertical="center" wrapText="1"/>
      <protection locked="0"/>
    </xf>
    <xf numFmtId="164" fontId="47" fillId="12" borderId="15" xfId="0" applyNumberFormat="1" applyFont="1" applyFill="1" applyBorder="1" applyAlignment="1" applyProtection="1">
      <alignment wrapText="1"/>
      <protection locked="0"/>
    </xf>
    <xf numFmtId="164" fontId="47" fillId="12" borderId="16" xfId="0" applyNumberFormat="1" applyFont="1" applyFill="1" applyBorder="1" applyAlignment="1" applyProtection="1">
      <alignment wrapText="1"/>
      <protection locked="0"/>
    </xf>
    <xf numFmtId="0" fontId="42" fillId="0" borderId="0" xfId="0" applyFont="1" applyAlignment="1" applyProtection="1">
      <alignment horizontal="left"/>
    </xf>
    <xf numFmtId="0" fontId="24" fillId="5" borderId="43" xfId="0" applyFont="1" applyFill="1" applyBorder="1" applyAlignment="1" applyProtection="1">
      <alignment vertical="center" wrapText="1"/>
    </xf>
    <xf numFmtId="0" fontId="24" fillId="5" borderId="42" xfId="0" applyFont="1" applyFill="1" applyBorder="1" applyAlignment="1" applyProtection="1">
      <alignment vertical="center" wrapText="1"/>
    </xf>
    <xf numFmtId="0" fontId="24" fillId="5" borderId="38" xfId="0" applyFont="1" applyFill="1" applyBorder="1" applyAlignment="1" applyProtection="1">
      <alignment vertical="center" wrapText="1"/>
    </xf>
    <xf numFmtId="0" fontId="115" fillId="12" borderId="77" xfId="0" applyFont="1" applyFill="1" applyBorder="1" applyAlignment="1" applyProtection="1">
      <alignment vertical="center" wrapText="1"/>
      <protection locked="0"/>
    </xf>
    <xf numFmtId="0" fontId="75" fillId="5" borderId="43" xfId="0" applyFont="1" applyFill="1" applyBorder="1" applyAlignment="1" applyProtection="1">
      <alignment horizontal="left" vertical="center" wrapText="1"/>
    </xf>
    <xf numFmtId="0" fontId="75" fillId="5" borderId="42" xfId="0" applyFont="1" applyFill="1" applyBorder="1" applyAlignment="1" applyProtection="1">
      <alignment horizontal="left" vertical="center" wrapText="1"/>
    </xf>
    <xf numFmtId="0" fontId="75" fillId="5" borderId="55" xfId="0" applyFont="1" applyFill="1" applyBorder="1" applyAlignment="1" applyProtection="1">
      <alignment horizontal="left" vertical="center" wrapText="1"/>
    </xf>
    <xf numFmtId="164" fontId="28" fillId="12" borderId="58" xfId="0" applyNumberFormat="1" applyFont="1" applyFill="1" applyBorder="1" applyAlignment="1" applyProtection="1">
      <alignment horizontal="center" vertical="center" wrapText="1"/>
      <protection locked="0"/>
    </xf>
    <xf numFmtId="164" fontId="47" fillId="12" borderId="2" xfId="0" applyNumberFormat="1" applyFont="1" applyFill="1" applyBorder="1" applyAlignment="1" applyProtection="1">
      <alignment wrapText="1"/>
      <protection locked="0"/>
    </xf>
    <xf numFmtId="164" fontId="47" fillId="12" borderId="59" xfId="0" applyNumberFormat="1" applyFont="1" applyFill="1" applyBorder="1" applyAlignment="1" applyProtection="1">
      <alignment wrapText="1"/>
      <protection locked="0"/>
    </xf>
    <xf numFmtId="164" fontId="47" fillId="12" borderId="12" xfId="0" applyNumberFormat="1" applyFont="1" applyFill="1" applyBorder="1" applyAlignment="1" applyProtection="1">
      <alignment wrapText="1"/>
      <protection locked="0"/>
    </xf>
    <xf numFmtId="164" fontId="47" fillId="12" borderId="3" xfId="0" applyNumberFormat="1" applyFont="1" applyFill="1" applyBorder="1" applyAlignment="1" applyProtection="1">
      <alignment wrapText="1"/>
      <protection locked="0"/>
    </xf>
    <xf numFmtId="164" fontId="47" fillId="12" borderId="7" xfId="0" applyNumberFormat="1" applyFont="1" applyFill="1" applyBorder="1" applyAlignment="1" applyProtection="1">
      <alignment wrapText="1"/>
      <protection locked="0"/>
    </xf>
    <xf numFmtId="0" fontId="115" fillId="12" borderId="82" xfId="0" applyFont="1" applyFill="1" applyBorder="1" applyAlignment="1" applyProtection="1">
      <alignment vertical="center" wrapText="1"/>
      <protection locked="0"/>
    </xf>
    <xf numFmtId="0" fontId="115" fillId="12" borderId="83" xfId="0" applyFont="1" applyFill="1" applyBorder="1" applyAlignment="1" applyProtection="1">
      <alignment vertical="center" wrapText="1"/>
      <protection locked="0"/>
    </xf>
    <xf numFmtId="0" fontId="115" fillId="12" borderId="84" xfId="0" applyFont="1" applyFill="1" applyBorder="1" applyAlignment="1" applyProtection="1">
      <alignment vertical="center" wrapText="1"/>
      <protection locked="0"/>
    </xf>
    <xf numFmtId="0" fontId="27" fillId="12" borderId="14" xfId="0" applyFont="1" applyFill="1" applyBorder="1" applyAlignment="1" applyProtection="1">
      <alignment vertical="center" wrapText="1"/>
      <protection locked="0"/>
    </xf>
    <xf numFmtId="0" fontId="27" fillId="12" borderId="15" xfId="0" applyFont="1" applyFill="1" applyBorder="1" applyAlignment="1" applyProtection="1">
      <alignment vertical="center" wrapText="1"/>
      <protection locked="0"/>
    </xf>
    <xf numFmtId="0" fontId="27" fillId="12" borderId="16" xfId="0" applyFont="1" applyFill="1" applyBorder="1" applyAlignment="1" applyProtection="1">
      <alignment vertical="center" wrapText="1"/>
      <protection locked="0"/>
    </xf>
    <xf numFmtId="164" fontId="34" fillId="3" borderId="43" xfId="0" applyNumberFormat="1" applyFont="1" applyFill="1" applyBorder="1" applyAlignment="1" applyProtection="1">
      <alignment horizontal="center" vertical="center"/>
    </xf>
    <xf numFmtId="164" fontId="53" fillId="3" borderId="42" xfId="0" applyNumberFormat="1" applyFont="1" applyFill="1" applyBorder="1" applyAlignment="1" applyProtection="1">
      <alignment horizontal="center" vertical="center"/>
    </xf>
    <xf numFmtId="164" fontId="53" fillId="3" borderId="38" xfId="0" applyNumberFormat="1" applyFont="1" applyFill="1" applyBorder="1" applyAlignment="1" applyProtection="1">
      <alignment horizontal="center" vertical="center"/>
    </xf>
    <xf numFmtId="0" fontId="38" fillId="0" borderId="56" xfId="0" applyFont="1" applyFill="1" applyBorder="1" applyAlignment="1" applyProtection="1">
      <alignment horizontal="left" vertical="top"/>
    </xf>
    <xf numFmtId="0" fontId="38" fillId="0" borderId="15" xfId="0" applyFont="1" applyFill="1" applyBorder="1" applyAlignment="1" applyProtection="1">
      <alignment horizontal="left" vertical="top"/>
    </xf>
    <xf numFmtId="0" fontId="38" fillId="0" borderId="57" xfId="0" applyFont="1" applyFill="1" applyBorder="1" applyAlignment="1" applyProtection="1">
      <alignment horizontal="left" vertical="top"/>
    </xf>
    <xf numFmtId="0" fontId="99" fillId="0" borderId="0" xfId="0" applyFont="1" applyAlignment="1" applyProtection="1">
      <alignment vertical="top" wrapText="1"/>
    </xf>
    <xf numFmtId="0" fontId="38" fillId="0" borderId="13" xfId="0" applyFont="1" applyFill="1" applyBorder="1" applyAlignment="1" applyProtection="1">
      <alignment horizontal="left" vertical="top" wrapText="1"/>
    </xf>
    <xf numFmtId="0" fontId="24" fillId="0" borderId="13" xfId="0" applyFont="1" applyFill="1" applyBorder="1" applyAlignment="1" applyProtection="1">
      <alignment horizontal="left" vertical="top" wrapText="1"/>
    </xf>
    <xf numFmtId="0" fontId="27" fillId="0" borderId="13" xfId="0" applyFont="1" applyFill="1" applyBorder="1" applyAlignment="1" applyProtection="1">
      <alignment horizontal="left" vertical="top" wrapText="1"/>
    </xf>
    <xf numFmtId="0" fontId="61" fillId="0" borderId="64" xfId="0" applyFont="1" applyFill="1" applyBorder="1" applyAlignment="1" applyProtection="1">
      <alignment horizontal="left" vertical="top" wrapText="1"/>
    </xf>
    <xf numFmtId="0" fontId="61" fillId="0" borderId="65" xfId="0" applyFont="1" applyFill="1" applyBorder="1" applyAlignment="1" applyProtection="1">
      <alignment horizontal="left" vertical="top" wrapText="1"/>
    </xf>
    <xf numFmtId="0" fontId="27" fillId="0" borderId="56" xfId="0" quotePrefix="1" applyFont="1" applyFill="1" applyBorder="1" applyAlignment="1" applyProtection="1">
      <alignment vertical="top" wrapText="1"/>
    </xf>
    <xf numFmtId="0" fontId="27" fillId="0" borderId="15" xfId="0" quotePrefix="1" applyFont="1" applyFill="1" applyBorder="1" applyAlignment="1" applyProtection="1">
      <alignment vertical="top"/>
    </xf>
    <xf numFmtId="0" fontId="27" fillId="0" borderId="57" xfId="0" quotePrefix="1" applyFont="1" applyFill="1" applyBorder="1" applyAlignment="1" applyProtection="1">
      <alignment vertical="top"/>
    </xf>
    <xf numFmtId="0" fontId="117" fillId="12" borderId="13" xfId="0" applyFont="1" applyFill="1" applyBorder="1" applyAlignment="1" applyProtection="1">
      <alignment vertical="center"/>
      <protection locked="0"/>
    </xf>
    <xf numFmtId="0" fontId="118" fillId="12" borderId="13" xfId="0" applyFont="1" applyFill="1" applyBorder="1" applyAlignment="1" applyProtection="1">
      <alignment vertical="center"/>
      <protection locked="0"/>
    </xf>
    <xf numFmtId="0" fontId="118" fillId="12" borderId="26" xfId="0" applyFont="1" applyFill="1" applyBorder="1" applyAlignment="1" applyProtection="1">
      <alignment vertical="center"/>
      <protection locked="0"/>
    </xf>
    <xf numFmtId="0" fontId="44" fillId="0" borderId="0" xfId="0" applyFont="1" applyFill="1" applyBorder="1" applyAlignment="1" applyProtection="1">
      <alignment vertical="center" wrapText="1"/>
    </xf>
    <xf numFmtId="0" fontId="116" fillId="12" borderId="82" xfId="0" applyFont="1" applyFill="1" applyBorder="1" applyAlignment="1" applyProtection="1">
      <alignment vertical="center" wrapText="1"/>
      <protection locked="0"/>
    </xf>
    <xf numFmtId="0" fontId="116" fillId="12" borderId="83" xfId="0" applyFont="1" applyFill="1" applyBorder="1" applyAlignment="1" applyProtection="1">
      <alignment vertical="center" wrapText="1"/>
      <protection locked="0"/>
    </xf>
    <xf numFmtId="0" fontId="116" fillId="12" borderId="84" xfId="0" applyFont="1" applyFill="1" applyBorder="1" applyAlignment="1" applyProtection="1">
      <alignment vertical="center" wrapText="1"/>
      <protection locked="0"/>
    </xf>
    <xf numFmtId="0" fontId="42" fillId="5" borderId="9" xfId="0" applyFont="1" applyFill="1" applyBorder="1" applyAlignment="1" applyProtection="1">
      <alignment vertical="top" wrapText="1"/>
    </xf>
    <xf numFmtId="0" fontId="42" fillId="5" borderId="8" xfId="0" applyFont="1" applyFill="1" applyBorder="1" applyAlignment="1" applyProtection="1">
      <alignment vertical="top" wrapText="1"/>
    </xf>
    <xf numFmtId="0" fontId="42" fillId="5" borderId="6" xfId="0" applyFont="1" applyFill="1" applyBorder="1" applyAlignment="1" applyProtection="1">
      <alignment vertical="top" wrapText="1"/>
    </xf>
    <xf numFmtId="0" fontId="42" fillId="5" borderId="10" xfId="0" applyFont="1" applyFill="1" applyBorder="1" applyAlignment="1" applyProtection="1">
      <alignment vertical="top" wrapText="1"/>
    </xf>
    <xf numFmtId="0" fontId="42" fillId="5" borderId="0" xfId="0" applyFont="1" applyFill="1" applyBorder="1" applyAlignment="1" applyProtection="1">
      <alignment vertical="top" wrapText="1"/>
    </xf>
    <xf numFmtId="0" fontId="42" fillId="5" borderId="11" xfId="0" applyFont="1" applyFill="1" applyBorder="1" applyAlignment="1" applyProtection="1">
      <alignment vertical="top" wrapText="1"/>
    </xf>
    <xf numFmtId="0" fontId="42" fillId="5" borderId="12" xfId="0" applyFont="1" applyFill="1" applyBorder="1" applyAlignment="1" applyProtection="1">
      <alignment vertical="top" wrapText="1"/>
    </xf>
    <xf numFmtId="0" fontId="42" fillId="5" borderId="3" xfId="0" applyFont="1" applyFill="1" applyBorder="1" applyAlignment="1" applyProtection="1">
      <alignment vertical="top" wrapText="1"/>
    </xf>
    <xf numFmtId="0" fontId="42" fillId="5" borderId="7" xfId="0" applyFont="1" applyFill="1" applyBorder="1" applyAlignment="1" applyProtection="1">
      <alignment vertical="top" wrapText="1"/>
    </xf>
    <xf numFmtId="0" fontId="116" fillId="12" borderId="60" xfId="0" applyFont="1" applyFill="1" applyBorder="1" applyAlignment="1" applyProtection="1">
      <alignment vertical="center" wrapText="1"/>
      <protection locked="0"/>
    </xf>
    <xf numFmtId="0" fontId="116" fillId="12" borderId="61" xfId="0" applyFont="1" applyFill="1" applyBorder="1" applyAlignment="1" applyProtection="1">
      <alignment vertical="center" wrapText="1"/>
      <protection locked="0"/>
    </xf>
    <xf numFmtId="0" fontId="116" fillId="12" borderId="62" xfId="0" applyFont="1" applyFill="1" applyBorder="1" applyAlignment="1" applyProtection="1">
      <alignment vertical="center" wrapText="1"/>
      <protection locked="0"/>
    </xf>
    <xf numFmtId="0" fontId="79" fillId="5" borderId="43" xfId="0" applyFont="1" applyFill="1" applyBorder="1" applyAlignment="1" applyProtection="1">
      <alignment vertical="center" wrapText="1"/>
    </xf>
    <xf numFmtId="0" fontId="79" fillId="5" borderId="42" xfId="0" applyFont="1" applyFill="1" applyBorder="1" applyAlignment="1" applyProtection="1">
      <alignment vertical="center" wrapText="1"/>
    </xf>
    <xf numFmtId="0" fontId="79" fillId="5" borderId="38" xfId="0" applyFont="1" applyFill="1" applyBorder="1" applyAlignment="1" applyProtection="1">
      <alignment vertical="center" wrapText="1"/>
    </xf>
    <xf numFmtId="0" fontId="41" fillId="5" borderId="51" xfId="0" applyFont="1" applyFill="1" applyBorder="1" applyAlignment="1" applyProtection="1">
      <alignment vertical="center" wrapText="1"/>
    </xf>
    <xf numFmtId="0" fontId="41" fillId="5" borderId="52" xfId="0" applyFont="1" applyFill="1" applyBorder="1" applyAlignment="1" applyProtection="1">
      <alignment vertical="center" wrapText="1"/>
    </xf>
    <xf numFmtId="0" fontId="41" fillId="5" borderId="53" xfId="0" applyFont="1" applyFill="1" applyBorder="1" applyAlignment="1" applyProtection="1">
      <alignment vertical="center" wrapText="1"/>
    </xf>
    <xf numFmtId="0" fontId="27" fillId="0" borderId="42" xfId="0" applyFont="1" applyBorder="1" applyAlignment="1" applyProtection="1">
      <alignment horizontal="center" vertical="center" wrapText="1"/>
    </xf>
    <xf numFmtId="164" fontId="28" fillId="12" borderId="9" xfId="0" applyNumberFormat="1" applyFont="1" applyFill="1" applyBorder="1" applyAlignment="1" applyProtection="1">
      <alignment horizontal="center" vertical="center" wrapText="1"/>
      <protection locked="0"/>
    </xf>
    <xf numFmtId="164" fontId="46" fillId="12" borderId="8" xfId="0" applyNumberFormat="1" applyFont="1" applyFill="1" applyBorder="1" applyAlignment="1" applyProtection="1">
      <alignment horizontal="center" vertical="center" wrapText="1"/>
      <protection locked="0"/>
    </xf>
    <xf numFmtId="164" fontId="46" fillId="12" borderId="6" xfId="0" applyNumberFormat="1" applyFont="1" applyFill="1" applyBorder="1" applyAlignment="1" applyProtection="1">
      <alignment horizontal="center" vertical="center" wrapText="1"/>
      <protection locked="0"/>
    </xf>
    <xf numFmtId="164" fontId="46" fillId="12" borderId="49" xfId="0" applyNumberFormat="1" applyFont="1" applyFill="1" applyBorder="1" applyAlignment="1" applyProtection="1">
      <alignment horizontal="center" vertical="center" wrapText="1"/>
      <protection locked="0"/>
    </xf>
    <xf numFmtId="164" fontId="46" fillId="12" borderId="5" xfId="0" applyNumberFormat="1" applyFont="1" applyFill="1" applyBorder="1" applyAlignment="1" applyProtection="1">
      <alignment horizontal="center" vertical="center" wrapText="1"/>
      <protection locked="0"/>
    </xf>
    <xf numFmtId="164" fontId="46" fillId="12" borderId="50" xfId="0" applyNumberFormat="1" applyFont="1" applyFill="1" applyBorder="1" applyAlignment="1" applyProtection="1">
      <alignment horizontal="center" vertical="center" wrapText="1"/>
      <protection locked="0"/>
    </xf>
    <xf numFmtId="0" fontId="76" fillId="5" borderId="10" xfId="0" applyFont="1" applyFill="1" applyBorder="1" applyAlignment="1" applyProtection="1">
      <alignment horizontal="right" vertical="center" wrapText="1"/>
    </xf>
    <xf numFmtId="0" fontId="76" fillId="5" borderId="0" xfId="0" applyFont="1" applyFill="1" applyBorder="1" applyAlignment="1" applyProtection="1">
      <alignment horizontal="right" vertical="center" wrapText="1"/>
    </xf>
    <xf numFmtId="0" fontId="76" fillId="5" borderId="1" xfId="0" applyFont="1" applyFill="1" applyBorder="1" applyAlignment="1" applyProtection="1">
      <alignment horizontal="right" vertical="center" wrapText="1"/>
    </xf>
    <xf numFmtId="0" fontId="72" fillId="11" borderId="44" xfId="0" applyFont="1" applyFill="1" applyBorder="1" applyAlignment="1" applyProtection="1">
      <alignment horizontal="center" vertical="center" wrapText="1"/>
      <protection locked="0"/>
    </xf>
    <xf numFmtId="0" fontId="72" fillId="11" borderId="45" xfId="0" applyFont="1" applyFill="1" applyBorder="1" applyAlignment="1" applyProtection="1">
      <alignment horizontal="center" vertical="center" wrapText="1"/>
      <protection locked="0"/>
    </xf>
    <xf numFmtId="0" fontId="72" fillId="11" borderId="46" xfId="0" applyFont="1" applyFill="1" applyBorder="1" applyAlignment="1" applyProtection="1">
      <alignment horizontal="center" vertical="center" wrapText="1"/>
      <protection locked="0"/>
    </xf>
    <xf numFmtId="0" fontId="103" fillId="12" borderId="22" xfId="0" applyFont="1" applyFill="1" applyBorder="1" applyAlignment="1" applyProtection="1">
      <alignment horizontal="right" vertical="center" wrapText="1"/>
      <protection locked="0"/>
    </xf>
    <xf numFmtId="0" fontId="103" fillId="12" borderId="23" xfId="0" applyFont="1" applyFill="1" applyBorder="1" applyAlignment="1" applyProtection="1">
      <alignment horizontal="right" vertical="center" wrapText="1"/>
      <protection locked="0"/>
    </xf>
    <xf numFmtId="0" fontId="103" fillId="12" borderId="24" xfId="0" applyFont="1" applyFill="1" applyBorder="1" applyAlignment="1" applyProtection="1">
      <alignment horizontal="right" vertical="center" wrapText="1"/>
      <protection locked="0"/>
    </xf>
    <xf numFmtId="0" fontId="27" fillId="8" borderId="43" xfId="0" applyFont="1" applyFill="1" applyBorder="1" applyAlignment="1" applyProtection="1">
      <alignment horizontal="left" vertical="center" wrapText="1"/>
    </xf>
    <xf numFmtId="0" fontId="27" fillId="8" borderId="42" xfId="0" applyFont="1" applyFill="1" applyBorder="1" applyAlignment="1" applyProtection="1">
      <alignment horizontal="left" vertical="center" wrapText="1"/>
    </xf>
    <xf numFmtId="0" fontId="27" fillId="8" borderId="38" xfId="0" applyFont="1" applyFill="1" applyBorder="1" applyAlignment="1" applyProtection="1">
      <alignment horizontal="left" vertical="center" wrapText="1"/>
    </xf>
    <xf numFmtId="0" fontId="17" fillId="5" borderId="12" xfId="0" applyFont="1" applyFill="1" applyBorder="1" applyAlignment="1" applyProtection="1">
      <alignment wrapText="1"/>
    </xf>
    <xf numFmtId="0" fontId="17" fillId="5" borderId="3" xfId="0" applyFont="1" applyFill="1" applyBorder="1" applyAlignment="1" applyProtection="1">
      <alignment wrapText="1"/>
    </xf>
    <xf numFmtId="0" fontId="36" fillId="8" borderId="43" xfId="0" applyFont="1" applyFill="1" applyBorder="1" applyAlignment="1" applyProtection="1">
      <alignment vertical="center" wrapText="1"/>
    </xf>
    <xf numFmtId="0" fontId="36" fillId="8" borderId="42" xfId="0" applyFont="1" applyFill="1" applyBorder="1" applyAlignment="1" applyProtection="1">
      <alignment vertical="center" wrapText="1"/>
    </xf>
    <xf numFmtId="0" fontId="36" fillId="8" borderId="38" xfId="0" applyFont="1" applyFill="1" applyBorder="1" applyAlignment="1" applyProtection="1">
      <alignment vertical="center" wrapText="1"/>
    </xf>
    <xf numFmtId="0" fontId="29" fillId="0" borderId="12" xfId="0" applyFont="1" applyBorder="1" applyAlignment="1" applyProtection="1">
      <alignment horizontal="center" vertical="center" wrapText="1"/>
    </xf>
    <xf numFmtId="0" fontId="29" fillId="0" borderId="3" xfId="0" applyFont="1" applyBorder="1" applyAlignment="1" applyProtection="1">
      <alignment horizontal="center" vertical="center" wrapText="1"/>
    </xf>
    <xf numFmtId="0" fontId="25" fillId="7" borderId="66" xfId="0" applyFont="1" applyFill="1" applyBorder="1" applyAlignment="1" applyProtection="1">
      <alignment horizontal="left" vertical="top" wrapText="1"/>
    </xf>
    <xf numFmtId="0" fontId="26" fillId="7" borderId="2" xfId="0" applyFont="1" applyFill="1" applyBorder="1" applyAlignment="1" applyProtection="1">
      <alignment horizontal="left" vertical="top" wrapText="1"/>
    </xf>
    <xf numFmtId="0" fontId="126" fillId="14" borderId="114" xfId="0" applyFont="1" applyFill="1" applyBorder="1" applyAlignment="1" applyProtection="1">
      <alignment vertical="center" wrapText="1"/>
      <protection locked="0"/>
    </xf>
    <xf numFmtId="0" fontId="126" fillId="14" borderId="61" xfId="0" applyFont="1" applyFill="1" applyBorder="1" applyAlignment="1" applyProtection="1">
      <alignment vertical="center" wrapText="1"/>
      <protection locked="0"/>
    </xf>
    <xf numFmtId="0" fontId="126" fillId="14" borderId="62" xfId="0" applyFont="1" applyFill="1" applyBorder="1" applyAlignment="1" applyProtection="1">
      <alignment vertical="center" wrapText="1"/>
      <protection locked="0"/>
    </xf>
    <xf numFmtId="0" fontId="24" fillId="5" borderId="9" xfId="0" applyFont="1" applyFill="1" applyBorder="1" applyAlignment="1" applyProtection="1">
      <alignment vertical="center" wrapText="1"/>
    </xf>
    <xf numFmtId="0" fontId="24" fillId="5" borderId="8" xfId="0" applyFont="1" applyFill="1" applyBorder="1" applyAlignment="1" applyProtection="1">
      <alignment vertical="center" wrapText="1"/>
    </xf>
    <xf numFmtId="0" fontId="24" fillId="5" borderId="6" xfId="0" applyFont="1" applyFill="1" applyBorder="1" applyAlignment="1" applyProtection="1">
      <alignment vertical="center" wrapText="1"/>
    </xf>
    <xf numFmtId="0" fontId="68" fillId="5" borderId="43" xfId="0" applyFont="1" applyFill="1" applyBorder="1" applyAlignment="1" applyProtection="1">
      <alignment horizontal="left" vertical="center" wrapText="1"/>
    </xf>
    <xf numFmtId="0" fontId="68" fillId="5" borderId="42" xfId="0" applyFont="1" applyFill="1" applyBorder="1" applyAlignment="1" applyProtection="1">
      <alignment horizontal="left" vertical="center" wrapText="1"/>
    </xf>
    <xf numFmtId="0" fontId="68" fillId="5" borderId="38" xfId="0" applyFont="1" applyFill="1" applyBorder="1" applyAlignment="1" applyProtection="1">
      <alignment horizontal="left" vertical="center" wrapText="1"/>
    </xf>
    <xf numFmtId="164" fontId="29" fillId="12" borderId="14" xfId="0" applyNumberFormat="1" applyFont="1" applyFill="1" applyBorder="1" applyAlignment="1" applyProtection="1">
      <alignment horizontal="center" vertical="center"/>
      <protection locked="0"/>
    </xf>
    <xf numFmtId="164" fontId="29" fillId="12" borderId="15" xfId="0" applyNumberFormat="1" applyFont="1" applyFill="1" applyBorder="1" applyAlignment="1" applyProtection="1">
      <alignment horizontal="center" vertical="center"/>
      <protection locked="0"/>
    </xf>
    <xf numFmtId="164" fontId="29" fillId="12" borderId="16" xfId="0" applyNumberFormat="1" applyFont="1" applyFill="1" applyBorder="1" applyAlignment="1" applyProtection="1">
      <alignment horizontal="center" vertical="center"/>
      <protection locked="0"/>
    </xf>
    <xf numFmtId="164" fontId="29" fillId="12" borderId="49" xfId="0" applyNumberFormat="1" applyFont="1" applyFill="1" applyBorder="1" applyAlignment="1" applyProtection="1">
      <alignment horizontal="center" vertical="center"/>
      <protection locked="0"/>
    </xf>
    <xf numFmtId="164" fontId="29" fillId="12" borderId="5" xfId="0" applyNumberFormat="1" applyFont="1" applyFill="1" applyBorder="1" applyAlignment="1" applyProtection="1">
      <alignment horizontal="center" vertical="center"/>
      <protection locked="0"/>
    </xf>
    <xf numFmtId="164" fontId="29" fillId="12" borderId="50" xfId="0" applyNumberFormat="1" applyFont="1" applyFill="1" applyBorder="1" applyAlignment="1" applyProtection="1">
      <alignment horizontal="center" vertical="center"/>
      <protection locked="0"/>
    </xf>
    <xf numFmtId="0" fontId="56" fillId="0" borderId="0" xfId="0" applyFont="1" applyFill="1" applyBorder="1" applyAlignment="1" applyProtection="1">
      <alignment horizontal="left" vertical="center" wrapText="1"/>
    </xf>
    <xf numFmtId="0" fontId="61" fillId="5" borderId="14" xfId="0" applyFont="1" applyFill="1" applyBorder="1" applyAlignment="1" applyProtection="1">
      <alignment horizontal="left" vertical="top" wrapText="1"/>
    </xf>
    <xf numFmtId="0" fontId="61" fillId="5" borderId="15" xfId="0" applyFont="1" applyFill="1" applyBorder="1" applyAlignment="1" applyProtection="1">
      <alignment horizontal="left" vertical="top" wrapText="1"/>
    </xf>
    <xf numFmtId="0" fontId="61" fillId="5" borderId="16" xfId="0" applyFont="1" applyFill="1" applyBorder="1" applyAlignment="1" applyProtection="1">
      <alignment horizontal="left" vertical="top" wrapText="1"/>
    </xf>
    <xf numFmtId="164" fontId="29" fillId="12" borderId="41" xfId="0" applyNumberFormat="1" applyFont="1" applyFill="1" applyBorder="1" applyAlignment="1" applyProtection="1">
      <alignment horizontal="center" vertical="center"/>
      <protection locked="0"/>
    </xf>
    <xf numFmtId="164" fontId="29" fillId="12" borderId="39" xfId="0" applyNumberFormat="1" applyFont="1" applyFill="1" applyBorder="1" applyAlignment="1" applyProtection="1">
      <alignment horizontal="center" vertical="center"/>
      <protection locked="0"/>
    </xf>
    <xf numFmtId="164" fontId="29" fillId="12" borderId="40" xfId="0" applyNumberFormat="1" applyFont="1" applyFill="1" applyBorder="1" applyAlignment="1" applyProtection="1">
      <alignment horizontal="center" vertical="center"/>
      <protection locked="0"/>
    </xf>
    <xf numFmtId="0" fontId="61" fillId="5" borderId="41" xfId="0" applyFont="1" applyFill="1" applyBorder="1" applyAlignment="1" applyProtection="1">
      <alignment horizontal="left" vertical="top" wrapText="1"/>
    </xf>
    <xf numFmtId="0" fontId="61" fillId="5" borderId="39" xfId="0" applyFont="1" applyFill="1" applyBorder="1" applyAlignment="1" applyProtection="1">
      <alignment horizontal="left" vertical="top" wrapText="1"/>
    </xf>
    <xf numFmtId="0" fontId="61" fillId="5" borderId="40" xfId="0" applyFont="1" applyFill="1" applyBorder="1" applyAlignment="1" applyProtection="1">
      <alignment horizontal="left" vertical="top" wrapText="1"/>
    </xf>
    <xf numFmtId="164" fontId="68" fillId="3" borderId="19" xfId="0" applyNumberFormat="1" applyFont="1" applyFill="1" applyBorder="1" applyAlignment="1" applyProtection="1">
      <alignment horizontal="center" vertical="center" shrinkToFit="1"/>
    </xf>
    <xf numFmtId="164" fontId="68" fillId="3" borderId="27" xfId="0" applyNumberFormat="1" applyFont="1" applyFill="1" applyBorder="1" applyAlignment="1" applyProtection="1">
      <alignment horizontal="center" vertical="center" shrinkToFit="1"/>
    </xf>
    <xf numFmtId="164" fontId="68" fillId="3" borderId="28" xfId="0" applyNumberFormat="1" applyFont="1" applyFill="1" applyBorder="1" applyAlignment="1" applyProtection="1">
      <alignment horizontal="center" vertical="center" shrinkToFit="1"/>
    </xf>
    <xf numFmtId="0" fontId="61" fillId="5" borderId="49" xfId="0" applyFont="1" applyFill="1" applyBorder="1" applyAlignment="1" applyProtection="1">
      <alignment horizontal="left" vertical="top" wrapText="1"/>
    </xf>
    <xf numFmtId="0" fontId="61" fillId="5" borderId="5" xfId="0" applyFont="1" applyFill="1" applyBorder="1" applyAlignment="1" applyProtection="1">
      <alignment horizontal="left" vertical="top" wrapText="1"/>
    </xf>
    <xf numFmtId="0" fontId="61" fillId="5" borderId="50" xfId="0" applyFont="1" applyFill="1" applyBorder="1" applyAlignment="1" applyProtection="1">
      <alignment horizontal="left" vertical="top" wrapText="1"/>
    </xf>
    <xf numFmtId="0" fontId="24" fillId="5" borderId="44" xfId="0" applyFont="1" applyFill="1" applyBorder="1" applyAlignment="1" applyProtection="1">
      <alignment horizontal="left" vertical="center" wrapText="1"/>
    </xf>
    <xf numFmtId="0" fontId="24" fillId="5" borderId="45" xfId="0" applyFont="1" applyFill="1" applyBorder="1" applyAlignment="1" applyProtection="1">
      <alignment horizontal="left" vertical="center" wrapText="1"/>
    </xf>
    <xf numFmtId="0" fontId="24" fillId="5" borderId="46" xfId="0" applyFont="1" applyFill="1" applyBorder="1" applyAlignment="1" applyProtection="1">
      <alignment horizontal="left" vertical="center" wrapText="1"/>
    </xf>
    <xf numFmtId="0" fontId="24" fillId="2" borderId="42" xfId="0" applyFont="1" applyFill="1" applyBorder="1" applyAlignment="1" applyProtection="1">
      <alignment horizontal="left" vertical="center" wrapText="1"/>
    </xf>
    <xf numFmtId="0" fontId="68" fillId="5" borderId="9" xfId="0" applyFont="1" applyFill="1" applyBorder="1" applyAlignment="1" applyProtection="1">
      <alignment horizontal="left" vertical="center" wrapText="1"/>
    </xf>
    <xf numFmtId="0" fontId="68" fillId="5" borderId="8" xfId="0" applyFont="1" applyFill="1" applyBorder="1" applyAlignment="1" applyProtection="1">
      <alignment horizontal="left" vertical="center" wrapText="1"/>
    </xf>
    <xf numFmtId="0" fontId="68" fillId="5" borderId="6" xfId="0" applyFont="1" applyFill="1" applyBorder="1" applyAlignment="1" applyProtection="1">
      <alignment horizontal="left" vertical="center" wrapText="1"/>
    </xf>
    <xf numFmtId="0" fontId="68" fillId="5" borderId="10" xfId="0" applyFont="1" applyFill="1" applyBorder="1" applyAlignment="1" applyProtection="1">
      <alignment horizontal="left" vertical="center" wrapText="1"/>
    </xf>
    <xf numFmtId="0" fontId="68" fillId="5" borderId="0" xfId="0" applyFont="1" applyFill="1" applyBorder="1" applyAlignment="1" applyProtection="1">
      <alignment horizontal="left" vertical="center" wrapText="1"/>
    </xf>
    <xf numFmtId="0" fontId="68" fillId="5" borderId="11" xfId="0" applyFont="1" applyFill="1" applyBorder="1" applyAlignment="1" applyProtection="1">
      <alignment horizontal="left" vertical="center" wrapText="1"/>
    </xf>
    <xf numFmtId="0" fontId="68" fillId="5" borderId="12" xfId="0" applyFont="1" applyFill="1" applyBorder="1" applyAlignment="1" applyProtection="1">
      <alignment horizontal="left" vertical="center" wrapText="1"/>
    </xf>
    <xf numFmtId="0" fontId="68" fillId="5" borderId="3" xfId="0" applyFont="1" applyFill="1" applyBorder="1" applyAlignment="1" applyProtection="1">
      <alignment horizontal="left" vertical="center" wrapText="1"/>
    </xf>
    <xf numFmtId="0" fontId="68" fillId="5" borderId="7" xfId="0" applyFont="1" applyFill="1" applyBorder="1" applyAlignment="1" applyProtection="1">
      <alignment horizontal="left" vertical="center" wrapText="1"/>
    </xf>
    <xf numFmtId="164" fontId="79" fillId="3" borderId="43" xfId="0" applyNumberFormat="1" applyFont="1" applyFill="1" applyBorder="1" applyAlignment="1" applyProtection="1">
      <alignment horizontal="center" vertical="center"/>
    </xf>
    <xf numFmtId="164" fontId="79" fillId="3" borderId="42" xfId="0" applyNumberFormat="1" applyFont="1" applyFill="1" applyBorder="1" applyAlignment="1" applyProtection="1">
      <alignment horizontal="center" vertical="center"/>
    </xf>
    <xf numFmtId="164" fontId="79" fillId="3" borderId="38" xfId="0" applyNumberFormat="1" applyFont="1" applyFill="1" applyBorder="1" applyAlignment="1" applyProtection="1">
      <alignment horizontal="center" vertical="center"/>
    </xf>
    <xf numFmtId="0" fontId="21" fillId="0" borderId="12" xfId="0" applyFont="1" applyBorder="1" applyAlignment="1" applyProtection="1">
      <alignment horizontal="center" vertical="center"/>
    </xf>
    <xf numFmtId="0" fontId="22" fillId="0" borderId="7" xfId="0" applyFont="1" applyBorder="1" applyAlignment="1" applyProtection="1">
      <alignment horizontal="center" vertical="center"/>
    </xf>
    <xf numFmtId="0" fontId="21" fillId="0" borderId="9" xfId="0" applyFont="1" applyBorder="1" applyAlignment="1" applyProtection="1">
      <alignment horizontal="center" vertical="center"/>
    </xf>
    <xf numFmtId="0" fontId="22" fillId="0" borderId="6" xfId="0" applyFont="1" applyBorder="1" applyAlignment="1" applyProtection="1">
      <alignment horizontal="center" vertical="center"/>
    </xf>
    <xf numFmtId="0" fontId="21" fillId="0" borderId="10" xfId="0" applyFont="1" applyBorder="1" applyAlignment="1" applyProtection="1">
      <alignment horizontal="center" vertical="center" wrapText="1"/>
    </xf>
    <xf numFmtId="0" fontId="22" fillId="0" borderId="11" xfId="0" applyFont="1" applyBorder="1" applyAlignment="1" applyProtection="1">
      <alignment horizontal="center" vertical="center" wrapText="1"/>
    </xf>
    <xf numFmtId="0" fontId="38" fillId="0" borderId="0" xfId="0" applyFont="1" applyAlignment="1" applyProtection="1">
      <alignment horizontal="center" vertical="center"/>
    </xf>
    <xf numFmtId="0" fontId="54" fillId="0" borderId="0" xfId="0" applyFont="1" applyAlignment="1" applyProtection="1">
      <alignment horizontal="center" vertical="center"/>
    </xf>
    <xf numFmtId="0" fontId="58" fillId="0" borderId="3" xfId="0" applyFont="1" applyBorder="1" applyAlignment="1" applyProtection="1">
      <alignment horizontal="center" vertical="center"/>
    </xf>
    <xf numFmtId="0" fontId="18" fillId="0" borderId="43" xfId="0" applyFont="1" applyBorder="1" applyAlignment="1" applyProtection="1">
      <alignment horizontal="center" vertical="center" wrapText="1"/>
    </xf>
    <xf numFmtId="0" fontId="55" fillId="0" borderId="42" xfId="0" applyFont="1" applyBorder="1" applyAlignment="1" applyProtection="1">
      <alignment horizontal="center" vertical="center" wrapText="1"/>
    </xf>
    <xf numFmtId="0" fontId="55" fillId="0" borderId="38" xfId="0" applyFont="1" applyBorder="1" applyAlignment="1" applyProtection="1">
      <alignment horizontal="center" vertical="center" wrapText="1"/>
    </xf>
    <xf numFmtId="0" fontId="21" fillId="0" borderId="43" xfId="0" applyFont="1" applyBorder="1" applyAlignment="1" applyProtection="1">
      <alignment horizontal="center" vertical="center"/>
    </xf>
    <xf numFmtId="0" fontId="22" fillId="0" borderId="38" xfId="0" applyFont="1" applyBorder="1" applyAlignment="1" applyProtection="1">
      <alignment horizontal="center" vertical="center"/>
    </xf>
    <xf numFmtId="0" fontId="29" fillId="5" borderId="9" xfId="0" applyFont="1" applyFill="1" applyBorder="1" applyAlignment="1" applyProtection="1">
      <alignment horizontal="center" vertical="center" wrapText="1"/>
    </xf>
    <xf numFmtId="0" fontId="27" fillId="5" borderId="8" xfId="0" applyFont="1" applyFill="1" applyBorder="1" applyAlignment="1" applyProtection="1">
      <alignment wrapText="1"/>
    </xf>
    <xf numFmtId="0" fontId="27" fillId="5" borderId="6" xfId="0" applyFont="1" applyFill="1" applyBorder="1" applyAlignment="1" applyProtection="1">
      <alignment wrapText="1"/>
    </xf>
    <xf numFmtId="164" fontId="29" fillId="12" borderId="60" xfId="0" applyNumberFormat="1" applyFont="1" applyFill="1" applyBorder="1" applyAlignment="1" applyProtection="1">
      <alignment horizontal="center" vertical="center"/>
      <protection locked="0"/>
    </xf>
    <xf numFmtId="164" fontId="29" fillId="12" borderId="61" xfId="0" applyNumberFormat="1" applyFont="1" applyFill="1" applyBorder="1" applyAlignment="1" applyProtection="1">
      <alignment horizontal="center" vertical="center"/>
      <protection locked="0"/>
    </xf>
    <xf numFmtId="164" fontId="29" fillId="12" borderId="62" xfId="0" applyNumberFormat="1" applyFont="1" applyFill="1" applyBorder="1" applyAlignment="1" applyProtection="1">
      <alignment horizontal="center" vertical="center"/>
      <protection locked="0"/>
    </xf>
    <xf numFmtId="0" fontId="38" fillId="5" borderId="12" xfId="0" applyFont="1" applyFill="1" applyBorder="1" applyAlignment="1" applyProtection="1">
      <alignment vertical="center" wrapText="1"/>
    </xf>
    <xf numFmtId="0" fontId="18" fillId="5" borderId="3" xfId="0" applyFont="1" applyFill="1" applyBorder="1" applyAlignment="1" applyProtection="1">
      <alignment vertical="center" wrapText="1"/>
    </xf>
    <xf numFmtId="0" fontId="18" fillId="5" borderId="7" xfId="0" applyFont="1" applyFill="1" applyBorder="1" applyAlignment="1" applyProtection="1">
      <alignment vertical="center" wrapText="1"/>
    </xf>
    <xf numFmtId="0" fontId="29" fillId="5" borderId="43" xfId="0" applyFont="1" applyFill="1" applyBorder="1" applyAlignment="1" applyProtection="1">
      <alignment horizontal="center" wrapText="1"/>
    </xf>
    <xf numFmtId="0" fontId="29" fillId="5" borderId="42" xfId="0" applyFont="1" applyFill="1" applyBorder="1" applyAlignment="1" applyProtection="1">
      <alignment horizontal="center" wrapText="1"/>
    </xf>
    <xf numFmtId="0" fontId="29" fillId="5" borderId="38" xfId="0" applyFont="1" applyFill="1" applyBorder="1" applyAlignment="1" applyProtection="1">
      <alignment horizontal="center" wrapText="1"/>
    </xf>
    <xf numFmtId="0" fontId="115" fillId="12" borderId="60" xfId="0" applyFont="1" applyFill="1" applyBorder="1" applyAlignment="1" applyProtection="1">
      <alignment horizontal="center" vertical="center" wrapText="1"/>
      <protection locked="0"/>
    </xf>
    <xf numFmtId="0" fontId="115" fillId="12" borderId="61" xfId="0" applyFont="1" applyFill="1" applyBorder="1" applyAlignment="1" applyProtection="1">
      <alignment horizontal="center" vertical="center" wrapText="1"/>
      <protection locked="0"/>
    </xf>
    <xf numFmtId="0" fontId="115" fillId="12" borderId="62" xfId="0" applyFont="1" applyFill="1" applyBorder="1" applyAlignment="1" applyProtection="1">
      <alignment horizontal="center" vertical="center" wrapText="1"/>
      <protection locked="0"/>
    </xf>
    <xf numFmtId="0" fontId="24" fillId="5" borderId="43" xfId="0" applyFont="1" applyFill="1" applyBorder="1" applyAlignment="1" applyProtection="1">
      <alignment horizontal="left" vertical="center" wrapText="1"/>
    </xf>
    <xf numFmtId="0" fontId="24" fillId="5" borderId="42" xfId="0" applyFont="1" applyFill="1" applyBorder="1" applyAlignment="1" applyProtection="1">
      <alignment horizontal="left" vertical="center" wrapText="1"/>
    </xf>
    <xf numFmtId="0" fontId="24" fillId="5" borderId="38" xfId="0" applyFont="1" applyFill="1" applyBorder="1" applyAlignment="1" applyProtection="1">
      <alignment horizontal="left" vertical="center" wrapText="1"/>
    </xf>
    <xf numFmtId="0" fontId="27" fillId="5" borderId="44" xfId="0" applyFont="1" applyFill="1" applyBorder="1" applyAlignment="1" applyProtection="1">
      <alignment horizontal="left" vertical="center" wrapText="1"/>
    </xf>
    <xf numFmtId="0" fontId="27" fillId="5" borderId="45" xfId="0" applyFont="1" applyFill="1" applyBorder="1" applyAlignment="1" applyProtection="1">
      <alignment horizontal="left" vertical="center" wrapText="1"/>
    </xf>
    <xf numFmtId="0" fontId="27" fillId="5" borderId="46" xfId="0" applyFont="1" applyFill="1" applyBorder="1" applyAlignment="1" applyProtection="1">
      <alignment horizontal="left" vertical="center" wrapText="1"/>
    </xf>
    <xf numFmtId="0" fontId="44" fillId="0" borderId="0" xfId="0" applyFont="1" applyAlignment="1" applyProtection="1">
      <alignment vertical="center"/>
    </xf>
    <xf numFmtId="0" fontId="27" fillId="5" borderId="19" xfId="0" applyFont="1" applyFill="1" applyBorder="1" applyAlignment="1" applyProtection="1">
      <alignment horizontal="left" vertical="center" wrapText="1"/>
    </xf>
    <xf numFmtId="164" fontId="28" fillId="12" borderId="19" xfId="0" applyNumberFormat="1" applyFont="1" applyFill="1" applyBorder="1" applyAlignment="1" applyProtection="1">
      <alignment horizontal="center" vertical="center" wrapText="1"/>
      <protection locked="0"/>
    </xf>
    <xf numFmtId="164" fontId="46" fillId="12" borderId="19" xfId="0" applyNumberFormat="1" applyFont="1" applyFill="1" applyBorder="1" applyAlignment="1" applyProtection="1">
      <alignment horizontal="center" vertical="center" wrapText="1"/>
      <protection locked="0"/>
    </xf>
    <xf numFmtId="164" fontId="46" fillId="12" borderId="28" xfId="0" applyNumberFormat="1" applyFont="1" applyFill="1" applyBorder="1" applyAlignment="1" applyProtection="1">
      <alignment horizontal="center" vertical="center" wrapText="1"/>
      <protection locked="0"/>
    </xf>
    <xf numFmtId="0" fontId="115" fillId="12" borderId="78" xfId="0" applyFont="1" applyFill="1" applyBorder="1" applyAlignment="1" applyProtection="1">
      <alignment vertical="center" wrapText="1"/>
      <protection locked="0"/>
    </xf>
    <xf numFmtId="0" fontId="76" fillId="5" borderId="4" xfId="0" applyFont="1" applyFill="1" applyBorder="1" applyAlignment="1" applyProtection="1">
      <alignment horizontal="center" vertical="center" wrapText="1"/>
    </xf>
    <xf numFmtId="0" fontId="44" fillId="5" borderId="4" xfId="0" applyFont="1" applyFill="1" applyBorder="1" applyAlignment="1" applyProtection="1">
      <alignment horizontal="center" vertical="center" wrapText="1"/>
    </xf>
    <xf numFmtId="0" fontId="61" fillId="0" borderId="32" xfId="0" applyFont="1" applyFill="1" applyBorder="1" applyAlignment="1" applyProtection="1">
      <alignment horizontal="left" vertical="top" wrapText="1"/>
    </xf>
    <xf numFmtId="0" fontId="61" fillId="0" borderId="29" xfId="0" applyFont="1" applyFill="1" applyBorder="1" applyAlignment="1" applyProtection="1">
      <alignment horizontal="left" vertical="top" wrapText="1"/>
    </xf>
    <xf numFmtId="0" fontId="24" fillId="9" borderId="44" xfId="0" applyFont="1" applyFill="1" applyBorder="1" applyAlignment="1" applyProtection="1">
      <alignment horizontal="left" vertical="top"/>
    </xf>
    <xf numFmtId="0" fontId="24" fillId="9" borderId="45" xfId="0" applyFont="1" applyFill="1" applyBorder="1" applyAlignment="1" applyProtection="1">
      <alignment horizontal="left" vertical="top"/>
    </xf>
    <xf numFmtId="0" fontId="24" fillId="9" borderId="46" xfId="0" applyFont="1" applyFill="1" applyBorder="1" applyAlignment="1" applyProtection="1">
      <alignment horizontal="left" vertical="top"/>
    </xf>
    <xf numFmtId="0" fontId="24" fillId="2" borderId="3" xfId="0" applyFont="1" applyFill="1" applyBorder="1" applyAlignment="1" applyProtection="1">
      <alignment horizontal="left" vertical="center" wrapText="1"/>
    </xf>
    <xf numFmtId="0" fontId="44" fillId="5" borderId="12" xfId="0" applyFont="1" applyFill="1" applyBorder="1" applyAlignment="1" applyProtection="1">
      <alignment horizontal="center" vertical="center" wrapText="1"/>
    </xf>
    <xf numFmtId="0" fontId="61" fillId="5" borderId="3" xfId="0" applyFont="1" applyFill="1" applyBorder="1" applyAlignment="1" applyProtection="1">
      <alignment wrapText="1"/>
    </xf>
    <xf numFmtId="0" fontId="61" fillId="5" borderId="7" xfId="0" applyFont="1" applyFill="1" applyBorder="1" applyAlignment="1" applyProtection="1">
      <alignment wrapText="1"/>
    </xf>
    <xf numFmtId="164" fontId="49" fillId="3" borderId="43" xfId="0" applyNumberFormat="1" applyFont="1" applyFill="1" applyBorder="1" applyAlignment="1" applyProtection="1">
      <alignment horizontal="center" vertical="center"/>
    </xf>
    <xf numFmtId="164" fontId="49" fillId="3" borderId="42" xfId="0" applyNumberFormat="1" applyFont="1" applyFill="1" applyBorder="1" applyAlignment="1" applyProtection="1">
      <alignment horizontal="center" vertical="center"/>
    </xf>
    <xf numFmtId="164" fontId="49" fillId="3" borderId="38" xfId="0" applyNumberFormat="1" applyFont="1" applyFill="1" applyBorder="1" applyAlignment="1" applyProtection="1">
      <alignment horizontal="center" vertical="center"/>
    </xf>
    <xf numFmtId="164" fontId="34" fillId="3" borderId="47" xfId="0" applyNumberFormat="1" applyFont="1" applyFill="1" applyBorder="1" applyAlignment="1" applyProtection="1">
      <alignment horizontal="center" vertical="center" wrapText="1"/>
    </xf>
    <xf numFmtId="164" fontId="48" fillId="3" borderId="42" xfId="0" applyNumberFormat="1" applyFont="1" applyFill="1" applyBorder="1" applyAlignment="1" applyProtection="1">
      <alignment horizontal="center" vertical="center" wrapText="1"/>
    </xf>
    <xf numFmtId="164" fontId="48" fillId="3" borderId="38" xfId="0" applyNumberFormat="1" applyFont="1" applyFill="1" applyBorder="1" applyAlignment="1" applyProtection="1">
      <alignment horizontal="center" vertical="center" wrapText="1"/>
    </xf>
    <xf numFmtId="0" fontId="24" fillId="5" borderId="4" xfId="0" applyFont="1" applyFill="1" applyBorder="1" applyAlignment="1" applyProtection="1">
      <alignment horizontal="left" vertical="center" wrapText="1"/>
    </xf>
    <xf numFmtId="0" fontId="106" fillId="5" borderId="51" xfId="0" applyFont="1" applyFill="1" applyBorder="1" applyAlignment="1" applyProtection="1">
      <alignment vertical="center" wrapText="1"/>
    </xf>
    <xf numFmtId="0" fontId="29" fillId="5" borderId="52" xfId="0" applyFont="1" applyFill="1" applyBorder="1" applyAlignment="1" applyProtection="1">
      <alignment vertical="center" wrapText="1"/>
    </xf>
    <xf numFmtId="0" fontId="29" fillId="5" borderId="53" xfId="0" applyFont="1" applyFill="1" applyBorder="1" applyAlignment="1" applyProtection="1">
      <alignment vertical="center" wrapText="1"/>
    </xf>
    <xf numFmtId="0" fontId="36" fillId="0" borderId="0" xfId="0" applyFont="1" applyAlignment="1" applyProtection="1">
      <alignment vertical="center" wrapText="1"/>
    </xf>
    <xf numFmtId="0" fontId="43" fillId="0" borderId="0" xfId="0" applyFont="1" applyFill="1" applyBorder="1" applyAlignment="1" applyProtection="1">
      <alignment wrapText="1"/>
    </xf>
    <xf numFmtId="0" fontId="103" fillId="12" borderId="60" xfId="0" applyFont="1" applyFill="1" applyBorder="1" applyAlignment="1" applyProtection="1">
      <alignment vertical="center" wrapText="1"/>
      <protection locked="0"/>
    </xf>
    <xf numFmtId="0" fontId="103" fillId="12" borderId="61" xfId="0" applyFont="1" applyFill="1" applyBorder="1" applyAlignment="1" applyProtection="1">
      <alignment vertical="center" wrapText="1"/>
      <protection locked="0"/>
    </xf>
    <xf numFmtId="0" fontId="103" fillId="12" borderId="62" xfId="0" applyFont="1" applyFill="1" applyBorder="1" applyAlignment="1" applyProtection="1">
      <alignment vertical="center" wrapText="1"/>
      <protection locked="0"/>
    </xf>
    <xf numFmtId="164" fontId="29" fillId="12" borderId="43" xfId="0" applyNumberFormat="1" applyFont="1" applyFill="1" applyBorder="1" applyAlignment="1" applyProtection="1">
      <alignment horizontal="center" vertical="center"/>
      <protection locked="0"/>
    </xf>
    <xf numFmtId="164" fontId="29" fillId="12" borderId="42" xfId="0" applyNumberFormat="1" applyFont="1" applyFill="1" applyBorder="1" applyAlignment="1" applyProtection="1">
      <alignment horizontal="center" vertical="center"/>
      <protection locked="0"/>
    </xf>
    <xf numFmtId="164" fontId="29" fillId="12" borderId="38" xfId="0" applyNumberFormat="1" applyFont="1" applyFill="1" applyBorder="1" applyAlignment="1" applyProtection="1">
      <alignment horizontal="center" vertical="center"/>
      <protection locked="0"/>
    </xf>
    <xf numFmtId="164" fontId="49" fillId="3" borderId="43" xfId="0" applyNumberFormat="1" applyFont="1" applyFill="1" applyBorder="1" applyAlignment="1" applyProtection="1">
      <alignment horizontal="center" vertical="center" wrapText="1"/>
    </xf>
    <xf numFmtId="164" fontId="50" fillId="3" borderId="42" xfId="0" applyNumberFormat="1" applyFont="1" applyFill="1" applyBorder="1" applyAlignment="1" applyProtection="1">
      <alignment horizontal="center" vertical="center" wrapText="1"/>
    </xf>
    <xf numFmtId="164" fontId="50" fillId="3" borderId="38" xfId="0" applyNumberFormat="1" applyFont="1" applyFill="1" applyBorder="1" applyAlignment="1" applyProtection="1">
      <alignment horizontal="center" vertical="center" wrapText="1"/>
    </xf>
    <xf numFmtId="0" fontId="116" fillId="12" borderId="22" xfId="0" applyFont="1" applyFill="1" applyBorder="1" applyAlignment="1" applyProtection="1">
      <alignment vertical="center" wrapText="1"/>
      <protection locked="0"/>
    </xf>
    <xf numFmtId="0" fontId="116" fillId="12" borderId="23" xfId="0" applyFont="1" applyFill="1" applyBorder="1" applyAlignment="1" applyProtection="1">
      <alignment vertical="center" wrapText="1"/>
      <protection locked="0"/>
    </xf>
    <xf numFmtId="0" fontId="116" fillId="12" borderId="24" xfId="0" applyFont="1" applyFill="1" applyBorder="1" applyAlignment="1" applyProtection="1">
      <alignment vertical="center" wrapText="1"/>
      <protection locked="0"/>
    </xf>
    <xf numFmtId="0" fontId="115" fillId="12" borderId="60" xfId="0" applyFont="1" applyFill="1" applyBorder="1" applyAlignment="1" applyProtection="1">
      <alignment vertical="center" wrapText="1"/>
      <protection locked="0"/>
    </xf>
    <xf numFmtId="0" fontId="115" fillId="12" borderId="61" xfId="0" applyFont="1" applyFill="1" applyBorder="1" applyAlignment="1" applyProtection="1">
      <alignment vertical="center" wrapText="1"/>
      <protection locked="0"/>
    </xf>
    <xf numFmtId="0" fontId="115" fillId="12" borderId="62" xfId="0" applyFont="1" applyFill="1" applyBorder="1" applyAlignment="1" applyProtection="1">
      <alignment vertical="center" wrapText="1"/>
      <protection locked="0"/>
    </xf>
    <xf numFmtId="0" fontId="119" fillId="12" borderId="13" xfId="0" applyFont="1" applyFill="1" applyBorder="1" applyAlignment="1" applyProtection="1">
      <alignment vertical="center" wrapText="1"/>
      <protection locked="0"/>
    </xf>
    <xf numFmtId="0" fontId="120" fillId="12" borderId="13" xfId="0" applyFont="1" applyFill="1" applyBorder="1" applyAlignment="1" applyProtection="1">
      <alignment vertical="center" wrapText="1"/>
      <protection locked="0"/>
    </xf>
    <xf numFmtId="0" fontId="120" fillId="12" borderId="26" xfId="0" applyFont="1" applyFill="1" applyBorder="1" applyAlignment="1" applyProtection="1">
      <alignment vertical="center" wrapText="1"/>
      <protection locked="0"/>
    </xf>
    <xf numFmtId="0" fontId="79" fillId="5" borderId="43" xfId="0" applyFont="1" applyFill="1" applyBorder="1" applyAlignment="1" applyProtection="1">
      <alignment horizontal="left" vertical="center" wrapText="1"/>
    </xf>
    <xf numFmtId="0" fontId="79" fillId="5" borderId="42" xfId="0" applyFont="1" applyFill="1" applyBorder="1" applyAlignment="1" applyProtection="1">
      <alignment horizontal="left" vertical="center" wrapText="1"/>
    </xf>
    <xf numFmtId="0" fontId="79" fillId="5" borderId="55" xfId="0" applyFont="1" applyFill="1" applyBorder="1" applyAlignment="1" applyProtection="1">
      <alignment horizontal="left" vertical="center" wrapText="1"/>
    </xf>
    <xf numFmtId="164" fontId="116" fillId="12" borderId="95" xfId="0" applyNumberFormat="1" applyFont="1" applyFill="1" applyBorder="1" applyAlignment="1" applyProtection="1">
      <alignment horizontal="center" vertical="center" wrapText="1"/>
      <protection locked="0"/>
    </xf>
    <xf numFmtId="164" fontId="116" fillId="12" borderId="34" xfId="0" applyNumberFormat="1" applyFont="1" applyFill="1" applyBorder="1" applyAlignment="1" applyProtection="1">
      <alignment horizontal="center" vertical="center" wrapText="1"/>
      <protection locked="0"/>
    </xf>
    <xf numFmtId="164" fontId="116" fillId="12" borderId="96" xfId="0" applyNumberFormat="1" applyFont="1" applyFill="1" applyBorder="1" applyAlignment="1" applyProtection="1">
      <alignment horizontal="center" vertical="center" wrapText="1"/>
      <protection locked="0"/>
    </xf>
    <xf numFmtId="164" fontId="116" fillId="12" borderId="97" xfId="0" applyNumberFormat="1" applyFont="1" applyFill="1" applyBorder="1" applyAlignment="1" applyProtection="1">
      <alignment horizontal="center" vertical="center" wrapText="1"/>
      <protection locked="0"/>
    </xf>
    <xf numFmtId="0" fontId="42" fillId="5" borderId="38" xfId="0" applyFont="1" applyFill="1" applyBorder="1" applyAlignment="1" applyProtection="1">
      <alignment vertical="center" wrapText="1"/>
    </xf>
    <xf numFmtId="164" fontId="116" fillId="12" borderId="86" xfId="0" applyNumberFormat="1" applyFont="1" applyFill="1" applyBorder="1" applyAlignment="1" applyProtection="1">
      <alignment horizontal="center" vertical="center" wrapText="1"/>
      <protection locked="0"/>
    </xf>
    <xf numFmtId="164" fontId="116" fillId="12" borderId="88" xfId="0" applyNumberFormat="1" applyFont="1" applyFill="1" applyBorder="1" applyAlignment="1" applyProtection="1">
      <alignment horizontal="center" vertical="center" wrapText="1"/>
      <protection locked="0"/>
    </xf>
    <xf numFmtId="164" fontId="75" fillId="3" borderId="47" xfId="0" applyNumberFormat="1" applyFont="1" applyFill="1" applyBorder="1" applyAlignment="1" applyProtection="1">
      <alignment horizontal="center" vertical="center" wrapText="1"/>
    </xf>
    <xf numFmtId="0" fontId="27" fillId="0" borderId="0" xfId="0" applyFont="1" applyFill="1" applyBorder="1" applyAlignment="1" applyProtection="1">
      <alignment horizontal="center" vertical="top"/>
    </xf>
    <xf numFmtId="0" fontId="43" fillId="0" borderId="0" xfId="0" applyFont="1" applyAlignment="1" applyProtection="1">
      <alignment vertical="top" wrapText="1"/>
    </xf>
    <xf numFmtId="0" fontId="115" fillId="12" borderId="22" xfId="0" applyFont="1" applyFill="1" applyBorder="1" applyAlignment="1" applyProtection="1">
      <alignment vertical="center" wrapText="1"/>
      <protection locked="0"/>
    </xf>
    <xf numFmtId="0" fontId="115" fillId="12" borderId="23" xfId="0" applyFont="1" applyFill="1" applyBorder="1" applyAlignment="1" applyProtection="1">
      <alignment vertical="center" wrapText="1"/>
      <protection locked="0"/>
    </xf>
    <xf numFmtId="0" fontId="115" fillId="12" borderId="24" xfId="0" applyFont="1" applyFill="1" applyBorder="1" applyAlignment="1" applyProtection="1">
      <alignment vertical="center" wrapText="1"/>
      <protection locked="0"/>
    </xf>
    <xf numFmtId="0" fontId="44" fillId="0" borderId="0" xfId="0" applyFont="1" applyBorder="1" applyAlignment="1" applyProtection="1">
      <alignment vertical="center" wrapText="1"/>
    </xf>
    <xf numFmtId="0" fontId="27" fillId="5" borderId="25" xfId="0" applyFont="1" applyFill="1" applyBorder="1" applyAlignment="1" applyProtection="1">
      <alignment vertical="center"/>
    </xf>
    <xf numFmtId="0" fontId="27" fillId="5" borderId="13" xfId="0" applyFont="1" applyFill="1" applyBorder="1" applyAlignment="1" applyProtection="1">
      <alignment vertical="center"/>
    </xf>
    <xf numFmtId="0" fontId="27" fillId="5" borderId="32" xfId="0" applyFont="1" applyFill="1" applyBorder="1" applyAlignment="1" applyProtection="1">
      <alignment vertical="center"/>
    </xf>
    <xf numFmtId="0" fontId="27" fillId="5" borderId="29" xfId="0" applyFont="1" applyFill="1" applyBorder="1" applyAlignment="1" applyProtection="1">
      <alignment vertical="center"/>
    </xf>
    <xf numFmtId="0" fontId="24" fillId="0" borderId="44" xfId="0" applyFont="1" applyFill="1" applyBorder="1" applyAlignment="1" applyProtection="1">
      <alignment horizontal="center" vertical="top"/>
    </xf>
    <xf numFmtId="0" fontId="24" fillId="0" borderId="45" xfId="0" applyFont="1" applyFill="1" applyBorder="1" applyAlignment="1" applyProtection="1">
      <alignment horizontal="center" vertical="top"/>
    </xf>
    <xf numFmtId="0" fontId="24" fillId="0" borderId="46" xfId="0" applyFont="1" applyFill="1" applyBorder="1" applyAlignment="1" applyProtection="1">
      <alignment horizontal="center" vertical="top"/>
    </xf>
    <xf numFmtId="164" fontId="115" fillId="12" borderId="79" xfId="0" applyNumberFormat="1" applyFont="1" applyFill="1" applyBorder="1" applyAlignment="1" applyProtection="1">
      <alignment horizontal="center" vertical="center" wrapText="1"/>
      <protection locked="0"/>
    </xf>
    <xf numFmtId="164" fontId="115" fillId="12" borderId="81" xfId="0" applyNumberFormat="1" applyFont="1" applyFill="1" applyBorder="1" applyAlignment="1" applyProtection="1">
      <alignment horizontal="center" vertical="center" wrapText="1"/>
      <protection locked="0"/>
    </xf>
    <xf numFmtId="164" fontId="115" fillId="12" borderId="82" xfId="0" applyNumberFormat="1" applyFont="1" applyFill="1" applyBorder="1" applyAlignment="1" applyProtection="1">
      <alignment horizontal="center" vertical="center" wrapText="1"/>
      <protection locked="0"/>
    </xf>
    <xf numFmtId="164" fontId="115" fillId="12" borderId="84" xfId="0" applyNumberFormat="1" applyFont="1" applyFill="1" applyBorder="1" applyAlignment="1" applyProtection="1">
      <alignment horizontal="center" vertical="center" wrapText="1"/>
      <protection locked="0"/>
    </xf>
    <xf numFmtId="0" fontId="21" fillId="5" borderId="44" xfId="0" applyFont="1" applyFill="1" applyBorder="1" applyAlignment="1" applyProtection="1">
      <alignment vertical="center" wrapText="1"/>
    </xf>
    <xf numFmtId="0" fontId="37" fillId="5" borderId="45" xfId="0" applyFont="1" applyFill="1" applyBorder="1" applyAlignment="1" applyProtection="1">
      <alignment vertical="center" wrapText="1"/>
    </xf>
    <xf numFmtId="0" fontId="37" fillId="5" borderId="46" xfId="0" applyFont="1" applyFill="1" applyBorder="1" applyAlignment="1" applyProtection="1">
      <alignment vertical="center" wrapText="1"/>
    </xf>
    <xf numFmtId="0" fontId="119" fillId="12" borderId="29" xfId="0" applyFont="1" applyFill="1" applyBorder="1" applyAlignment="1" applyProtection="1">
      <alignment vertical="center"/>
      <protection locked="0"/>
    </xf>
    <xf numFmtId="0" fontId="120" fillId="12" borderId="29" xfId="0" applyFont="1" applyFill="1" applyBorder="1" applyAlignment="1" applyProtection="1">
      <alignment vertical="center"/>
      <protection locked="0"/>
    </xf>
    <xf numFmtId="0" fontId="120" fillId="12" borderId="30" xfId="0" applyFont="1" applyFill="1" applyBorder="1" applyAlignment="1" applyProtection="1">
      <alignment vertical="center"/>
      <protection locked="0"/>
    </xf>
    <xf numFmtId="0" fontId="27" fillId="0" borderId="56" xfId="0" quotePrefix="1" applyFont="1" applyFill="1" applyBorder="1" applyAlignment="1" applyProtection="1">
      <alignment vertical="top"/>
    </xf>
    <xf numFmtId="0" fontId="62" fillId="0" borderId="25" xfId="0" applyFont="1" applyFill="1" applyBorder="1" applyAlignment="1" applyProtection="1">
      <alignment horizontal="left" vertical="top" wrapText="1"/>
    </xf>
    <xf numFmtId="0" fontId="62" fillId="0" borderId="13" xfId="0" applyFont="1" applyFill="1" applyBorder="1" applyAlignment="1" applyProtection="1">
      <alignment horizontal="left" vertical="top" wrapText="1"/>
    </xf>
    <xf numFmtId="0" fontId="44" fillId="0" borderId="44" xfId="0" applyFont="1" applyFill="1" applyBorder="1" applyAlignment="1" applyProtection="1">
      <alignment horizontal="center" vertical="top" wrapText="1"/>
    </xf>
    <xf numFmtId="0" fontId="44" fillId="0" borderId="45" xfId="0" applyFont="1" applyFill="1" applyBorder="1" applyAlignment="1" applyProtection="1">
      <alignment horizontal="center" vertical="top" wrapText="1"/>
    </xf>
    <xf numFmtId="0" fontId="44" fillId="0" borderId="46" xfId="0" applyFont="1" applyFill="1" applyBorder="1" applyAlignment="1" applyProtection="1">
      <alignment horizontal="center" vertical="top" wrapText="1"/>
    </xf>
    <xf numFmtId="0" fontId="27" fillId="0" borderId="56" xfId="0" quotePrefix="1" applyFont="1" applyFill="1" applyBorder="1" applyAlignment="1" applyProtection="1">
      <alignment horizontal="left" vertical="top" wrapText="1"/>
    </xf>
    <xf numFmtId="0" fontId="24" fillId="0" borderId="15" xfId="0" applyFont="1" applyFill="1" applyBorder="1" applyAlignment="1" applyProtection="1">
      <alignment horizontal="left" vertical="top" wrapText="1"/>
    </xf>
    <xf numFmtId="0" fontId="24" fillId="0" borderId="57" xfId="0" applyFont="1" applyFill="1" applyBorder="1" applyAlignment="1" applyProtection="1">
      <alignment horizontal="left" vertical="top" wrapText="1"/>
    </xf>
    <xf numFmtId="0" fontId="21" fillId="0" borderId="9" xfId="0" applyFont="1" applyBorder="1" applyAlignment="1" applyProtection="1">
      <alignment horizontal="center" vertical="center" wrapText="1"/>
    </xf>
    <xf numFmtId="0" fontId="22" fillId="0" borderId="6" xfId="0" applyFont="1" applyBorder="1" applyAlignment="1" applyProtection="1">
      <alignment horizontal="center" vertical="center" wrapText="1"/>
    </xf>
    <xf numFmtId="0" fontId="44" fillId="0" borderId="32" xfId="0" quotePrefix="1" applyFont="1" applyFill="1" applyBorder="1" applyAlignment="1" applyProtection="1">
      <alignment horizontal="left" vertical="top" wrapText="1"/>
    </xf>
    <xf numFmtId="0" fontId="44" fillId="0" borderId="29" xfId="0" applyFont="1" applyFill="1" applyBorder="1" applyAlignment="1" applyProtection="1">
      <alignment horizontal="left" vertical="top" wrapText="1"/>
    </xf>
    <xf numFmtId="164" fontId="79" fillId="3" borderId="43" xfId="0" applyNumberFormat="1" applyFont="1" applyFill="1" applyBorder="1" applyAlignment="1" applyProtection="1">
      <alignment horizontal="center" vertical="center" wrapText="1"/>
    </xf>
    <xf numFmtId="164" fontId="79" fillId="3" borderId="38" xfId="0" applyNumberFormat="1" applyFont="1" applyFill="1" applyBorder="1" applyAlignment="1" applyProtection="1">
      <alignment horizontal="center" vertical="center" wrapText="1"/>
    </xf>
    <xf numFmtId="164" fontId="115" fillId="12" borderId="60" xfId="0" applyNumberFormat="1" applyFont="1" applyFill="1" applyBorder="1" applyAlignment="1" applyProtection="1">
      <alignment horizontal="center" vertical="center" wrapText="1"/>
      <protection locked="0"/>
    </xf>
    <xf numFmtId="164" fontId="115" fillId="12" borderId="62" xfId="0" applyNumberFormat="1" applyFont="1" applyFill="1" applyBorder="1" applyAlignment="1" applyProtection="1">
      <alignment horizontal="center" vertical="center" wrapText="1"/>
      <protection locked="0"/>
    </xf>
    <xf numFmtId="0" fontId="24" fillId="6" borderId="75" xfId="0" applyFont="1" applyFill="1" applyBorder="1" applyAlignment="1" applyProtection="1">
      <alignment horizontal="center" vertical="center"/>
    </xf>
    <xf numFmtId="0" fontId="24" fillId="6" borderId="76" xfId="0" applyFont="1" applyFill="1" applyBorder="1" applyAlignment="1" applyProtection="1">
      <alignment horizontal="center" vertical="center"/>
    </xf>
    <xf numFmtId="0" fontId="25" fillId="0" borderId="56" xfId="0" applyFont="1" applyFill="1" applyBorder="1" applyAlignment="1" applyProtection="1">
      <alignment horizontal="left" vertical="top"/>
    </xf>
    <xf numFmtId="0" fontId="24" fillId="0" borderId="56" xfId="0" applyFont="1" applyFill="1" applyBorder="1" applyAlignment="1" applyProtection="1">
      <alignment horizontal="left" vertical="top"/>
    </xf>
    <xf numFmtId="0" fontId="27" fillId="0" borderId="15" xfId="0" applyFont="1" applyFill="1" applyBorder="1" applyAlignment="1" applyProtection="1">
      <alignment horizontal="left" vertical="top"/>
    </xf>
    <xf numFmtId="0" fontId="27" fillId="0" borderId="57" xfId="0" applyFont="1" applyFill="1" applyBorder="1" applyAlignment="1" applyProtection="1">
      <alignment horizontal="left" vertical="top"/>
    </xf>
    <xf numFmtId="0" fontId="40" fillId="0" borderId="56" xfId="0" applyFont="1" applyFill="1" applyBorder="1" applyAlignment="1" applyProtection="1">
      <alignment horizontal="left" vertical="top" wrapText="1"/>
    </xf>
    <xf numFmtId="0" fontId="38" fillId="0" borderId="15" xfId="0" applyFont="1" applyFill="1" applyBorder="1" applyAlignment="1" applyProtection="1">
      <alignment horizontal="left" vertical="top" wrapText="1"/>
    </xf>
    <xf numFmtId="0" fontId="38" fillId="0" borderId="57" xfId="0" applyFont="1" applyFill="1" applyBorder="1" applyAlignment="1" applyProtection="1">
      <alignment horizontal="left" vertical="top" wrapText="1"/>
    </xf>
    <xf numFmtId="0" fontId="108" fillId="13" borderId="41" xfId="0" applyFont="1" applyFill="1" applyBorder="1" applyAlignment="1" applyProtection="1">
      <alignment vertical="top" wrapText="1"/>
      <protection locked="0"/>
    </xf>
    <xf numFmtId="0" fontId="108" fillId="13" borderId="39" xfId="0" applyFont="1" applyFill="1" applyBorder="1" applyAlignment="1" applyProtection="1">
      <alignment vertical="top" wrapText="1"/>
      <protection locked="0"/>
    </xf>
    <xf numFmtId="0" fontId="108" fillId="13" borderId="40" xfId="0" applyFont="1" applyFill="1" applyBorder="1" applyAlignment="1" applyProtection="1">
      <alignment vertical="top" wrapText="1"/>
      <protection locked="0"/>
    </xf>
    <xf numFmtId="0" fontId="27" fillId="0" borderId="9" xfId="0" applyFont="1" applyBorder="1" applyAlignment="1" applyProtection="1">
      <alignment horizontal="center" vertical="center" wrapText="1"/>
    </xf>
    <xf numFmtId="0" fontId="27" fillId="0" borderId="6" xfId="0" applyFont="1" applyBorder="1" applyAlignment="1" applyProtection="1">
      <alignment horizontal="center" vertical="center" wrapText="1"/>
    </xf>
    <xf numFmtId="0" fontId="102" fillId="0" borderId="0" xfId="0" applyFont="1" applyAlignment="1" applyProtection="1">
      <alignment horizontal="right" vertical="center" wrapText="1"/>
    </xf>
    <xf numFmtId="164" fontId="29" fillId="12" borderId="44" xfId="0" applyNumberFormat="1" applyFont="1" applyFill="1" applyBorder="1" applyAlignment="1" applyProtection="1">
      <alignment horizontal="center" vertical="center"/>
      <protection locked="0"/>
    </xf>
    <xf numFmtId="164" fontId="29" fillId="12" borderId="45" xfId="0" applyNumberFormat="1" applyFont="1" applyFill="1" applyBorder="1" applyAlignment="1" applyProtection="1">
      <alignment horizontal="center" vertical="center"/>
      <protection locked="0"/>
    </xf>
    <xf numFmtId="164" fontId="29" fillId="12" borderId="46" xfId="0" applyNumberFormat="1" applyFont="1" applyFill="1" applyBorder="1" applyAlignment="1" applyProtection="1">
      <alignment horizontal="center" vertical="center"/>
      <protection locked="0"/>
    </xf>
    <xf numFmtId="0" fontId="27" fillId="12" borderId="14" xfId="0" applyFont="1" applyFill="1" applyBorder="1" applyAlignment="1" applyProtection="1">
      <alignment horizontal="left" vertical="center" wrapText="1"/>
      <protection locked="0"/>
    </xf>
    <xf numFmtId="0" fontId="27" fillId="12" borderId="15" xfId="0" applyFont="1" applyFill="1" applyBorder="1" applyAlignment="1" applyProtection="1">
      <alignment horizontal="left" vertical="center" wrapText="1"/>
      <protection locked="0"/>
    </xf>
    <xf numFmtId="0" fontId="27" fillId="12" borderId="16" xfId="0" applyFont="1" applyFill="1" applyBorder="1" applyAlignment="1" applyProtection="1">
      <alignment horizontal="left" vertical="center" wrapText="1"/>
      <protection locked="0"/>
    </xf>
    <xf numFmtId="0" fontId="17" fillId="5" borderId="9" xfId="0" applyFont="1" applyFill="1" applyBorder="1" applyAlignment="1" applyProtection="1">
      <alignment wrapText="1"/>
    </xf>
    <xf numFmtId="0" fontId="17" fillId="5" borderId="8" xfId="0" applyFont="1" applyFill="1" applyBorder="1" applyAlignment="1" applyProtection="1">
      <alignment wrapText="1"/>
    </xf>
    <xf numFmtId="0" fontId="14" fillId="5" borderId="74" xfId="0" applyFont="1" applyFill="1" applyBorder="1" applyProtection="1"/>
    <xf numFmtId="0" fontId="14" fillId="5" borderId="5" xfId="0" applyFont="1" applyFill="1" applyBorder="1" applyProtection="1"/>
    <xf numFmtId="0" fontId="14" fillId="5" borderId="73" xfId="0" applyFont="1" applyFill="1" applyBorder="1" applyProtection="1"/>
    <xf numFmtId="0" fontId="14" fillId="5" borderId="66" xfId="0" applyFont="1" applyFill="1" applyBorder="1" applyProtection="1"/>
    <xf numFmtId="0" fontId="14" fillId="5" borderId="2" xfId="0" applyFont="1" applyFill="1" applyBorder="1" applyProtection="1"/>
    <xf numFmtId="0" fontId="14" fillId="5" borderId="67" xfId="0" applyFont="1" applyFill="1" applyBorder="1" applyProtection="1"/>
    <xf numFmtId="0" fontId="44" fillId="5" borderId="10" xfId="0" applyFont="1" applyFill="1" applyBorder="1" applyAlignment="1" applyProtection="1">
      <alignment vertical="center" wrapText="1"/>
    </xf>
    <xf numFmtId="0" fontId="44" fillId="5" borderId="0" xfId="0" applyFont="1" applyFill="1" applyBorder="1" applyAlignment="1" applyProtection="1">
      <alignment vertical="center" wrapText="1"/>
    </xf>
    <xf numFmtId="0" fontId="44" fillId="5" borderId="56" xfId="0" applyFont="1" applyFill="1" applyBorder="1" applyAlignment="1" applyProtection="1">
      <alignment vertical="center" wrapText="1"/>
    </xf>
    <xf numFmtId="0" fontId="44" fillId="5" borderId="93" xfId="0" applyFont="1" applyFill="1" applyBorder="1" applyAlignment="1" applyProtection="1">
      <alignment vertical="center" wrapText="1"/>
    </xf>
    <xf numFmtId="0" fontId="42" fillId="0" borderId="0" xfId="0" applyFont="1" applyAlignment="1" applyProtection="1">
      <alignment horizontal="left" wrapText="1"/>
    </xf>
    <xf numFmtId="0" fontId="136" fillId="15" borderId="13" xfId="0" applyFont="1" applyFill="1" applyBorder="1" applyAlignment="1">
      <alignment horizontal="left" vertical="center" wrapText="1"/>
    </xf>
    <xf numFmtId="0" fontId="110" fillId="15" borderId="0" xfId="0" applyFont="1" applyFill="1" applyAlignment="1">
      <alignment horizontal="left" vertical="center" wrapText="1"/>
    </xf>
    <xf numFmtId="0" fontId="110" fillId="15" borderId="66" xfId="0" applyFont="1" applyFill="1" applyBorder="1" applyAlignment="1">
      <alignment horizontal="left" vertical="center" wrapText="1"/>
    </xf>
    <xf numFmtId="0" fontId="110" fillId="15" borderId="2" xfId="0" applyFont="1" applyFill="1" applyBorder="1" applyAlignment="1">
      <alignment horizontal="left" vertical="center" wrapText="1"/>
    </xf>
    <xf numFmtId="0" fontId="110" fillId="15" borderId="67" xfId="0" applyFont="1" applyFill="1" applyBorder="1" applyAlignment="1">
      <alignment horizontal="left" vertical="center" wrapText="1"/>
    </xf>
    <xf numFmtId="0" fontId="121" fillId="0" borderId="111" xfId="0" applyFont="1" applyBorder="1" applyAlignment="1" applyProtection="1">
      <alignment horizontal="center" vertical="center" wrapText="1"/>
    </xf>
    <xf numFmtId="0" fontId="121" fillId="0" borderId="110" xfId="0" applyFont="1" applyBorder="1" applyAlignment="1" applyProtection="1">
      <alignment horizontal="center" vertical="center" wrapText="1"/>
    </xf>
    <xf numFmtId="0" fontId="121" fillId="0" borderId="0" xfId="0" applyFont="1" applyBorder="1" applyAlignment="1" applyProtection="1">
      <alignment horizontal="center" vertical="center" wrapText="1"/>
    </xf>
    <xf numFmtId="0" fontId="121" fillId="0" borderId="112" xfId="0" applyFont="1" applyBorder="1" applyAlignment="1" applyProtection="1">
      <alignment horizontal="center" vertical="center" wrapText="1"/>
    </xf>
    <xf numFmtId="0" fontId="121" fillId="0" borderId="105" xfId="0" applyFont="1" applyBorder="1" applyAlignment="1" applyProtection="1">
      <alignment horizontal="center" vertical="center" wrapText="1"/>
    </xf>
    <xf numFmtId="0" fontId="110" fillId="0" borderId="66" xfId="0" applyFont="1" applyBorder="1" applyAlignment="1">
      <alignment horizontal="center" wrapText="1"/>
    </xf>
    <xf numFmtId="0" fontId="110" fillId="0" borderId="67" xfId="0" applyFont="1" applyBorder="1" applyAlignment="1">
      <alignment horizontal="center" wrapText="1"/>
    </xf>
    <xf numFmtId="0" fontId="0" fillId="0" borderId="98" xfId="0" applyBorder="1" applyAlignment="1">
      <alignment horizontal="center"/>
    </xf>
    <xf numFmtId="0" fontId="0" fillId="0" borderId="76" xfId="0" applyBorder="1" applyAlignment="1">
      <alignment horizontal="center"/>
    </xf>
    <xf numFmtId="0" fontId="110" fillId="0" borderId="2" xfId="0" applyFont="1" applyBorder="1" applyAlignment="1">
      <alignment horizontal="center" wrapText="1"/>
    </xf>
    <xf numFmtId="0" fontId="0" fillId="0" borderId="98" xfId="0" applyBorder="1" applyAlignment="1">
      <alignment horizontal="center" wrapText="1"/>
    </xf>
    <xf numFmtId="0" fontId="0" fillId="0" borderId="76" xfId="0" applyBorder="1" applyAlignment="1">
      <alignment horizontal="center" wrapText="1"/>
    </xf>
    <xf numFmtId="0" fontId="0" fillId="0" borderId="66" xfId="0" applyBorder="1" applyAlignment="1">
      <alignment horizontal="center"/>
    </xf>
    <xf numFmtId="0" fontId="0" fillId="0" borderId="67" xfId="0" applyBorder="1" applyAlignment="1">
      <alignment horizontal="center"/>
    </xf>
    <xf numFmtId="0" fontId="129" fillId="0" borderId="0" xfId="0" applyFont="1" applyAlignment="1">
      <alignment horizontal="center" vertical="center"/>
    </xf>
    <xf numFmtId="0" fontId="128" fillId="0" borderId="9" xfId="0" applyFont="1" applyBorder="1" applyAlignment="1">
      <alignment horizontal="center" wrapText="1"/>
    </xf>
    <xf numFmtId="0" fontId="128" fillId="0" borderId="8" xfId="0" applyFont="1" applyBorder="1" applyAlignment="1">
      <alignment horizontal="center" wrapText="1"/>
    </xf>
    <xf numFmtId="0" fontId="128" fillId="0" borderId="6" xfId="0" applyFont="1" applyBorder="1" applyAlignment="1">
      <alignment horizontal="center" wrapText="1"/>
    </xf>
    <xf numFmtId="0" fontId="0" fillId="0" borderId="0" xfId="0" applyBorder="1" applyAlignment="1">
      <alignment horizontal="center"/>
    </xf>
    <xf numFmtId="0" fontId="0" fillId="0" borderId="11" xfId="0" applyBorder="1" applyAlignment="1">
      <alignment horizontal="center"/>
    </xf>
    <xf numFmtId="0" fontId="0" fillId="0" borderId="27" xfId="0" applyBorder="1" applyAlignment="1">
      <alignment horizontal="center" wrapText="1"/>
    </xf>
    <xf numFmtId="0" fontId="0" fillId="0" borderId="10" xfId="0" applyBorder="1" applyAlignment="1">
      <alignment horizontal="center" wrapText="1"/>
    </xf>
    <xf numFmtId="0" fontId="0" fillId="0" borderId="0" xfId="0" applyBorder="1" applyAlignment="1">
      <alignment horizontal="center" wrapText="1"/>
    </xf>
    <xf numFmtId="0" fontId="0" fillId="0" borderId="11" xfId="0" applyBorder="1" applyAlignment="1">
      <alignment horizontal="center" wrapText="1"/>
    </xf>
    <xf numFmtId="8" fontId="130" fillId="0" borderId="27" xfId="0" applyNumberFormat="1" applyFont="1" applyBorder="1" applyAlignment="1">
      <alignment horizontal="center" vertical="center" wrapText="1"/>
    </xf>
    <xf numFmtId="0" fontId="0" fillId="0" borderId="66" xfId="0" applyBorder="1" applyAlignment="1" applyProtection="1">
      <alignment horizontal="center"/>
    </xf>
    <xf numFmtId="0" fontId="0" fillId="0" borderId="67" xfId="0" applyBorder="1" applyAlignment="1" applyProtection="1">
      <alignment horizontal="center"/>
    </xf>
    <xf numFmtId="0" fontId="129" fillId="0" borderId="0" xfId="0" applyFont="1" applyAlignment="1" applyProtection="1">
      <alignment horizontal="center" vertical="center"/>
    </xf>
    <xf numFmtId="0" fontId="128" fillId="0" borderId="9" xfId="0" applyFont="1" applyBorder="1" applyAlignment="1" applyProtection="1">
      <alignment horizontal="center" wrapText="1"/>
    </xf>
    <xf numFmtId="0" fontId="128" fillId="0" borderId="8" xfId="0" applyFont="1" applyBorder="1" applyAlignment="1" applyProtection="1">
      <alignment horizontal="center" wrapText="1"/>
    </xf>
    <xf numFmtId="0" fontId="128" fillId="0" borderId="6" xfId="0" applyFont="1" applyBorder="1" applyAlignment="1" applyProtection="1">
      <alignment horizontal="center" wrapText="1"/>
    </xf>
    <xf numFmtId="0" fontId="0" fillId="0" borderId="0" xfId="0" applyBorder="1" applyAlignment="1" applyProtection="1">
      <alignment horizontal="center"/>
    </xf>
    <xf numFmtId="0" fontId="0" fillId="0" borderId="11" xfId="0" applyBorder="1" applyAlignment="1" applyProtection="1">
      <alignment horizontal="center"/>
    </xf>
    <xf numFmtId="0" fontId="0" fillId="0" borderId="27" xfId="0" applyBorder="1" applyAlignment="1" applyProtection="1">
      <alignment horizontal="center" wrapText="1"/>
    </xf>
    <xf numFmtId="0" fontId="0" fillId="0" borderId="10" xfId="0" applyBorder="1" applyAlignment="1" applyProtection="1">
      <alignment horizontal="center" wrapText="1"/>
    </xf>
    <xf numFmtId="0" fontId="0" fillId="0" borderId="0" xfId="0" applyBorder="1" applyAlignment="1" applyProtection="1">
      <alignment horizontal="center" wrapText="1"/>
    </xf>
    <xf numFmtId="0" fontId="0" fillId="0" borderId="11" xfId="0" applyBorder="1" applyAlignment="1" applyProtection="1">
      <alignment horizontal="center" wrapText="1"/>
    </xf>
    <xf numFmtId="8" fontId="130" fillId="0" borderId="27" xfId="0" applyNumberFormat="1" applyFont="1" applyBorder="1" applyAlignment="1" applyProtection="1">
      <alignment horizontal="center" vertical="center" wrapText="1"/>
    </xf>
  </cellXfs>
  <cellStyles count="4">
    <cellStyle name="Currency" xfId="1" builtinId="4"/>
    <cellStyle name="Currency 2" xfId="3"/>
    <cellStyle name="Normal" xfId="0" builtinId="0"/>
    <cellStyle name="Percent" xfId="2" builtinId="5"/>
  </cellStyles>
  <dxfs count="0"/>
  <tableStyles count="0" defaultTableStyle="TableStyleMedium2" defaultPivotStyle="PivotStyleLight16"/>
  <colors>
    <mruColors>
      <color rgb="FFEBF3DE"/>
      <color rgb="FFC2E5EC"/>
      <color rgb="FFE7E4D5"/>
      <color rgb="FFF5E4E3"/>
      <color rgb="FFF5F8EE"/>
      <color rgb="FFE1EACE"/>
      <color rgb="FFBFE4EB"/>
      <color rgb="FFB9E1E9"/>
      <color rgb="FFCDE9EF"/>
      <color rgb="FFE3EBD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42581</xdr:colOff>
      <xdr:row>1</xdr:row>
      <xdr:rowOff>19050</xdr:rowOff>
    </xdr:from>
    <xdr:to>
      <xdr:col>3</xdr:col>
      <xdr:colOff>676275</xdr:colOff>
      <xdr:row>3</xdr:row>
      <xdr:rowOff>261194</xdr:rowOff>
    </xdr:to>
    <xdr:pic>
      <xdr:nvPicPr>
        <xdr:cNvPr id="1025" name="Picture 1" descr="Description: Jobs Section IMPORTANT ANNOUNCEMENT">
          <a:extLst>
            <a:ext uri="{FF2B5EF4-FFF2-40B4-BE49-F238E27FC236}">
              <a16:creationId xmlns:a16="http://schemas.microsoft.com/office/drawing/2014/main" xmlns="" id="{00000000-0008-0000-0000-000001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46045" y="100693"/>
          <a:ext cx="1572587" cy="908894"/>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F425"/>
  <sheetViews>
    <sheetView tabSelected="1" view="pageBreakPreview" zoomScale="85" zoomScaleNormal="100" zoomScaleSheetLayoutView="85" workbookViewId="0">
      <selection activeCell="G16" sqref="G16"/>
    </sheetView>
  </sheetViews>
  <sheetFormatPr defaultColWidth="9.140625" defaultRowHeight="15" x14ac:dyDescent="0.25"/>
  <cols>
    <col min="1" max="1" width="6.7109375" style="112" customWidth="1"/>
    <col min="2" max="2" width="0.7109375" style="199" customWidth="1"/>
    <col min="3" max="3" width="14.140625" style="112" customWidth="1"/>
    <col min="4" max="4" width="27" style="112" customWidth="1"/>
    <col min="5" max="5" width="22.42578125" style="112" customWidth="1"/>
    <col min="6" max="6" width="25.140625" style="112" customWidth="1"/>
    <col min="7" max="7" width="26.42578125" style="112" customWidth="1"/>
    <col min="8" max="8" width="29" style="101" customWidth="1"/>
    <col min="9" max="9" width="0.85546875" style="199" customWidth="1"/>
    <col min="10" max="10" width="1.42578125" style="199" customWidth="1"/>
    <col min="11" max="11" width="31.7109375" style="112" hidden="1" customWidth="1"/>
    <col min="12" max="12" width="9.140625" style="112" hidden="1" customWidth="1"/>
    <col min="13" max="13" width="9.7109375" style="112" hidden="1" customWidth="1"/>
    <col min="14" max="14" width="11.7109375" style="112" hidden="1" customWidth="1"/>
    <col min="15" max="15" width="13.42578125" style="112" hidden="1" customWidth="1"/>
    <col min="16" max="16" width="14.140625" style="112" hidden="1" customWidth="1"/>
    <col min="17" max="17" width="32.85546875" style="112" hidden="1" customWidth="1"/>
    <col min="18" max="18" width="26.28515625" style="112" hidden="1" customWidth="1"/>
    <col min="19" max="19" width="25.140625" style="112" hidden="1" customWidth="1"/>
    <col min="20" max="23" width="0" style="112" hidden="1" customWidth="1"/>
    <col min="24" max="24" width="9" style="112" hidden="1" customWidth="1"/>
    <col min="25" max="25" width="10.28515625" style="112" hidden="1" customWidth="1"/>
    <col min="26" max="26" width="0" style="112" hidden="1" customWidth="1"/>
    <col min="27" max="27" width="3.42578125" style="112" hidden="1" customWidth="1"/>
    <col min="28" max="28" width="8.28515625" style="112" hidden="1" customWidth="1"/>
    <col min="29" max="29" width="21.42578125" style="112" hidden="1" customWidth="1"/>
    <col min="30" max="30" width="32" style="112" hidden="1" customWidth="1"/>
    <col min="31" max="37" width="0" style="112" hidden="1" customWidth="1"/>
    <col min="38" max="16384" width="9.140625" style="112"/>
  </cols>
  <sheetData>
    <row r="1" spans="1:18" s="18" customFormat="1" ht="6" customHeight="1" x14ac:dyDescent="0.35">
      <c r="B1" s="43"/>
      <c r="C1" s="11"/>
      <c r="D1" s="11"/>
      <c r="E1" s="11"/>
      <c r="F1" s="11"/>
      <c r="G1" s="11"/>
      <c r="H1" s="44"/>
      <c r="I1" s="43"/>
      <c r="J1" s="43"/>
    </row>
    <row r="2" spans="1:18" s="18" customFormat="1" ht="36.75" customHeight="1" x14ac:dyDescent="0.25">
      <c r="B2" s="43"/>
      <c r="C2" s="520"/>
      <c r="D2" s="522" t="s">
        <v>190</v>
      </c>
      <c r="E2" s="522"/>
      <c r="F2" s="522"/>
      <c r="G2" s="522"/>
      <c r="H2" s="522"/>
      <c r="I2" s="43"/>
      <c r="J2" s="43"/>
      <c r="K2" s="332" t="str">
        <f>Applicable_Date_Formatted</f>
        <v>7 January 2022</v>
      </c>
      <c r="L2" s="331"/>
      <c r="N2" s="331"/>
      <c r="O2" s="331"/>
      <c r="P2" s="236"/>
      <c r="Q2" s="236"/>
      <c r="R2" s="236"/>
    </row>
    <row r="3" spans="1:18" s="45" customFormat="1" ht="15.75" x14ac:dyDescent="0.25">
      <c r="B3" s="43"/>
      <c r="C3" s="521"/>
      <c r="D3" s="525" t="s">
        <v>0</v>
      </c>
      <c r="E3" s="525"/>
      <c r="F3" s="525"/>
      <c r="G3" s="525"/>
      <c r="H3" s="525"/>
      <c r="I3" s="43"/>
      <c r="J3" s="43"/>
      <c r="L3" s="237"/>
      <c r="M3" s="235"/>
      <c r="N3" s="237"/>
      <c r="O3" s="237"/>
      <c r="P3" s="236"/>
      <c r="Q3" s="238"/>
      <c r="R3" s="238"/>
    </row>
    <row r="4" spans="1:18" s="18" customFormat="1" ht="16.5" customHeight="1" x14ac:dyDescent="0.25">
      <c r="B4" s="43"/>
      <c r="C4" s="521"/>
      <c r="D4" s="523" t="s">
        <v>255</v>
      </c>
      <c r="E4" s="524"/>
      <c r="F4" s="524"/>
      <c r="G4" s="524"/>
      <c r="H4" s="524"/>
      <c r="I4" s="43"/>
      <c r="J4" s="43"/>
      <c r="K4" s="45"/>
      <c r="L4" s="238"/>
      <c r="M4" s="238"/>
      <c r="N4" s="239"/>
      <c r="O4" s="239"/>
      <c r="P4" s="238"/>
      <c r="Q4" s="236"/>
      <c r="R4" s="236"/>
    </row>
    <row r="5" spans="1:18" s="18" customFormat="1" ht="17.25" customHeight="1" x14ac:dyDescent="0.25">
      <c r="B5" s="43"/>
      <c r="C5" s="521"/>
      <c r="D5" s="876" t="str">
        <f>"Form to be used in respect of assessments relating to any day on or after "&amp;Applicable_Date_Formatted</f>
        <v>Form to be used in respect of assessments relating to any day on or after 7 January 2022</v>
      </c>
      <c r="E5" s="524"/>
      <c r="F5" s="524"/>
      <c r="G5" s="524"/>
      <c r="H5" s="524"/>
      <c r="I5" s="43"/>
      <c r="J5" s="43"/>
      <c r="K5" s="45"/>
      <c r="L5" s="238"/>
      <c r="M5" s="238"/>
      <c r="N5" s="239"/>
      <c r="O5" s="239"/>
      <c r="P5" s="238"/>
      <c r="Q5" s="236"/>
      <c r="R5" s="236"/>
    </row>
    <row r="6" spans="1:18" s="18" customFormat="1" ht="6.75" customHeight="1" x14ac:dyDescent="0.25">
      <c r="B6" s="43"/>
      <c r="C6" s="521"/>
      <c r="D6" s="46"/>
      <c r="E6" s="46"/>
      <c r="F6" s="46"/>
      <c r="G6" s="46"/>
      <c r="H6" s="47"/>
      <c r="I6" s="43"/>
      <c r="J6" s="43"/>
      <c r="L6" s="236"/>
      <c r="M6" s="236"/>
      <c r="N6" s="236"/>
      <c r="O6" s="236"/>
      <c r="P6" s="236"/>
      <c r="Q6" s="236"/>
      <c r="R6" s="236"/>
    </row>
    <row r="7" spans="1:18" s="18" customFormat="1" ht="27" customHeight="1" thickBot="1" x14ac:dyDescent="0.6">
      <c r="B7" s="43"/>
      <c r="C7" s="563" t="s">
        <v>37</v>
      </c>
      <c r="D7" s="563"/>
      <c r="E7" s="563"/>
      <c r="F7" s="563"/>
      <c r="G7" s="563"/>
      <c r="H7" s="563"/>
      <c r="I7" s="43"/>
      <c r="J7" s="43"/>
      <c r="L7" s="236"/>
      <c r="M7" s="236"/>
      <c r="N7" s="236"/>
      <c r="O7" s="236"/>
      <c r="P7" s="236"/>
      <c r="Q7" s="236"/>
      <c r="R7" s="236"/>
    </row>
    <row r="8" spans="1:18" s="18" customFormat="1" ht="22.5" customHeight="1" thickBot="1" x14ac:dyDescent="0.4">
      <c r="A8" s="48"/>
      <c r="B8" s="49"/>
      <c r="C8" s="564" t="s">
        <v>129</v>
      </c>
      <c r="D8" s="565"/>
      <c r="E8" s="565"/>
      <c r="F8" s="565"/>
      <c r="G8" s="565"/>
      <c r="H8" s="566"/>
      <c r="I8" s="49"/>
      <c r="J8" s="49"/>
      <c r="K8" s="48"/>
    </row>
    <row r="9" spans="1:18" s="18" customFormat="1" ht="6.75" customHeight="1" x14ac:dyDescent="0.35">
      <c r="B9" s="43"/>
      <c r="C9" s="50"/>
      <c r="D9" s="46"/>
      <c r="E9" s="46"/>
      <c r="F9" s="46"/>
      <c r="G9" s="46"/>
      <c r="H9" s="47"/>
      <c r="I9" s="43"/>
      <c r="J9" s="43"/>
    </row>
    <row r="10" spans="1:18" s="48" customFormat="1" ht="7.5" customHeight="1" x14ac:dyDescent="0.35">
      <c r="B10" s="49"/>
      <c r="C10" s="51"/>
      <c r="D10" s="52"/>
      <c r="E10" s="52"/>
      <c r="F10" s="52"/>
      <c r="G10" s="52"/>
      <c r="H10" s="53"/>
      <c r="I10" s="49"/>
      <c r="J10" s="49"/>
    </row>
    <row r="11" spans="1:18" s="18" customFormat="1" ht="15" customHeight="1" x14ac:dyDescent="0.35">
      <c r="B11" s="49"/>
      <c r="C11" s="680" t="s">
        <v>44</v>
      </c>
      <c r="D11" s="681"/>
      <c r="E11" s="241"/>
      <c r="F11" s="241"/>
      <c r="G11" s="241"/>
      <c r="H11" s="242"/>
      <c r="I11" s="49"/>
      <c r="J11" s="49"/>
    </row>
    <row r="12" spans="1:18" s="54" customFormat="1" ht="7.5" customHeight="1" thickBot="1" x14ac:dyDescent="0.4">
      <c r="B12" s="49"/>
      <c r="C12" s="243"/>
      <c r="D12" s="244"/>
      <c r="E12" s="244"/>
      <c r="F12" s="245"/>
      <c r="G12" s="246"/>
      <c r="H12" s="247"/>
      <c r="I12" s="49"/>
      <c r="J12" s="49"/>
    </row>
    <row r="13" spans="1:18" s="55" customFormat="1" ht="16.5" customHeight="1" x14ac:dyDescent="0.3">
      <c r="B13" s="56"/>
      <c r="C13" s="552" t="s">
        <v>164</v>
      </c>
      <c r="D13" s="553"/>
      <c r="E13" s="553"/>
      <c r="F13" s="554"/>
      <c r="G13" s="542" t="s">
        <v>165</v>
      </c>
      <c r="H13" s="543"/>
      <c r="I13" s="56"/>
      <c r="J13" s="56"/>
      <c r="K13" s="434" t="s">
        <v>262</v>
      </c>
      <c r="L13" s="435"/>
    </row>
    <row r="14" spans="1:18" s="18" customFormat="1" ht="33" customHeight="1" thickBot="1" x14ac:dyDescent="0.3">
      <c r="B14" s="49"/>
      <c r="C14" s="682"/>
      <c r="D14" s="683"/>
      <c r="E14" s="683"/>
      <c r="F14" s="684"/>
      <c r="G14" s="567"/>
      <c r="H14" s="568"/>
      <c r="I14" s="49"/>
      <c r="J14" s="49"/>
      <c r="K14" s="436"/>
      <c r="L14" s="437"/>
      <c r="M14"/>
      <c r="N14"/>
    </row>
    <row r="15" spans="1:18" s="18" customFormat="1" ht="15.95" thickBot="1" x14ac:dyDescent="0.4">
      <c r="B15" s="49"/>
      <c r="C15" s="248"/>
      <c r="D15" s="249"/>
      <c r="E15" s="249"/>
      <c r="F15" s="249"/>
      <c r="G15" s="254"/>
      <c r="H15" s="250"/>
      <c r="I15" s="49"/>
      <c r="J15" s="49"/>
    </row>
    <row r="16" spans="1:18" s="18" customFormat="1" ht="33" customHeight="1" thickBot="1" x14ac:dyDescent="0.35">
      <c r="B16" s="49"/>
      <c r="C16" s="555" t="s">
        <v>121</v>
      </c>
      <c r="D16" s="556"/>
      <c r="E16" s="556"/>
      <c r="F16" s="556"/>
      <c r="G16" s="419"/>
      <c r="H16" s="251"/>
      <c r="I16" s="49"/>
      <c r="J16" s="49"/>
    </row>
    <row r="17" spans="2:30" s="18" customFormat="1" ht="9" customHeight="1" x14ac:dyDescent="0.35">
      <c r="B17" s="49"/>
      <c r="C17" s="248"/>
      <c r="D17" s="249"/>
      <c r="E17" s="249"/>
      <c r="F17" s="249"/>
      <c r="G17" s="249"/>
      <c r="H17" s="250"/>
      <c r="I17" s="49"/>
      <c r="J17" s="49"/>
    </row>
    <row r="18" spans="2:30" s="18" customFormat="1" ht="9" customHeight="1" thickBot="1" x14ac:dyDescent="0.4">
      <c r="B18" s="49"/>
      <c r="C18" s="248"/>
      <c r="D18" s="249"/>
      <c r="E18" s="249"/>
      <c r="F18" s="249"/>
      <c r="G18" s="249"/>
      <c r="H18" s="250"/>
      <c r="I18" s="49"/>
      <c r="J18" s="49"/>
    </row>
    <row r="19" spans="2:30" s="18" customFormat="1" ht="15.6" x14ac:dyDescent="0.35">
      <c r="B19" s="49"/>
      <c r="C19" s="559" t="s">
        <v>38</v>
      </c>
      <c r="D19" s="560"/>
      <c r="E19" s="557" t="s">
        <v>39</v>
      </c>
      <c r="F19" s="560"/>
      <c r="G19" s="557" t="s">
        <v>40</v>
      </c>
      <c r="H19" s="558"/>
      <c r="I19" s="49"/>
      <c r="J19" s="49"/>
    </row>
    <row r="20" spans="2:30" s="18" customFormat="1" ht="46.5" customHeight="1" thickBot="1" x14ac:dyDescent="0.4">
      <c r="B20" s="49"/>
      <c r="C20" s="561" t="s">
        <v>97</v>
      </c>
      <c r="D20" s="562"/>
      <c r="E20" s="544" t="s">
        <v>98</v>
      </c>
      <c r="F20" s="545"/>
      <c r="G20" s="544" t="s">
        <v>128</v>
      </c>
      <c r="H20" s="546"/>
      <c r="I20" s="49"/>
      <c r="J20" s="49"/>
    </row>
    <row r="21" spans="2:30" s="18" customFormat="1" ht="32.25" customHeight="1" thickBot="1" x14ac:dyDescent="0.4">
      <c r="B21" s="49"/>
      <c r="C21" s="550" t="str">
        <f>IF(ISBLANK(Accommodation_Category),"",IF(Accommodation_Category="A","Category A","-"))</f>
        <v/>
      </c>
      <c r="D21" s="551"/>
      <c r="E21" s="550" t="str">
        <f>IF(ISBLANK(Accommodation_Category),"",IF(Accommodation_Category="B","Category B","-"))</f>
        <v/>
      </c>
      <c r="F21" s="551"/>
      <c r="G21" s="550" t="str">
        <f>IF(ISBLANK(Accommodation_Category),"",IF(Accommodation_Category="C","Category C","-"))</f>
        <v/>
      </c>
      <c r="H21" s="551"/>
      <c r="I21" s="49"/>
      <c r="J21" s="49"/>
      <c r="AA21" s="59"/>
      <c r="AB21" s="59"/>
      <c r="AC21" s="59"/>
      <c r="AD21" s="59"/>
    </row>
    <row r="22" spans="2:30" s="59" customFormat="1" ht="7.5" customHeight="1" x14ac:dyDescent="0.35">
      <c r="B22" s="49"/>
      <c r="C22" s="57"/>
      <c r="D22" s="49"/>
      <c r="E22" s="49"/>
      <c r="F22" s="49"/>
      <c r="G22" s="49"/>
      <c r="H22" s="58"/>
      <c r="I22" s="49"/>
      <c r="J22" s="49"/>
      <c r="AA22" s="18"/>
      <c r="AB22" s="18"/>
      <c r="AC22" s="18"/>
      <c r="AD22" s="18"/>
    </row>
    <row r="23" spans="2:30" s="18" customFormat="1" ht="30" customHeight="1" thickBot="1" x14ac:dyDescent="0.4">
      <c r="B23" s="43"/>
      <c r="C23" s="11"/>
      <c r="D23" s="11"/>
      <c r="E23" s="11"/>
      <c r="F23" s="11"/>
      <c r="G23" s="11"/>
      <c r="H23" s="19"/>
      <c r="I23" s="43"/>
      <c r="J23" s="43"/>
      <c r="AA23" s="61"/>
      <c r="AB23" s="61"/>
    </row>
    <row r="24" spans="2:30" s="18" customFormat="1" ht="39" customHeight="1" thickBot="1" x14ac:dyDescent="0.4">
      <c r="B24" s="43"/>
      <c r="C24" s="675" t="s">
        <v>1</v>
      </c>
      <c r="D24" s="676"/>
      <c r="E24" s="677"/>
      <c r="F24" s="678" t="s">
        <v>120</v>
      </c>
      <c r="G24" s="679"/>
      <c r="H24" s="679"/>
      <c r="I24" s="60"/>
      <c r="J24" s="60"/>
    </row>
    <row r="25" spans="2:30" s="18" customFormat="1" ht="33" customHeight="1" thickBot="1" x14ac:dyDescent="0.3">
      <c r="B25" s="43"/>
      <c r="C25" s="529" t="s">
        <v>42</v>
      </c>
      <c r="D25" s="530"/>
      <c r="E25" s="531"/>
      <c r="F25" s="532"/>
      <c r="G25" s="527"/>
      <c r="H25" s="528"/>
      <c r="I25" s="43"/>
      <c r="J25" s="43"/>
      <c r="AA25" s="62"/>
      <c r="AB25" s="62"/>
      <c r="AC25" s="62"/>
    </row>
    <row r="26" spans="2:30" s="18" customFormat="1" ht="25.5" customHeight="1" x14ac:dyDescent="0.25">
      <c r="B26" s="43"/>
      <c r="C26" s="533" t="s">
        <v>43</v>
      </c>
      <c r="D26" s="534"/>
      <c r="E26" s="535"/>
      <c r="F26" s="664"/>
      <c r="G26" s="665"/>
      <c r="H26" s="666"/>
      <c r="I26" s="43"/>
      <c r="J26" s="43"/>
      <c r="AA26" s="62"/>
      <c r="AB26" s="62"/>
      <c r="AC26" s="62"/>
    </row>
    <row r="27" spans="2:30" s="18" customFormat="1" ht="25.5" customHeight="1" x14ac:dyDescent="0.25">
      <c r="B27" s="43"/>
      <c r="C27" s="536"/>
      <c r="D27" s="537"/>
      <c r="E27" s="538"/>
      <c r="F27" s="547"/>
      <c r="G27" s="548"/>
      <c r="H27" s="549"/>
      <c r="I27" s="43"/>
      <c r="J27" s="43"/>
      <c r="AA27" s="62"/>
      <c r="AB27" s="62"/>
      <c r="AC27" s="62"/>
    </row>
    <row r="28" spans="2:30" s="18" customFormat="1" ht="25.5" customHeight="1" thickBot="1" x14ac:dyDescent="0.3">
      <c r="B28" s="43"/>
      <c r="C28" s="539"/>
      <c r="D28" s="540"/>
      <c r="E28" s="541"/>
      <c r="F28" s="573"/>
      <c r="G28" s="574"/>
      <c r="H28" s="575"/>
      <c r="I28" s="43"/>
      <c r="J28" s="43"/>
    </row>
    <row r="29" spans="2:30" s="18" customFormat="1" ht="33" customHeight="1" thickBot="1" x14ac:dyDescent="0.3">
      <c r="B29" s="43"/>
      <c r="C29" s="529" t="s">
        <v>45</v>
      </c>
      <c r="D29" s="530"/>
      <c r="E29" s="531"/>
      <c r="F29" s="526"/>
      <c r="G29" s="527"/>
      <c r="H29" s="528"/>
      <c r="I29" s="43"/>
      <c r="J29" s="43"/>
    </row>
    <row r="30" spans="2:30" s="18" customFormat="1" ht="33" customHeight="1" thickBot="1" x14ac:dyDescent="0.3">
      <c r="B30" s="43"/>
      <c r="C30" s="529" t="s">
        <v>2</v>
      </c>
      <c r="D30" s="530"/>
      <c r="E30" s="531"/>
      <c r="F30" s="526"/>
      <c r="G30" s="527"/>
      <c r="H30" s="528"/>
      <c r="I30" s="43"/>
      <c r="J30" s="43"/>
    </row>
    <row r="31" spans="2:30" s="18" customFormat="1" ht="51.75" customHeight="1" thickBot="1" x14ac:dyDescent="0.3">
      <c r="B31" s="43"/>
      <c r="C31" s="529" t="s">
        <v>3</v>
      </c>
      <c r="D31" s="530"/>
      <c r="E31" s="531"/>
      <c r="F31" s="526"/>
      <c r="G31" s="527"/>
      <c r="H31" s="528"/>
      <c r="I31" s="43"/>
      <c r="J31" s="43"/>
    </row>
    <row r="32" spans="2:30" s="18" customFormat="1" ht="32.25" customHeight="1" thickBot="1" x14ac:dyDescent="0.3">
      <c r="B32" s="43"/>
      <c r="C32" s="529" t="s">
        <v>28</v>
      </c>
      <c r="D32" s="530"/>
      <c r="E32" s="531"/>
      <c r="F32" s="526"/>
      <c r="G32" s="527"/>
      <c r="H32" s="528"/>
      <c r="I32" s="43"/>
      <c r="J32" s="43"/>
    </row>
    <row r="33" spans="2:10" s="18" customFormat="1" ht="18.75" thickBot="1" x14ac:dyDescent="0.3">
      <c r="B33" s="43"/>
      <c r="C33" s="63"/>
      <c r="D33" s="654"/>
      <c r="E33" s="654"/>
      <c r="F33" s="654"/>
      <c r="G33" s="654"/>
      <c r="H33" s="654"/>
      <c r="I33" s="43"/>
      <c r="J33" s="43"/>
    </row>
    <row r="34" spans="2:10" s="18" customFormat="1" ht="37.5" customHeight="1" thickBot="1" x14ac:dyDescent="0.3">
      <c r="B34" s="43"/>
      <c r="C34" s="670" t="s">
        <v>30</v>
      </c>
      <c r="D34" s="671"/>
      <c r="E34" s="671"/>
      <c r="F34" s="671"/>
      <c r="G34" s="671"/>
      <c r="H34" s="672"/>
      <c r="I34" s="43"/>
      <c r="J34" s="43"/>
    </row>
    <row r="35" spans="2:10" s="18" customFormat="1" ht="39.75" customHeight="1" thickBot="1" x14ac:dyDescent="0.3">
      <c r="B35" s="43"/>
      <c r="C35" s="529" t="s">
        <v>31</v>
      </c>
      <c r="D35" s="530"/>
      <c r="E35" s="531"/>
      <c r="F35" s="526"/>
      <c r="G35" s="527"/>
      <c r="H35" s="528"/>
      <c r="I35" s="43"/>
      <c r="J35" s="43"/>
    </row>
    <row r="36" spans="2:10" s="18" customFormat="1" ht="30" customHeight="1" x14ac:dyDescent="0.25">
      <c r="B36" s="43"/>
      <c r="C36" s="533" t="s">
        <v>32</v>
      </c>
      <c r="D36" s="534"/>
      <c r="E36" s="535"/>
      <c r="F36" s="664"/>
      <c r="G36" s="665"/>
      <c r="H36" s="666"/>
      <c r="I36" s="43"/>
      <c r="J36" s="43"/>
    </row>
    <row r="37" spans="2:10" s="18" customFormat="1" ht="30" customHeight="1" x14ac:dyDescent="0.25">
      <c r="B37" s="43"/>
      <c r="C37" s="536"/>
      <c r="D37" s="537"/>
      <c r="E37" s="538"/>
      <c r="F37" s="547"/>
      <c r="G37" s="548"/>
      <c r="H37" s="549"/>
      <c r="I37" s="43"/>
      <c r="J37" s="43"/>
    </row>
    <row r="38" spans="2:10" s="18" customFormat="1" ht="30" customHeight="1" thickBot="1" x14ac:dyDescent="0.3">
      <c r="B38" s="43"/>
      <c r="C38" s="539"/>
      <c r="D38" s="540"/>
      <c r="E38" s="541"/>
      <c r="F38" s="573"/>
      <c r="G38" s="574"/>
      <c r="H38" s="575"/>
      <c r="I38" s="43"/>
      <c r="J38" s="43"/>
    </row>
    <row r="39" spans="2:10" s="18" customFormat="1" ht="33" customHeight="1" thickBot="1" x14ac:dyDescent="0.3">
      <c r="B39" s="43"/>
      <c r="C39" s="529" t="s">
        <v>4</v>
      </c>
      <c r="D39" s="530"/>
      <c r="E39" s="531"/>
      <c r="F39" s="526"/>
      <c r="G39" s="527"/>
      <c r="H39" s="528"/>
      <c r="I39" s="43"/>
      <c r="J39" s="43"/>
    </row>
    <row r="40" spans="2:10" s="18" customFormat="1" ht="33" customHeight="1" thickBot="1" x14ac:dyDescent="0.3">
      <c r="B40" s="43"/>
      <c r="C40" s="529" t="s">
        <v>5</v>
      </c>
      <c r="D40" s="530"/>
      <c r="E40" s="531"/>
      <c r="F40" s="526"/>
      <c r="G40" s="527"/>
      <c r="H40" s="528"/>
      <c r="I40" s="43"/>
      <c r="J40" s="43"/>
    </row>
    <row r="41" spans="2:10" s="18" customFormat="1" ht="33" customHeight="1" thickBot="1" x14ac:dyDescent="0.3">
      <c r="B41" s="43"/>
      <c r="C41" s="529" t="s">
        <v>6</v>
      </c>
      <c r="D41" s="530"/>
      <c r="E41" s="531"/>
      <c r="F41" s="526"/>
      <c r="G41" s="527"/>
      <c r="H41" s="528"/>
      <c r="I41" s="43"/>
      <c r="J41" s="43"/>
    </row>
    <row r="42" spans="2:10" s="18" customFormat="1" ht="57" customHeight="1" thickBot="1" x14ac:dyDescent="0.3">
      <c r="B42" s="43"/>
      <c r="C42" s="670" t="s">
        <v>33</v>
      </c>
      <c r="D42" s="671"/>
      <c r="E42" s="671"/>
      <c r="F42" s="671"/>
      <c r="G42" s="671"/>
      <c r="H42" s="672"/>
      <c r="I42" s="43"/>
      <c r="J42" s="43"/>
    </row>
    <row r="43" spans="2:10" s="18" customFormat="1" ht="18.75" thickBot="1" x14ac:dyDescent="0.3">
      <c r="B43" s="43"/>
      <c r="C43" s="63"/>
      <c r="D43" s="654"/>
      <c r="E43" s="654"/>
      <c r="F43" s="654"/>
      <c r="G43" s="654"/>
      <c r="H43" s="654"/>
      <c r="I43" s="43"/>
      <c r="J43" s="43"/>
    </row>
    <row r="44" spans="2:10" s="18" customFormat="1" ht="33" customHeight="1" thickBot="1" x14ac:dyDescent="0.3">
      <c r="B44" s="43"/>
      <c r="C44" s="529" t="s">
        <v>7</v>
      </c>
      <c r="D44" s="530"/>
      <c r="E44" s="531"/>
      <c r="F44" s="526"/>
      <c r="G44" s="527"/>
      <c r="H44" s="528"/>
      <c r="I44" s="43"/>
      <c r="J44" s="43"/>
    </row>
    <row r="45" spans="2:10" s="18" customFormat="1" ht="33" customHeight="1" thickBot="1" x14ac:dyDescent="0.3">
      <c r="B45" s="43"/>
      <c r="C45" s="533" t="s">
        <v>34</v>
      </c>
      <c r="D45" s="534"/>
      <c r="E45" s="252" t="s">
        <v>41</v>
      </c>
      <c r="F45" s="255"/>
      <c r="G45" s="255"/>
      <c r="H45" s="256"/>
      <c r="I45" s="43"/>
      <c r="J45" s="43"/>
    </row>
    <row r="46" spans="2:10" s="18" customFormat="1" ht="33" customHeight="1" thickBot="1" x14ac:dyDescent="0.3">
      <c r="B46" s="43"/>
      <c r="C46" s="539"/>
      <c r="D46" s="540"/>
      <c r="E46" s="253" t="s">
        <v>45</v>
      </c>
      <c r="F46" s="255"/>
      <c r="G46" s="255"/>
      <c r="H46" s="256"/>
      <c r="I46" s="43"/>
      <c r="J46" s="43"/>
    </row>
    <row r="47" spans="2:10" s="18" customFormat="1" ht="25.5" customHeight="1" x14ac:dyDescent="0.25">
      <c r="B47" s="43"/>
      <c r="C47" s="533" t="s">
        <v>35</v>
      </c>
      <c r="D47" s="534"/>
      <c r="E47" s="535"/>
      <c r="F47" s="664"/>
      <c r="G47" s="665"/>
      <c r="H47" s="666"/>
      <c r="I47" s="43"/>
      <c r="J47" s="43"/>
    </row>
    <row r="48" spans="2:10" s="18" customFormat="1" ht="25.5" customHeight="1" x14ac:dyDescent="0.25">
      <c r="B48" s="43"/>
      <c r="C48" s="536"/>
      <c r="D48" s="537"/>
      <c r="E48" s="538"/>
      <c r="F48" s="547"/>
      <c r="G48" s="548"/>
      <c r="H48" s="549"/>
      <c r="I48" s="43"/>
      <c r="J48" s="43"/>
    </row>
    <row r="49" spans="2:30" s="18" customFormat="1" ht="25.5" customHeight="1" thickBot="1" x14ac:dyDescent="0.3">
      <c r="B49" s="43"/>
      <c r="C49" s="539"/>
      <c r="D49" s="540"/>
      <c r="E49" s="541"/>
      <c r="F49" s="573"/>
      <c r="G49" s="574"/>
      <c r="H49" s="575"/>
      <c r="I49" s="43"/>
      <c r="J49" s="43"/>
    </row>
    <row r="50" spans="2:30" s="18" customFormat="1" ht="12" customHeight="1" x14ac:dyDescent="0.35">
      <c r="B50" s="43"/>
      <c r="C50" s="64"/>
      <c r="D50" s="64"/>
      <c r="E50" s="65"/>
      <c r="F50" s="66"/>
      <c r="G50" s="67"/>
      <c r="H50" s="68"/>
      <c r="I50" s="43"/>
      <c r="J50" s="43"/>
      <c r="AA50" s="69"/>
      <c r="AB50" s="69"/>
      <c r="AC50" s="69"/>
    </row>
    <row r="51" spans="2:30" s="69" customFormat="1" ht="21" customHeight="1" x14ac:dyDescent="0.35">
      <c r="B51" s="70"/>
      <c r="C51" s="791" t="s">
        <v>71</v>
      </c>
      <c r="D51" s="791"/>
      <c r="E51" s="791"/>
      <c r="F51" s="791"/>
      <c r="G51" s="791"/>
      <c r="H51" s="791"/>
      <c r="I51" s="43"/>
      <c r="J51" s="43"/>
      <c r="O51" s="18"/>
      <c r="P51" s="18"/>
      <c r="Q51" s="18"/>
      <c r="R51" s="18"/>
      <c r="S51" s="18"/>
      <c r="T51" s="18"/>
      <c r="AA51" s="18"/>
      <c r="AB51" s="18"/>
      <c r="AC51" s="18"/>
      <c r="AD51" s="18"/>
    </row>
    <row r="52" spans="2:30" s="18" customFormat="1" ht="9" customHeight="1" thickBot="1" x14ac:dyDescent="0.3">
      <c r="B52" s="43"/>
      <c r="C52" s="71"/>
      <c r="D52" s="72"/>
      <c r="E52" s="72"/>
      <c r="F52" s="72"/>
      <c r="G52" s="72"/>
      <c r="H52" s="73"/>
      <c r="I52" s="43"/>
      <c r="J52" s="43"/>
    </row>
    <row r="53" spans="2:30" s="18" customFormat="1" ht="9.9499999999999993" customHeight="1" thickBot="1" x14ac:dyDescent="0.3">
      <c r="B53" s="43"/>
      <c r="C53" s="883"/>
      <c r="D53" s="884"/>
      <c r="E53" s="884"/>
      <c r="F53" s="884"/>
      <c r="G53" s="884"/>
      <c r="H53" s="74"/>
      <c r="I53" s="43"/>
      <c r="J53" s="43"/>
    </row>
    <row r="54" spans="2:30" s="18" customFormat="1" ht="84" customHeight="1" x14ac:dyDescent="0.25">
      <c r="B54" s="43"/>
      <c r="C54" s="661" t="s">
        <v>174</v>
      </c>
      <c r="D54" s="662"/>
      <c r="E54" s="662"/>
      <c r="F54" s="662"/>
      <c r="G54" s="663"/>
      <c r="H54" s="257"/>
      <c r="I54" s="43"/>
      <c r="J54" s="43"/>
      <c r="K54" s="434" t="s">
        <v>262</v>
      </c>
      <c r="L54" s="435"/>
    </row>
    <row r="55" spans="2:30" s="18" customFormat="1" ht="9.9499999999999993" customHeight="1" thickBot="1" x14ac:dyDescent="0.3">
      <c r="B55" s="43"/>
      <c r="C55" s="673"/>
      <c r="D55" s="674"/>
      <c r="E55" s="674"/>
      <c r="F55" s="674"/>
      <c r="G55" s="674"/>
      <c r="H55" s="75"/>
      <c r="I55" s="43"/>
      <c r="J55" s="43"/>
      <c r="K55" s="436"/>
      <c r="L55" s="437"/>
    </row>
    <row r="56" spans="2:30" s="18" customFormat="1" ht="9" customHeight="1" thickBot="1" x14ac:dyDescent="0.4">
      <c r="B56" s="43"/>
      <c r="C56" s="71"/>
      <c r="D56" s="72"/>
      <c r="E56" s="72"/>
      <c r="F56" s="72"/>
      <c r="G56" s="72"/>
      <c r="H56" s="73"/>
      <c r="I56" s="43"/>
      <c r="J56" s="43"/>
      <c r="AA56" s="69"/>
      <c r="AB56" s="69"/>
      <c r="AC56" s="69"/>
    </row>
    <row r="57" spans="2:30" s="69" customFormat="1" ht="6.75" customHeight="1" x14ac:dyDescent="0.35">
      <c r="B57" s="70"/>
      <c r="C57" s="76"/>
      <c r="D57" s="77"/>
      <c r="E57" s="77"/>
      <c r="F57" s="77"/>
      <c r="G57" s="77"/>
      <c r="H57" s="78"/>
      <c r="I57" s="43"/>
      <c r="J57" s="43"/>
      <c r="O57" s="18"/>
      <c r="P57" s="18"/>
      <c r="Q57" s="18"/>
      <c r="R57" s="18"/>
      <c r="S57" s="18"/>
      <c r="T57" s="18"/>
      <c r="AC57" s="80"/>
      <c r="AD57" s="80"/>
    </row>
    <row r="58" spans="2:30" s="80" customFormat="1" ht="111" customHeight="1" x14ac:dyDescent="0.25">
      <c r="B58" s="79"/>
      <c r="C58" s="891" t="s">
        <v>188</v>
      </c>
      <c r="D58" s="892"/>
      <c r="E58" s="892"/>
      <c r="F58" s="893" t="s">
        <v>189</v>
      </c>
      <c r="G58" s="894"/>
      <c r="H58" s="258"/>
      <c r="I58" s="79"/>
      <c r="J58" s="79"/>
      <c r="AA58" s="18"/>
      <c r="AB58" s="18"/>
      <c r="AC58" s="18"/>
      <c r="AD58" s="18"/>
    </row>
    <row r="59" spans="2:30" s="18" customFormat="1" ht="7.5" customHeight="1" thickBot="1" x14ac:dyDescent="0.3">
      <c r="B59" s="43"/>
      <c r="C59" s="81"/>
      <c r="D59" s="82"/>
      <c r="E59" s="82"/>
      <c r="F59" s="82"/>
      <c r="G59" s="82"/>
      <c r="H59" s="83"/>
      <c r="I59" s="43"/>
      <c r="J59" s="43"/>
    </row>
    <row r="60" spans="2:30" s="18" customFormat="1" ht="9" customHeight="1" x14ac:dyDescent="0.35">
      <c r="B60" s="43"/>
      <c r="C60" s="71"/>
      <c r="D60" s="72"/>
      <c r="E60" s="72"/>
      <c r="F60" s="72"/>
      <c r="G60" s="72"/>
      <c r="H60" s="73"/>
      <c r="I60" s="43"/>
      <c r="J60" s="43"/>
      <c r="AA60" s="84"/>
      <c r="AB60" s="84"/>
      <c r="AC60" s="84"/>
    </row>
    <row r="61" spans="2:30" s="84" customFormat="1" ht="36" customHeight="1" x14ac:dyDescent="0.35">
      <c r="B61" s="85"/>
      <c r="C61" s="895" t="s">
        <v>75</v>
      </c>
      <c r="D61" s="895"/>
      <c r="E61" s="895"/>
      <c r="F61" s="895"/>
      <c r="G61" s="895"/>
      <c r="H61" s="895"/>
      <c r="I61" s="43"/>
      <c r="J61" s="43"/>
      <c r="O61" s="18"/>
      <c r="P61" s="18"/>
      <c r="Q61" s="18"/>
      <c r="R61" s="18"/>
      <c r="S61" s="18"/>
      <c r="T61" s="18"/>
      <c r="AA61" s="18"/>
      <c r="AB61" s="18"/>
      <c r="AC61" s="18"/>
      <c r="AD61" s="18"/>
    </row>
    <row r="62" spans="2:30" s="18" customFormat="1" ht="9" customHeight="1" x14ac:dyDescent="0.25">
      <c r="B62" s="43"/>
      <c r="C62" s="71"/>
      <c r="D62" s="72"/>
      <c r="E62" s="72"/>
      <c r="F62" s="72"/>
      <c r="G62" s="72"/>
      <c r="H62" s="73"/>
      <c r="I62" s="43"/>
      <c r="J62" s="43"/>
      <c r="AA62" s="86"/>
      <c r="AB62" s="86"/>
      <c r="AC62" s="86"/>
    </row>
    <row r="63" spans="2:30" s="86" customFormat="1" ht="36" customHeight="1" x14ac:dyDescent="0.25">
      <c r="B63" s="87"/>
      <c r="C63" s="464" t="s">
        <v>70</v>
      </c>
      <c r="D63" s="464"/>
      <c r="E63" s="464"/>
      <c r="F63" s="464"/>
      <c r="G63" s="464"/>
      <c r="H63" s="464"/>
      <c r="I63" s="43"/>
      <c r="J63" s="43"/>
      <c r="O63" s="18"/>
      <c r="P63" s="18"/>
      <c r="Q63" s="18"/>
      <c r="R63" s="18"/>
      <c r="S63" s="18"/>
      <c r="T63" s="18"/>
      <c r="AA63" s="18"/>
      <c r="AB63" s="18"/>
      <c r="AC63" s="18"/>
      <c r="AD63" s="18"/>
    </row>
    <row r="64" spans="2:30" s="18" customFormat="1" ht="9" customHeight="1" thickBot="1" x14ac:dyDescent="0.3">
      <c r="B64" s="43"/>
      <c r="C64" s="71"/>
      <c r="D64" s="72"/>
      <c r="E64" s="72"/>
      <c r="F64" s="72"/>
      <c r="G64" s="72"/>
      <c r="H64" s="73"/>
      <c r="I64" s="43"/>
      <c r="J64" s="43"/>
    </row>
    <row r="65" spans="2:30" s="18" customFormat="1" ht="63.75" customHeight="1" x14ac:dyDescent="0.25">
      <c r="B65" s="43"/>
      <c r="C65" s="685" t="s">
        <v>133</v>
      </c>
      <c r="D65" s="686"/>
      <c r="E65" s="687"/>
      <c r="F65" s="743" t="s">
        <v>130</v>
      </c>
      <c r="G65" s="744"/>
      <c r="H65" s="745"/>
      <c r="I65" s="43"/>
      <c r="J65" s="43"/>
      <c r="O65"/>
      <c r="P65"/>
      <c r="Q65"/>
      <c r="R65"/>
      <c r="S65"/>
      <c r="T65"/>
    </row>
    <row r="66" spans="2:30" s="18" customFormat="1" ht="33.75" customHeight="1" thickBot="1" x14ac:dyDescent="0.35">
      <c r="B66" s="43"/>
      <c r="C66" s="749" t="s">
        <v>46</v>
      </c>
      <c r="D66" s="750"/>
      <c r="E66" s="751"/>
      <c r="F66" s="778" t="s">
        <v>25</v>
      </c>
      <c r="G66" s="779"/>
      <c r="H66" s="780"/>
      <c r="I66" s="43"/>
      <c r="J66" s="43"/>
      <c r="O66"/>
      <c r="P66"/>
      <c r="Q66"/>
      <c r="R66"/>
      <c r="S66"/>
      <c r="T66"/>
    </row>
    <row r="67" spans="2:30" s="18" customFormat="1" ht="89.25" customHeight="1" x14ac:dyDescent="0.25">
      <c r="B67" s="43"/>
      <c r="C67" s="481" t="s">
        <v>212</v>
      </c>
      <c r="D67" s="482"/>
      <c r="E67" s="483"/>
      <c r="F67" s="655"/>
      <c r="G67" s="656"/>
      <c r="H67" s="657"/>
      <c r="I67" s="43"/>
      <c r="J67" s="43"/>
      <c r="O67"/>
      <c r="P67"/>
      <c r="Q67"/>
      <c r="R67"/>
      <c r="S67"/>
      <c r="T67"/>
    </row>
    <row r="68" spans="2:30" s="18" customFormat="1" ht="33" customHeight="1" x14ac:dyDescent="0.25">
      <c r="B68" s="43"/>
      <c r="C68" s="667"/>
      <c r="D68" s="668"/>
      <c r="E68" s="669"/>
      <c r="F68" s="658"/>
      <c r="G68" s="659"/>
      <c r="H68" s="660"/>
      <c r="I68" s="43"/>
      <c r="J68" s="43"/>
      <c r="O68"/>
      <c r="P68"/>
      <c r="Q68"/>
      <c r="R68"/>
      <c r="S68"/>
      <c r="T68"/>
    </row>
    <row r="69" spans="2:30" s="18" customFormat="1" ht="56.25" customHeight="1" x14ac:dyDescent="0.25">
      <c r="B69" s="43"/>
      <c r="C69" s="471" t="s">
        <v>138</v>
      </c>
      <c r="D69" s="472"/>
      <c r="E69" s="473"/>
      <c r="F69" s="591"/>
      <c r="G69" s="592"/>
      <c r="H69" s="593"/>
      <c r="I69" s="43"/>
      <c r="J69" s="43"/>
      <c r="O69"/>
      <c r="P69"/>
      <c r="Q69"/>
      <c r="R69"/>
      <c r="S69"/>
      <c r="T69"/>
    </row>
    <row r="70" spans="2:30" s="18" customFormat="1" ht="36" customHeight="1" x14ac:dyDescent="0.25">
      <c r="B70" s="43"/>
      <c r="C70" s="471" t="s">
        <v>69</v>
      </c>
      <c r="D70" s="472"/>
      <c r="E70" s="473"/>
      <c r="F70" s="591"/>
      <c r="G70" s="592"/>
      <c r="H70" s="593"/>
      <c r="I70" s="43"/>
      <c r="J70" s="43"/>
      <c r="O70"/>
      <c r="P70"/>
      <c r="Q70"/>
      <c r="R70"/>
      <c r="S70"/>
      <c r="T70"/>
    </row>
    <row r="71" spans="2:30" s="18" customFormat="1" ht="36" customHeight="1" x14ac:dyDescent="0.25">
      <c r="B71" s="43"/>
      <c r="C71" s="471" t="s">
        <v>80</v>
      </c>
      <c r="D71" s="472"/>
      <c r="E71" s="473"/>
      <c r="F71" s="591"/>
      <c r="G71" s="592"/>
      <c r="H71" s="593"/>
      <c r="I71" s="43"/>
      <c r="J71" s="43"/>
      <c r="O71"/>
      <c r="P71"/>
      <c r="Q71"/>
      <c r="R71"/>
      <c r="S71"/>
      <c r="T71"/>
    </row>
    <row r="72" spans="2:30" s="18" customFormat="1" ht="36" customHeight="1" x14ac:dyDescent="0.25">
      <c r="B72" s="43"/>
      <c r="C72" s="471" t="s">
        <v>10</v>
      </c>
      <c r="D72" s="472"/>
      <c r="E72" s="473"/>
      <c r="F72" s="591"/>
      <c r="G72" s="592"/>
      <c r="H72" s="593"/>
      <c r="I72" s="43"/>
      <c r="J72" s="43"/>
      <c r="O72"/>
      <c r="P72"/>
      <c r="Q72"/>
      <c r="R72"/>
      <c r="S72"/>
      <c r="T72"/>
    </row>
    <row r="73" spans="2:30" s="18" customFormat="1" ht="36" customHeight="1" x14ac:dyDescent="0.25">
      <c r="B73" s="43"/>
      <c r="C73" s="471" t="s">
        <v>11</v>
      </c>
      <c r="D73" s="472"/>
      <c r="E73" s="473"/>
      <c r="F73" s="591"/>
      <c r="G73" s="592"/>
      <c r="H73" s="593"/>
      <c r="I73" s="43"/>
      <c r="J73" s="43"/>
      <c r="O73"/>
      <c r="P73"/>
      <c r="Q73"/>
      <c r="R73"/>
      <c r="S73"/>
      <c r="T73"/>
    </row>
    <row r="74" spans="2:30" s="18" customFormat="1" ht="36" customHeight="1" x14ac:dyDescent="0.25">
      <c r="B74" s="43"/>
      <c r="C74" s="471" t="s">
        <v>82</v>
      </c>
      <c r="D74" s="472"/>
      <c r="E74" s="473"/>
      <c r="F74" s="591"/>
      <c r="G74" s="592"/>
      <c r="H74" s="593"/>
      <c r="I74" s="43"/>
      <c r="J74" s="43"/>
      <c r="O74"/>
      <c r="P74"/>
      <c r="Q74"/>
      <c r="R74"/>
      <c r="S74"/>
      <c r="T74"/>
    </row>
    <row r="75" spans="2:30" s="18" customFormat="1" ht="36" customHeight="1" x14ac:dyDescent="0.25">
      <c r="B75" s="43"/>
      <c r="C75" s="471" t="s">
        <v>79</v>
      </c>
      <c r="D75" s="472"/>
      <c r="E75" s="473"/>
      <c r="F75" s="591"/>
      <c r="G75" s="592"/>
      <c r="H75" s="593"/>
      <c r="I75" s="43"/>
      <c r="J75" s="43"/>
      <c r="O75"/>
      <c r="P75"/>
      <c r="Q75"/>
      <c r="R75"/>
      <c r="S75"/>
      <c r="T75"/>
      <c r="AA75" s="62"/>
    </row>
    <row r="76" spans="2:30" s="18" customFormat="1" ht="36" customHeight="1" x14ac:dyDescent="0.25">
      <c r="B76" s="43"/>
      <c r="C76" s="471" t="s">
        <v>139</v>
      </c>
      <c r="D76" s="472"/>
      <c r="E76" s="473"/>
      <c r="F76" s="591"/>
      <c r="G76" s="592"/>
      <c r="H76" s="593"/>
      <c r="I76" s="43"/>
      <c r="J76" s="43"/>
    </row>
    <row r="77" spans="2:30" s="18" customFormat="1" ht="36" customHeight="1" x14ac:dyDescent="0.25">
      <c r="B77" s="43"/>
      <c r="C77" s="471" t="s">
        <v>81</v>
      </c>
      <c r="D77" s="472"/>
      <c r="E77" s="473"/>
      <c r="F77" s="591"/>
      <c r="G77" s="592"/>
      <c r="H77" s="593"/>
      <c r="I77" s="43"/>
      <c r="J77" s="43"/>
    </row>
    <row r="78" spans="2:30" s="18" customFormat="1" ht="36" customHeight="1" thickBot="1" x14ac:dyDescent="0.3">
      <c r="B78" s="43"/>
      <c r="C78" s="471" t="s">
        <v>14</v>
      </c>
      <c r="D78" s="472"/>
      <c r="E78" s="473"/>
      <c r="F78" s="591"/>
      <c r="G78" s="592"/>
      <c r="H78" s="593"/>
      <c r="I78" s="43"/>
      <c r="J78" s="43"/>
    </row>
    <row r="79" spans="2:30" s="18" customFormat="1" ht="36" customHeight="1" x14ac:dyDescent="0.25">
      <c r="B79" s="43"/>
      <c r="C79" s="788" t="s">
        <v>207</v>
      </c>
      <c r="D79" s="789"/>
      <c r="E79" s="790"/>
      <c r="F79" s="602"/>
      <c r="G79" s="603"/>
      <c r="H79" s="604"/>
      <c r="I79" s="43"/>
      <c r="J79" s="43"/>
      <c r="AD79"/>
    </row>
    <row r="80" spans="2:30" s="18" customFormat="1" ht="36" customHeight="1" thickBot="1" x14ac:dyDescent="0.3">
      <c r="B80" s="43"/>
      <c r="C80" s="793"/>
      <c r="D80" s="794"/>
      <c r="E80" s="795"/>
      <c r="F80" s="605"/>
      <c r="G80" s="606"/>
      <c r="H80" s="607"/>
      <c r="I80" s="43"/>
      <c r="J80" s="43"/>
      <c r="O80"/>
      <c r="P80"/>
      <c r="Q80"/>
      <c r="R80"/>
      <c r="S80"/>
      <c r="AD80"/>
    </row>
    <row r="81" spans="2:30" s="18" customFormat="1" ht="3.75" customHeight="1" thickBot="1" x14ac:dyDescent="0.3">
      <c r="B81" s="43"/>
      <c r="C81" s="71"/>
      <c r="D81" s="88"/>
      <c r="E81" s="88"/>
      <c r="F81" s="72"/>
      <c r="G81" s="72"/>
      <c r="H81" s="73"/>
      <c r="I81" s="43"/>
      <c r="J81" s="43"/>
      <c r="O81"/>
      <c r="P81"/>
      <c r="Q81"/>
      <c r="R81"/>
      <c r="S81"/>
      <c r="AD81"/>
    </row>
    <row r="82" spans="2:30" s="18" customFormat="1" ht="36" customHeight="1" thickBot="1" x14ac:dyDescent="0.3">
      <c r="B82" s="43"/>
      <c r="C82" s="588" t="s">
        <v>103</v>
      </c>
      <c r="D82" s="589"/>
      <c r="E82" s="590"/>
      <c r="F82" s="799" t="str">
        <f>IF(Default_Agreed="Y","N/A - Default rate applies",IF(OR(COUNT(Indiv_Wkly_Income_Cats)&gt;0,SUM(Indiv_Wkly_Income_Cats)&gt;0),SUM(Indiv_Wkly_Income_Cats),""))</f>
        <v/>
      </c>
      <c r="G82" s="800"/>
      <c r="H82" s="801"/>
      <c r="I82" s="43"/>
      <c r="J82" s="43"/>
      <c r="O82"/>
      <c r="P82"/>
      <c r="Q82"/>
      <c r="R82"/>
      <c r="S82"/>
      <c r="AD82"/>
    </row>
    <row r="83" spans="2:30" s="18" customFormat="1" ht="18.75" customHeight="1" x14ac:dyDescent="0.25">
      <c r="B83" s="43"/>
      <c r="C83" s="72"/>
      <c r="D83" s="72"/>
      <c r="E83" s="72"/>
      <c r="F83" s="72"/>
      <c r="G83" s="72"/>
      <c r="H83" s="73"/>
      <c r="I83" s="43"/>
      <c r="J83" s="43"/>
      <c r="O83"/>
      <c r="P83"/>
      <c r="Q83"/>
      <c r="R83"/>
      <c r="S83"/>
      <c r="AA83" s="89"/>
      <c r="AB83" s="89"/>
      <c r="AC83" s="89"/>
      <c r="AD83"/>
    </row>
    <row r="84" spans="2:30" s="89" customFormat="1" ht="21" customHeight="1" x14ac:dyDescent="0.25">
      <c r="B84" s="90"/>
      <c r="C84" s="632" t="s">
        <v>72</v>
      </c>
      <c r="D84" s="632"/>
      <c r="E84" s="632"/>
      <c r="F84" s="632"/>
      <c r="G84" s="632"/>
      <c r="H84" s="632"/>
      <c r="I84" s="49"/>
      <c r="J84" s="49"/>
      <c r="O84"/>
      <c r="P84"/>
      <c r="Q84"/>
      <c r="R84"/>
      <c r="S84"/>
      <c r="T84" s="18"/>
      <c r="W84" s="48"/>
      <c r="AD84"/>
    </row>
    <row r="85" spans="2:30" s="89" customFormat="1" ht="21" customHeight="1" x14ac:dyDescent="0.25">
      <c r="B85" s="90"/>
      <c r="C85" s="792" t="s">
        <v>178</v>
      </c>
      <c r="D85" s="792"/>
      <c r="E85" s="792"/>
      <c r="F85" s="792"/>
      <c r="G85" s="792"/>
      <c r="H85" s="792"/>
      <c r="I85" s="49"/>
      <c r="J85" s="49"/>
      <c r="O85"/>
      <c r="P85"/>
      <c r="Q85"/>
      <c r="R85"/>
      <c r="S85"/>
      <c r="T85" s="18"/>
      <c r="W85" s="48"/>
      <c r="AA85" s="18"/>
      <c r="AB85" s="18"/>
      <c r="AC85" s="18"/>
      <c r="AD85"/>
    </row>
    <row r="86" spans="2:30" s="18" customFormat="1" ht="9" customHeight="1" x14ac:dyDescent="0.25">
      <c r="B86" s="43"/>
      <c r="C86" s="71"/>
      <c r="D86" s="72"/>
      <c r="E86" s="72"/>
      <c r="F86" s="72"/>
      <c r="G86" s="72"/>
      <c r="H86" s="73"/>
      <c r="I86" s="43"/>
      <c r="J86" s="43"/>
      <c r="O86"/>
      <c r="P86"/>
      <c r="Q86"/>
      <c r="R86"/>
      <c r="S86"/>
      <c r="W86" s="48"/>
      <c r="AD86"/>
    </row>
    <row r="87" spans="2:30" s="18" customFormat="1" ht="7.5" customHeight="1" thickBot="1" x14ac:dyDescent="0.3">
      <c r="B87" s="49"/>
      <c r="C87" s="91"/>
      <c r="D87" s="92"/>
      <c r="E87" s="92"/>
      <c r="F87" s="92"/>
      <c r="G87" s="92"/>
      <c r="H87" s="93"/>
      <c r="I87" s="49"/>
      <c r="J87" s="49"/>
      <c r="O87"/>
      <c r="P87"/>
      <c r="Q87"/>
      <c r="R87"/>
      <c r="S87"/>
      <c r="W87" s="48"/>
      <c r="AD87"/>
    </row>
    <row r="88" spans="2:30" s="18" customFormat="1" ht="55.5" customHeight="1" thickBot="1" x14ac:dyDescent="0.3">
      <c r="B88" s="49"/>
      <c r="C88" s="230" t="s">
        <v>198</v>
      </c>
      <c r="D88" s="229" t="str">
        <f>IF(Accommodation_Category="A","Category A",IF(Accommodation_Category="B","Category B",IF(Accommodation_Category="C","Category C","")))</f>
        <v/>
      </c>
      <c r="E88" s="222" t="s">
        <v>199</v>
      </c>
      <c r="F88" s="228" t="str">
        <f>IFERROR(VLOOKUP($H$88,IF(Accommodation_Category="A",Cat_A_Wkly_Rates_and_Bands,IF(Accommodation_Category="B",Cat_B_Wkly_Rates_and_Bands,IF(Accommodation_Category="C",Cat_C_Wkly_Rates_and_Bands))),2,FALSE),"")</f>
        <v/>
      </c>
      <c r="G88" s="227" t="s">
        <v>160</v>
      </c>
      <c r="H88" s="17" t="str">
        <f>IF(Step_A_Weekly_Income="","",
   IF(AND(Default_Agreed="Y",Accommodation_Category="A"),Max_rate_Cat_A,
   IF(AND(Default_Agreed="Y",Accommodation_Category="B"),Max_rate_Cat_B,
   IF(AND(Default_Agreed="Y",Accommodation_Category="C"),Max_rate_Cat_C,
   IF(Accommodation_Category="A",MAX(0,MIN(Max_rate_Cat_A,SUMIFS(Cat_A_Wkly_Rates,Cat_A_BandMin,"&lt;="&amp;Step_A_Weekly_Income,Cat_A_BandMax,"&gt;="&amp;Step_A_Weekly_Income))),
  IF(Accommodation_Category="B",MAX(0,MIN(Max_rate_Cat_B,SUMIFS(Cat_B_Wkly_Rates,Cat_B_BandMin,"&lt;="&amp;Step_A_Weekly_Income,Cat_B_BandMax,"&gt;="&amp;Step_A_Weekly_Income))),
  IF(Accommodation_Category="C",MAX(0,MIN(Max_rate_Cat_B,SUMIFS(Cat_C_Wkly_Rates,Cat_C_BandMin,"&lt;="&amp;Step_A_Weekly_Income,Cat_C_BandMax,"&gt;="&amp;Step_A_Weekly_Income))),"")))))))</f>
        <v/>
      </c>
      <c r="I88" s="49"/>
      <c r="J88" s="49"/>
      <c r="O88"/>
      <c r="P88"/>
      <c r="Q88"/>
      <c r="R88"/>
      <c r="S88"/>
      <c r="W88" s="48"/>
      <c r="AD88"/>
    </row>
    <row r="89" spans="2:30" s="18" customFormat="1" ht="7.5" customHeight="1" x14ac:dyDescent="0.25">
      <c r="B89" s="49"/>
      <c r="C89" s="94"/>
      <c r="D89" s="95"/>
      <c r="E89" s="95"/>
      <c r="F89" s="95"/>
      <c r="G89" s="95"/>
      <c r="H89" s="96"/>
      <c r="I89" s="49"/>
      <c r="J89" s="49"/>
      <c r="O89"/>
      <c r="P89"/>
      <c r="Q89"/>
      <c r="R89"/>
      <c r="S89"/>
      <c r="W89" s="48"/>
      <c r="AD89"/>
    </row>
    <row r="90" spans="2:30" s="18" customFormat="1" ht="9" customHeight="1" x14ac:dyDescent="0.25">
      <c r="B90" s="43"/>
      <c r="C90" s="71"/>
      <c r="D90" s="72"/>
      <c r="E90" s="72"/>
      <c r="F90" s="72"/>
      <c r="G90" s="72"/>
      <c r="H90" s="73"/>
      <c r="I90" s="43"/>
      <c r="J90" s="43"/>
      <c r="O90"/>
      <c r="P90"/>
      <c r="Q90"/>
      <c r="R90"/>
      <c r="S90"/>
      <c r="W90" s="48"/>
      <c r="AD90"/>
    </row>
    <row r="91" spans="2:30" s="18" customFormat="1" ht="7.5" customHeight="1" thickBot="1" x14ac:dyDescent="0.3">
      <c r="B91" s="49"/>
      <c r="C91" s="888"/>
      <c r="D91" s="889"/>
      <c r="E91" s="889"/>
      <c r="F91" s="889"/>
      <c r="G91" s="889"/>
      <c r="H91" s="890"/>
      <c r="I91" s="49"/>
      <c r="J91" s="49"/>
      <c r="O91"/>
      <c r="P91"/>
      <c r="Q91"/>
      <c r="R91"/>
      <c r="S91"/>
      <c r="W91" s="48"/>
      <c r="AD91"/>
    </row>
    <row r="92" spans="2:30" s="18" customFormat="1" ht="58.5" customHeight="1" thickBot="1" x14ac:dyDescent="0.3">
      <c r="B92" s="49"/>
      <c r="C92" s="586" t="s">
        <v>162</v>
      </c>
      <c r="D92" s="587"/>
      <c r="E92" s="587"/>
      <c r="F92" s="231" t="str">
        <f>IF(Other_Rent_Paid="","",
  IF(Other_Rent_Paid&gt;=30,Other_Rent_Paid,
                                                     CONCATENATE(TEXT(Other_Rent_Paid,"€#.00"),"
(Min Reduction: ",TEXT(Other_Rent_Min_Reduction,"€#"),")")))</f>
        <v/>
      </c>
      <c r="G92" s="219" t="s">
        <v>104</v>
      </c>
      <c r="H92" s="21" t="str">
        <f>IF(Rate_Unadjusted="","",
   IF(AND(Rate_Unadjusted="",OR(ISBLANK(Other_Rent_Paid),Other_Rent_Paid=0)),"",
MAX(0,MIN(IF(Other_Rent_Paid=0,Rate_Unadjusted,Rate_Unadjusted-30),Rate_Unadjusted-IF(ISBLANK(Other_Rent_Paid),0,Other_Rent_Paid)))))</f>
        <v/>
      </c>
      <c r="I92" s="49"/>
      <c r="J92" s="49"/>
      <c r="O92"/>
      <c r="P92"/>
      <c r="Q92"/>
      <c r="R92"/>
      <c r="S92"/>
      <c r="W92" s="48"/>
      <c r="AD92"/>
    </row>
    <row r="93" spans="2:30" s="18" customFormat="1" ht="7.5" customHeight="1" x14ac:dyDescent="0.25">
      <c r="B93" s="49"/>
      <c r="C93" s="885"/>
      <c r="D93" s="886"/>
      <c r="E93" s="886"/>
      <c r="F93" s="886"/>
      <c r="G93" s="886"/>
      <c r="H93" s="887"/>
      <c r="I93" s="49"/>
      <c r="J93" s="49"/>
      <c r="O93"/>
      <c r="P93"/>
      <c r="Q93"/>
      <c r="R93"/>
      <c r="S93"/>
      <c r="W93" s="48"/>
      <c r="AD93"/>
    </row>
    <row r="94" spans="2:30" s="18" customFormat="1" ht="7.5" customHeight="1" thickBot="1" x14ac:dyDescent="0.4">
      <c r="B94" s="43"/>
      <c r="C94" s="11"/>
      <c r="D94" s="11"/>
      <c r="E94" s="11"/>
      <c r="F94" s="11"/>
      <c r="G94" s="11"/>
      <c r="H94" s="19"/>
      <c r="I94" s="43"/>
      <c r="J94" s="43"/>
      <c r="O94"/>
      <c r="P94"/>
      <c r="Q94"/>
      <c r="R94"/>
      <c r="S94"/>
      <c r="W94" s="48"/>
      <c r="AA94" s="84"/>
      <c r="AB94" s="84"/>
      <c r="AC94" s="84"/>
    </row>
    <row r="95" spans="2:30" s="84" customFormat="1" ht="36" customHeight="1" x14ac:dyDescent="0.35">
      <c r="B95" s="85"/>
      <c r="C95" s="594" t="s">
        <v>76</v>
      </c>
      <c r="D95" s="594"/>
      <c r="E95" s="594"/>
      <c r="F95" s="594"/>
      <c r="G95" s="594"/>
      <c r="H95" s="594"/>
      <c r="I95" s="43"/>
      <c r="J95" s="43"/>
      <c r="K95" s="434" t="s">
        <v>262</v>
      </c>
      <c r="L95" s="435"/>
      <c r="O95" s="18"/>
      <c r="P95" s="18"/>
      <c r="Q95" s="18"/>
      <c r="R95" s="18"/>
      <c r="S95" s="18"/>
      <c r="T95" s="18"/>
      <c r="W95" s="48"/>
      <c r="AA95" s="18"/>
      <c r="AB95" s="18"/>
      <c r="AC95" s="18"/>
      <c r="AD95" s="18"/>
    </row>
    <row r="96" spans="2:30" s="18" customFormat="1" ht="18" customHeight="1" thickBot="1" x14ac:dyDescent="0.3">
      <c r="B96" s="43"/>
      <c r="C96" s="97"/>
      <c r="D96" s="11"/>
      <c r="E96" s="11"/>
      <c r="F96" s="11"/>
      <c r="G96" s="11"/>
      <c r="H96" s="19"/>
      <c r="I96" s="43"/>
      <c r="J96" s="43"/>
      <c r="K96" s="436"/>
      <c r="L96" s="437"/>
      <c r="W96" s="48"/>
    </row>
    <row r="97" spans="1:30" s="18" customFormat="1" ht="36" customHeight="1" thickBot="1" x14ac:dyDescent="0.3">
      <c r="B97" s="43"/>
      <c r="C97" s="595" t="s">
        <v>170</v>
      </c>
      <c r="D97" s="596"/>
      <c r="E97" s="597"/>
      <c r="F97" s="796"/>
      <c r="G97" s="797"/>
      <c r="H97" s="798"/>
      <c r="I97" s="43"/>
      <c r="J97" s="43"/>
      <c r="W97" s="48"/>
    </row>
    <row r="98" spans="1:30" s="18" customFormat="1" ht="9" customHeight="1" x14ac:dyDescent="0.25">
      <c r="A98" s="38"/>
      <c r="B98" s="43"/>
      <c r="C98" s="97"/>
      <c r="D98" s="11"/>
      <c r="E98" s="11"/>
      <c r="F98" s="11"/>
      <c r="G98" s="11"/>
      <c r="H98" s="19"/>
      <c r="I98" s="43"/>
      <c r="J98" s="43"/>
      <c r="W98" s="48"/>
    </row>
    <row r="99" spans="1:30" s="18" customFormat="1" ht="18" x14ac:dyDescent="0.25">
      <c r="B99" s="43"/>
      <c r="C99" s="97"/>
      <c r="D99" s="11"/>
      <c r="E99" s="11"/>
      <c r="F99" s="11"/>
      <c r="G99" s="11"/>
      <c r="H99" s="19"/>
      <c r="I99" s="43"/>
      <c r="J99" s="43"/>
      <c r="W99" s="48"/>
      <c r="AA99" s="86"/>
      <c r="AB99" s="86"/>
      <c r="AC99" s="86"/>
    </row>
    <row r="100" spans="1:30" s="86" customFormat="1" ht="36" customHeight="1" x14ac:dyDescent="0.25">
      <c r="B100" s="87"/>
      <c r="C100" s="764" t="s">
        <v>74</v>
      </c>
      <c r="D100" s="764"/>
      <c r="E100" s="764"/>
      <c r="F100" s="764"/>
      <c r="G100" s="764"/>
      <c r="H100" s="764"/>
      <c r="I100" s="43"/>
      <c r="J100" s="43"/>
      <c r="O100" s="18"/>
      <c r="P100" s="18"/>
      <c r="Q100" s="18"/>
      <c r="R100" s="18"/>
      <c r="S100" s="18"/>
      <c r="T100" s="18"/>
      <c r="W100" s="48"/>
      <c r="AA100" s="18"/>
      <c r="AB100" s="18"/>
      <c r="AC100" s="18"/>
      <c r="AD100" s="18"/>
    </row>
    <row r="101" spans="1:30" s="18" customFormat="1" ht="9" customHeight="1" thickBot="1" x14ac:dyDescent="0.3">
      <c r="B101" s="43"/>
      <c r="C101" s="97"/>
      <c r="D101" s="11"/>
      <c r="E101" s="11"/>
      <c r="F101" s="11"/>
      <c r="G101" s="11"/>
      <c r="H101" s="19"/>
      <c r="I101" s="43"/>
      <c r="J101" s="43"/>
      <c r="W101" s="48"/>
      <c r="AA101" s="48"/>
      <c r="AB101" s="48"/>
      <c r="AC101" s="48"/>
    </row>
    <row r="102" spans="1:30" s="48" customFormat="1" ht="36" customHeight="1" thickBot="1" x14ac:dyDescent="0.3">
      <c r="B102" s="49"/>
      <c r="C102" s="588" t="s">
        <v>73</v>
      </c>
      <c r="D102" s="589"/>
      <c r="E102" s="590"/>
      <c r="F102" s="614" t="str">
        <f>IF(Step_A_Weekly_Income="","",Step_A_Weekly_Income)</f>
        <v/>
      </c>
      <c r="G102" s="615"/>
      <c r="H102" s="616"/>
      <c r="I102" s="43"/>
      <c r="J102" s="43"/>
      <c r="O102" s="18"/>
      <c r="P102" s="18"/>
      <c r="Q102" s="18"/>
      <c r="R102" s="18"/>
      <c r="S102" s="18"/>
      <c r="T102" s="18"/>
      <c r="AA102" s="18"/>
      <c r="AB102" s="18"/>
      <c r="AC102" s="18"/>
      <c r="AD102" s="18"/>
    </row>
    <row r="103" spans="1:30" s="18" customFormat="1" ht="9" customHeight="1" thickBot="1" x14ac:dyDescent="0.3">
      <c r="B103" s="43"/>
      <c r="C103" s="97"/>
      <c r="D103" s="11"/>
      <c r="E103" s="11"/>
      <c r="F103" s="11"/>
      <c r="G103" s="11"/>
      <c r="H103" s="19"/>
      <c r="I103" s="43"/>
      <c r="J103" s="43"/>
      <c r="W103" s="48"/>
    </row>
    <row r="104" spans="1:30" s="18" customFormat="1" ht="36" customHeight="1" thickBot="1" x14ac:dyDescent="0.3">
      <c r="A104" s="48"/>
      <c r="B104" s="49"/>
      <c r="C104" s="787" t="s">
        <v>140</v>
      </c>
      <c r="D104" s="787"/>
      <c r="E104" s="787"/>
      <c r="F104" s="770" t="s">
        <v>99</v>
      </c>
      <c r="G104" s="771"/>
      <c r="H104" s="771"/>
      <c r="I104" s="43"/>
      <c r="J104" s="43"/>
      <c r="W104" s="48"/>
      <c r="AA104" s="98" t="str">
        <f>IF(F105="","",IF(F105&gt;120,"ERROR - exceeds €120",""))</f>
        <v/>
      </c>
    </row>
    <row r="105" spans="1:30" s="18" customFormat="1" ht="36" customHeight="1" x14ac:dyDescent="0.25">
      <c r="B105" s="43"/>
      <c r="C105" s="765" t="s">
        <v>83</v>
      </c>
      <c r="D105" s="765"/>
      <c r="E105" s="765"/>
      <c r="F105" s="766"/>
      <c r="G105" s="767"/>
      <c r="H105" s="767"/>
      <c r="I105" s="43"/>
      <c r="J105" s="43"/>
      <c r="W105" s="48"/>
    </row>
    <row r="106" spans="1:30" s="18" customFormat="1" ht="72" customHeight="1" x14ac:dyDescent="0.25">
      <c r="B106" s="43"/>
      <c r="C106" s="569" t="s">
        <v>208</v>
      </c>
      <c r="D106" s="569"/>
      <c r="E106" s="569"/>
      <c r="F106" s="570"/>
      <c r="G106" s="571"/>
      <c r="H106" s="571"/>
      <c r="I106" s="43"/>
      <c r="J106" s="43"/>
    </row>
    <row r="107" spans="1:30" s="18" customFormat="1" ht="36" customHeight="1" x14ac:dyDescent="0.25">
      <c r="B107" s="43"/>
      <c r="C107" s="598"/>
      <c r="D107" s="598"/>
      <c r="E107" s="598"/>
      <c r="F107" s="572"/>
      <c r="G107" s="572"/>
      <c r="H107" s="572"/>
      <c r="I107" s="43"/>
      <c r="J107" s="43"/>
    </row>
    <row r="108" spans="1:30" s="18" customFormat="1" ht="123" customHeight="1" x14ac:dyDescent="0.25">
      <c r="B108" s="43"/>
      <c r="C108" s="569" t="s">
        <v>209</v>
      </c>
      <c r="D108" s="569"/>
      <c r="E108" s="569"/>
      <c r="F108" s="570"/>
      <c r="G108" s="571"/>
      <c r="H108" s="571"/>
      <c r="I108" s="43"/>
      <c r="J108" s="43"/>
    </row>
    <row r="109" spans="1:30" s="18" customFormat="1" ht="36" customHeight="1" thickBot="1" x14ac:dyDescent="0.3">
      <c r="B109" s="43"/>
      <c r="C109" s="769"/>
      <c r="D109" s="769"/>
      <c r="E109" s="769"/>
      <c r="F109" s="768"/>
      <c r="G109" s="768"/>
      <c r="H109" s="768"/>
      <c r="I109" s="43"/>
      <c r="J109" s="43"/>
    </row>
    <row r="110" spans="1:30" s="18" customFormat="1" ht="3.75" customHeight="1" thickBot="1" x14ac:dyDescent="0.3">
      <c r="B110" s="43"/>
      <c r="C110" s="71"/>
      <c r="D110" s="88"/>
      <c r="E110" s="88"/>
      <c r="F110" s="99"/>
      <c r="G110" s="99"/>
      <c r="H110" s="100"/>
      <c r="I110" s="43"/>
      <c r="J110" s="43"/>
      <c r="AA110" s="48"/>
      <c r="AB110" s="48"/>
      <c r="AC110" s="48"/>
    </row>
    <row r="111" spans="1:30" s="48" customFormat="1" ht="54" customHeight="1" thickBot="1" x14ac:dyDescent="0.3">
      <c r="B111" s="49"/>
      <c r="C111" s="599" t="s">
        <v>141</v>
      </c>
      <c r="D111" s="600"/>
      <c r="E111" s="601"/>
      <c r="F111" s="784" t="str">
        <f>IF(Default_Agreed="Y","N/A - Default rate applies",
IF(AND(COUNT(Indiv_Wkly_Income_Cats)=0,SUM(Step_A_Weekly_Income,Indiv_Relevant_Income_Cats)&lt;=0),"",
SUM(Step_A_Weekly_Income,Indiv_Relevant_Income_Cats)))</f>
        <v/>
      </c>
      <c r="G111" s="785"/>
      <c r="H111" s="786"/>
      <c r="I111" s="43"/>
      <c r="J111" s="43"/>
      <c r="O111" s="18"/>
      <c r="P111" s="18"/>
      <c r="Q111" s="18"/>
      <c r="R111" s="18"/>
      <c r="S111" s="18"/>
      <c r="T111" s="18"/>
      <c r="AA111" s="18"/>
      <c r="AB111" s="18"/>
      <c r="AC111" s="18"/>
      <c r="AD111" s="18"/>
    </row>
    <row r="112" spans="1:30" s="18" customFormat="1" ht="27" customHeight="1" x14ac:dyDescent="0.25">
      <c r="B112" s="43"/>
      <c r="C112" s="97"/>
      <c r="D112" s="11"/>
      <c r="E112" s="11"/>
      <c r="F112" s="11"/>
      <c r="G112" s="11"/>
      <c r="H112" s="19"/>
      <c r="I112" s="43"/>
      <c r="J112" s="43"/>
      <c r="AA112" s="86"/>
      <c r="AB112" s="86"/>
      <c r="AC112" s="86"/>
    </row>
    <row r="113" spans="2:30" s="86" customFormat="1" ht="25.5" customHeight="1" x14ac:dyDescent="0.25">
      <c r="B113" s="87"/>
      <c r="C113" s="464" t="s">
        <v>131</v>
      </c>
      <c r="D113" s="464"/>
      <c r="E113" s="464"/>
      <c r="F113" s="464"/>
      <c r="G113" s="464"/>
      <c r="H113" s="464"/>
      <c r="I113" s="43"/>
      <c r="J113" s="43"/>
      <c r="O113" s="18"/>
      <c r="P113" s="18"/>
      <c r="Q113" s="18"/>
      <c r="R113" s="18"/>
      <c r="S113" s="18"/>
      <c r="T113" s="18"/>
      <c r="AA113" s="18"/>
      <c r="AB113" s="18"/>
      <c r="AC113" s="18"/>
      <c r="AD113" s="18"/>
    </row>
    <row r="114" spans="2:30" s="18" customFormat="1" ht="9" customHeight="1" thickBot="1" x14ac:dyDescent="0.3">
      <c r="B114" s="43"/>
      <c r="C114" s="97"/>
      <c r="D114" s="11"/>
      <c r="E114" s="11"/>
      <c r="F114" s="11"/>
      <c r="G114" s="11"/>
      <c r="H114" s="19"/>
      <c r="I114" s="43"/>
      <c r="J114" s="43"/>
    </row>
    <row r="115" spans="2:30" s="18" customFormat="1" ht="56.25" customHeight="1" thickBot="1" x14ac:dyDescent="0.3">
      <c r="B115" s="43"/>
      <c r="C115" s="595" t="s">
        <v>142</v>
      </c>
      <c r="D115" s="596"/>
      <c r="E115" s="596"/>
      <c r="F115" s="596"/>
      <c r="G115" s="596"/>
      <c r="H115" s="597"/>
      <c r="I115" s="43"/>
      <c r="J115" s="43"/>
    </row>
    <row r="116" spans="2:30" s="18" customFormat="1" ht="9" customHeight="1" thickBot="1" x14ac:dyDescent="0.3">
      <c r="B116" s="43"/>
      <c r="C116" s="97"/>
      <c r="D116" s="11"/>
      <c r="E116" s="11"/>
      <c r="F116" s="11"/>
      <c r="G116" s="11"/>
      <c r="H116" s="101"/>
      <c r="I116" s="43"/>
      <c r="J116" s="43"/>
    </row>
    <row r="117" spans="2:30" s="18" customFormat="1" ht="63.75" customHeight="1" thickBot="1" x14ac:dyDescent="0.3">
      <c r="B117" s="43"/>
      <c r="C117" s="595" t="s">
        <v>143</v>
      </c>
      <c r="D117" s="596"/>
      <c r="E117" s="597"/>
      <c r="F117" s="752" t="s">
        <v>100</v>
      </c>
      <c r="G117" s="753"/>
      <c r="H117" s="754"/>
      <c r="I117" s="43"/>
      <c r="J117" s="43"/>
    </row>
    <row r="118" spans="2:30" s="18" customFormat="1" ht="36" customHeight="1" x14ac:dyDescent="0.25">
      <c r="B118" s="43"/>
      <c r="C118" s="583" t="s">
        <v>144</v>
      </c>
      <c r="D118" s="584"/>
      <c r="E118" s="585"/>
      <c r="F118" s="877"/>
      <c r="G118" s="878"/>
      <c r="H118" s="879"/>
      <c r="I118" s="43"/>
      <c r="J118" s="43"/>
    </row>
    <row r="119" spans="2:30" s="18" customFormat="1" ht="36" customHeight="1" x14ac:dyDescent="0.25">
      <c r="B119" s="43"/>
      <c r="C119" s="471" t="s">
        <v>145</v>
      </c>
      <c r="D119" s="472"/>
      <c r="E119" s="473"/>
      <c r="F119" s="691"/>
      <c r="G119" s="692"/>
      <c r="H119" s="693"/>
      <c r="I119" s="43"/>
      <c r="J119" s="43"/>
    </row>
    <row r="120" spans="2:30" s="18" customFormat="1" ht="33" customHeight="1" x14ac:dyDescent="0.25">
      <c r="B120" s="43"/>
      <c r="C120" s="471" t="s">
        <v>146</v>
      </c>
      <c r="D120" s="472"/>
      <c r="E120" s="473"/>
      <c r="F120" s="691"/>
      <c r="G120" s="692"/>
      <c r="H120" s="693"/>
      <c r="I120" s="43"/>
      <c r="J120" s="43"/>
    </row>
    <row r="121" spans="2:30" s="18" customFormat="1" ht="36" customHeight="1" x14ac:dyDescent="0.25">
      <c r="B121" s="43"/>
      <c r="C121" s="471" t="s">
        <v>147</v>
      </c>
      <c r="D121" s="472"/>
      <c r="E121" s="473"/>
      <c r="F121" s="691"/>
      <c r="G121" s="692"/>
      <c r="H121" s="693"/>
      <c r="I121" s="43"/>
      <c r="J121" s="43"/>
    </row>
    <row r="122" spans="2:30" s="18" customFormat="1" ht="60.75" customHeight="1" x14ac:dyDescent="0.25">
      <c r="B122" s="43"/>
      <c r="C122" s="468" t="s">
        <v>204</v>
      </c>
      <c r="D122" s="469"/>
      <c r="E122" s="470"/>
      <c r="F122" s="576"/>
      <c r="G122" s="577"/>
      <c r="H122" s="578"/>
      <c r="I122" s="43"/>
      <c r="J122" s="43"/>
    </row>
    <row r="123" spans="2:30" s="18" customFormat="1" ht="36" customHeight="1" x14ac:dyDescent="0.25">
      <c r="B123" s="43"/>
      <c r="C123" s="608"/>
      <c r="D123" s="609"/>
      <c r="E123" s="610"/>
      <c r="F123" s="579"/>
      <c r="G123" s="580"/>
      <c r="H123" s="581"/>
      <c r="I123" s="43"/>
      <c r="J123" s="43"/>
    </row>
    <row r="124" spans="2:30" s="18" customFormat="1" ht="36" customHeight="1" x14ac:dyDescent="0.25">
      <c r="B124" s="43"/>
      <c r="C124" s="608"/>
      <c r="D124" s="609"/>
      <c r="E124" s="610"/>
      <c r="F124" s="579"/>
      <c r="G124" s="580"/>
      <c r="H124" s="581"/>
      <c r="I124" s="43"/>
      <c r="J124" s="43"/>
    </row>
    <row r="125" spans="2:30" s="18" customFormat="1" ht="36" customHeight="1" thickBot="1" x14ac:dyDescent="0.3">
      <c r="B125" s="102"/>
      <c r="C125" s="755"/>
      <c r="D125" s="756"/>
      <c r="E125" s="757"/>
      <c r="F125" s="746"/>
      <c r="G125" s="747"/>
      <c r="H125" s="748"/>
      <c r="I125" s="43"/>
      <c r="J125" s="43"/>
      <c r="O125"/>
      <c r="P125"/>
      <c r="Q125"/>
      <c r="R125"/>
    </row>
    <row r="126" spans="2:30" s="18" customFormat="1" ht="3.75" customHeight="1" thickBot="1" x14ac:dyDescent="0.3">
      <c r="B126" s="43"/>
      <c r="C126" s="97"/>
      <c r="D126" s="11"/>
      <c r="E126" s="11"/>
      <c r="F126" s="11"/>
      <c r="G126" s="11"/>
      <c r="H126" s="101"/>
      <c r="I126" s="43"/>
      <c r="J126" s="43"/>
      <c r="O126"/>
      <c r="P126"/>
      <c r="Q126"/>
      <c r="R126"/>
    </row>
    <row r="127" spans="2:30" s="18" customFormat="1" ht="38.25" customHeight="1" thickBot="1" x14ac:dyDescent="0.3">
      <c r="B127" s="102"/>
      <c r="C127" s="688" t="s">
        <v>126</v>
      </c>
      <c r="D127" s="689"/>
      <c r="E127" s="690"/>
      <c r="F127" s="781" t="str">
        <f>IF(Default_Agreed="Y","N/A - Default rate applies",IF(OR(Savings_Own_Over_Threshold_YesNo="Y",Savings_Couple_Over_Threshold_YesNo="Y"),"N/A - Savings over threshold",IF(SUM(Indiv_Own_Hardship_Cats)&gt;0,SUM(Indiv_Own_Hardship_Cats),"")))</f>
        <v/>
      </c>
      <c r="G127" s="782"/>
      <c r="H127" s="783"/>
      <c r="I127" s="103"/>
      <c r="J127" s="103"/>
      <c r="O127"/>
      <c r="P127"/>
      <c r="Q127"/>
      <c r="R127"/>
      <c r="AA127" s="203"/>
      <c r="AB127" s="203"/>
      <c r="AC127" s="203"/>
      <c r="AD127" s="38"/>
    </row>
    <row r="128" spans="2:30" s="203" customFormat="1" ht="18.75" x14ac:dyDescent="0.25">
      <c r="B128" s="43"/>
      <c r="C128" s="582" t="s">
        <v>184</v>
      </c>
      <c r="D128" s="582"/>
      <c r="E128" s="582"/>
      <c r="F128" s="582"/>
      <c r="G128" s="582"/>
      <c r="H128" s="582"/>
      <c r="I128" s="103"/>
      <c r="J128" s="103"/>
      <c r="O128"/>
      <c r="P128"/>
      <c r="Q128"/>
      <c r="R128"/>
      <c r="S128" s="38"/>
      <c r="T128" s="38"/>
      <c r="AA128" s="59"/>
      <c r="AB128" s="59"/>
      <c r="AC128" s="59"/>
      <c r="AD128" s="18"/>
    </row>
    <row r="129" spans="2:30" s="59" customFormat="1" ht="29.25" customHeight="1" x14ac:dyDescent="0.25">
      <c r="B129" s="43"/>
      <c r="C129" s="464" t="s">
        <v>132</v>
      </c>
      <c r="D129" s="464"/>
      <c r="E129" s="464"/>
      <c r="F129" s="464"/>
      <c r="G129" s="464"/>
      <c r="H129" s="464"/>
      <c r="I129" s="103"/>
      <c r="J129" s="103"/>
      <c r="O129" s="18"/>
      <c r="P129" s="18"/>
      <c r="Q129" s="18"/>
      <c r="R129" s="18"/>
      <c r="S129" s="18"/>
      <c r="T129" s="18"/>
      <c r="AA129" s="18"/>
      <c r="AB129" s="18"/>
      <c r="AC129" s="18"/>
      <c r="AD129" s="18"/>
    </row>
    <row r="130" spans="2:30" s="18" customFormat="1" ht="4.5" customHeight="1" thickBot="1" x14ac:dyDescent="0.35">
      <c r="B130" s="43"/>
      <c r="C130" s="97"/>
      <c r="D130" s="104"/>
      <c r="E130" s="104"/>
      <c r="F130" s="104"/>
      <c r="G130" s="104"/>
      <c r="H130" s="105"/>
      <c r="I130" s="43"/>
      <c r="J130" s="43"/>
    </row>
    <row r="131" spans="2:30" s="18" customFormat="1" ht="56.25" customHeight="1" thickBot="1" x14ac:dyDescent="0.3">
      <c r="B131" s="43"/>
      <c r="C131" s="595" t="s">
        <v>148</v>
      </c>
      <c r="D131" s="596"/>
      <c r="E131" s="596"/>
      <c r="F131" s="596"/>
      <c r="G131" s="596"/>
      <c r="H131" s="597"/>
      <c r="I131" s="43"/>
      <c r="J131" s="43"/>
      <c r="K131" s="434" t="s">
        <v>262</v>
      </c>
      <c r="L131" s="435"/>
    </row>
    <row r="132" spans="2:30" s="18" customFormat="1" ht="9" customHeight="1" thickBot="1" x14ac:dyDescent="0.35">
      <c r="B132" s="43"/>
      <c r="C132" s="97"/>
      <c r="D132" s="104"/>
      <c r="E132" s="104"/>
      <c r="F132" s="104"/>
      <c r="G132" s="104"/>
      <c r="H132" s="105"/>
      <c r="I132" s="43"/>
      <c r="J132" s="43"/>
      <c r="K132" s="436"/>
      <c r="L132" s="437"/>
    </row>
    <row r="133" spans="2:30" s="18" customFormat="1" ht="56.25" customHeight="1" thickBot="1" x14ac:dyDescent="0.3">
      <c r="B133" s="43"/>
      <c r="C133" s="595" t="s">
        <v>149</v>
      </c>
      <c r="D133" s="596"/>
      <c r="E133" s="597"/>
      <c r="F133" s="752" t="s">
        <v>150</v>
      </c>
      <c r="G133" s="753"/>
      <c r="H133" s="754"/>
      <c r="I133" s="43"/>
      <c r="J133" s="43"/>
    </row>
    <row r="134" spans="2:30" s="18" customFormat="1" ht="36" customHeight="1" x14ac:dyDescent="0.25">
      <c r="B134" s="43"/>
      <c r="C134" s="761" t="s">
        <v>151</v>
      </c>
      <c r="D134" s="762"/>
      <c r="E134" s="763"/>
      <c r="F134" s="877"/>
      <c r="G134" s="878"/>
      <c r="H134" s="879"/>
      <c r="I134" s="43"/>
      <c r="J134" s="43"/>
    </row>
    <row r="135" spans="2:30" s="18" customFormat="1" ht="33" customHeight="1" x14ac:dyDescent="0.25">
      <c r="B135" s="43"/>
      <c r="C135" s="611"/>
      <c r="D135" s="612"/>
      <c r="E135" s="613"/>
      <c r="F135" s="691"/>
      <c r="G135" s="692"/>
      <c r="H135" s="693"/>
      <c r="I135" s="43"/>
      <c r="J135" s="43"/>
    </row>
    <row r="136" spans="2:30" s="18" customFormat="1" ht="33" customHeight="1" x14ac:dyDescent="0.25">
      <c r="B136" s="43"/>
      <c r="C136" s="611"/>
      <c r="D136" s="612"/>
      <c r="E136" s="613"/>
      <c r="F136" s="691"/>
      <c r="G136" s="692"/>
      <c r="H136" s="693"/>
      <c r="I136" s="43"/>
      <c r="J136" s="43"/>
    </row>
    <row r="137" spans="2:30" s="18" customFormat="1" ht="36" customHeight="1" x14ac:dyDescent="0.25">
      <c r="B137" s="102"/>
      <c r="C137" s="471" t="s">
        <v>152</v>
      </c>
      <c r="D137" s="472"/>
      <c r="E137" s="473"/>
      <c r="F137" s="691"/>
      <c r="G137" s="692"/>
      <c r="H137" s="693"/>
      <c r="I137" s="43"/>
      <c r="J137" s="43"/>
    </row>
    <row r="138" spans="2:30" s="18" customFormat="1" ht="33" customHeight="1" x14ac:dyDescent="0.25">
      <c r="B138" s="102"/>
      <c r="C138" s="880"/>
      <c r="D138" s="881"/>
      <c r="E138" s="882"/>
      <c r="F138" s="691"/>
      <c r="G138" s="692"/>
      <c r="H138" s="693"/>
      <c r="I138" s="43"/>
      <c r="J138" s="43"/>
    </row>
    <row r="139" spans="2:30" s="18" customFormat="1" ht="33" customHeight="1" x14ac:dyDescent="0.25">
      <c r="B139" s="43"/>
      <c r="C139" s="611"/>
      <c r="D139" s="612"/>
      <c r="E139" s="613"/>
      <c r="F139" s="691"/>
      <c r="G139" s="692"/>
      <c r="H139" s="693"/>
      <c r="I139" s="43"/>
      <c r="J139" s="43"/>
    </row>
    <row r="140" spans="2:30" s="18" customFormat="1" ht="36" customHeight="1" x14ac:dyDescent="0.25">
      <c r="B140" s="43"/>
      <c r="C140" s="471" t="s">
        <v>153</v>
      </c>
      <c r="D140" s="472"/>
      <c r="E140" s="473"/>
      <c r="F140" s="691"/>
      <c r="G140" s="692"/>
      <c r="H140" s="693"/>
      <c r="I140" s="43"/>
      <c r="J140" s="43"/>
    </row>
    <row r="141" spans="2:30" s="18" customFormat="1" ht="57.75" customHeight="1" x14ac:dyDescent="0.25">
      <c r="B141" s="43"/>
      <c r="C141" s="468" t="s">
        <v>205</v>
      </c>
      <c r="D141" s="469"/>
      <c r="E141" s="470"/>
      <c r="F141" s="576"/>
      <c r="G141" s="577"/>
      <c r="H141" s="578"/>
      <c r="I141" s="43"/>
      <c r="J141" s="43"/>
    </row>
    <row r="142" spans="2:30" s="18" customFormat="1" ht="33" customHeight="1" x14ac:dyDescent="0.25">
      <c r="B142" s="43"/>
      <c r="C142" s="608"/>
      <c r="D142" s="609"/>
      <c r="E142" s="610"/>
      <c r="F142" s="579"/>
      <c r="G142" s="580"/>
      <c r="H142" s="581"/>
      <c r="I142" s="43"/>
      <c r="J142" s="43"/>
    </row>
    <row r="143" spans="2:30" s="18" customFormat="1" ht="33" customHeight="1" x14ac:dyDescent="0.25">
      <c r="B143" s="43"/>
      <c r="C143" s="608"/>
      <c r="D143" s="609"/>
      <c r="E143" s="610"/>
      <c r="F143" s="579"/>
      <c r="G143" s="580"/>
      <c r="H143" s="581"/>
      <c r="I143" s="43"/>
      <c r="J143" s="43"/>
    </row>
    <row r="144" spans="2:30" s="18" customFormat="1" ht="33" customHeight="1" thickBot="1" x14ac:dyDescent="0.3">
      <c r="B144" s="102"/>
      <c r="C144" s="755"/>
      <c r="D144" s="756"/>
      <c r="E144" s="757"/>
      <c r="F144" s="746"/>
      <c r="G144" s="747"/>
      <c r="H144" s="748"/>
      <c r="I144" s="43"/>
      <c r="J144" s="43"/>
    </row>
    <row r="145" spans="2:30" s="18" customFormat="1" ht="3.75" customHeight="1" thickBot="1" x14ac:dyDescent="0.35">
      <c r="B145" s="43"/>
      <c r="C145" s="97"/>
      <c r="D145" s="104"/>
      <c r="E145" s="104"/>
      <c r="F145" s="104"/>
      <c r="G145" s="55"/>
      <c r="H145" s="106"/>
      <c r="I145" s="43"/>
      <c r="J145" s="43"/>
    </row>
    <row r="146" spans="2:30" s="18" customFormat="1" ht="38.25" customHeight="1" thickBot="1" x14ac:dyDescent="0.3">
      <c r="B146" s="102"/>
      <c r="C146" s="688" t="s">
        <v>127</v>
      </c>
      <c r="D146" s="689"/>
      <c r="E146" s="690"/>
      <c r="F146" s="726" t="str">
        <f>IF(Default_Agreed="Y","N/A - Default rate applies",IF(OR(Savings_Own_Over_Threshold_YesNo="Y",Savings_Couple_Over_Threshold_YesNo="Y"),"N/A - Savings over threshold",IF(SUM(Indiv_Dep_Hardship_Cats)&gt;0,SUM(Indiv_Dep_Hardship_Cats),"")))</f>
        <v/>
      </c>
      <c r="G146" s="727"/>
      <c r="H146" s="728"/>
      <c r="I146" s="103"/>
      <c r="J146" s="103"/>
      <c r="AA146" s="54"/>
      <c r="AB146" s="54"/>
      <c r="AC146" s="54"/>
    </row>
    <row r="147" spans="2:30" s="54" customFormat="1" ht="9.9499999999999993" customHeight="1" thickBot="1" x14ac:dyDescent="0.35">
      <c r="B147" s="49"/>
      <c r="C147" s="777"/>
      <c r="D147" s="777"/>
      <c r="E147" s="777"/>
      <c r="F147" s="107"/>
      <c r="G147" s="104"/>
      <c r="H147" s="105"/>
      <c r="I147" s="103"/>
      <c r="J147" s="103"/>
      <c r="O147" s="18"/>
      <c r="P147" s="18"/>
      <c r="Q147" s="18"/>
      <c r="R147" s="18"/>
      <c r="S147" s="18"/>
      <c r="T147" s="18"/>
      <c r="AA147" s="18"/>
      <c r="AB147" s="18"/>
      <c r="AC147" s="18"/>
      <c r="AD147" s="18"/>
    </row>
    <row r="148" spans="2:30" s="18" customFormat="1" ht="50.25" customHeight="1" thickBot="1" x14ac:dyDescent="0.3">
      <c r="B148" s="43"/>
      <c r="C148" s="595" t="s">
        <v>154</v>
      </c>
      <c r="D148" s="596"/>
      <c r="E148" s="596"/>
      <c r="F148" s="596"/>
      <c r="G148" s="596"/>
      <c r="H148" s="597"/>
      <c r="I148" s="43"/>
      <c r="J148" s="43"/>
    </row>
    <row r="149" spans="2:30" s="18" customFormat="1" ht="9" customHeight="1" thickBot="1" x14ac:dyDescent="0.35">
      <c r="B149" s="43"/>
      <c r="C149" s="97"/>
      <c r="D149" s="104"/>
      <c r="E149" s="104"/>
      <c r="F149" s="104"/>
      <c r="G149" s="104"/>
      <c r="H149" s="105"/>
      <c r="I149" s="43"/>
      <c r="J149" s="43"/>
    </row>
    <row r="150" spans="2:30" s="18" customFormat="1" ht="75.75" customHeight="1" thickBot="1" x14ac:dyDescent="0.3">
      <c r="B150" s="102"/>
      <c r="C150" s="758" t="s">
        <v>155</v>
      </c>
      <c r="D150" s="759"/>
      <c r="E150" s="760"/>
      <c r="F150" s="752" t="s">
        <v>96</v>
      </c>
      <c r="G150" s="753"/>
      <c r="H150" s="754"/>
      <c r="I150" s="103"/>
      <c r="J150" s="103"/>
    </row>
    <row r="151" spans="2:30" s="18" customFormat="1" ht="33" customHeight="1" x14ac:dyDescent="0.25">
      <c r="B151" s="102"/>
      <c r="C151" s="710" t="s">
        <v>87</v>
      </c>
      <c r="D151" s="711"/>
      <c r="E151" s="712"/>
      <c r="F151" s="694"/>
      <c r="G151" s="695"/>
      <c r="H151" s="696"/>
      <c r="I151" s="103"/>
      <c r="J151" s="103"/>
    </row>
    <row r="152" spans="2:30" s="18" customFormat="1" ht="33" customHeight="1" x14ac:dyDescent="0.25">
      <c r="B152" s="102"/>
      <c r="C152" s="698" t="s">
        <v>86</v>
      </c>
      <c r="D152" s="699"/>
      <c r="E152" s="700"/>
      <c r="F152" s="691"/>
      <c r="G152" s="692"/>
      <c r="H152" s="693"/>
      <c r="I152" s="103"/>
      <c r="J152" s="103"/>
    </row>
    <row r="153" spans="2:30" s="18" customFormat="1" ht="33" customHeight="1" x14ac:dyDescent="0.25">
      <c r="B153" s="102"/>
      <c r="C153" s="698" t="s">
        <v>84</v>
      </c>
      <c r="D153" s="699"/>
      <c r="E153" s="700"/>
      <c r="F153" s="691"/>
      <c r="G153" s="692"/>
      <c r="H153" s="693"/>
      <c r="I153" s="103"/>
      <c r="J153" s="103"/>
    </row>
    <row r="154" spans="2:30" s="18" customFormat="1" ht="33" customHeight="1" thickBot="1" x14ac:dyDescent="0.3">
      <c r="B154" s="102"/>
      <c r="C154" s="704" t="s">
        <v>85</v>
      </c>
      <c r="D154" s="705"/>
      <c r="E154" s="706"/>
      <c r="F154" s="701"/>
      <c r="G154" s="702"/>
      <c r="H154" s="703"/>
      <c r="I154" s="103"/>
      <c r="J154" s="103"/>
    </row>
    <row r="155" spans="2:30" s="18" customFormat="1" ht="3.75" customHeight="1" thickBot="1" x14ac:dyDescent="0.35">
      <c r="B155" s="43"/>
      <c r="C155" s="97"/>
      <c r="D155" s="104"/>
      <c r="E155" s="104"/>
      <c r="F155" s="104"/>
      <c r="G155" s="104"/>
      <c r="H155" s="105"/>
      <c r="I155" s="43"/>
      <c r="J155" s="43"/>
    </row>
    <row r="156" spans="2:30" s="18" customFormat="1" ht="38.25" customHeight="1" thickBot="1" x14ac:dyDescent="0.3">
      <c r="B156" s="102"/>
      <c r="C156" s="688" t="s">
        <v>122</v>
      </c>
      <c r="D156" s="689"/>
      <c r="E156" s="690"/>
      <c r="F156" s="726" t="str">
        <f>IF(Default_Agreed="Y","N/A - Default rate applies",IF(SUM(Indiv_CarePlan_Necessary_Cats)&gt;0,SUM(Indiv_CarePlan_Necessary_Cats),""))</f>
        <v/>
      </c>
      <c r="G156" s="727"/>
      <c r="H156" s="728"/>
      <c r="I156" s="103"/>
      <c r="J156" s="103"/>
      <c r="AA156" s="54"/>
      <c r="AB156" s="54"/>
      <c r="AC156" s="54"/>
    </row>
    <row r="157" spans="2:30" s="54" customFormat="1" ht="9.9499999999999993" customHeight="1" thickBot="1" x14ac:dyDescent="0.35">
      <c r="B157" s="49"/>
      <c r="C157" s="716"/>
      <c r="D157" s="716"/>
      <c r="E157" s="716"/>
      <c r="F157" s="107"/>
      <c r="G157" s="104"/>
      <c r="H157" s="105"/>
      <c r="I157" s="103"/>
      <c r="J157" s="103"/>
      <c r="O157" s="18"/>
      <c r="P157" s="18"/>
      <c r="Q157" s="18"/>
      <c r="R157" s="18"/>
      <c r="S157" s="18"/>
      <c r="T157" s="18"/>
      <c r="AA157" s="18"/>
      <c r="AB157" s="18"/>
      <c r="AC157" s="18"/>
      <c r="AD157" s="18"/>
    </row>
    <row r="158" spans="2:30" s="18" customFormat="1" ht="53.25" customHeight="1" thickBot="1" x14ac:dyDescent="0.35">
      <c r="B158" s="102"/>
      <c r="C158" s="713" t="s">
        <v>156</v>
      </c>
      <c r="D158" s="714"/>
      <c r="E158" s="715"/>
      <c r="F158" s="108" t="s">
        <v>107</v>
      </c>
      <c r="G158" s="104"/>
      <c r="H158" s="105"/>
      <c r="I158" s="103"/>
      <c r="J158" s="103"/>
    </row>
    <row r="159" spans="2:30" s="18" customFormat="1" ht="33" customHeight="1" x14ac:dyDescent="0.3">
      <c r="B159" s="102"/>
      <c r="C159" s="698" t="s">
        <v>87</v>
      </c>
      <c r="D159" s="699"/>
      <c r="E159" s="700"/>
      <c r="F159" s="259"/>
      <c r="G159" s="109"/>
      <c r="H159" s="110"/>
      <c r="I159" s="103"/>
      <c r="J159" s="103"/>
    </row>
    <row r="160" spans="2:30" s="18" customFormat="1" ht="33" customHeight="1" x14ac:dyDescent="0.3">
      <c r="B160" s="102"/>
      <c r="C160" s="698" t="s">
        <v>86</v>
      </c>
      <c r="D160" s="699"/>
      <c r="E160" s="700"/>
      <c r="F160" s="259"/>
      <c r="G160" s="109"/>
      <c r="H160" s="110"/>
      <c r="I160" s="103"/>
      <c r="J160" s="103"/>
    </row>
    <row r="161" spans="2:30" s="18" customFormat="1" ht="33" customHeight="1" x14ac:dyDescent="0.3">
      <c r="B161" s="102"/>
      <c r="C161" s="698" t="s">
        <v>84</v>
      </c>
      <c r="D161" s="699"/>
      <c r="E161" s="700"/>
      <c r="F161" s="259"/>
      <c r="G161" s="109"/>
      <c r="H161" s="110"/>
      <c r="I161" s="103"/>
      <c r="J161" s="103"/>
    </row>
    <row r="162" spans="2:30" s="18" customFormat="1" ht="33" customHeight="1" thickBot="1" x14ac:dyDescent="0.35">
      <c r="B162" s="102"/>
      <c r="C162" s="704" t="s">
        <v>85</v>
      </c>
      <c r="D162" s="705"/>
      <c r="E162" s="706"/>
      <c r="F162" s="260"/>
      <c r="G162" s="104"/>
      <c r="H162" s="105"/>
      <c r="I162" s="103"/>
      <c r="J162" s="103"/>
    </row>
    <row r="163" spans="2:30" s="18" customFormat="1" ht="3.75" customHeight="1" thickBot="1" x14ac:dyDescent="0.35">
      <c r="B163" s="43"/>
      <c r="C163" s="97"/>
      <c r="D163" s="104"/>
      <c r="E163" s="104"/>
      <c r="F163" s="104"/>
      <c r="G163" s="104"/>
      <c r="H163" s="105"/>
      <c r="I163" s="43"/>
      <c r="J163" s="43"/>
    </row>
    <row r="164" spans="2:30" s="18" customFormat="1" ht="73.5" customHeight="1" x14ac:dyDescent="0.25">
      <c r="B164" s="43"/>
      <c r="C164" s="717" t="s">
        <v>125</v>
      </c>
      <c r="D164" s="718"/>
      <c r="E164" s="719"/>
      <c r="F164" s="707" t="str">
        <f>IF(Default_Agreed="Y","N/A - Default rate applies",IF(OR(Savings_Own_Over_Threshold_YesNo="Y",Savings_Couple_Over_Threshold_YesNo="Y"),"N/A - Savings over threshold",IF(SUM(F159:F162)&gt;0,SUM(F159:F162),"")))</f>
        <v/>
      </c>
      <c r="G164" s="111" t="s">
        <v>196</v>
      </c>
      <c r="H164" s="443" t="s">
        <v>101</v>
      </c>
      <c r="I164" s="43"/>
      <c r="J164" s="43"/>
      <c r="AA164" s="208"/>
    </row>
    <row r="165" spans="2:30" s="18" customFormat="1" ht="24" customHeight="1" thickBot="1" x14ac:dyDescent="0.3">
      <c r="B165" s="43"/>
      <c r="C165" s="720"/>
      <c r="D165" s="721"/>
      <c r="E165" s="722"/>
      <c r="F165" s="708"/>
      <c r="G165" s="209">
        <f>78+2</f>
        <v>80</v>
      </c>
      <c r="H165" s="444"/>
      <c r="I165" s="43"/>
      <c r="J165" s="43"/>
    </row>
    <row r="166" spans="2:30" s="18" customFormat="1" ht="33" customHeight="1" thickBot="1" x14ac:dyDescent="0.3">
      <c r="B166" s="49"/>
      <c r="C166" s="723"/>
      <c r="D166" s="724"/>
      <c r="E166" s="725"/>
      <c r="F166" s="709"/>
      <c r="G166" s="22" t="str">
        <f>IF(Default_Agreed="Y","N/A - Default rate applies",IF(OR(Savings_Own_Over_Threshold_YesNo="Y",Savings_Couple_Over_Threshold_YesNo="Y"),"N/A - Savings over threshold",IF(F164&lt;&gt;"",IFERROR(MAX(0,Step_C_Total_Relevant_Income-H88-Protected_Retained_Income),"Error: Accom Category missing?"),"")))</f>
        <v/>
      </c>
      <c r="H166" s="23" t="str">
        <f>IF(Default_Agreed="Y","N/A - Default rate applies",IF(OR(Savings_Own_Over_Threshold_YesNo="Y",Savings_Couple_Over_Threshold_YesNo="Y"),"N/A - Savings over threshold",IF(F164="","",IFERROR(MAX(0,F164-G166),G166))))</f>
        <v/>
      </c>
      <c r="I166" s="103"/>
      <c r="J166" s="103"/>
    </row>
    <row r="167" spans="2:30" s="18" customFormat="1" ht="3.75" customHeight="1" x14ac:dyDescent="0.25">
      <c r="B167" s="43"/>
      <c r="C167" s="97"/>
      <c r="D167" s="11"/>
      <c r="E167" s="11"/>
      <c r="F167" s="11"/>
      <c r="G167" s="11"/>
      <c r="H167" s="19"/>
      <c r="I167" s="43"/>
      <c r="J167" s="43"/>
      <c r="AA167" s="112"/>
      <c r="AB167" s="112"/>
      <c r="AC167" s="112"/>
      <c r="AD167" s="112"/>
    </row>
    <row r="168" spans="2:30" s="48" customFormat="1" ht="12" customHeight="1" x14ac:dyDescent="0.25">
      <c r="B168" s="49"/>
      <c r="C168" s="49"/>
      <c r="D168" s="49"/>
      <c r="E168" s="49"/>
      <c r="F168" s="49"/>
      <c r="G168" s="49"/>
      <c r="H168" s="58"/>
      <c r="I168" s="49"/>
      <c r="J168" s="49"/>
      <c r="O168" s="112"/>
      <c r="P168" s="18"/>
      <c r="Q168" s="18"/>
      <c r="R168" s="18"/>
      <c r="S168" s="18"/>
      <c r="T168" s="18"/>
      <c r="AA168" s="112"/>
      <c r="AB168" s="112"/>
      <c r="AC168" s="112"/>
      <c r="AD168" s="112"/>
    </row>
    <row r="169" spans="2:30" s="48" customFormat="1" ht="24" customHeight="1" x14ac:dyDescent="0.25">
      <c r="B169" s="113"/>
      <c r="C169" s="697" t="s">
        <v>163</v>
      </c>
      <c r="D169" s="697"/>
      <c r="E169" s="697"/>
      <c r="F169" s="697"/>
      <c r="G169" s="697"/>
      <c r="H169" s="58"/>
      <c r="I169" s="49"/>
      <c r="J169" s="49"/>
      <c r="O169" s="112"/>
      <c r="P169" s="18"/>
      <c r="Q169" s="18"/>
      <c r="R169" s="18"/>
      <c r="S169" s="18"/>
      <c r="T169" s="18"/>
      <c r="AA169" s="80"/>
      <c r="AB169" s="80"/>
      <c r="AC169" s="80"/>
      <c r="AD169" s="80"/>
    </row>
    <row r="170" spans="2:30" s="80" customFormat="1" ht="30" customHeight="1" x14ac:dyDescent="0.25">
      <c r="B170" s="114"/>
      <c r="C170" s="459" t="str">
        <f>C127</f>
        <v>SUBTOTAL (Undue hardship - Service user)</v>
      </c>
      <c r="D170" s="459"/>
      <c r="E170" s="459"/>
      <c r="F170" s="459"/>
      <c r="G170" s="459"/>
      <c r="H170" s="40" t="str">
        <f>F127</f>
        <v/>
      </c>
      <c r="I170" s="115"/>
      <c r="J170" s="115"/>
    </row>
    <row r="171" spans="2:30" s="80" customFormat="1" ht="30" customHeight="1" x14ac:dyDescent="0.25">
      <c r="B171" s="114"/>
      <c r="C171" s="459" t="str">
        <f>C146</f>
        <v>SUBTOTAL (Undue hardship - Dependants)</v>
      </c>
      <c r="D171" s="459"/>
      <c r="E171" s="459"/>
      <c r="F171" s="459"/>
      <c r="G171" s="459"/>
      <c r="H171" s="40" t="str">
        <f>F146</f>
        <v/>
      </c>
      <c r="I171" s="115"/>
      <c r="J171" s="115"/>
    </row>
    <row r="172" spans="2:30" s="80" customFormat="1" ht="30" customHeight="1" x14ac:dyDescent="0.25">
      <c r="B172" s="114"/>
      <c r="C172" s="459" t="str">
        <f>C156</f>
        <v>SUBTOTAL (Care Plan - Necessary)</v>
      </c>
      <c r="D172" s="459"/>
      <c r="E172" s="459"/>
      <c r="F172" s="459"/>
      <c r="G172" s="459"/>
      <c r="H172" s="40" t="str">
        <f>F156</f>
        <v/>
      </c>
      <c r="I172" s="115"/>
      <c r="J172" s="115"/>
    </row>
    <row r="173" spans="2:30" s="80" customFormat="1" ht="30" customHeight="1" thickBot="1" x14ac:dyDescent="0.3">
      <c r="B173" s="114"/>
      <c r="C173" s="449" t="str">
        <f>C164</f>
        <v>SUBTOTAL (Care Plan - Beneficial)</v>
      </c>
      <c r="D173" s="449"/>
      <c r="E173" s="449"/>
      <c r="F173" s="449"/>
      <c r="G173" s="449"/>
      <c r="H173" s="41" t="str">
        <f>H166</f>
        <v/>
      </c>
      <c r="I173" s="115"/>
      <c r="J173" s="115"/>
      <c r="AA173" s="18"/>
      <c r="AB173" s="18"/>
      <c r="AC173" s="18"/>
      <c r="AD173" s="18"/>
    </row>
    <row r="174" spans="2:30" s="18" customFormat="1" ht="27" customHeight="1" thickBot="1" x14ac:dyDescent="0.3">
      <c r="B174" s="43"/>
      <c r="C174" s="465" t="s">
        <v>105</v>
      </c>
      <c r="D174" s="466"/>
      <c r="E174" s="466"/>
      <c r="F174" s="466"/>
      <c r="G174" s="467"/>
      <c r="H174" s="42" t="str">
        <f>IF(Default_Agreed="Y","N/A - Default rate applies",IF(SUM(H170:H173)&gt;0,SUM(H170:H173),""))</f>
        <v/>
      </c>
      <c r="I174" s="43"/>
      <c r="J174" s="43"/>
    </row>
    <row r="175" spans="2:30" s="18" customFormat="1" ht="5.25" customHeight="1" thickBot="1" x14ac:dyDescent="0.3">
      <c r="B175" s="43"/>
      <c r="C175" s="116"/>
      <c r="D175" s="11"/>
      <c r="E175" s="11"/>
      <c r="F175" s="11"/>
      <c r="G175" s="11"/>
      <c r="H175" s="19"/>
      <c r="I175" s="43"/>
      <c r="J175" s="43"/>
    </row>
    <row r="176" spans="2:30" s="18" customFormat="1" ht="15.75" customHeight="1" thickBot="1" x14ac:dyDescent="0.3">
      <c r="B176" s="43"/>
      <c r="C176" s="450" t="s">
        <v>157</v>
      </c>
      <c r="D176" s="451"/>
      <c r="E176" s="452"/>
      <c r="F176" s="636" t="s">
        <v>134</v>
      </c>
      <c r="G176" s="637"/>
      <c r="H176" s="638"/>
      <c r="I176" s="43"/>
      <c r="J176" s="43"/>
    </row>
    <row r="177" spans="1:23" s="18" customFormat="1" ht="22.5" customHeight="1" x14ac:dyDescent="0.25">
      <c r="B177" s="43"/>
      <c r="C177" s="453"/>
      <c r="D177" s="454"/>
      <c r="E177" s="455"/>
      <c r="F177" s="639"/>
      <c r="G177" s="640"/>
      <c r="H177" s="641"/>
      <c r="I177" s="43"/>
      <c r="J177" s="43"/>
      <c r="K177" s="434" t="s">
        <v>262</v>
      </c>
      <c r="L177" s="435"/>
    </row>
    <row r="178" spans="1:23" s="18" customFormat="1" ht="25.5" customHeight="1" thickBot="1" x14ac:dyDescent="0.4">
      <c r="A178" s="84"/>
      <c r="B178" s="43"/>
      <c r="C178" s="456"/>
      <c r="D178" s="457"/>
      <c r="E178" s="458"/>
      <c r="F178" s="642"/>
      <c r="G178" s="643"/>
      <c r="H178" s="644"/>
      <c r="I178" s="43"/>
      <c r="J178" s="43"/>
      <c r="K178" s="436"/>
      <c r="L178" s="437"/>
    </row>
    <row r="179" spans="1:23" s="18" customFormat="1" ht="16.5" customHeight="1" thickBot="1" x14ac:dyDescent="0.35">
      <c r="B179" s="43"/>
      <c r="C179" s="117"/>
      <c r="D179" s="118"/>
      <c r="E179" s="118"/>
      <c r="F179" s="118"/>
      <c r="G179" s="118"/>
      <c r="H179" s="119"/>
      <c r="I179" s="43"/>
      <c r="J179" s="43"/>
      <c r="W179" s="48"/>
    </row>
    <row r="180" spans="1:23" s="18" customFormat="1" ht="108" customHeight="1" thickBot="1" x14ac:dyDescent="0.3">
      <c r="B180" s="43"/>
      <c r="C180" s="488" t="s">
        <v>172</v>
      </c>
      <c r="D180" s="489"/>
      <c r="E180" s="489"/>
      <c r="F180" s="490"/>
      <c r="G180" s="491"/>
      <c r="H180" s="492"/>
      <c r="I180" s="43"/>
      <c r="J180" s="43"/>
      <c r="W180" s="48"/>
    </row>
    <row r="181" spans="1:23" s="18" customFormat="1" ht="20.25" customHeight="1" thickBot="1" x14ac:dyDescent="0.35">
      <c r="B181" s="43"/>
      <c r="C181" s="117"/>
      <c r="D181" s="118"/>
      <c r="E181" s="118"/>
      <c r="F181" s="118"/>
      <c r="G181" s="118"/>
      <c r="H181" s="119"/>
      <c r="I181" s="43"/>
      <c r="J181" s="43"/>
      <c r="W181" s="48"/>
    </row>
    <row r="182" spans="1:23" s="18" customFormat="1" ht="37.5" customHeight="1" thickBot="1" x14ac:dyDescent="0.3">
      <c r="B182" s="43"/>
      <c r="C182" s="120"/>
      <c r="D182" s="120"/>
      <c r="E182" s="120"/>
      <c r="F182" s="121"/>
      <c r="G182" s="499" t="s">
        <v>15</v>
      </c>
      <c r="H182" s="500"/>
      <c r="I182" s="43"/>
      <c r="J182" s="43"/>
    </row>
    <row r="183" spans="1:23" s="18" customFormat="1" ht="37.5" customHeight="1" thickBot="1" x14ac:dyDescent="0.3">
      <c r="B183" s="43"/>
      <c r="C183" s="122"/>
      <c r="D183" s="122"/>
      <c r="E183" s="122"/>
      <c r="F183" s="123"/>
      <c r="G183" s="124" t="s">
        <v>17</v>
      </c>
      <c r="H183" s="202" t="s">
        <v>27</v>
      </c>
      <c r="I183" s="43"/>
      <c r="J183" s="43"/>
    </row>
    <row r="184" spans="1:23" s="18" customFormat="1" ht="50.1" customHeight="1" x14ac:dyDescent="0.25">
      <c r="B184" s="43"/>
      <c r="C184" s="651" t="s">
        <v>210</v>
      </c>
      <c r="D184" s="652"/>
      <c r="E184" s="652"/>
      <c r="F184" s="653"/>
      <c r="G184" s="816"/>
      <c r="H184" s="814"/>
      <c r="I184" s="43"/>
      <c r="J184" s="43"/>
    </row>
    <row r="185" spans="1:23" s="18" customFormat="1" ht="50.1" customHeight="1" x14ac:dyDescent="0.25">
      <c r="B185" s="43"/>
      <c r="C185" s="802"/>
      <c r="D185" s="803"/>
      <c r="E185" s="803"/>
      <c r="F185" s="804"/>
      <c r="G185" s="817"/>
      <c r="H185" s="815"/>
      <c r="I185" s="43"/>
      <c r="J185" s="43"/>
    </row>
    <row r="186" spans="1:23" s="18" customFormat="1" ht="69.95" customHeight="1" x14ac:dyDescent="0.25">
      <c r="B186" s="43"/>
      <c r="C186" s="493" t="s">
        <v>8</v>
      </c>
      <c r="D186" s="494"/>
      <c r="E186" s="494"/>
      <c r="F186" s="495"/>
      <c r="G186" s="261"/>
      <c r="H186" s="262"/>
      <c r="I186" s="43"/>
      <c r="J186" s="43"/>
    </row>
    <row r="187" spans="1:23" s="18" customFormat="1" ht="69.95" customHeight="1" x14ac:dyDescent="0.25">
      <c r="B187" s="43"/>
      <c r="C187" s="493" t="s">
        <v>9</v>
      </c>
      <c r="D187" s="494"/>
      <c r="E187" s="494"/>
      <c r="F187" s="495"/>
      <c r="G187" s="263"/>
      <c r="H187" s="264"/>
      <c r="I187" s="43"/>
      <c r="J187" s="43"/>
    </row>
    <row r="188" spans="1:23" s="18" customFormat="1" ht="69.95" customHeight="1" x14ac:dyDescent="0.25">
      <c r="B188" s="43"/>
      <c r="C188" s="493" t="s">
        <v>10</v>
      </c>
      <c r="D188" s="494"/>
      <c r="E188" s="494"/>
      <c r="F188" s="495"/>
      <c r="G188" s="263"/>
      <c r="H188" s="264"/>
      <c r="I188" s="43"/>
      <c r="J188" s="43"/>
    </row>
    <row r="189" spans="1:23" s="18" customFormat="1" ht="69.95" customHeight="1" x14ac:dyDescent="0.25">
      <c r="B189" s="43"/>
      <c r="C189" s="493" t="s">
        <v>11</v>
      </c>
      <c r="D189" s="494"/>
      <c r="E189" s="494"/>
      <c r="F189" s="495"/>
      <c r="G189" s="263"/>
      <c r="H189" s="264"/>
      <c r="I189" s="43"/>
      <c r="J189" s="43"/>
    </row>
    <row r="190" spans="1:23" s="18" customFormat="1" ht="69.95" customHeight="1" x14ac:dyDescent="0.25">
      <c r="B190" s="43"/>
      <c r="C190" s="493" t="s">
        <v>12</v>
      </c>
      <c r="D190" s="494"/>
      <c r="E190" s="494"/>
      <c r="F190" s="495"/>
      <c r="G190" s="263"/>
      <c r="H190" s="264"/>
      <c r="I190" s="43"/>
      <c r="J190" s="43"/>
    </row>
    <row r="191" spans="1:23" s="18" customFormat="1" ht="69.95" customHeight="1" x14ac:dyDescent="0.25">
      <c r="B191" s="43"/>
      <c r="C191" s="493" t="s">
        <v>135</v>
      </c>
      <c r="D191" s="494"/>
      <c r="E191" s="494"/>
      <c r="F191" s="495"/>
      <c r="G191" s="263"/>
      <c r="H191" s="264"/>
      <c r="I191" s="43"/>
      <c r="J191" s="43"/>
    </row>
    <row r="192" spans="1:23" s="18" customFormat="1" ht="69.95" customHeight="1" x14ac:dyDescent="0.25">
      <c r="B192" s="43"/>
      <c r="C192" s="493" t="s">
        <v>13</v>
      </c>
      <c r="D192" s="494"/>
      <c r="E192" s="494"/>
      <c r="F192" s="495"/>
      <c r="G192" s="263"/>
      <c r="H192" s="264"/>
      <c r="I192" s="43"/>
      <c r="J192" s="43"/>
    </row>
    <row r="193" spans="1:20" s="18" customFormat="1" ht="69.95" customHeight="1" x14ac:dyDescent="0.25">
      <c r="B193" s="43"/>
      <c r="C193" s="493" t="s">
        <v>14</v>
      </c>
      <c r="D193" s="494"/>
      <c r="E193" s="494"/>
      <c r="F193" s="495"/>
      <c r="G193" s="263"/>
      <c r="H193" s="264"/>
      <c r="I193" s="43"/>
      <c r="J193" s="43"/>
    </row>
    <row r="194" spans="1:20" s="18" customFormat="1" ht="69.95" customHeight="1" x14ac:dyDescent="0.25">
      <c r="B194" s="43"/>
      <c r="C194" s="493" t="s">
        <v>136</v>
      </c>
      <c r="D194" s="494"/>
      <c r="E194" s="494"/>
      <c r="F194" s="495"/>
      <c r="G194" s="263"/>
      <c r="H194" s="264"/>
      <c r="I194" s="43"/>
      <c r="J194" s="43"/>
    </row>
    <row r="195" spans="1:20" s="18" customFormat="1" ht="69.95" customHeight="1" x14ac:dyDescent="0.25">
      <c r="B195" s="43"/>
      <c r="C195" s="496" t="s">
        <v>211</v>
      </c>
      <c r="D195" s="497"/>
      <c r="E195" s="497"/>
      <c r="F195" s="498"/>
      <c r="G195" s="501"/>
      <c r="H195" s="819"/>
      <c r="I195" s="43"/>
      <c r="J195" s="43"/>
    </row>
    <row r="196" spans="1:20" s="18" customFormat="1" ht="69.95" customHeight="1" x14ac:dyDescent="0.25">
      <c r="B196" s="43"/>
      <c r="C196" s="633"/>
      <c r="D196" s="634"/>
      <c r="E196" s="634"/>
      <c r="F196" s="635"/>
      <c r="G196" s="502"/>
      <c r="H196" s="820"/>
      <c r="I196" s="43"/>
      <c r="J196" s="43"/>
    </row>
    <row r="197" spans="1:20" s="18" customFormat="1" ht="69.95" customHeight="1" x14ac:dyDescent="0.25">
      <c r="B197" s="43"/>
      <c r="C197" s="633"/>
      <c r="D197" s="634"/>
      <c r="E197" s="634"/>
      <c r="F197" s="635"/>
      <c r="G197" s="265"/>
      <c r="H197" s="266"/>
      <c r="I197" s="43"/>
      <c r="J197" s="43"/>
    </row>
    <row r="198" spans="1:20" s="18" customFormat="1" ht="69.95" customHeight="1" thickBot="1" x14ac:dyDescent="0.3">
      <c r="B198" s="43"/>
      <c r="C198" s="645"/>
      <c r="D198" s="646"/>
      <c r="E198" s="646"/>
      <c r="F198" s="647"/>
      <c r="G198" s="267"/>
      <c r="H198" s="268"/>
      <c r="I198" s="43"/>
      <c r="J198" s="43"/>
    </row>
    <row r="199" spans="1:20" s="18" customFormat="1" ht="69.95" customHeight="1" thickBot="1" x14ac:dyDescent="0.3">
      <c r="B199" s="43"/>
      <c r="C199" s="488" t="s">
        <v>26</v>
      </c>
      <c r="D199" s="489"/>
      <c r="E199" s="489"/>
      <c r="F199" s="818"/>
      <c r="G199" s="204" t="str">
        <f>IF(SUM(Indiv_Partner_Income_Cats)&gt;0,SUM(Indiv_Partner_Income_Cats),"")</f>
        <v/>
      </c>
      <c r="H199" s="205" t="str">
        <f>IF(SUM(H184:H198)&gt;0,SUM(H184:H198),"")</f>
        <v/>
      </c>
      <c r="I199" s="43"/>
      <c r="J199" s="43"/>
    </row>
    <row r="200" spans="1:20" s="18" customFormat="1" ht="9" customHeight="1" x14ac:dyDescent="0.25">
      <c r="B200" s="43"/>
      <c r="C200" s="71"/>
      <c r="D200" s="72"/>
      <c r="E200" s="72"/>
      <c r="F200" s="72"/>
      <c r="G200" s="72"/>
      <c r="H200" s="73"/>
      <c r="I200" s="43"/>
      <c r="J200" s="43"/>
    </row>
    <row r="201" spans="1:20" s="86" customFormat="1" ht="22.5" customHeight="1" x14ac:dyDescent="0.25">
      <c r="B201" s="87"/>
      <c r="C201" s="464" t="s">
        <v>77</v>
      </c>
      <c r="D201" s="464"/>
      <c r="E201" s="464"/>
      <c r="F201" s="464"/>
      <c r="G201" s="464"/>
      <c r="H201" s="464"/>
      <c r="I201" s="43"/>
      <c r="J201" s="43"/>
      <c r="N201" s="18"/>
      <c r="O201" s="18"/>
      <c r="P201" s="18"/>
      <c r="Q201" s="18"/>
      <c r="R201" s="18"/>
      <c r="S201" s="18"/>
      <c r="T201" s="18"/>
    </row>
    <row r="202" spans="1:20" s="18" customFormat="1" ht="9" customHeight="1" thickBot="1" x14ac:dyDescent="0.35">
      <c r="B202" s="43"/>
      <c r="C202" s="71"/>
      <c r="D202" s="88"/>
      <c r="E202" s="88"/>
      <c r="F202" s="88"/>
      <c r="G202" s="88"/>
      <c r="H202" s="125"/>
      <c r="I202" s="43"/>
      <c r="J202" s="43"/>
    </row>
    <row r="203" spans="1:20" s="48" customFormat="1" ht="33" customHeight="1" thickBot="1" x14ac:dyDescent="0.3">
      <c r="B203" s="49"/>
      <c r="C203" s="648" t="s">
        <v>78</v>
      </c>
      <c r="D203" s="649"/>
      <c r="E203" s="650"/>
      <c r="F203" s="460" t="str">
        <f>IF(Step_C_Total_Relevant_Income="","",Step_C_Total_Relevant_Income)</f>
        <v/>
      </c>
      <c r="G203" s="461"/>
      <c r="H203" s="462"/>
      <c r="I203" s="43"/>
      <c r="J203" s="43"/>
      <c r="K203" s="434" t="s">
        <v>262</v>
      </c>
      <c r="L203" s="435"/>
      <c r="N203" s="18"/>
      <c r="O203" s="18"/>
      <c r="P203" s="18"/>
      <c r="Q203" s="18"/>
      <c r="R203" s="18"/>
      <c r="S203" s="18"/>
      <c r="T203" s="18"/>
    </row>
    <row r="204" spans="1:20" s="18" customFormat="1" ht="35.25" customHeight="1" thickBot="1" x14ac:dyDescent="0.3">
      <c r="A204" s="48"/>
      <c r="B204" s="49"/>
      <c r="C204" s="811" t="s">
        <v>158</v>
      </c>
      <c r="D204" s="812"/>
      <c r="E204" s="813"/>
      <c r="F204" s="460" t="str">
        <f>IF(Step_D_Allowable_Expenses_Approved="","",MIN(Step_C_Total_Relevant_Income,Step_D_Allowable_Expenses_Approved))</f>
        <v/>
      </c>
      <c r="G204" s="461"/>
      <c r="H204" s="462"/>
      <c r="I204" s="43"/>
      <c r="J204" s="43"/>
      <c r="K204" s="436"/>
      <c r="L204" s="437"/>
    </row>
    <row r="205" spans="1:20" s="18" customFormat="1" ht="9" customHeight="1" thickBot="1" x14ac:dyDescent="0.35">
      <c r="B205" s="43"/>
      <c r="C205" s="71"/>
      <c r="D205" s="88"/>
      <c r="E205" s="88"/>
      <c r="F205" s="88"/>
      <c r="G205" s="88"/>
      <c r="H205" s="125"/>
      <c r="I205" s="43"/>
      <c r="J205" s="43"/>
    </row>
    <row r="206" spans="1:20" s="48" customFormat="1" ht="85.5" customHeight="1" thickBot="1" x14ac:dyDescent="0.3">
      <c r="B206" s="49"/>
      <c r="C206" s="599" t="s">
        <v>185</v>
      </c>
      <c r="D206" s="600"/>
      <c r="E206" s="601"/>
      <c r="F206" s="821" t="str">
        <f>IF(Default_Agreed="Y","N/A - Default rate applies",
IF(Step_D_Allowable_Expenses_Approved="",Step_C_Total_Relevant_Income,
MIN(SUM(Step_C_Total_Relevant_Income,-F204),Step_A_Weekly_Income)))</f>
        <v/>
      </c>
      <c r="G206" s="461"/>
      <c r="H206" s="462"/>
      <c r="I206" s="43"/>
      <c r="J206" s="43"/>
      <c r="N206" s="18"/>
      <c r="O206" s="18"/>
      <c r="P206" s="18"/>
      <c r="Q206" s="18"/>
      <c r="R206" s="18"/>
      <c r="S206" s="18"/>
      <c r="T206" s="18"/>
    </row>
    <row r="207" spans="1:20" s="18" customFormat="1" ht="15.75" customHeight="1" x14ac:dyDescent="0.3">
      <c r="B207" s="43"/>
      <c r="C207" s="126"/>
      <c r="D207" s="88"/>
      <c r="E207" s="88"/>
      <c r="F207" s="88"/>
      <c r="G207" s="88"/>
      <c r="H207" s="125"/>
      <c r="I207" s="43"/>
      <c r="J207" s="43"/>
    </row>
    <row r="208" spans="1:20" s="89" customFormat="1" ht="40.5" customHeight="1" x14ac:dyDescent="0.25">
      <c r="B208" s="90"/>
      <c r="C208" s="632" t="s">
        <v>161</v>
      </c>
      <c r="D208" s="632"/>
      <c r="E208" s="632"/>
      <c r="F208" s="632"/>
      <c r="G208" s="632"/>
      <c r="H208" s="632"/>
      <c r="I208" s="49"/>
      <c r="J208" s="49"/>
      <c r="T208" s="18"/>
    </row>
    <row r="209" spans="2:23" s="89" customFormat="1" ht="33" customHeight="1" x14ac:dyDescent="0.25">
      <c r="B209" s="90"/>
      <c r="C209" s="463" t="s">
        <v>180</v>
      </c>
      <c r="D209" s="463"/>
      <c r="E209" s="463"/>
      <c r="F209" s="463"/>
      <c r="G209" s="463"/>
      <c r="H209" s="463"/>
      <c r="I209" s="49"/>
      <c r="J209" s="49"/>
      <c r="T209" s="18"/>
      <c r="W209" s="48"/>
    </row>
    <row r="210" spans="2:23" s="18" customFormat="1" ht="9" customHeight="1" x14ac:dyDescent="0.3">
      <c r="B210" s="43"/>
      <c r="C210" s="71"/>
      <c r="D210" s="88"/>
      <c r="E210" s="88"/>
      <c r="F210" s="88"/>
      <c r="G210" s="88"/>
      <c r="H210" s="125"/>
      <c r="I210" s="43"/>
      <c r="J210" s="43"/>
    </row>
    <row r="211" spans="2:23" s="18" customFormat="1" ht="7.5" customHeight="1" thickBot="1" x14ac:dyDescent="0.35">
      <c r="B211" s="49"/>
      <c r="C211" s="127"/>
      <c r="D211" s="128"/>
      <c r="E211" s="128"/>
      <c r="F211" s="128"/>
      <c r="G211" s="128"/>
      <c r="H211" s="129"/>
      <c r="I211" s="49"/>
      <c r="J211" s="49"/>
    </row>
    <row r="212" spans="2:23" s="18" customFormat="1" ht="55.5" customHeight="1" thickBot="1" x14ac:dyDescent="0.35">
      <c r="B212" s="49"/>
      <c r="C212" s="220" t="s">
        <v>198</v>
      </c>
      <c r="D212" s="229" t="str">
        <f>IF(Accommodation_Category="A","Category A",IF(Accommodation_Category="B","Category B",IF(Accommodation_Category="C","Category C","")))</f>
        <v/>
      </c>
      <c r="E212" s="220" t="s">
        <v>201</v>
      </c>
      <c r="F212" s="228" t="str">
        <f>IFERROR(VLOOKUP($H$212,IF(Accommodation_Category="A",Cat_A_Wkly_Rates_and_Bands,IF(Accommodation_Category="B",Cat_B_Wkly_Rates_and_Bands,IF(Accommodation_Category="C",Cat_C_Wkly_Rates_and_Bands))),2,FALSE),"")</f>
        <v/>
      </c>
      <c r="G212" s="221" t="s">
        <v>160</v>
      </c>
      <c r="H212" s="17" t="str">
        <f>IF(F206="","",
   IF(AND(Default_Agreed="Y",Accommodation_Category="A"),Max_rate_Cat_A,IF(AND(Default_Agreed="Y",Accommodation_Category="B"),Max_rate_Cat_B,IF(AND(Default_Agreed="Y",Accommodation_Category="C"),Max_rate_Cat_C,
     IF(Accommodation_Category="A",MAX(0,MIN(Max_rate_Cat_A,SUMIFS(Cat_A_Wkly_Rates,Cat_A_BandMin,"&lt;="&amp;Step_E_Adjusted_Income,Cat_A_BandMax,"&gt;="&amp;Step_E_Adjusted_Income))),
  IF(Accommodation_Category="B",MAX(0,MIN(Max_rate_Cat_B,SUMIFS(Cat_B_Wkly_Rates,Cat_B_BandMin,"&lt;="&amp;Step_E_Adjusted_Income,Cat_B_BandMax,"&gt;="&amp;Step_E_Adjusted_Income))),
  IF(Accommodation_Category="C",MAX(0,MIN(Max_rate_Cat_B,SUMIFS(Cat_C_Wkly_Rates,Cat_C_BandMin,"&lt;="&amp;Step_E_Adjusted_Income,Cat_C_BandMax,"&gt;="&amp;Step_E_Adjusted_Income))),"")))))))</f>
        <v/>
      </c>
      <c r="I212" s="49"/>
      <c r="J212" s="49"/>
    </row>
    <row r="213" spans="2:23" s="18" customFormat="1" ht="7.5" customHeight="1" x14ac:dyDescent="0.3">
      <c r="B213" s="49"/>
      <c r="C213" s="130"/>
      <c r="D213" s="131"/>
      <c r="E213" s="131"/>
      <c r="F213" s="131"/>
      <c r="G213" s="131"/>
      <c r="H213" s="132"/>
      <c r="I213" s="49"/>
      <c r="J213" s="49"/>
    </row>
    <row r="214" spans="2:23" s="18" customFormat="1" ht="9" customHeight="1" x14ac:dyDescent="0.3">
      <c r="B214" s="43"/>
      <c r="C214" s="71"/>
      <c r="D214" s="88"/>
      <c r="E214" s="88"/>
      <c r="F214" s="88"/>
      <c r="G214" s="88"/>
      <c r="H214" s="125"/>
      <c r="I214" s="43"/>
      <c r="J214" s="43"/>
      <c r="W214" s="48"/>
    </row>
    <row r="215" spans="2:23" s="18" customFormat="1" ht="7.5" customHeight="1" thickBot="1" x14ac:dyDescent="0.35">
      <c r="B215" s="49"/>
      <c r="C215" s="127"/>
      <c r="D215" s="128"/>
      <c r="E215" s="128"/>
      <c r="F215" s="128"/>
      <c r="G215" s="128"/>
      <c r="H215" s="129"/>
      <c r="I215" s="49"/>
      <c r="J215" s="49"/>
      <c r="W215" s="48"/>
    </row>
    <row r="216" spans="2:23" s="18" customFormat="1" ht="57.75" customHeight="1" thickBot="1" x14ac:dyDescent="0.35">
      <c r="B216" s="49"/>
      <c r="C216" s="586" t="s">
        <v>162</v>
      </c>
      <c r="D216" s="587"/>
      <c r="E216" s="587"/>
      <c r="F216" s="231" t="str">
        <f>IF(Other_Rent_Paid="","",
  IF(Other_Rent_Paid&gt;=30,Other_Rent_Paid,
                                                     CONCATENATE(TEXT(Other_Rent_Paid,"€#.00"),"
(Min Reduction: ",TEXT(Other_Rent_Min_Reduction,"€#"),")")))</f>
        <v/>
      </c>
      <c r="G216" s="133" t="s">
        <v>106</v>
      </c>
      <c r="H216" s="12" t="str">
        <f>IF(H212="","",
IF(AND(ISBLANK(H212),OR(ISBLANK(Other_Rent_Paid),Other_Rent_Paid=0)),"",
MAX(0,MIN(IF(Other_Rent_Paid=0,H212,H212-30),H212-IF(ISBLANK(Other_Rent_Paid),0,Other_Rent_Paid)))))</f>
        <v/>
      </c>
      <c r="I216" s="49"/>
      <c r="J216" s="49"/>
      <c r="W216" s="48"/>
    </row>
    <row r="217" spans="2:23" s="18" customFormat="1" ht="7.5" customHeight="1" x14ac:dyDescent="0.3">
      <c r="B217" s="49"/>
      <c r="C217" s="130"/>
      <c r="D217" s="131"/>
      <c r="E217" s="131"/>
      <c r="F217" s="134"/>
      <c r="G217" s="131"/>
      <c r="H217" s="132"/>
      <c r="I217" s="49"/>
      <c r="J217" s="49"/>
      <c r="W217" s="48"/>
    </row>
    <row r="218" spans="2:23" s="18" customFormat="1" ht="9" customHeight="1" thickBot="1" x14ac:dyDescent="0.35">
      <c r="B218" s="43"/>
      <c r="C218" s="88"/>
      <c r="D218" s="88"/>
      <c r="E218" s="88"/>
      <c r="F218" s="88"/>
      <c r="G218" s="88"/>
      <c r="H218" s="125"/>
      <c r="I218" s="43"/>
      <c r="J218" s="43"/>
      <c r="W218" s="48"/>
    </row>
    <row r="219" spans="2:23" s="18" customFormat="1" ht="33" customHeight="1" thickBot="1" x14ac:dyDescent="0.3">
      <c r="B219" s="43"/>
      <c r="C219" s="476" t="s">
        <v>115</v>
      </c>
      <c r="D219" s="477"/>
      <c r="E219" s="477"/>
      <c r="F219" s="477"/>
      <c r="G219" s="478"/>
      <c r="H219" s="12" t="str">
        <f>IF(Default_Agreed="Y",0,IF(Step_F_Payable_RSSMAC="","",IF(Step_B_Standard_Rate="","",MAX(0,Step_B_Standard_Rate-Step_F_Payable_RSSMAC))))</f>
        <v/>
      </c>
      <c r="I219" s="43"/>
      <c r="J219" s="43"/>
    </row>
    <row r="220" spans="2:23" s="18" customFormat="1" ht="16.5" customHeight="1" thickBot="1" x14ac:dyDescent="0.35">
      <c r="B220" s="43"/>
      <c r="C220" s="126"/>
      <c r="D220" s="88"/>
      <c r="E220" s="88"/>
      <c r="F220" s="88"/>
      <c r="G220" s="88"/>
      <c r="H220" s="125"/>
      <c r="I220" s="43"/>
      <c r="J220" s="43"/>
    </row>
    <row r="221" spans="2:23" s="18" customFormat="1" ht="36.75" customHeight="1" thickBot="1" x14ac:dyDescent="0.3">
      <c r="B221" s="43"/>
      <c r="C221" s="758" t="s">
        <v>102</v>
      </c>
      <c r="D221" s="759"/>
      <c r="E221" s="759"/>
      <c r="F221" s="760"/>
      <c r="G221" s="474" t="s">
        <v>159</v>
      </c>
      <c r="H221" s="475"/>
      <c r="I221" s="43"/>
      <c r="J221" s="43"/>
    </row>
    <row r="222" spans="2:23" s="18" customFormat="1" ht="111" customHeight="1" x14ac:dyDescent="0.25">
      <c r="B222" s="43"/>
      <c r="C222" s="481" t="s">
        <v>173</v>
      </c>
      <c r="D222" s="482"/>
      <c r="E222" s="482"/>
      <c r="F222" s="483"/>
      <c r="G222" s="484"/>
      <c r="H222" s="485"/>
      <c r="I222" s="43"/>
      <c r="J222" s="43"/>
    </row>
    <row r="223" spans="2:23" s="18" customFormat="1" ht="33" customHeight="1" x14ac:dyDescent="0.25">
      <c r="B223" s="43"/>
      <c r="C223" s="824"/>
      <c r="D223" s="825"/>
      <c r="E223" s="825"/>
      <c r="F223" s="826"/>
      <c r="G223" s="486"/>
      <c r="H223" s="487"/>
      <c r="I223" s="43"/>
      <c r="J223" s="43"/>
    </row>
    <row r="224" spans="2:23" s="18" customFormat="1" ht="36" customHeight="1" x14ac:dyDescent="0.25">
      <c r="B224" s="43"/>
      <c r="C224" s="471" t="s">
        <v>16</v>
      </c>
      <c r="D224" s="472"/>
      <c r="E224" s="472"/>
      <c r="F224" s="473"/>
      <c r="G224" s="479"/>
      <c r="H224" s="480"/>
      <c r="I224" s="43"/>
      <c r="J224" s="43"/>
    </row>
    <row r="225" spans="2:20" s="18" customFormat="1" ht="36" customHeight="1" x14ac:dyDescent="0.25">
      <c r="B225" s="43"/>
      <c r="C225" s="468" t="s">
        <v>206</v>
      </c>
      <c r="D225" s="469"/>
      <c r="E225" s="469"/>
      <c r="F225" s="470"/>
      <c r="G225" s="835"/>
      <c r="H225" s="836"/>
      <c r="I225" s="43"/>
      <c r="J225" s="43"/>
    </row>
    <row r="226" spans="2:20" s="18" customFormat="1" ht="33" customHeight="1" x14ac:dyDescent="0.25">
      <c r="B226" s="43"/>
      <c r="C226" s="608"/>
      <c r="D226" s="609"/>
      <c r="E226" s="609"/>
      <c r="F226" s="610"/>
      <c r="G226" s="837"/>
      <c r="H226" s="838"/>
      <c r="I226" s="43"/>
      <c r="J226" s="43"/>
    </row>
    <row r="227" spans="2:20" s="18" customFormat="1" ht="33" customHeight="1" x14ac:dyDescent="0.25">
      <c r="B227" s="43"/>
      <c r="C227" s="608"/>
      <c r="D227" s="609"/>
      <c r="E227" s="609"/>
      <c r="F227" s="610"/>
      <c r="G227" s="837"/>
      <c r="H227" s="838"/>
      <c r="I227" s="43"/>
      <c r="J227" s="43"/>
    </row>
    <row r="228" spans="2:20" s="18" customFormat="1" ht="33" customHeight="1" thickBot="1" x14ac:dyDescent="0.3">
      <c r="B228" s="43"/>
      <c r="C228" s="805"/>
      <c r="D228" s="806"/>
      <c r="E228" s="806"/>
      <c r="F228" s="807"/>
      <c r="G228" s="860"/>
      <c r="H228" s="861"/>
      <c r="I228" s="43"/>
      <c r="J228" s="43"/>
    </row>
    <row r="229" spans="2:20" s="18" customFormat="1" ht="33.75" customHeight="1" thickBot="1" x14ac:dyDescent="0.3">
      <c r="B229" s="43"/>
      <c r="C229" s="588" t="s">
        <v>47</v>
      </c>
      <c r="D229" s="589"/>
      <c r="E229" s="589"/>
      <c r="F229" s="590"/>
      <c r="G229" s="858" t="str">
        <f>IF(SUM(Indiv_Sep_Contributions)&gt;0,SUM(Indiv_Sep_Contributions),"")</f>
        <v/>
      </c>
      <c r="H229" s="859"/>
      <c r="I229" s="43"/>
      <c r="J229" s="43"/>
    </row>
    <row r="230" spans="2:20" s="138" customFormat="1" ht="10.5" customHeight="1" thickBot="1" x14ac:dyDescent="0.3">
      <c r="B230" s="49"/>
      <c r="C230" s="135"/>
      <c r="D230" s="135"/>
      <c r="E230" s="135"/>
      <c r="F230" s="135"/>
      <c r="G230" s="136"/>
      <c r="H230" s="137"/>
      <c r="I230" s="49"/>
      <c r="J230" s="49"/>
      <c r="N230" s="18"/>
      <c r="O230" s="18"/>
      <c r="P230" s="18"/>
      <c r="Q230" s="18"/>
      <c r="R230" s="18"/>
      <c r="S230" s="18"/>
      <c r="T230" s="18"/>
    </row>
    <row r="231" spans="2:20" s="18" customFormat="1" ht="95.25" customHeight="1" thickBot="1" x14ac:dyDescent="0.3">
      <c r="B231" s="43"/>
      <c r="C231" s="839" t="s">
        <v>36</v>
      </c>
      <c r="D231" s="840"/>
      <c r="E231" s="840"/>
      <c r="F231" s="840"/>
      <c r="G231" s="840"/>
      <c r="H231" s="841"/>
      <c r="I231" s="43"/>
      <c r="J231" s="43"/>
    </row>
    <row r="232" spans="2:20" s="18" customFormat="1" ht="36" customHeight="1" x14ac:dyDescent="0.25">
      <c r="B232" s="43"/>
      <c r="C232" s="583" t="s">
        <v>29</v>
      </c>
      <c r="D232" s="584"/>
      <c r="E232" s="584"/>
      <c r="F232" s="584"/>
      <c r="G232" s="584"/>
      <c r="H232" s="585"/>
      <c r="I232" s="43"/>
      <c r="J232" s="43"/>
    </row>
    <row r="233" spans="2:20" s="18" customFormat="1" ht="32.25" customHeight="1" x14ac:dyDescent="0.25">
      <c r="B233" s="43"/>
      <c r="C233" s="828" t="s">
        <v>18</v>
      </c>
      <c r="D233" s="829"/>
      <c r="E233" s="629"/>
      <c r="F233" s="630"/>
      <c r="G233" s="630"/>
      <c r="H233" s="631"/>
      <c r="I233" s="43"/>
      <c r="J233" s="43"/>
    </row>
    <row r="234" spans="2:20" s="18" customFormat="1" ht="32.25" customHeight="1" x14ac:dyDescent="0.25">
      <c r="B234" s="43"/>
      <c r="C234" s="828" t="s">
        <v>19</v>
      </c>
      <c r="D234" s="829"/>
      <c r="E234" s="808"/>
      <c r="F234" s="809"/>
      <c r="G234" s="809"/>
      <c r="H234" s="810"/>
      <c r="I234" s="43"/>
      <c r="J234" s="43"/>
    </row>
    <row r="235" spans="2:20" s="18" customFormat="1" ht="32.25" customHeight="1" thickBot="1" x14ac:dyDescent="0.3">
      <c r="B235" s="43"/>
      <c r="C235" s="830" t="s">
        <v>20</v>
      </c>
      <c r="D235" s="831"/>
      <c r="E235" s="842"/>
      <c r="F235" s="843"/>
      <c r="G235" s="843"/>
      <c r="H235" s="844"/>
      <c r="I235" s="43"/>
      <c r="J235" s="43"/>
    </row>
    <row r="236" spans="2:20" s="138" customFormat="1" ht="10.5" customHeight="1" x14ac:dyDescent="0.25">
      <c r="B236" s="49"/>
      <c r="C236" s="135"/>
      <c r="D236" s="135"/>
      <c r="E236" s="135"/>
      <c r="F236" s="135"/>
      <c r="G236" s="135"/>
      <c r="H236" s="139"/>
      <c r="I236" s="49"/>
      <c r="J236" s="49"/>
    </row>
    <row r="237" spans="2:20" s="138" customFormat="1" ht="36.75" customHeight="1" x14ac:dyDescent="0.25">
      <c r="B237" s="49"/>
      <c r="C237" s="827" t="s">
        <v>137</v>
      </c>
      <c r="D237" s="827"/>
      <c r="E237" s="827"/>
      <c r="F237" s="827"/>
      <c r="G237" s="827"/>
      <c r="H237" s="827"/>
      <c r="I237" s="49"/>
      <c r="J237" s="49"/>
    </row>
    <row r="238" spans="2:20" s="48" customFormat="1" ht="10.5" customHeight="1" x14ac:dyDescent="0.25">
      <c r="B238" s="49"/>
      <c r="C238" s="49"/>
      <c r="D238" s="49"/>
      <c r="E238" s="49"/>
      <c r="F238" s="49"/>
      <c r="G238" s="49"/>
      <c r="H238" s="58"/>
      <c r="I238" s="49"/>
      <c r="J238" s="49"/>
      <c r="N238" s="18"/>
      <c r="O238" s="18"/>
      <c r="P238" s="18"/>
      <c r="Q238" s="18"/>
      <c r="R238" s="18"/>
      <c r="S238" s="18"/>
      <c r="T238" s="18"/>
    </row>
    <row r="239" spans="2:20" s="86" customFormat="1" ht="15.75" x14ac:dyDescent="0.25">
      <c r="B239" s="87"/>
      <c r="C239" s="140" t="s">
        <v>68</v>
      </c>
      <c r="D239" s="141"/>
      <c r="E239" s="141"/>
      <c r="F239" s="141"/>
      <c r="G239" s="141"/>
      <c r="H239" s="142"/>
      <c r="I239" s="87"/>
      <c r="J239" s="87"/>
      <c r="K239" s="143"/>
      <c r="L239" s="144"/>
      <c r="M239" s="145"/>
      <c r="N239" s="146"/>
    </row>
    <row r="240" spans="2:20" s="150" customFormat="1" ht="46.5" customHeight="1" x14ac:dyDescent="0.25">
      <c r="B240" s="147"/>
      <c r="C240" s="620" t="s">
        <v>175</v>
      </c>
      <c r="D240" s="620"/>
      <c r="E240" s="620"/>
      <c r="F240" s="620"/>
      <c r="G240" s="620"/>
      <c r="H240" s="620"/>
      <c r="I240" s="148"/>
      <c r="J240" s="148"/>
      <c r="K240" s="149"/>
      <c r="N240" s="151"/>
    </row>
    <row r="241" spans="2:20" s="152" customFormat="1" ht="94.5" customHeight="1" x14ac:dyDescent="0.25">
      <c r="B241" s="147"/>
      <c r="C241" s="620" t="s">
        <v>176</v>
      </c>
      <c r="D241" s="620"/>
      <c r="E241" s="620"/>
      <c r="F241" s="620"/>
      <c r="G241" s="620"/>
      <c r="H241" s="620"/>
      <c r="I241" s="147"/>
      <c r="J241" s="147"/>
      <c r="N241" s="150"/>
      <c r="O241" s="150"/>
      <c r="P241" s="150"/>
      <c r="Q241" s="150"/>
      <c r="R241" s="150"/>
      <c r="S241" s="150"/>
      <c r="T241" s="150"/>
    </row>
    <row r="242" spans="2:20" s="150" customFormat="1" ht="36" customHeight="1" x14ac:dyDescent="0.25">
      <c r="B242" s="147"/>
      <c r="C242" s="620" t="s">
        <v>177</v>
      </c>
      <c r="D242" s="620"/>
      <c r="E242" s="620"/>
      <c r="F242" s="620"/>
      <c r="G242" s="620"/>
      <c r="H242" s="620"/>
      <c r="I242" s="148"/>
      <c r="J242" s="148"/>
      <c r="K242" s="149"/>
      <c r="N242" s="151"/>
    </row>
    <row r="243" spans="2:20" s="150" customFormat="1" ht="18.75" customHeight="1" thickBot="1" x14ac:dyDescent="0.3">
      <c r="B243" s="147"/>
      <c r="C243" s="620" t="s">
        <v>179</v>
      </c>
      <c r="D243" s="620"/>
      <c r="E243" s="620"/>
      <c r="F243" s="620"/>
      <c r="G243" s="620"/>
      <c r="H243" s="620"/>
      <c r="I243" s="148"/>
      <c r="J243" s="148"/>
      <c r="K243" s="149"/>
      <c r="N243" s="151"/>
    </row>
    <row r="244" spans="2:20" s="18" customFormat="1" ht="28.5" customHeight="1" x14ac:dyDescent="0.35">
      <c r="B244" s="43"/>
      <c r="C244" s="232" t="s">
        <v>202</v>
      </c>
      <c r="D244" s="438" t="s">
        <v>57</v>
      </c>
      <c r="E244" s="438"/>
      <c r="F244" s="438"/>
      <c r="G244" s="438"/>
      <c r="H244" s="438"/>
      <c r="I244" s="43"/>
      <c r="J244" s="43"/>
      <c r="K244" s="434" t="s">
        <v>262</v>
      </c>
      <c r="L244" s="435"/>
    </row>
    <row r="245" spans="2:20" s="18" customFormat="1" ht="15" customHeight="1" thickBot="1" x14ac:dyDescent="0.4">
      <c r="B245" s="43"/>
      <c r="C245" s="862" t="str">
        <f>UPPER(Accommodation_Category)</f>
        <v/>
      </c>
      <c r="G245" s="153"/>
      <c r="H245" s="154" t="s">
        <v>58</v>
      </c>
      <c r="I245" s="43"/>
      <c r="J245" s="43"/>
      <c r="K245" s="436"/>
      <c r="L245" s="437"/>
      <c r="M245"/>
    </row>
    <row r="246" spans="2:20" s="18" customFormat="1" ht="15" customHeight="1" x14ac:dyDescent="0.35">
      <c r="B246" s="43"/>
      <c r="C246" s="863"/>
      <c r="G246" s="153"/>
      <c r="H246" s="154"/>
      <c r="I246" s="43"/>
      <c r="J246" s="43"/>
      <c r="K246"/>
      <c r="L246"/>
      <c r="M246"/>
    </row>
    <row r="247" spans="2:20" s="18" customFormat="1" ht="25.5" x14ac:dyDescent="0.35">
      <c r="B247" s="43"/>
      <c r="D247" s="155" t="s">
        <v>108</v>
      </c>
      <c r="E247" s="156"/>
      <c r="F247" s="156"/>
      <c r="G247" s="156"/>
      <c r="H247" s="157"/>
      <c r="I247" s="43"/>
      <c r="J247" s="43"/>
      <c r="K247"/>
      <c r="L247"/>
      <c r="M247"/>
    </row>
    <row r="248" spans="2:20" s="18" customFormat="1" ht="36" customHeight="1" x14ac:dyDescent="0.25">
      <c r="B248" s="43"/>
      <c r="C248" s="158" t="s">
        <v>90</v>
      </c>
      <c r="D248" s="851" t="s">
        <v>181</v>
      </c>
      <c r="E248" s="852"/>
      <c r="F248" s="852"/>
      <c r="G248" s="853"/>
      <c r="H248" s="24" t="str">
        <f>IF(Step_A_Weekly_Income&lt;&gt;"",Step_A_Weekly_Income,"")</f>
        <v/>
      </c>
      <c r="I248" s="43"/>
      <c r="J248" s="43"/>
      <c r="K248"/>
      <c r="L248"/>
      <c r="M248"/>
    </row>
    <row r="249" spans="2:20" s="80" customFormat="1" ht="23.25" customHeight="1" x14ac:dyDescent="0.25">
      <c r="B249" s="79"/>
      <c r="C249" s="223"/>
      <c r="D249" s="439" t="s">
        <v>197</v>
      </c>
      <c r="E249" s="440"/>
      <c r="F249" s="441" t="str">
        <f>$F$88</f>
        <v/>
      </c>
      <c r="G249" s="442"/>
      <c r="H249" s="224"/>
      <c r="I249" s="79"/>
      <c r="J249" s="79"/>
      <c r="L249" s="225"/>
      <c r="M249" s="226"/>
    </row>
    <row r="250" spans="2:20" s="18" customFormat="1" ht="7.5" customHeight="1" x14ac:dyDescent="0.25">
      <c r="B250" s="43"/>
      <c r="C250" s="159"/>
      <c r="D250" s="43"/>
      <c r="E250" s="43"/>
      <c r="F250" s="43"/>
      <c r="G250" s="43"/>
      <c r="H250" s="160"/>
      <c r="I250" s="43"/>
      <c r="J250" s="43"/>
    </row>
    <row r="251" spans="2:20" s="162" customFormat="1" ht="56.25" customHeight="1" x14ac:dyDescent="0.25">
      <c r="B251" s="99"/>
      <c r="C251" s="161" t="s">
        <v>91</v>
      </c>
      <c r="D251" s="622" t="s">
        <v>182</v>
      </c>
      <c r="E251" s="622"/>
      <c r="F251" s="622"/>
      <c r="G251" s="622"/>
      <c r="H251" s="13" t="str">
        <f>IF(Step_B_Standard_Rate&lt;&gt;"",Step_B_Standard_Rate,"")</f>
        <v/>
      </c>
      <c r="I251" s="43"/>
      <c r="J251" s="43"/>
      <c r="L251" s="163"/>
      <c r="N251" s="18"/>
      <c r="O251" s="18"/>
      <c r="P251" s="18"/>
      <c r="Q251" s="18"/>
      <c r="R251" s="18"/>
      <c r="S251" s="18"/>
      <c r="T251" s="18"/>
    </row>
    <row r="252" spans="2:20" s="162" customFormat="1" ht="18.75" customHeight="1" x14ac:dyDescent="0.3">
      <c r="B252" s="99"/>
      <c r="C252" s="164"/>
      <c r="D252" s="165"/>
      <c r="E252" s="165"/>
      <c r="F252" s="165"/>
      <c r="G252" s="165"/>
      <c r="H252" s="166"/>
      <c r="I252" s="43"/>
      <c r="J252" s="43"/>
      <c r="L252" s="163"/>
      <c r="N252" s="18"/>
      <c r="O252" s="18"/>
      <c r="P252" s="18"/>
      <c r="Q252" s="18"/>
      <c r="R252" s="18"/>
      <c r="S252" s="18"/>
      <c r="T252" s="18"/>
    </row>
    <row r="253" spans="2:20" s="18" customFormat="1" ht="25.5" x14ac:dyDescent="0.35">
      <c r="B253" s="43"/>
      <c r="D253" s="155" t="s">
        <v>109</v>
      </c>
      <c r="E253" s="156"/>
      <c r="F253" s="156"/>
      <c r="G253" s="156"/>
      <c r="H253" s="157"/>
      <c r="I253" s="43"/>
      <c r="J253" s="43"/>
    </row>
    <row r="254" spans="2:20" s="18" customFormat="1" ht="33" customHeight="1" x14ac:dyDescent="0.25">
      <c r="B254" s="43"/>
      <c r="C254" s="167"/>
      <c r="D254" s="621" t="s">
        <v>55</v>
      </c>
      <c r="E254" s="621"/>
      <c r="F254" s="621"/>
      <c r="G254" s="621"/>
      <c r="H254" s="25" t="str">
        <f>Step_A_Weekly_Income</f>
        <v/>
      </c>
      <c r="I254" s="43"/>
      <c r="J254" s="43"/>
      <c r="L254" s="168"/>
      <c r="M254" s="169"/>
    </row>
    <row r="255" spans="2:20" s="18" customFormat="1" ht="33" customHeight="1" x14ac:dyDescent="0.25">
      <c r="B255" s="43"/>
      <c r="C255" s="167"/>
      <c r="D255" s="868" t="s">
        <v>113</v>
      </c>
      <c r="E255" s="869"/>
      <c r="F255" s="869"/>
      <c r="G255" s="870"/>
      <c r="H255" s="25" t="str">
        <f>IF(Default_Agreed="Y","N/A - Default rate applies",IF(OR(Step_A_Weekly_Income&lt;&gt;"",Step_C_Total_Relevant_Income&lt;&gt;""),Step_C_Total_Relevant_Income-Step_A_Weekly_Income,""))</f>
        <v/>
      </c>
      <c r="I255" s="43"/>
      <c r="J255" s="43"/>
      <c r="L255" s="168"/>
      <c r="M255" s="170"/>
    </row>
    <row r="256" spans="2:20" s="18" customFormat="1" ht="36" customHeight="1" x14ac:dyDescent="0.25">
      <c r="B256" s="43"/>
      <c r="C256" s="158" t="s">
        <v>92</v>
      </c>
      <c r="D256" s="845" t="s">
        <v>110</v>
      </c>
      <c r="E256" s="627"/>
      <c r="F256" s="627"/>
      <c r="G256" s="628"/>
      <c r="H256" s="24" t="str">
        <f>IF(Step_C_Total_Relevant_Income&lt;&gt;"",Step_C_Total_Relevant_Income,"")</f>
        <v/>
      </c>
      <c r="I256" s="43"/>
      <c r="J256" s="43"/>
      <c r="L256" s="168"/>
      <c r="M256" s="145"/>
    </row>
    <row r="257" spans="2:13" s="18" customFormat="1" ht="7.5" customHeight="1" x14ac:dyDescent="0.25">
      <c r="B257" s="43"/>
      <c r="C257" s="159"/>
      <c r="D257" s="43"/>
      <c r="E257" s="43"/>
      <c r="F257" s="43"/>
      <c r="G257" s="43"/>
      <c r="H257" s="160"/>
      <c r="I257" s="43"/>
      <c r="J257" s="43"/>
    </row>
    <row r="258" spans="2:13" s="18" customFormat="1" ht="36" customHeight="1" x14ac:dyDescent="0.25">
      <c r="B258" s="43"/>
      <c r="C258" s="158" t="s">
        <v>93</v>
      </c>
      <c r="D258" s="865" t="s">
        <v>111</v>
      </c>
      <c r="E258" s="866"/>
      <c r="F258" s="866"/>
      <c r="G258" s="867"/>
      <c r="H258" s="24" t="str">
        <f>IF(Step_D_Allowable_Expenses_Approved&lt;&gt;"",Step_D_Allowable_Expenses_Approved,"")</f>
        <v/>
      </c>
      <c r="I258" s="43"/>
      <c r="J258" s="43"/>
      <c r="L258" s="168"/>
      <c r="M258" s="145"/>
    </row>
    <row r="259" spans="2:13" s="18" customFormat="1" ht="7.5" customHeight="1" x14ac:dyDescent="0.25">
      <c r="B259" s="43"/>
      <c r="C259" s="159"/>
      <c r="D259" s="43"/>
      <c r="E259" s="43"/>
      <c r="F259" s="43"/>
      <c r="G259" s="43"/>
      <c r="H259" s="160"/>
      <c r="I259" s="43"/>
      <c r="J259" s="43"/>
    </row>
    <row r="260" spans="2:13" s="18" customFormat="1" ht="33" customHeight="1" x14ac:dyDescent="0.25">
      <c r="B260" s="43"/>
      <c r="C260" s="167"/>
      <c r="D260" s="617" t="s">
        <v>59</v>
      </c>
      <c r="E260" s="618"/>
      <c r="F260" s="618"/>
      <c r="G260" s="619"/>
      <c r="H260" s="25" t="str">
        <f>IF(Step_C_Total_Relevant_Income&lt;&gt;"",Step_C_Total_Relevant_Income,"")</f>
        <v/>
      </c>
      <c r="I260" s="43"/>
      <c r="J260" s="43"/>
      <c r="L260" s="168"/>
      <c r="M260" s="145"/>
    </row>
    <row r="261" spans="2:13" s="18" customFormat="1" ht="33" customHeight="1" x14ac:dyDescent="0.25">
      <c r="B261" s="43"/>
      <c r="C261" s="167"/>
      <c r="D261" s="864" t="s">
        <v>114</v>
      </c>
      <c r="E261" s="618"/>
      <c r="F261" s="618"/>
      <c r="G261" s="619"/>
      <c r="H261" s="25" t="str">
        <f>IF(Step_D_Allowable_Expenses_Approved&lt;&gt;"",Step_D_Allowable_Expenses_Approved,"")</f>
        <v/>
      </c>
      <c r="I261" s="43"/>
      <c r="J261" s="43"/>
      <c r="L261" s="168"/>
      <c r="M261" s="145"/>
    </row>
    <row r="262" spans="2:13" s="18" customFormat="1" ht="54" customHeight="1" x14ac:dyDescent="0.25">
      <c r="B262" s="43"/>
      <c r="C262" s="158" t="s">
        <v>94</v>
      </c>
      <c r="D262" s="626" t="s">
        <v>186</v>
      </c>
      <c r="E262" s="627"/>
      <c r="F262" s="627"/>
      <c r="G262" s="628"/>
      <c r="H262" s="24" t="str">
        <f>IF(Step_E_Adjusted_Income&lt;&gt;"",Step_E_Adjusted_Income,"")</f>
        <v/>
      </c>
      <c r="I262" s="43"/>
      <c r="J262" s="43"/>
      <c r="L262" s="168"/>
      <c r="M262" s="145"/>
    </row>
    <row r="263" spans="2:13" s="80" customFormat="1" ht="23.25" customHeight="1" x14ac:dyDescent="0.25">
      <c r="B263" s="79"/>
      <c r="C263" s="223"/>
      <c r="D263" s="439" t="s">
        <v>200</v>
      </c>
      <c r="E263" s="440"/>
      <c r="F263" s="441" t="str">
        <f>$F$212</f>
        <v/>
      </c>
      <c r="G263" s="442"/>
      <c r="H263" s="224"/>
      <c r="I263" s="79"/>
      <c r="J263" s="79"/>
      <c r="L263" s="225"/>
      <c r="M263" s="226"/>
    </row>
    <row r="264" spans="2:13" s="18" customFormat="1" ht="7.5" customHeight="1" x14ac:dyDescent="0.25">
      <c r="B264" s="43"/>
      <c r="C264" s="159"/>
      <c r="D264" s="43"/>
      <c r="E264" s="43"/>
      <c r="F264" s="43"/>
      <c r="G264" s="43"/>
      <c r="H264" s="160"/>
      <c r="I264" s="43"/>
      <c r="J264" s="43"/>
    </row>
    <row r="265" spans="2:13" s="18" customFormat="1" ht="76.5" customHeight="1" x14ac:dyDescent="0.25">
      <c r="B265" s="43"/>
      <c r="C265" s="158" t="s">
        <v>95</v>
      </c>
      <c r="D265" s="622" t="s">
        <v>183</v>
      </c>
      <c r="E265" s="623"/>
      <c r="F265" s="623"/>
      <c r="G265" s="623"/>
      <c r="H265" s="13" t="str">
        <f>IF(Step_F_Payable_RSSMAC&lt;&gt;"",Step_F_Payable_RSSMAC,"")</f>
        <v/>
      </c>
      <c r="I265" s="43"/>
      <c r="J265" s="43"/>
      <c r="L265" s="168"/>
      <c r="M265" s="145"/>
    </row>
    <row r="266" spans="2:13" s="18" customFormat="1" ht="15" customHeight="1" thickBot="1" x14ac:dyDescent="0.3">
      <c r="B266" s="43"/>
      <c r="C266" s="171"/>
      <c r="D266" s="172"/>
      <c r="E266" s="172"/>
      <c r="F266" s="172"/>
      <c r="G266" s="172"/>
      <c r="H266" s="173"/>
      <c r="I266" s="43"/>
      <c r="J266" s="43"/>
      <c r="L266" s="168"/>
      <c r="M266" s="145"/>
    </row>
    <row r="267" spans="2:13" s="18" customFormat="1" ht="18.75" x14ac:dyDescent="0.25">
      <c r="B267" s="43"/>
      <c r="D267" s="848" t="s">
        <v>119</v>
      </c>
      <c r="E267" s="849"/>
      <c r="F267" s="849"/>
      <c r="G267" s="849"/>
      <c r="H267" s="850"/>
      <c r="I267" s="43"/>
      <c r="J267" s="43"/>
      <c r="L267" s="168"/>
      <c r="M267" s="145"/>
    </row>
    <row r="268" spans="2:13" s="18" customFormat="1" ht="36" customHeight="1" thickBot="1" x14ac:dyDescent="0.3">
      <c r="B268" s="43"/>
      <c r="C268" s="174" t="s">
        <v>118</v>
      </c>
      <c r="D268" s="772" t="s">
        <v>123</v>
      </c>
      <c r="E268" s="773"/>
      <c r="F268" s="773"/>
      <c r="G268" s="773"/>
      <c r="H268" s="14" t="str">
        <f>IF(Step_G_Waiver_Granted&lt;&gt;"",Step_G_Waiver_Granted,"")</f>
        <v/>
      </c>
      <c r="I268" s="43"/>
      <c r="J268" s="43"/>
      <c r="L268" s="168"/>
      <c r="M268" s="145"/>
    </row>
    <row r="269" spans="2:13" s="18" customFormat="1" ht="15" customHeight="1" thickBot="1" x14ac:dyDescent="0.3">
      <c r="B269" s="43"/>
      <c r="C269" s="171"/>
      <c r="D269" s="172"/>
      <c r="E269" s="172"/>
      <c r="F269" s="172"/>
      <c r="G269" s="172"/>
      <c r="H269" s="173"/>
      <c r="I269" s="43"/>
      <c r="J269" s="43"/>
      <c r="L269" s="168"/>
      <c r="M269" s="145"/>
    </row>
    <row r="270" spans="2:13" s="18" customFormat="1" ht="19.5" thickBot="1" x14ac:dyDescent="0.3">
      <c r="B270" s="43"/>
      <c r="D270" s="514" t="s">
        <v>60</v>
      </c>
      <c r="E270" s="515"/>
      <c r="F270" s="515"/>
      <c r="G270" s="515"/>
      <c r="H270" s="516"/>
      <c r="I270" s="43"/>
      <c r="J270" s="43"/>
      <c r="L270" s="168"/>
      <c r="M270" s="145"/>
    </row>
    <row r="271" spans="2:13" s="18" customFormat="1" ht="36" customHeight="1" x14ac:dyDescent="0.25">
      <c r="B271" s="43"/>
      <c r="C271" s="171"/>
      <c r="D271" s="624" t="s">
        <v>56</v>
      </c>
      <c r="E271" s="625"/>
      <c r="F271" s="625"/>
      <c r="G271" s="625"/>
      <c r="H271" s="15" t="str">
        <f>IF(Separate_Contributions&lt;&gt;"",Separate_Contributions,"")</f>
        <v/>
      </c>
      <c r="I271" s="43"/>
      <c r="J271" s="43"/>
      <c r="L271" s="168"/>
      <c r="M271" s="145"/>
    </row>
    <row r="272" spans="2:13" s="18" customFormat="1" ht="36" customHeight="1" x14ac:dyDescent="0.25">
      <c r="B272" s="43"/>
      <c r="C272" s="171"/>
      <c r="D272" s="846" t="s">
        <v>112</v>
      </c>
      <c r="E272" s="847"/>
      <c r="F272" s="847"/>
      <c r="G272" s="847"/>
      <c r="H272" s="16" t="str">
        <f>IF(Summary_Fi="","",IF(OR(Summary_Fi&lt;&gt;"",Summary_Step_F_Total&lt;&gt;""),Summary_Step_F_Total-Summary_Fi,""))</f>
        <v/>
      </c>
      <c r="I272" s="43"/>
      <c r="J272" s="43"/>
      <c r="L272" s="168"/>
      <c r="M272" s="145"/>
    </row>
    <row r="273" spans="2:20" s="18" customFormat="1" ht="36" customHeight="1" thickBot="1" x14ac:dyDescent="0.3">
      <c r="B273" s="43"/>
      <c r="C273" s="171"/>
      <c r="D273" s="856" t="s">
        <v>203</v>
      </c>
      <c r="E273" s="857"/>
      <c r="F273" s="857"/>
      <c r="G273" s="857"/>
      <c r="H273" s="14" t="str">
        <f>IF(Step_F_Payable_RSSMAC&lt;&gt;"",Step_F_Payable_RSSMAC,"")</f>
        <v/>
      </c>
      <c r="I273" s="43"/>
      <c r="J273" s="43"/>
      <c r="L273" s="168"/>
      <c r="M273" s="145"/>
    </row>
    <row r="274" spans="2:20" s="18" customFormat="1" ht="15" customHeight="1" thickBot="1" x14ac:dyDescent="0.3">
      <c r="B274" s="43"/>
      <c r="C274" s="171"/>
      <c r="D274" s="172"/>
      <c r="E274" s="172"/>
      <c r="F274" s="172"/>
      <c r="G274" s="172"/>
      <c r="H274" s="173"/>
      <c r="I274" s="43"/>
      <c r="J274" s="43"/>
      <c r="L274" s="168"/>
      <c r="M274" s="145"/>
    </row>
    <row r="275" spans="2:20" s="18" customFormat="1" ht="30" customHeight="1" x14ac:dyDescent="0.25">
      <c r="B275" s="43"/>
      <c r="D275" s="832" t="s">
        <v>124</v>
      </c>
      <c r="E275" s="833"/>
      <c r="F275" s="833"/>
      <c r="G275" s="833"/>
      <c r="H275" s="834"/>
      <c r="I275" s="43"/>
      <c r="J275" s="43"/>
      <c r="L275" s="168"/>
      <c r="M275" s="145"/>
    </row>
    <row r="276" spans="2:20" s="181" customFormat="1" ht="36" customHeight="1" x14ac:dyDescent="0.25">
      <c r="B276" s="175"/>
      <c r="C276" s="175"/>
      <c r="D276" s="176" t="s">
        <v>61</v>
      </c>
      <c r="E276" s="177" t="s">
        <v>62</v>
      </c>
      <c r="F276" s="178" t="s">
        <v>116</v>
      </c>
      <c r="G276" s="179" t="s">
        <v>64</v>
      </c>
      <c r="H276" s="180" t="s">
        <v>117</v>
      </c>
      <c r="I276" s="43"/>
      <c r="J276" s="43"/>
      <c r="L276" s="182"/>
      <c r="M276" s="183"/>
      <c r="N276" s="18"/>
      <c r="O276" s="18"/>
      <c r="P276" s="18"/>
      <c r="Q276" s="18"/>
      <c r="R276" s="18"/>
      <c r="S276" s="18"/>
      <c r="T276" s="18"/>
    </row>
    <row r="277" spans="2:20" s="181" customFormat="1" ht="36" customHeight="1" thickBot="1" x14ac:dyDescent="0.3">
      <c r="B277" s="175"/>
      <c r="C277" s="171"/>
      <c r="D277" s="1" t="str">
        <f>IF(Step_B_Standard_Rate&lt;&gt;"",Step_B_Standard_Rate,"")</f>
        <v/>
      </c>
      <c r="E277" s="233" t="s">
        <v>65</v>
      </c>
      <c r="F277" s="2" t="str">
        <f>IF(Step_G_Waiver_Granted&lt;&gt;"",Step_G_Waiver_Granted,"")</f>
        <v/>
      </c>
      <c r="G277" s="234" t="s">
        <v>63</v>
      </c>
      <c r="H277" s="14" t="str">
        <f>IF(OR(Summary_Step_B&lt;&gt;"",Summary_Step_G&lt;&gt;""),Summary_Step_B-Summary_Step_G,"")</f>
        <v/>
      </c>
      <c r="I277" s="43"/>
      <c r="J277" s="43"/>
      <c r="L277" s="182"/>
      <c r="M277" s="183"/>
      <c r="N277" s="18"/>
      <c r="O277" s="18"/>
      <c r="P277" s="18"/>
      <c r="Q277" s="18"/>
      <c r="R277" s="18"/>
      <c r="S277" s="18"/>
      <c r="T277" s="18"/>
    </row>
    <row r="278" spans="2:20" customFormat="1" ht="15.75" thickBot="1" x14ac:dyDescent="0.3"/>
    <row r="279" spans="2:20" s="18" customFormat="1" ht="18.75" x14ac:dyDescent="0.25">
      <c r="B279" s="43"/>
      <c r="D279" s="774" t="s">
        <v>187</v>
      </c>
      <c r="E279" s="775"/>
      <c r="F279" s="775"/>
      <c r="G279" s="775"/>
      <c r="H279" s="776"/>
      <c r="I279" s="43"/>
      <c r="J279" s="43"/>
      <c r="K279" s="434" t="s">
        <v>262</v>
      </c>
      <c r="L279" s="435"/>
      <c r="M279" s="145"/>
    </row>
    <row r="280" spans="2:20" s="18" customFormat="1" ht="85.5" customHeight="1" thickBot="1" x14ac:dyDescent="0.3">
      <c r="B280" s="43"/>
      <c r="C280" s="201"/>
      <c r="D280" s="871"/>
      <c r="E280" s="872"/>
      <c r="F280" s="872"/>
      <c r="G280" s="872"/>
      <c r="H280" s="873"/>
      <c r="I280" s="43"/>
      <c r="J280" s="43"/>
      <c r="K280" s="436"/>
      <c r="L280" s="437"/>
      <c r="M280" s="145"/>
    </row>
    <row r="281" spans="2:20" s="18" customFormat="1" ht="18.75" x14ac:dyDescent="0.25">
      <c r="B281" s="43"/>
      <c r="C281" s="201"/>
      <c r="D281" s="184"/>
      <c r="E281" s="184"/>
      <c r="F281" s="184"/>
      <c r="G281" s="184"/>
      <c r="H281" s="185"/>
      <c r="I281" s="43"/>
      <c r="J281" s="43"/>
      <c r="L281" s="168"/>
      <c r="M281" s="145"/>
    </row>
    <row r="282" spans="2:20" s="18" customFormat="1" ht="21" customHeight="1" x14ac:dyDescent="0.25">
      <c r="B282" s="43"/>
      <c r="C282" s="171"/>
      <c r="D282" s="186" t="s">
        <v>66</v>
      </c>
      <c r="E282" s="187"/>
      <c r="F282" s="186" t="s">
        <v>48</v>
      </c>
      <c r="G282" s="187"/>
      <c r="H282" s="185"/>
      <c r="I282" s="43"/>
      <c r="J282" s="43"/>
      <c r="L282" s="168"/>
      <c r="M282" s="145"/>
    </row>
    <row r="283" spans="2:20" s="18" customFormat="1" ht="21" customHeight="1" x14ac:dyDescent="0.25">
      <c r="B283" s="43"/>
      <c r="C283" s="171"/>
      <c r="D283" s="188"/>
      <c r="E283" s="184"/>
      <c r="F283" s="188"/>
      <c r="G283" s="184"/>
      <c r="H283" s="185"/>
      <c r="I283" s="43"/>
      <c r="J283" s="43"/>
      <c r="L283" s="168"/>
      <c r="M283" s="145"/>
    </row>
    <row r="284" spans="2:20" s="18" customFormat="1" ht="21" customHeight="1" x14ac:dyDescent="0.25">
      <c r="B284" s="43"/>
      <c r="C284" s="171"/>
      <c r="D284" s="186" t="s">
        <v>67</v>
      </c>
      <c r="E284" s="187"/>
      <c r="F284" s="186" t="s">
        <v>48</v>
      </c>
      <c r="G284" s="187"/>
      <c r="H284" s="185"/>
      <c r="I284" s="43"/>
      <c r="J284" s="43"/>
      <c r="L284" s="168"/>
      <c r="M284" s="145"/>
    </row>
    <row r="285" spans="2:20" s="18" customFormat="1" ht="9.9499999999999993" customHeight="1" x14ac:dyDescent="0.25">
      <c r="B285" s="43"/>
      <c r="C285" s="822"/>
      <c r="D285" s="822"/>
      <c r="E285" s="822"/>
      <c r="F285" s="822"/>
      <c r="G285" s="822"/>
      <c r="H285" s="822"/>
      <c r="I285" s="43"/>
      <c r="J285" s="43"/>
      <c r="L285" s="189"/>
    </row>
    <row r="286" spans="2:20" s="18" customFormat="1" ht="9.9499999999999993" customHeight="1" x14ac:dyDescent="0.25">
      <c r="B286" s="43"/>
      <c r="C286" s="822"/>
      <c r="D286" s="822"/>
      <c r="E286" s="822"/>
      <c r="F286" s="822"/>
      <c r="G286" s="822"/>
      <c r="H286" s="822"/>
      <c r="I286" s="43"/>
      <c r="J286" s="43"/>
      <c r="L286" s="189"/>
    </row>
    <row r="287" spans="2:20" s="18" customFormat="1" ht="21" customHeight="1" x14ac:dyDescent="0.25">
      <c r="B287" s="43"/>
      <c r="C287" s="206" t="s">
        <v>68</v>
      </c>
      <c r="H287" s="20"/>
      <c r="I287" s="43"/>
      <c r="J287" s="43"/>
      <c r="K287" s="190"/>
      <c r="L287" s="168"/>
      <c r="M287" s="145"/>
      <c r="N287" s="146"/>
    </row>
    <row r="288" spans="2:20" s="194" customFormat="1" ht="48.75" customHeight="1" x14ac:dyDescent="0.25">
      <c r="B288" s="191"/>
      <c r="C288" s="823" t="s">
        <v>175</v>
      </c>
      <c r="D288" s="823"/>
      <c r="E288" s="823"/>
      <c r="F288" s="823"/>
      <c r="G288" s="823"/>
      <c r="H288" s="823"/>
      <c r="I288" s="192"/>
      <c r="J288" s="192"/>
      <c r="K288" s="193"/>
      <c r="N288" s="195"/>
    </row>
    <row r="289" spans="1:32" s="196" customFormat="1" ht="106.5" customHeight="1" x14ac:dyDescent="0.25">
      <c r="B289" s="191"/>
      <c r="C289" s="823" t="s">
        <v>176</v>
      </c>
      <c r="D289" s="823"/>
      <c r="E289" s="823"/>
      <c r="F289" s="823"/>
      <c r="G289" s="823"/>
      <c r="H289" s="823"/>
      <c r="I289" s="191"/>
      <c r="J289" s="191"/>
      <c r="N289" s="194"/>
      <c r="O289" s="194"/>
      <c r="P289" s="194"/>
      <c r="Q289" s="194"/>
      <c r="R289" s="194"/>
      <c r="S289" s="194"/>
      <c r="T289" s="194"/>
    </row>
    <row r="290" spans="1:32" s="194" customFormat="1" ht="51.75" customHeight="1" x14ac:dyDescent="0.25">
      <c r="B290" s="191"/>
      <c r="C290" s="823" t="s">
        <v>177</v>
      </c>
      <c r="D290" s="823"/>
      <c r="E290" s="823"/>
      <c r="F290" s="823"/>
      <c r="G290" s="823"/>
      <c r="H290" s="823"/>
      <c r="I290" s="192"/>
      <c r="J290" s="192"/>
      <c r="N290" s="195"/>
    </row>
    <row r="291" spans="1:32" s="194" customFormat="1" ht="19.5" customHeight="1" x14ac:dyDescent="0.25">
      <c r="B291" s="191"/>
      <c r="C291" s="823" t="s">
        <v>179</v>
      </c>
      <c r="D291" s="823"/>
      <c r="E291" s="823"/>
      <c r="F291" s="823"/>
      <c r="G291" s="823"/>
      <c r="H291" s="823"/>
      <c r="I291" s="192"/>
      <c r="J291" s="192"/>
      <c r="N291" s="195"/>
    </row>
    <row r="292" spans="1:32" s="18" customFormat="1" ht="4.5" customHeight="1" x14ac:dyDescent="0.25">
      <c r="B292" s="43"/>
      <c r="C292" s="822"/>
      <c r="D292" s="822"/>
      <c r="E292" s="822"/>
      <c r="F292" s="822"/>
      <c r="G292" s="822"/>
      <c r="H292" s="822"/>
      <c r="I292" s="43"/>
      <c r="J292" s="43"/>
      <c r="M292"/>
    </row>
    <row r="293" spans="1:32" s="18" customFormat="1" ht="30" customHeight="1" x14ac:dyDescent="0.25">
      <c r="B293" s="43"/>
      <c r="D293" s="509" t="s">
        <v>50</v>
      </c>
      <c r="E293" s="510"/>
      <c r="F293" s="510"/>
      <c r="G293" s="510"/>
      <c r="I293" s="43"/>
      <c r="J293" s="43"/>
      <c r="M293"/>
      <c r="X293" s="11"/>
      <c r="Y293" s="11"/>
      <c r="Z293" s="735" t="str">
        <f>D293</f>
        <v>Schedule 1 Contributions (Category A accommodation)</v>
      </c>
      <c r="AA293" s="736"/>
      <c r="AB293" s="736">
        <f>F293</f>
        <v>0</v>
      </c>
      <c r="AC293" s="736"/>
    </row>
    <row r="294" spans="1:32" s="18" customFormat="1" ht="30" customHeight="1" thickBot="1" x14ac:dyDescent="0.3">
      <c r="B294" s="43"/>
      <c r="D294" s="517" t="str">
        <f>"Daily rates &amp; weekly equivalent rates (applicable from "&amp;Applicable_Date_Formatted&amp;" as per Guidelines)"</f>
        <v>Daily rates &amp; weekly equivalent rates (applicable from 7 January 2022 as per Guidelines)</v>
      </c>
      <c r="E294" s="517"/>
      <c r="F294" s="517"/>
      <c r="G294" s="517"/>
      <c r="I294" s="43"/>
      <c r="J294" s="43"/>
      <c r="M294"/>
      <c r="X294" s="11"/>
      <c r="Y294" s="11"/>
      <c r="Z294" s="517" t="str">
        <f>D294</f>
        <v>Daily rates &amp; weekly equivalent rates (applicable from 7 January 2022 as per Guidelines)</v>
      </c>
      <c r="AA294" s="737"/>
      <c r="AB294" s="737">
        <f>F294</f>
        <v>0</v>
      </c>
      <c r="AC294" s="737"/>
    </row>
    <row r="295" spans="1:32" s="18" customFormat="1" ht="30" customHeight="1" thickBot="1" x14ac:dyDescent="0.3">
      <c r="B295" s="43"/>
      <c r="D295" s="511" t="s">
        <v>52</v>
      </c>
      <c r="E295" s="512"/>
      <c r="F295" s="512"/>
      <c r="G295" s="513"/>
      <c r="I295" s="43"/>
      <c r="J295" s="43"/>
      <c r="M295"/>
      <c r="X295" s="11"/>
      <c r="Y295" s="11"/>
      <c r="Z295" s="738" t="str">
        <f>D295</f>
        <v>Category A accommodation</v>
      </c>
      <c r="AA295" s="739"/>
      <c r="AB295" s="739">
        <f>F295</f>
        <v>0</v>
      </c>
      <c r="AC295" s="740"/>
    </row>
    <row r="296" spans="1:32" s="18" customFormat="1" ht="21" customHeight="1" thickBot="1" x14ac:dyDescent="0.3">
      <c r="B296" s="43"/>
      <c r="D296" s="874" t="s">
        <v>21</v>
      </c>
      <c r="E296" s="875"/>
      <c r="F296" s="505" t="s">
        <v>22</v>
      </c>
      <c r="G296" s="506"/>
      <c r="I296" s="43"/>
      <c r="J296" s="43"/>
      <c r="M296"/>
      <c r="X296" s="31">
        <f>VALUE(MID($D$334,2,FIND(".",$D$334)-FIND("€",$D$334)+2))</f>
        <v>52.99</v>
      </c>
      <c r="Y296" s="31">
        <f>VALUE(MID($D$298,2,FIND(".",$D$298)-FIND("€",$D$298)+2))</f>
        <v>228</v>
      </c>
      <c r="Z296" s="854" t="str">
        <f>D296</f>
        <v>Assessed weekly income</v>
      </c>
      <c r="AA296" s="855"/>
      <c r="AB296" s="741" t="str">
        <f>F296</f>
        <v>RSSMAC</v>
      </c>
      <c r="AC296" s="742"/>
    </row>
    <row r="297" spans="1:32" s="18" customFormat="1" ht="21" customHeight="1" thickBot="1" x14ac:dyDescent="0.3">
      <c r="B297" s="43"/>
      <c r="D297" s="507"/>
      <c r="E297" s="508"/>
      <c r="F297" s="34" t="s">
        <v>23</v>
      </c>
      <c r="G297" s="3" t="s">
        <v>24</v>
      </c>
      <c r="I297" s="43"/>
      <c r="J297" s="43"/>
      <c r="M297"/>
      <c r="X297" s="32" t="s">
        <v>89</v>
      </c>
      <c r="Y297" s="32" t="s">
        <v>88</v>
      </c>
      <c r="Z297" s="733"/>
      <c r="AA297" s="734"/>
      <c r="AB297" s="35" t="str">
        <f>F297</f>
        <v>Daily</v>
      </c>
      <c r="AC297" s="197" t="str">
        <f>G297</f>
        <v>Weekly Equivalent</v>
      </c>
    </row>
    <row r="298" spans="1:32" s="18" customFormat="1" ht="21" customHeight="1" x14ac:dyDescent="0.25">
      <c r="A298" s="33">
        <v>1</v>
      </c>
      <c r="B298" s="43"/>
      <c r="D298" s="518" t="str">
        <f>IF(Cat_A_Rows=MIN(Cat_A_Rows),CONCATENATE(TEXT(Min_income_for_Cat_A_max_rate,"€###.00")," or more"),
       IF(Cat_A_Rows=MAX(Cat_A_Rows),CONCATENATE(TEXT(Max_income_for_Nil_rate_Cat_A,"€###.00")," or less"),
              CONCATENATE(TEXT(Min_income_for_Cat_A_max_rate-(Rate_increment_Cat_A*A297),"€###.00")," to ",TEXT((Min_income_for_Cat_A_max_rate-(Rate_increment_Cat_A*A297)+(Rate_increment_Cat_A-0.01)),"€###.00"))))</f>
        <v>€228.00 or more</v>
      </c>
      <c r="E298" s="519"/>
      <c r="F298" s="4">
        <f>IF(G298="Nil","Nil",ROUNDUP(G298/7,2))</f>
        <v>25.580000000000002</v>
      </c>
      <c r="G298" s="5">
        <f>IF(Cat_A_Rows=MIN(Cat_A_Rows),Max_rate_Cat_A,
IF(Cat_A_Rows=MAX(Cat_A_Rows),"Nil",
G297-Rate_increment_Cat_A))</f>
        <v>179</v>
      </c>
      <c r="I298" s="43"/>
      <c r="J298" s="43"/>
      <c r="M298"/>
      <c r="U298" s="207"/>
      <c r="V298" s="207"/>
      <c r="X298" s="11">
        <f t="shared" ref="X298:X334" si="0">IF(RIGHT(D298,4)="more",$Y$296,IF(RIGHT(D298,4)="less",0,VALUE(MID(D298,2,FIND(".",D298)-FIND("€",D298)-1))))</f>
        <v>228</v>
      </c>
      <c r="Y298" s="11">
        <f t="shared" ref="Y298:Y334" si="1">IF(RIGHT(D298,4)="more",1000000,IF(RIGHT(D298,4)="less",X297-0.01,VALUE(MID(D298,FIND("to €",D298)+4,6))))</f>
        <v>1000000</v>
      </c>
      <c r="Z298" s="731" t="str">
        <f t="shared" ref="Z298:Z334" si="2">D298</f>
        <v>€228.00 or more</v>
      </c>
      <c r="AA298" s="732"/>
      <c r="AB298" s="26">
        <f t="shared" ref="AB298:AB334" si="3">IF(F298="Nil",0,F298)</f>
        <v>25.580000000000002</v>
      </c>
      <c r="AC298" s="27">
        <f t="shared" ref="AC298:AC334" si="4">IF(G298="Nil",0,G298)</f>
        <v>179</v>
      </c>
      <c r="AD298" s="18" t="str">
        <f t="shared" ref="AD298:AD334" si="5">SUBSTITUTE(SUBSTITUTE(Z298,"more","any greater amount"),"less","any lesser amount")</f>
        <v>€228.00 or any greater amount</v>
      </c>
      <c r="AF298" s="207"/>
    </row>
    <row r="299" spans="1:32" s="18" customFormat="1" ht="21" customHeight="1" x14ac:dyDescent="0.25">
      <c r="A299" s="33">
        <f>A298+1</f>
        <v>2</v>
      </c>
      <c r="B299" s="43"/>
      <c r="D299" s="447" t="str">
        <f t="shared" ref="D299:D333" si="6">IF(A299=MIN(Cat_A_Rows),CONCATENATE(TEXT(Min_income_for_Cat_A_max_rate,"€###.00")," or more"),
       IF(A299=MAX($A$298:$A$334),CONCATENATE(TEXT(Max_income_for_Nil_rate_Cat_A,"€###.00")," or less"),
              CONCATENATE(TEXT(Min_income_for_Cat_A_max_rate-(Rate_increment_Cat_A*A298),"€###.00")," to ",TEXT((Min_income_for_Cat_A_max_rate-(Rate_increment_Cat_A*A298)+(Rate_increment_Cat_A-0.01)),"€###.00"))))</f>
        <v>€223.00 to €227.99</v>
      </c>
      <c r="E299" s="448"/>
      <c r="F299" s="6">
        <f t="shared" ref="F299:F334" si="7">IF(G299="Nil","Nil",ROUNDUP(G299/7,2))</f>
        <v>24.860000000000003</v>
      </c>
      <c r="G299" s="7">
        <f t="shared" ref="G299:G333" si="8">IF(A299=MIN(Cat_A_Rows),Max_rate_Cat_A,
IF(A299=MAX(Cat_A_Rows),"Nil",
G298-Rate_increment_Cat_A))</f>
        <v>174</v>
      </c>
      <c r="I299" s="43"/>
      <c r="J299" s="43"/>
      <c r="M299"/>
      <c r="U299" s="207"/>
      <c r="V299" s="207"/>
      <c r="X299" s="11">
        <f t="shared" si="0"/>
        <v>223</v>
      </c>
      <c r="Y299" s="11">
        <f t="shared" si="1"/>
        <v>227.99</v>
      </c>
      <c r="Z299" s="445" t="str">
        <f t="shared" si="2"/>
        <v>€223.00 to €227.99</v>
      </c>
      <c r="AA299" s="446"/>
      <c r="AB299" s="28">
        <f t="shared" si="3"/>
        <v>24.860000000000003</v>
      </c>
      <c r="AC299" s="29">
        <f t="shared" si="4"/>
        <v>174</v>
      </c>
      <c r="AD299" s="18" t="str">
        <f t="shared" si="5"/>
        <v>€223.00 to €227.99</v>
      </c>
      <c r="AF299" s="207"/>
    </row>
    <row r="300" spans="1:32" s="18" customFormat="1" ht="21" customHeight="1" x14ac:dyDescent="0.25">
      <c r="A300" s="33">
        <f t="shared" ref="A300:A334" si="9">A299+1</f>
        <v>3</v>
      </c>
      <c r="B300" s="43"/>
      <c r="D300" s="447" t="str">
        <f t="shared" si="6"/>
        <v>€218.00 to €222.99</v>
      </c>
      <c r="E300" s="448"/>
      <c r="F300" s="6">
        <f t="shared" si="7"/>
        <v>24.150000000000002</v>
      </c>
      <c r="G300" s="7">
        <f t="shared" si="8"/>
        <v>169</v>
      </c>
      <c r="I300" s="43"/>
      <c r="J300" s="43"/>
      <c r="M300"/>
      <c r="U300" s="207"/>
      <c r="V300" s="207"/>
      <c r="X300" s="11">
        <f t="shared" si="0"/>
        <v>218</v>
      </c>
      <c r="Y300" s="11">
        <f t="shared" si="1"/>
        <v>222.99</v>
      </c>
      <c r="Z300" s="445" t="str">
        <f t="shared" si="2"/>
        <v>€218.00 to €222.99</v>
      </c>
      <c r="AA300" s="446"/>
      <c r="AB300" s="28">
        <f t="shared" si="3"/>
        <v>24.150000000000002</v>
      </c>
      <c r="AC300" s="29">
        <f t="shared" si="4"/>
        <v>169</v>
      </c>
      <c r="AD300" s="18" t="str">
        <f t="shared" si="5"/>
        <v>€218.00 to €222.99</v>
      </c>
      <c r="AF300" s="207"/>
    </row>
    <row r="301" spans="1:32" s="18" customFormat="1" ht="21" customHeight="1" x14ac:dyDescent="0.25">
      <c r="A301" s="33">
        <f t="shared" si="9"/>
        <v>4</v>
      </c>
      <c r="B301" s="43"/>
      <c r="D301" s="447" t="str">
        <f t="shared" si="6"/>
        <v>€213.00 to €217.99</v>
      </c>
      <c r="E301" s="448"/>
      <c r="F301" s="6">
        <f t="shared" si="7"/>
        <v>23.430000000000003</v>
      </c>
      <c r="G301" s="7">
        <f t="shared" si="8"/>
        <v>164</v>
      </c>
      <c r="H301" s="19"/>
      <c r="I301" s="43"/>
      <c r="J301" s="43"/>
      <c r="K301" s="200"/>
      <c r="M301"/>
      <c r="U301" s="207"/>
      <c r="V301" s="207"/>
      <c r="X301" s="11">
        <f t="shared" si="0"/>
        <v>213</v>
      </c>
      <c r="Y301" s="11">
        <f t="shared" si="1"/>
        <v>217.99</v>
      </c>
      <c r="Z301" s="445" t="str">
        <f t="shared" si="2"/>
        <v>€213.00 to €217.99</v>
      </c>
      <c r="AA301" s="446"/>
      <c r="AB301" s="28">
        <f t="shared" si="3"/>
        <v>23.430000000000003</v>
      </c>
      <c r="AC301" s="29">
        <f t="shared" si="4"/>
        <v>164</v>
      </c>
      <c r="AD301" s="18" t="str">
        <f t="shared" si="5"/>
        <v>€213.00 to €217.99</v>
      </c>
      <c r="AF301" s="207"/>
    </row>
    <row r="302" spans="1:32" s="18" customFormat="1" ht="21" customHeight="1" x14ac:dyDescent="0.25">
      <c r="A302" s="33">
        <f t="shared" si="9"/>
        <v>5</v>
      </c>
      <c r="B302" s="43"/>
      <c r="D302" s="447" t="str">
        <f t="shared" si="6"/>
        <v>€208.00 to €212.99</v>
      </c>
      <c r="E302" s="448"/>
      <c r="F302" s="6">
        <f t="shared" si="7"/>
        <v>22.720000000000002</v>
      </c>
      <c r="G302" s="7">
        <f t="shared" si="8"/>
        <v>159</v>
      </c>
      <c r="H302" s="19"/>
      <c r="I302" s="43"/>
      <c r="J302" s="43"/>
      <c r="K302" s="200"/>
      <c r="M302"/>
      <c r="U302" s="207"/>
      <c r="V302" s="207"/>
      <c r="X302" s="11">
        <f t="shared" si="0"/>
        <v>208</v>
      </c>
      <c r="Y302" s="11">
        <f t="shared" si="1"/>
        <v>212.99</v>
      </c>
      <c r="Z302" s="445" t="str">
        <f t="shared" si="2"/>
        <v>€208.00 to €212.99</v>
      </c>
      <c r="AA302" s="446"/>
      <c r="AB302" s="28">
        <f t="shared" si="3"/>
        <v>22.720000000000002</v>
      </c>
      <c r="AC302" s="29">
        <f t="shared" si="4"/>
        <v>159</v>
      </c>
      <c r="AD302" s="18" t="str">
        <f t="shared" si="5"/>
        <v>€208.00 to €212.99</v>
      </c>
      <c r="AF302" s="207"/>
    </row>
    <row r="303" spans="1:32" s="18" customFormat="1" ht="21" customHeight="1" x14ac:dyDescent="0.25">
      <c r="A303" s="33">
        <f t="shared" si="9"/>
        <v>6</v>
      </c>
      <c r="B303" s="43"/>
      <c r="D303" s="447" t="str">
        <f t="shared" si="6"/>
        <v>€203.00 to €207.99</v>
      </c>
      <c r="E303" s="448"/>
      <c r="F303" s="6">
        <f t="shared" si="7"/>
        <v>22</v>
      </c>
      <c r="G303" s="7">
        <f t="shared" si="8"/>
        <v>154</v>
      </c>
      <c r="H303" s="19"/>
      <c r="I303" s="43"/>
      <c r="J303" s="43"/>
      <c r="K303" s="200"/>
      <c r="M303"/>
      <c r="U303" s="207"/>
      <c r="V303" s="207"/>
      <c r="X303" s="11">
        <f t="shared" si="0"/>
        <v>203</v>
      </c>
      <c r="Y303" s="11">
        <f t="shared" si="1"/>
        <v>207.99</v>
      </c>
      <c r="Z303" s="445" t="str">
        <f t="shared" si="2"/>
        <v>€203.00 to €207.99</v>
      </c>
      <c r="AA303" s="446"/>
      <c r="AB303" s="28">
        <f t="shared" si="3"/>
        <v>22</v>
      </c>
      <c r="AC303" s="29">
        <f t="shared" si="4"/>
        <v>154</v>
      </c>
      <c r="AD303" s="18" t="str">
        <f t="shared" si="5"/>
        <v>€203.00 to €207.99</v>
      </c>
      <c r="AF303" s="207"/>
    </row>
    <row r="304" spans="1:32" s="18" customFormat="1" ht="21" customHeight="1" x14ac:dyDescent="0.25">
      <c r="A304" s="33">
        <f t="shared" si="9"/>
        <v>7</v>
      </c>
      <c r="B304" s="43"/>
      <c r="D304" s="447" t="str">
        <f t="shared" si="6"/>
        <v>€198.00 to €202.99</v>
      </c>
      <c r="E304" s="448"/>
      <c r="F304" s="6">
        <f t="shared" si="7"/>
        <v>21.290000000000003</v>
      </c>
      <c r="G304" s="7">
        <f t="shared" si="8"/>
        <v>149</v>
      </c>
      <c r="H304" s="19"/>
      <c r="I304" s="43"/>
      <c r="J304" s="43"/>
      <c r="K304" s="200"/>
      <c r="M304"/>
      <c r="U304" s="207"/>
      <c r="V304" s="207"/>
      <c r="X304" s="11">
        <f t="shared" si="0"/>
        <v>198</v>
      </c>
      <c r="Y304" s="11">
        <f t="shared" si="1"/>
        <v>202.99</v>
      </c>
      <c r="Z304" s="445" t="str">
        <f t="shared" si="2"/>
        <v>€198.00 to €202.99</v>
      </c>
      <c r="AA304" s="446"/>
      <c r="AB304" s="28">
        <f t="shared" si="3"/>
        <v>21.290000000000003</v>
      </c>
      <c r="AC304" s="29">
        <f t="shared" si="4"/>
        <v>149</v>
      </c>
      <c r="AD304" s="18" t="str">
        <f t="shared" si="5"/>
        <v>€198.00 to €202.99</v>
      </c>
    </row>
    <row r="305" spans="1:30" s="18" customFormat="1" ht="21" customHeight="1" x14ac:dyDescent="0.25">
      <c r="A305" s="33">
        <f t="shared" si="9"/>
        <v>8</v>
      </c>
      <c r="B305" s="43"/>
      <c r="D305" s="447" t="str">
        <f t="shared" si="6"/>
        <v>€193.00 to €197.99</v>
      </c>
      <c r="E305" s="448"/>
      <c r="F305" s="6">
        <f t="shared" si="7"/>
        <v>20.580000000000002</v>
      </c>
      <c r="G305" s="7">
        <f t="shared" si="8"/>
        <v>144</v>
      </c>
      <c r="H305" s="19"/>
      <c r="I305" s="43"/>
      <c r="J305" s="43"/>
      <c r="K305" s="200"/>
      <c r="M305"/>
      <c r="U305" s="207"/>
      <c r="V305" s="207"/>
      <c r="X305" s="11">
        <f t="shared" si="0"/>
        <v>193</v>
      </c>
      <c r="Y305" s="11">
        <f t="shared" si="1"/>
        <v>197.99</v>
      </c>
      <c r="Z305" s="445" t="str">
        <f t="shared" si="2"/>
        <v>€193.00 to €197.99</v>
      </c>
      <c r="AA305" s="446"/>
      <c r="AB305" s="28">
        <f t="shared" si="3"/>
        <v>20.580000000000002</v>
      </c>
      <c r="AC305" s="29">
        <f t="shared" si="4"/>
        <v>144</v>
      </c>
      <c r="AD305" s="18" t="str">
        <f t="shared" si="5"/>
        <v>€193.00 to €197.99</v>
      </c>
    </row>
    <row r="306" spans="1:30" s="18" customFormat="1" ht="21" customHeight="1" x14ac:dyDescent="0.25">
      <c r="A306" s="33">
        <f t="shared" si="9"/>
        <v>9</v>
      </c>
      <c r="B306" s="43"/>
      <c r="D306" s="447" t="str">
        <f t="shared" si="6"/>
        <v>€188.00 to €192.99</v>
      </c>
      <c r="E306" s="448"/>
      <c r="F306" s="6">
        <f t="shared" si="7"/>
        <v>19.860000000000003</v>
      </c>
      <c r="G306" s="7">
        <f t="shared" si="8"/>
        <v>139</v>
      </c>
      <c r="H306" s="19"/>
      <c r="I306" s="43"/>
      <c r="J306" s="43"/>
      <c r="K306" s="200"/>
      <c r="M306"/>
      <c r="U306" s="207"/>
      <c r="V306" s="207"/>
      <c r="X306" s="11">
        <f t="shared" si="0"/>
        <v>188</v>
      </c>
      <c r="Y306" s="11">
        <f t="shared" si="1"/>
        <v>192.99</v>
      </c>
      <c r="Z306" s="445" t="str">
        <f t="shared" si="2"/>
        <v>€188.00 to €192.99</v>
      </c>
      <c r="AA306" s="446"/>
      <c r="AB306" s="28">
        <f t="shared" si="3"/>
        <v>19.860000000000003</v>
      </c>
      <c r="AC306" s="29">
        <f t="shared" si="4"/>
        <v>139</v>
      </c>
      <c r="AD306" s="18" t="str">
        <f t="shared" si="5"/>
        <v>€188.00 to €192.99</v>
      </c>
    </row>
    <row r="307" spans="1:30" s="18" customFormat="1" ht="21" customHeight="1" x14ac:dyDescent="0.25">
      <c r="A307" s="33">
        <f t="shared" si="9"/>
        <v>10</v>
      </c>
      <c r="B307" s="43"/>
      <c r="D307" s="447" t="str">
        <f t="shared" si="6"/>
        <v>€183.00 to €187.99</v>
      </c>
      <c r="E307" s="448"/>
      <c r="F307" s="6">
        <f t="shared" si="7"/>
        <v>19.150000000000002</v>
      </c>
      <c r="G307" s="7">
        <f t="shared" si="8"/>
        <v>134</v>
      </c>
      <c r="H307" s="19"/>
      <c r="I307" s="43"/>
      <c r="J307" s="43"/>
      <c r="K307" s="200"/>
      <c r="M307"/>
      <c r="U307" s="207"/>
      <c r="V307" s="207"/>
      <c r="X307" s="11">
        <f t="shared" si="0"/>
        <v>183</v>
      </c>
      <c r="Y307" s="11">
        <f t="shared" si="1"/>
        <v>187.99</v>
      </c>
      <c r="Z307" s="445" t="str">
        <f t="shared" si="2"/>
        <v>€183.00 to €187.99</v>
      </c>
      <c r="AA307" s="446"/>
      <c r="AB307" s="28">
        <f t="shared" si="3"/>
        <v>19.150000000000002</v>
      </c>
      <c r="AC307" s="29">
        <f t="shared" si="4"/>
        <v>134</v>
      </c>
      <c r="AD307" s="18" t="str">
        <f t="shared" si="5"/>
        <v>€183.00 to €187.99</v>
      </c>
    </row>
    <row r="308" spans="1:30" s="18" customFormat="1" ht="21" customHeight="1" x14ac:dyDescent="0.25">
      <c r="A308" s="33">
        <f t="shared" si="9"/>
        <v>11</v>
      </c>
      <c r="B308" s="43"/>
      <c r="D308" s="447" t="str">
        <f t="shared" si="6"/>
        <v>€178.00 to €182.99</v>
      </c>
      <c r="E308" s="448"/>
      <c r="F308" s="6">
        <f t="shared" si="7"/>
        <v>18.430000000000003</v>
      </c>
      <c r="G308" s="7">
        <f t="shared" si="8"/>
        <v>129</v>
      </c>
      <c r="H308" s="19"/>
      <c r="I308" s="43"/>
      <c r="J308" s="43"/>
      <c r="K308" s="200"/>
      <c r="M308"/>
      <c r="U308" s="207"/>
      <c r="V308" s="207"/>
      <c r="X308" s="11">
        <f t="shared" si="0"/>
        <v>178</v>
      </c>
      <c r="Y308" s="11">
        <f t="shared" si="1"/>
        <v>182.99</v>
      </c>
      <c r="Z308" s="445" t="str">
        <f t="shared" si="2"/>
        <v>€178.00 to €182.99</v>
      </c>
      <c r="AA308" s="446"/>
      <c r="AB308" s="28">
        <f t="shared" si="3"/>
        <v>18.430000000000003</v>
      </c>
      <c r="AC308" s="29">
        <f t="shared" si="4"/>
        <v>129</v>
      </c>
      <c r="AD308" s="18" t="str">
        <f t="shared" si="5"/>
        <v>€178.00 to €182.99</v>
      </c>
    </row>
    <row r="309" spans="1:30" s="18" customFormat="1" ht="21" customHeight="1" x14ac:dyDescent="0.25">
      <c r="A309" s="33">
        <f t="shared" si="9"/>
        <v>12</v>
      </c>
      <c r="B309" s="43"/>
      <c r="D309" s="447" t="str">
        <f t="shared" si="6"/>
        <v>€173.00 to €177.99</v>
      </c>
      <c r="E309" s="448"/>
      <c r="F309" s="6">
        <f t="shared" si="7"/>
        <v>17.720000000000002</v>
      </c>
      <c r="G309" s="7">
        <f t="shared" si="8"/>
        <v>124</v>
      </c>
      <c r="H309" s="19"/>
      <c r="I309" s="43"/>
      <c r="J309" s="43"/>
      <c r="K309" s="200"/>
      <c r="M309"/>
      <c r="U309" s="207"/>
      <c r="V309" s="207"/>
      <c r="X309" s="11">
        <f t="shared" si="0"/>
        <v>173</v>
      </c>
      <c r="Y309" s="11">
        <f t="shared" si="1"/>
        <v>177.99</v>
      </c>
      <c r="Z309" s="445" t="str">
        <f t="shared" si="2"/>
        <v>€173.00 to €177.99</v>
      </c>
      <c r="AA309" s="446"/>
      <c r="AB309" s="28">
        <f t="shared" si="3"/>
        <v>17.720000000000002</v>
      </c>
      <c r="AC309" s="29">
        <f t="shared" si="4"/>
        <v>124</v>
      </c>
      <c r="AD309" s="18" t="str">
        <f t="shared" si="5"/>
        <v>€173.00 to €177.99</v>
      </c>
    </row>
    <row r="310" spans="1:30" s="18" customFormat="1" ht="21" customHeight="1" x14ac:dyDescent="0.25">
      <c r="A310" s="33">
        <f t="shared" si="9"/>
        <v>13</v>
      </c>
      <c r="B310" s="43"/>
      <c r="D310" s="447" t="str">
        <f t="shared" si="6"/>
        <v>€168.00 to €172.99</v>
      </c>
      <c r="E310" s="448"/>
      <c r="F310" s="6">
        <f t="shared" si="7"/>
        <v>17</v>
      </c>
      <c r="G310" s="7">
        <f t="shared" si="8"/>
        <v>119</v>
      </c>
      <c r="H310" s="19"/>
      <c r="I310" s="43"/>
      <c r="J310" s="43"/>
      <c r="K310" s="200"/>
      <c r="M310"/>
      <c r="U310" s="207"/>
      <c r="V310" s="207"/>
      <c r="X310" s="11">
        <f t="shared" si="0"/>
        <v>168</v>
      </c>
      <c r="Y310" s="11">
        <f t="shared" si="1"/>
        <v>172.99</v>
      </c>
      <c r="Z310" s="445" t="str">
        <f t="shared" si="2"/>
        <v>€168.00 to €172.99</v>
      </c>
      <c r="AA310" s="446"/>
      <c r="AB310" s="28">
        <f t="shared" si="3"/>
        <v>17</v>
      </c>
      <c r="AC310" s="29">
        <f t="shared" si="4"/>
        <v>119</v>
      </c>
      <c r="AD310" s="18" t="str">
        <f t="shared" si="5"/>
        <v>€168.00 to €172.99</v>
      </c>
    </row>
    <row r="311" spans="1:30" s="18" customFormat="1" ht="21" customHeight="1" x14ac:dyDescent="0.25">
      <c r="A311" s="33">
        <f t="shared" si="9"/>
        <v>14</v>
      </c>
      <c r="B311" s="43"/>
      <c r="D311" s="447" t="str">
        <f t="shared" si="6"/>
        <v>€163.00 to €167.99</v>
      </c>
      <c r="E311" s="448"/>
      <c r="F311" s="6">
        <f t="shared" si="7"/>
        <v>16.290000000000003</v>
      </c>
      <c r="G311" s="7">
        <f t="shared" si="8"/>
        <v>114</v>
      </c>
      <c r="H311" s="19"/>
      <c r="I311" s="43"/>
      <c r="J311" s="43"/>
      <c r="K311" s="200"/>
      <c r="M311"/>
      <c r="U311" s="207"/>
      <c r="V311" s="207"/>
      <c r="X311" s="11">
        <f t="shared" si="0"/>
        <v>163</v>
      </c>
      <c r="Y311" s="11">
        <f t="shared" si="1"/>
        <v>167.99</v>
      </c>
      <c r="Z311" s="445" t="str">
        <f t="shared" si="2"/>
        <v>€163.00 to €167.99</v>
      </c>
      <c r="AA311" s="446"/>
      <c r="AB311" s="28">
        <f t="shared" si="3"/>
        <v>16.290000000000003</v>
      </c>
      <c r="AC311" s="29">
        <f t="shared" si="4"/>
        <v>114</v>
      </c>
      <c r="AD311" s="18" t="str">
        <f t="shared" si="5"/>
        <v>€163.00 to €167.99</v>
      </c>
    </row>
    <row r="312" spans="1:30" s="18" customFormat="1" ht="21" customHeight="1" x14ac:dyDescent="0.25">
      <c r="A312" s="33">
        <f t="shared" si="9"/>
        <v>15</v>
      </c>
      <c r="B312" s="43"/>
      <c r="D312" s="447" t="str">
        <f t="shared" si="6"/>
        <v>€158.00 to €162.99</v>
      </c>
      <c r="E312" s="448"/>
      <c r="F312" s="6">
        <f t="shared" si="7"/>
        <v>15.58</v>
      </c>
      <c r="G312" s="7">
        <f t="shared" si="8"/>
        <v>109</v>
      </c>
      <c r="H312" s="19"/>
      <c r="I312" s="43"/>
      <c r="J312" s="43"/>
      <c r="K312" s="200"/>
      <c r="M312"/>
      <c r="U312" s="207"/>
      <c r="V312" s="207"/>
      <c r="X312" s="11">
        <f t="shared" si="0"/>
        <v>158</v>
      </c>
      <c r="Y312" s="11">
        <f t="shared" si="1"/>
        <v>162.99</v>
      </c>
      <c r="Z312" s="445" t="str">
        <f t="shared" si="2"/>
        <v>€158.00 to €162.99</v>
      </c>
      <c r="AA312" s="446"/>
      <c r="AB312" s="28">
        <f t="shared" si="3"/>
        <v>15.58</v>
      </c>
      <c r="AC312" s="29">
        <f t="shared" si="4"/>
        <v>109</v>
      </c>
      <c r="AD312" s="18" t="str">
        <f t="shared" si="5"/>
        <v>€158.00 to €162.99</v>
      </c>
    </row>
    <row r="313" spans="1:30" s="18" customFormat="1" ht="21" customHeight="1" x14ac:dyDescent="0.25">
      <c r="A313" s="33">
        <f t="shared" si="9"/>
        <v>16</v>
      </c>
      <c r="B313" s="43"/>
      <c r="D313" s="447" t="str">
        <f t="shared" si="6"/>
        <v>€153.00 to €157.99</v>
      </c>
      <c r="E313" s="448"/>
      <c r="F313" s="6">
        <f t="shared" si="7"/>
        <v>14.86</v>
      </c>
      <c r="G313" s="7">
        <f t="shared" si="8"/>
        <v>104</v>
      </c>
      <c r="H313" s="19"/>
      <c r="I313" s="43"/>
      <c r="J313" s="43"/>
      <c r="K313" s="200"/>
      <c r="M313"/>
      <c r="U313" s="207"/>
      <c r="V313" s="207"/>
      <c r="X313" s="11">
        <f t="shared" si="0"/>
        <v>153</v>
      </c>
      <c r="Y313" s="11">
        <f t="shared" si="1"/>
        <v>157.99</v>
      </c>
      <c r="Z313" s="445" t="str">
        <f t="shared" si="2"/>
        <v>€153.00 to €157.99</v>
      </c>
      <c r="AA313" s="446"/>
      <c r="AB313" s="28">
        <f t="shared" si="3"/>
        <v>14.86</v>
      </c>
      <c r="AC313" s="29">
        <f t="shared" si="4"/>
        <v>104</v>
      </c>
      <c r="AD313" s="18" t="str">
        <f t="shared" si="5"/>
        <v>€153.00 to €157.99</v>
      </c>
    </row>
    <row r="314" spans="1:30" s="18" customFormat="1" ht="21" customHeight="1" x14ac:dyDescent="0.25">
      <c r="A314" s="33">
        <f t="shared" si="9"/>
        <v>17</v>
      </c>
      <c r="B314" s="43"/>
      <c r="D314" s="447" t="str">
        <f t="shared" si="6"/>
        <v>€148.00 to €152.99</v>
      </c>
      <c r="E314" s="448"/>
      <c r="F314" s="6">
        <f t="shared" si="7"/>
        <v>14.15</v>
      </c>
      <c r="G314" s="7">
        <f t="shared" si="8"/>
        <v>99</v>
      </c>
      <c r="H314" s="19"/>
      <c r="I314" s="43"/>
      <c r="J314" s="43"/>
      <c r="K314" s="200"/>
      <c r="M314"/>
      <c r="U314" s="207"/>
      <c r="V314" s="207"/>
      <c r="X314" s="11">
        <f t="shared" si="0"/>
        <v>148</v>
      </c>
      <c r="Y314" s="11">
        <f t="shared" si="1"/>
        <v>152.99</v>
      </c>
      <c r="Z314" s="445" t="str">
        <f t="shared" si="2"/>
        <v>€148.00 to €152.99</v>
      </c>
      <c r="AA314" s="446"/>
      <c r="AB314" s="28">
        <f t="shared" si="3"/>
        <v>14.15</v>
      </c>
      <c r="AC314" s="29">
        <f t="shared" si="4"/>
        <v>99</v>
      </c>
      <c r="AD314" s="18" t="str">
        <f t="shared" si="5"/>
        <v>€148.00 to €152.99</v>
      </c>
    </row>
    <row r="315" spans="1:30" s="18" customFormat="1" ht="21" customHeight="1" x14ac:dyDescent="0.25">
      <c r="A315" s="33">
        <f t="shared" si="9"/>
        <v>18</v>
      </c>
      <c r="B315" s="43"/>
      <c r="D315" s="447" t="str">
        <f t="shared" si="6"/>
        <v>€143.00 to €147.99</v>
      </c>
      <c r="E315" s="448"/>
      <c r="F315" s="6">
        <f t="shared" si="7"/>
        <v>13.43</v>
      </c>
      <c r="G315" s="7">
        <f t="shared" si="8"/>
        <v>94</v>
      </c>
      <c r="H315" s="19"/>
      <c r="I315" s="43"/>
      <c r="J315" s="43"/>
      <c r="K315" s="200"/>
      <c r="M315"/>
      <c r="U315" s="207"/>
      <c r="V315" s="207"/>
      <c r="X315" s="11">
        <f t="shared" si="0"/>
        <v>143</v>
      </c>
      <c r="Y315" s="11">
        <f t="shared" si="1"/>
        <v>147.99</v>
      </c>
      <c r="Z315" s="445" t="str">
        <f t="shared" si="2"/>
        <v>€143.00 to €147.99</v>
      </c>
      <c r="AA315" s="446"/>
      <c r="AB315" s="28">
        <f t="shared" si="3"/>
        <v>13.43</v>
      </c>
      <c r="AC315" s="29">
        <f t="shared" si="4"/>
        <v>94</v>
      </c>
      <c r="AD315" s="18" t="str">
        <f t="shared" si="5"/>
        <v>€143.00 to €147.99</v>
      </c>
    </row>
    <row r="316" spans="1:30" s="18" customFormat="1" ht="21" customHeight="1" x14ac:dyDescent="0.25">
      <c r="A316" s="33">
        <f t="shared" si="9"/>
        <v>19</v>
      </c>
      <c r="B316" s="43"/>
      <c r="D316" s="447" t="str">
        <f t="shared" si="6"/>
        <v>€138.00 to €142.99</v>
      </c>
      <c r="E316" s="448"/>
      <c r="F316" s="6">
        <f t="shared" si="7"/>
        <v>12.72</v>
      </c>
      <c r="G316" s="7">
        <f t="shared" si="8"/>
        <v>89</v>
      </c>
      <c r="H316" s="19"/>
      <c r="I316" s="43"/>
      <c r="J316" s="43"/>
      <c r="K316" s="200"/>
      <c r="M316"/>
      <c r="U316" s="207"/>
      <c r="V316" s="207"/>
      <c r="X316" s="11">
        <f t="shared" si="0"/>
        <v>138</v>
      </c>
      <c r="Y316" s="11">
        <f t="shared" si="1"/>
        <v>142.99</v>
      </c>
      <c r="Z316" s="445" t="str">
        <f t="shared" si="2"/>
        <v>€138.00 to €142.99</v>
      </c>
      <c r="AA316" s="446"/>
      <c r="AB316" s="28">
        <f t="shared" si="3"/>
        <v>12.72</v>
      </c>
      <c r="AC316" s="29">
        <f t="shared" si="4"/>
        <v>89</v>
      </c>
      <c r="AD316" s="18" t="str">
        <f t="shared" si="5"/>
        <v>€138.00 to €142.99</v>
      </c>
    </row>
    <row r="317" spans="1:30" s="18" customFormat="1" ht="21" customHeight="1" x14ac:dyDescent="0.25">
      <c r="A317" s="33">
        <f t="shared" si="9"/>
        <v>20</v>
      </c>
      <c r="B317" s="43"/>
      <c r="D317" s="447" t="str">
        <f t="shared" si="6"/>
        <v>€133.00 to €137.99</v>
      </c>
      <c r="E317" s="448"/>
      <c r="F317" s="6">
        <f t="shared" si="7"/>
        <v>12</v>
      </c>
      <c r="G317" s="7">
        <f t="shared" si="8"/>
        <v>84</v>
      </c>
      <c r="H317" s="19"/>
      <c r="I317" s="43"/>
      <c r="J317" s="43"/>
      <c r="K317" s="200"/>
      <c r="M317"/>
      <c r="U317" s="207"/>
      <c r="V317" s="207"/>
      <c r="X317" s="11">
        <f t="shared" si="0"/>
        <v>133</v>
      </c>
      <c r="Y317" s="11">
        <f t="shared" si="1"/>
        <v>137.99</v>
      </c>
      <c r="Z317" s="445" t="str">
        <f t="shared" si="2"/>
        <v>€133.00 to €137.99</v>
      </c>
      <c r="AA317" s="446"/>
      <c r="AB317" s="28">
        <f t="shared" si="3"/>
        <v>12</v>
      </c>
      <c r="AC317" s="29">
        <f t="shared" si="4"/>
        <v>84</v>
      </c>
      <c r="AD317" s="18" t="str">
        <f t="shared" si="5"/>
        <v>€133.00 to €137.99</v>
      </c>
    </row>
    <row r="318" spans="1:30" s="18" customFormat="1" ht="21" customHeight="1" x14ac:dyDescent="0.25">
      <c r="A318" s="33">
        <f t="shared" si="9"/>
        <v>21</v>
      </c>
      <c r="B318" s="43"/>
      <c r="D318" s="447" t="str">
        <f t="shared" si="6"/>
        <v>€128.00 to €132.99</v>
      </c>
      <c r="E318" s="448"/>
      <c r="F318" s="6">
        <f t="shared" si="7"/>
        <v>11.29</v>
      </c>
      <c r="G318" s="7">
        <f t="shared" si="8"/>
        <v>79</v>
      </c>
      <c r="H318" s="19"/>
      <c r="I318" s="43"/>
      <c r="J318" s="43"/>
      <c r="K318" s="200"/>
      <c r="M318"/>
      <c r="U318" s="207"/>
      <c r="V318" s="207"/>
      <c r="X318" s="11">
        <f t="shared" si="0"/>
        <v>128</v>
      </c>
      <c r="Y318" s="11">
        <f t="shared" si="1"/>
        <v>132.99</v>
      </c>
      <c r="Z318" s="445" t="str">
        <f t="shared" si="2"/>
        <v>€128.00 to €132.99</v>
      </c>
      <c r="AA318" s="446"/>
      <c r="AB318" s="28">
        <f t="shared" si="3"/>
        <v>11.29</v>
      </c>
      <c r="AC318" s="29">
        <f t="shared" si="4"/>
        <v>79</v>
      </c>
      <c r="AD318" s="18" t="str">
        <f t="shared" si="5"/>
        <v>€128.00 to €132.99</v>
      </c>
    </row>
    <row r="319" spans="1:30" s="18" customFormat="1" ht="21" customHeight="1" x14ac:dyDescent="0.25">
      <c r="A319" s="33">
        <f t="shared" si="9"/>
        <v>22</v>
      </c>
      <c r="B319" s="43"/>
      <c r="D319" s="447" t="str">
        <f t="shared" si="6"/>
        <v>€123.00 to €127.99</v>
      </c>
      <c r="E319" s="448"/>
      <c r="F319" s="6">
        <f t="shared" si="7"/>
        <v>10.58</v>
      </c>
      <c r="G319" s="7">
        <f t="shared" si="8"/>
        <v>74</v>
      </c>
      <c r="H319" s="19"/>
      <c r="I319" s="43"/>
      <c r="J319" s="43"/>
      <c r="K319" s="200"/>
      <c r="M319"/>
      <c r="U319" s="207"/>
      <c r="V319" s="207"/>
      <c r="X319" s="11">
        <f t="shared" si="0"/>
        <v>123</v>
      </c>
      <c r="Y319" s="11">
        <f t="shared" si="1"/>
        <v>127.99</v>
      </c>
      <c r="Z319" s="445" t="str">
        <f t="shared" si="2"/>
        <v>€123.00 to €127.99</v>
      </c>
      <c r="AA319" s="446"/>
      <c r="AB319" s="28">
        <f t="shared" si="3"/>
        <v>10.58</v>
      </c>
      <c r="AC319" s="29">
        <f t="shared" si="4"/>
        <v>74</v>
      </c>
      <c r="AD319" s="18" t="str">
        <f t="shared" si="5"/>
        <v>€123.00 to €127.99</v>
      </c>
    </row>
    <row r="320" spans="1:30" s="18" customFormat="1" ht="21" customHeight="1" x14ac:dyDescent="0.25">
      <c r="A320" s="33">
        <f t="shared" si="9"/>
        <v>23</v>
      </c>
      <c r="B320" s="43"/>
      <c r="D320" s="447" t="str">
        <f t="shared" si="6"/>
        <v>€118.00 to €122.99</v>
      </c>
      <c r="E320" s="448"/>
      <c r="F320" s="6">
        <f t="shared" si="7"/>
        <v>9.86</v>
      </c>
      <c r="G320" s="7">
        <f t="shared" si="8"/>
        <v>69</v>
      </c>
      <c r="H320" s="19"/>
      <c r="I320" s="43"/>
      <c r="J320" s="43"/>
      <c r="K320" s="200"/>
      <c r="M320"/>
      <c r="U320" s="207"/>
      <c r="V320" s="207"/>
      <c r="X320" s="11">
        <f t="shared" si="0"/>
        <v>118</v>
      </c>
      <c r="Y320" s="11">
        <f t="shared" si="1"/>
        <v>122.99</v>
      </c>
      <c r="Z320" s="445" t="str">
        <f t="shared" si="2"/>
        <v>€118.00 to €122.99</v>
      </c>
      <c r="AA320" s="446"/>
      <c r="AB320" s="28">
        <f t="shared" si="3"/>
        <v>9.86</v>
      </c>
      <c r="AC320" s="29">
        <f t="shared" si="4"/>
        <v>69</v>
      </c>
      <c r="AD320" s="18" t="str">
        <f t="shared" si="5"/>
        <v>€118.00 to €122.99</v>
      </c>
    </row>
    <row r="321" spans="1:30" s="18" customFormat="1" ht="21" customHeight="1" x14ac:dyDescent="0.25">
      <c r="A321" s="33">
        <f t="shared" si="9"/>
        <v>24</v>
      </c>
      <c r="B321" s="43"/>
      <c r="D321" s="447" t="str">
        <f t="shared" si="6"/>
        <v>€113.00 to €117.99</v>
      </c>
      <c r="E321" s="448"/>
      <c r="F321" s="6">
        <f t="shared" si="7"/>
        <v>9.15</v>
      </c>
      <c r="G321" s="7">
        <f t="shared" si="8"/>
        <v>64</v>
      </c>
      <c r="H321" s="19"/>
      <c r="I321" s="43"/>
      <c r="J321" s="43"/>
      <c r="K321" s="200"/>
      <c r="M321"/>
      <c r="U321" s="207"/>
      <c r="V321" s="207"/>
      <c r="X321" s="11">
        <f t="shared" si="0"/>
        <v>113</v>
      </c>
      <c r="Y321" s="11">
        <f t="shared" si="1"/>
        <v>117.99</v>
      </c>
      <c r="Z321" s="445" t="str">
        <f t="shared" si="2"/>
        <v>€113.00 to €117.99</v>
      </c>
      <c r="AA321" s="446"/>
      <c r="AB321" s="28">
        <f t="shared" si="3"/>
        <v>9.15</v>
      </c>
      <c r="AC321" s="29">
        <f t="shared" si="4"/>
        <v>64</v>
      </c>
      <c r="AD321" s="18" t="str">
        <f t="shared" si="5"/>
        <v>€113.00 to €117.99</v>
      </c>
    </row>
    <row r="322" spans="1:30" s="18" customFormat="1" ht="21" customHeight="1" x14ac:dyDescent="0.25">
      <c r="A322" s="33">
        <f t="shared" si="9"/>
        <v>25</v>
      </c>
      <c r="B322" s="43"/>
      <c r="D322" s="447" t="str">
        <f t="shared" si="6"/>
        <v>€108.00 to €112.99</v>
      </c>
      <c r="E322" s="448"/>
      <c r="F322" s="6">
        <f t="shared" si="7"/>
        <v>8.43</v>
      </c>
      <c r="G322" s="7">
        <f t="shared" si="8"/>
        <v>59</v>
      </c>
      <c r="H322" s="19"/>
      <c r="I322" s="43"/>
      <c r="J322" s="43"/>
      <c r="K322" s="200"/>
      <c r="M322"/>
      <c r="U322" s="207"/>
      <c r="V322" s="207"/>
      <c r="X322" s="11">
        <f t="shared" si="0"/>
        <v>108</v>
      </c>
      <c r="Y322" s="11">
        <f t="shared" si="1"/>
        <v>112.99</v>
      </c>
      <c r="Z322" s="445" t="str">
        <f t="shared" si="2"/>
        <v>€108.00 to €112.99</v>
      </c>
      <c r="AA322" s="446"/>
      <c r="AB322" s="28">
        <f t="shared" si="3"/>
        <v>8.43</v>
      </c>
      <c r="AC322" s="29">
        <f t="shared" si="4"/>
        <v>59</v>
      </c>
      <c r="AD322" s="18" t="str">
        <f t="shared" si="5"/>
        <v>€108.00 to €112.99</v>
      </c>
    </row>
    <row r="323" spans="1:30" s="18" customFormat="1" ht="21" customHeight="1" x14ac:dyDescent="0.25">
      <c r="A323" s="33">
        <f t="shared" si="9"/>
        <v>26</v>
      </c>
      <c r="B323" s="43"/>
      <c r="D323" s="447" t="str">
        <f t="shared" si="6"/>
        <v>€103.00 to €107.99</v>
      </c>
      <c r="E323" s="448"/>
      <c r="F323" s="6">
        <f t="shared" si="7"/>
        <v>7.72</v>
      </c>
      <c r="G323" s="7">
        <f t="shared" si="8"/>
        <v>54</v>
      </c>
      <c r="H323" s="19"/>
      <c r="I323" s="43"/>
      <c r="J323" s="43"/>
      <c r="K323" s="200"/>
      <c r="M323"/>
      <c r="U323" s="207"/>
      <c r="V323" s="207"/>
      <c r="X323" s="11">
        <f t="shared" si="0"/>
        <v>103</v>
      </c>
      <c r="Y323" s="11">
        <f t="shared" si="1"/>
        <v>107.99</v>
      </c>
      <c r="Z323" s="445" t="str">
        <f t="shared" si="2"/>
        <v>€103.00 to €107.99</v>
      </c>
      <c r="AA323" s="446"/>
      <c r="AB323" s="28">
        <f t="shared" si="3"/>
        <v>7.72</v>
      </c>
      <c r="AC323" s="29">
        <f t="shared" si="4"/>
        <v>54</v>
      </c>
      <c r="AD323" s="18" t="str">
        <f t="shared" si="5"/>
        <v>€103.00 to €107.99</v>
      </c>
    </row>
    <row r="324" spans="1:30" s="18" customFormat="1" ht="21" customHeight="1" x14ac:dyDescent="0.25">
      <c r="A324" s="33">
        <f t="shared" si="9"/>
        <v>27</v>
      </c>
      <c r="B324" s="43"/>
      <c r="D324" s="447" t="str">
        <f t="shared" si="6"/>
        <v>€98.00 to €102.99</v>
      </c>
      <c r="E324" s="448"/>
      <c r="F324" s="6">
        <f t="shared" si="7"/>
        <v>7</v>
      </c>
      <c r="G324" s="7">
        <f t="shared" si="8"/>
        <v>49</v>
      </c>
      <c r="H324" s="19"/>
      <c r="I324" s="43"/>
      <c r="J324" s="43"/>
      <c r="K324" s="200"/>
      <c r="M324"/>
      <c r="U324" s="207"/>
      <c r="V324" s="207"/>
      <c r="X324" s="11">
        <f t="shared" si="0"/>
        <v>98</v>
      </c>
      <c r="Y324" s="11">
        <f t="shared" si="1"/>
        <v>102.99</v>
      </c>
      <c r="Z324" s="445" t="str">
        <f t="shared" si="2"/>
        <v>€98.00 to €102.99</v>
      </c>
      <c r="AA324" s="446"/>
      <c r="AB324" s="28">
        <f t="shared" si="3"/>
        <v>7</v>
      </c>
      <c r="AC324" s="29">
        <f t="shared" si="4"/>
        <v>49</v>
      </c>
      <c r="AD324" s="18" t="str">
        <f t="shared" si="5"/>
        <v>€98.00 to €102.99</v>
      </c>
    </row>
    <row r="325" spans="1:30" s="18" customFormat="1" ht="21" customHeight="1" x14ac:dyDescent="0.25">
      <c r="A325" s="33">
        <f t="shared" si="9"/>
        <v>28</v>
      </c>
      <c r="B325" s="43"/>
      <c r="D325" s="447" t="str">
        <f t="shared" si="6"/>
        <v>€93.00 to €97.99</v>
      </c>
      <c r="E325" s="448"/>
      <c r="F325" s="6">
        <f t="shared" si="7"/>
        <v>6.29</v>
      </c>
      <c r="G325" s="7">
        <f t="shared" si="8"/>
        <v>44</v>
      </c>
      <c r="H325" s="19"/>
      <c r="I325" s="43"/>
      <c r="J325" s="43"/>
      <c r="K325" s="200"/>
      <c r="M325"/>
      <c r="U325" s="207"/>
      <c r="V325" s="207"/>
      <c r="X325" s="11">
        <f t="shared" si="0"/>
        <v>93</v>
      </c>
      <c r="Y325" s="11">
        <f t="shared" si="1"/>
        <v>97.99</v>
      </c>
      <c r="Z325" s="445" t="str">
        <f t="shared" si="2"/>
        <v>€93.00 to €97.99</v>
      </c>
      <c r="AA325" s="446"/>
      <c r="AB325" s="28">
        <f t="shared" si="3"/>
        <v>6.29</v>
      </c>
      <c r="AC325" s="29">
        <f t="shared" si="4"/>
        <v>44</v>
      </c>
      <c r="AD325" s="18" t="str">
        <f t="shared" si="5"/>
        <v>€93.00 to €97.99</v>
      </c>
    </row>
    <row r="326" spans="1:30" s="18" customFormat="1" ht="21" customHeight="1" x14ac:dyDescent="0.25">
      <c r="A326" s="33">
        <f t="shared" si="9"/>
        <v>29</v>
      </c>
      <c r="B326" s="43"/>
      <c r="D326" s="447" t="str">
        <f t="shared" si="6"/>
        <v>€88.00 to €92.99</v>
      </c>
      <c r="E326" s="448"/>
      <c r="F326" s="6">
        <f t="shared" si="7"/>
        <v>5.58</v>
      </c>
      <c r="G326" s="7">
        <f t="shared" si="8"/>
        <v>39</v>
      </c>
      <c r="H326" s="19"/>
      <c r="I326" s="43"/>
      <c r="J326" s="43"/>
      <c r="K326" s="200"/>
      <c r="M326"/>
      <c r="U326" s="207"/>
      <c r="V326" s="207"/>
      <c r="X326" s="11">
        <f t="shared" si="0"/>
        <v>88</v>
      </c>
      <c r="Y326" s="11">
        <f t="shared" si="1"/>
        <v>92.99</v>
      </c>
      <c r="Z326" s="445" t="str">
        <f t="shared" si="2"/>
        <v>€88.00 to €92.99</v>
      </c>
      <c r="AA326" s="446"/>
      <c r="AB326" s="28">
        <f t="shared" si="3"/>
        <v>5.58</v>
      </c>
      <c r="AC326" s="29">
        <f t="shared" si="4"/>
        <v>39</v>
      </c>
      <c r="AD326" s="18" t="str">
        <f t="shared" si="5"/>
        <v>€88.00 to €92.99</v>
      </c>
    </row>
    <row r="327" spans="1:30" s="18" customFormat="1" ht="21" customHeight="1" x14ac:dyDescent="0.25">
      <c r="A327" s="33">
        <f t="shared" si="9"/>
        <v>30</v>
      </c>
      <c r="B327" s="43"/>
      <c r="D327" s="447" t="str">
        <f t="shared" si="6"/>
        <v>€83.00 to €87.99</v>
      </c>
      <c r="E327" s="448"/>
      <c r="F327" s="6">
        <f t="shared" si="7"/>
        <v>4.8599999999999994</v>
      </c>
      <c r="G327" s="7">
        <f t="shared" si="8"/>
        <v>34</v>
      </c>
      <c r="H327" s="19"/>
      <c r="I327" s="43"/>
      <c r="J327" s="43"/>
      <c r="K327" s="200"/>
      <c r="M327"/>
      <c r="U327" s="207"/>
      <c r="V327" s="207"/>
      <c r="X327" s="11">
        <f t="shared" si="0"/>
        <v>83</v>
      </c>
      <c r="Y327" s="11">
        <f t="shared" si="1"/>
        <v>87.99</v>
      </c>
      <c r="Z327" s="445" t="str">
        <f t="shared" si="2"/>
        <v>€83.00 to €87.99</v>
      </c>
      <c r="AA327" s="446"/>
      <c r="AB327" s="28">
        <f t="shared" si="3"/>
        <v>4.8599999999999994</v>
      </c>
      <c r="AC327" s="29">
        <f t="shared" si="4"/>
        <v>34</v>
      </c>
      <c r="AD327" s="18" t="str">
        <f t="shared" si="5"/>
        <v>€83.00 to €87.99</v>
      </c>
    </row>
    <row r="328" spans="1:30" s="18" customFormat="1" ht="21" customHeight="1" x14ac:dyDescent="0.25">
      <c r="A328" s="33">
        <f t="shared" si="9"/>
        <v>31</v>
      </c>
      <c r="B328" s="43"/>
      <c r="D328" s="447" t="str">
        <f t="shared" si="6"/>
        <v>€78.00 to €82.99</v>
      </c>
      <c r="E328" s="448"/>
      <c r="F328" s="6">
        <f t="shared" si="7"/>
        <v>4.1499999999999995</v>
      </c>
      <c r="G328" s="7">
        <f t="shared" si="8"/>
        <v>29</v>
      </c>
      <c r="H328" s="19"/>
      <c r="I328" s="43"/>
      <c r="J328" s="43"/>
      <c r="K328" s="200"/>
      <c r="M328"/>
      <c r="U328" s="207"/>
      <c r="V328" s="207"/>
      <c r="X328" s="11">
        <f t="shared" si="0"/>
        <v>78</v>
      </c>
      <c r="Y328" s="11">
        <f t="shared" si="1"/>
        <v>82.99</v>
      </c>
      <c r="Z328" s="445" t="str">
        <f t="shared" si="2"/>
        <v>€78.00 to €82.99</v>
      </c>
      <c r="AA328" s="446"/>
      <c r="AB328" s="28">
        <f t="shared" si="3"/>
        <v>4.1499999999999995</v>
      </c>
      <c r="AC328" s="29">
        <f t="shared" si="4"/>
        <v>29</v>
      </c>
      <c r="AD328" s="18" t="str">
        <f t="shared" si="5"/>
        <v>€78.00 to €82.99</v>
      </c>
    </row>
    <row r="329" spans="1:30" s="18" customFormat="1" ht="21" customHeight="1" x14ac:dyDescent="0.25">
      <c r="A329" s="33">
        <f t="shared" si="9"/>
        <v>32</v>
      </c>
      <c r="B329" s="43"/>
      <c r="D329" s="447" t="str">
        <f t="shared" si="6"/>
        <v>€73.00 to €77.99</v>
      </c>
      <c r="E329" s="448"/>
      <c r="F329" s="6">
        <f t="shared" si="7"/>
        <v>3.4299999999999997</v>
      </c>
      <c r="G329" s="7">
        <f t="shared" si="8"/>
        <v>24</v>
      </c>
      <c r="H329" s="19"/>
      <c r="I329" s="43"/>
      <c r="J329" s="43"/>
      <c r="K329" s="200"/>
      <c r="M329"/>
      <c r="U329" s="207"/>
      <c r="V329" s="207"/>
      <c r="X329" s="11">
        <f t="shared" si="0"/>
        <v>73</v>
      </c>
      <c r="Y329" s="11">
        <f t="shared" si="1"/>
        <v>77.989999999999995</v>
      </c>
      <c r="Z329" s="445" t="str">
        <f t="shared" si="2"/>
        <v>€73.00 to €77.99</v>
      </c>
      <c r="AA329" s="446"/>
      <c r="AB329" s="28">
        <f t="shared" si="3"/>
        <v>3.4299999999999997</v>
      </c>
      <c r="AC329" s="29">
        <f t="shared" si="4"/>
        <v>24</v>
      </c>
      <c r="AD329" s="18" t="str">
        <f t="shared" si="5"/>
        <v>€73.00 to €77.99</v>
      </c>
    </row>
    <row r="330" spans="1:30" s="18" customFormat="1" ht="21" customHeight="1" x14ac:dyDescent="0.25">
      <c r="A330" s="33">
        <f t="shared" si="9"/>
        <v>33</v>
      </c>
      <c r="B330" s="43"/>
      <c r="D330" s="447" t="str">
        <f t="shared" si="6"/>
        <v>€68.00 to €72.99</v>
      </c>
      <c r="E330" s="448"/>
      <c r="F330" s="6">
        <f t="shared" si="7"/>
        <v>2.7199999999999998</v>
      </c>
      <c r="G330" s="7">
        <f t="shared" si="8"/>
        <v>19</v>
      </c>
      <c r="H330" s="19"/>
      <c r="I330" s="43"/>
      <c r="J330" s="43"/>
      <c r="K330" s="200"/>
      <c r="M330"/>
      <c r="U330" s="207"/>
      <c r="V330" s="207"/>
      <c r="X330" s="11">
        <f t="shared" si="0"/>
        <v>68</v>
      </c>
      <c r="Y330" s="11">
        <f t="shared" si="1"/>
        <v>72.989999999999995</v>
      </c>
      <c r="Z330" s="445" t="str">
        <f t="shared" si="2"/>
        <v>€68.00 to €72.99</v>
      </c>
      <c r="AA330" s="446"/>
      <c r="AB330" s="28">
        <f t="shared" si="3"/>
        <v>2.7199999999999998</v>
      </c>
      <c r="AC330" s="29">
        <f t="shared" si="4"/>
        <v>19</v>
      </c>
      <c r="AD330" s="18" t="str">
        <f t="shared" si="5"/>
        <v>€68.00 to €72.99</v>
      </c>
    </row>
    <row r="331" spans="1:30" s="18" customFormat="1" ht="21" customHeight="1" x14ac:dyDescent="0.25">
      <c r="A331" s="33">
        <f t="shared" si="9"/>
        <v>34</v>
      </c>
      <c r="B331" s="43"/>
      <c r="D331" s="447" t="str">
        <f t="shared" si="6"/>
        <v>€63.00 to €67.99</v>
      </c>
      <c r="E331" s="448"/>
      <c r="F331" s="6">
        <f t="shared" si="7"/>
        <v>2</v>
      </c>
      <c r="G331" s="7">
        <f t="shared" si="8"/>
        <v>14</v>
      </c>
      <c r="H331" s="19"/>
      <c r="I331" s="43"/>
      <c r="J331" s="43"/>
      <c r="K331" s="200"/>
      <c r="M331"/>
      <c r="U331" s="207"/>
      <c r="V331" s="207"/>
      <c r="X331" s="11">
        <f t="shared" si="0"/>
        <v>63</v>
      </c>
      <c r="Y331" s="11">
        <f t="shared" si="1"/>
        <v>67.989999999999995</v>
      </c>
      <c r="Z331" s="445" t="str">
        <f t="shared" si="2"/>
        <v>€63.00 to €67.99</v>
      </c>
      <c r="AA331" s="446"/>
      <c r="AB331" s="28">
        <f t="shared" si="3"/>
        <v>2</v>
      </c>
      <c r="AC331" s="29">
        <f t="shared" si="4"/>
        <v>14</v>
      </c>
      <c r="AD331" s="18" t="str">
        <f t="shared" si="5"/>
        <v>€63.00 to €67.99</v>
      </c>
    </row>
    <row r="332" spans="1:30" s="18" customFormat="1" ht="21" customHeight="1" thickBot="1" x14ac:dyDescent="0.3">
      <c r="A332" s="33">
        <f t="shared" si="9"/>
        <v>35</v>
      </c>
      <c r="B332" s="43"/>
      <c r="D332" s="447" t="str">
        <f t="shared" si="6"/>
        <v>€58.00 to €62.99</v>
      </c>
      <c r="E332" s="448"/>
      <c r="F332" s="6">
        <f t="shared" si="7"/>
        <v>1.29</v>
      </c>
      <c r="G332" s="7">
        <f t="shared" si="8"/>
        <v>9</v>
      </c>
      <c r="H332" s="19"/>
      <c r="I332" s="43"/>
      <c r="J332" s="43"/>
      <c r="K332" s="200"/>
      <c r="M332"/>
      <c r="U332" s="207"/>
      <c r="V332" s="207"/>
      <c r="X332" s="11">
        <f t="shared" si="0"/>
        <v>58</v>
      </c>
      <c r="Y332" s="11">
        <f t="shared" si="1"/>
        <v>62.99</v>
      </c>
      <c r="Z332" s="445" t="str">
        <f t="shared" si="2"/>
        <v>€58.00 to €62.99</v>
      </c>
      <c r="AA332" s="446"/>
      <c r="AB332" s="28">
        <f t="shared" si="3"/>
        <v>1.29</v>
      </c>
      <c r="AC332" s="29">
        <f t="shared" si="4"/>
        <v>9</v>
      </c>
      <c r="AD332" s="18" t="str">
        <f t="shared" si="5"/>
        <v>€58.00 to €62.99</v>
      </c>
    </row>
    <row r="333" spans="1:30" s="18" customFormat="1" ht="21" customHeight="1" x14ac:dyDescent="0.25">
      <c r="A333" s="33">
        <f t="shared" si="9"/>
        <v>36</v>
      </c>
      <c r="B333" s="43"/>
      <c r="D333" s="447" t="str">
        <f t="shared" si="6"/>
        <v>€53.00 to €57.99</v>
      </c>
      <c r="E333" s="448"/>
      <c r="F333" s="6">
        <f t="shared" ref="F333" si="10">IF(G333="Nil","Nil",ROUNDUP(G333/7,2))</f>
        <v>0.57999999999999996</v>
      </c>
      <c r="G333" s="7">
        <f t="shared" si="8"/>
        <v>4</v>
      </c>
      <c r="H333" s="19"/>
      <c r="I333" s="43"/>
      <c r="J333" s="43"/>
      <c r="K333" s="434" t="s">
        <v>262</v>
      </c>
      <c r="L333" s="435"/>
      <c r="M333"/>
      <c r="U333" s="207"/>
      <c r="V333" s="207"/>
      <c r="X333" s="11">
        <f t="shared" si="0"/>
        <v>53</v>
      </c>
      <c r="Y333" s="11">
        <f t="shared" si="1"/>
        <v>57.99</v>
      </c>
      <c r="Z333" s="445" t="str">
        <f t="shared" si="2"/>
        <v>€53.00 to €57.99</v>
      </c>
      <c r="AA333" s="446"/>
      <c r="AB333" s="28">
        <f t="shared" si="3"/>
        <v>0.57999999999999996</v>
      </c>
      <c r="AC333" s="29">
        <f t="shared" si="4"/>
        <v>4</v>
      </c>
      <c r="AD333" s="18" t="str">
        <f t="shared" si="5"/>
        <v>€53.00 to €57.99</v>
      </c>
    </row>
    <row r="334" spans="1:30" s="18" customFormat="1" ht="21" customHeight="1" thickBot="1" x14ac:dyDescent="0.3">
      <c r="A334" s="33">
        <f t="shared" si="9"/>
        <v>37</v>
      </c>
      <c r="B334" s="43"/>
      <c r="D334" s="503" t="str">
        <f>IF(A334=MIN(Cat_A_Rows),CONCATENATE(TEXT(Min_income_for_Cat_A_max_rate,"€###.00")," or more"),
       IF(A334=MAX($A$298:$A$334),CONCATENATE(TEXT(Max_income_for_Nil_rate_Cat_A,"€###.00")," or less"),
              CONCATENATE(TEXT(Min_income_for_Cat_A_max_rate-(Rate_increment_Cat_A*A332),"€###.00")," to ",TEXT((Min_income_for_Cat_A_max_rate-(Rate_increment_Cat_A*A332)+(Rate_increment_Cat_A-0.01)),"€###.00"))))</f>
        <v>€52.99 or less</v>
      </c>
      <c r="E334" s="504"/>
      <c r="F334" s="37" t="str">
        <f t="shared" si="7"/>
        <v>Nil</v>
      </c>
      <c r="G334" s="8" t="str">
        <f>IF(A334=MIN(Cat_A_Rows),Max_rate_Cat_A,
IF(A334=MAX(Cat_A_Rows),"Nil",
G332-Rate_increment_Cat_A))</f>
        <v>Nil</v>
      </c>
      <c r="H334" s="19"/>
      <c r="I334" s="43"/>
      <c r="J334" s="43"/>
      <c r="K334" s="436"/>
      <c r="L334" s="437"/>
      <c r="M334"/>
      <c r="U334" s="207"/>
      <c r="V334" s="207"/>
      <c r="X334" s="11">
        <f t="shared" si="0"/>
        <v>0</v>
      </c>
      <c r="Y334" s="11">
        <f t="shared" si="1"/>
        <v>52.99</v>
      </c>
      <c r="Z334" s="729" t="str">
        <f t="shared" si="2"/>
        <v>€52.99 or less</v>
      </c>
      <c r="AA334" s="730"/>
      <c r="AB334" s="36">
        <f t="shared" si="3"/>
        <v>0</v>
      </c>
      <c r="AC334" s="30">
        <f t="shared" si="4"/>
        <v>0</v>
      </c>
      <c r="AD334" s="18" t="str">
        <f t="shared" si="5"/>
        <v>€52.99 or any lesser amount</v>
      </c>
    </row>
    <row r="335" spans="1:30" s="18" customFormat="1" ht="6.75" customHeight="1" x14ac:dyDescent="0.25">
      <c r="B335" s="43"/>
      <c r="D335" s="9"/>
      <c r="E335" s="10"/>
      <c r="F335" s="10"/>
      <c r="G335" s="10"/>
      <c r="H335" s="19"/>
      <c r="I335" s="43"/>
      <c r="J335" s="43"/>
      <c r="K335" s="200"/>
      <c r="M335"/>
      <c r="X335" s="11"/>
      <c r="Y335" s="11"/>
      <c r="Z335" s="198"/>
      <c r="AA335" s="11"/>
      <c r="AB335" s="11"/>
      <c r="AC335" s="11"/>
    </row>
    <row r="336" spans="1:30" s="18" customFormat="1" ht="21" customHeight="1" x14ac:dyDescent="0.25">
      <c r="B336" s="43"/>
      <c r="D336" s="509" t="s">
        <v>49</v>
      </c>
      <c r="E336" s="510"/>
      <c r="F336" s="510"/>
      <c r="G336" s="510"/>
      <c r="I336" s="43"/>
      <c r="J336" s="43"/>
      <c r="M336"/>
      <c r="X336" s="11"/>
      <c r="Y336" s="11"/>
      <c r="Z336" s="735" t="str">
        <f>D336</f>
        <v>Schedule 2 Contributions (Category B accommodation)</v>
      </c>
      <c r="AA336" s="736"/>
      <c r="AB336" s="736">
        <f>F336</f>
        <v>0</v>
      </c>
      <c r="AC336" s="736"/>
    </row>
    <row r="337" spans="1:30" s="18" customFormat="1" ht="21" customHeight="1" thickBot="1" x14ac:dyDescent="0.3">
      <c r="B337" s="43"/>
      <c r="D337" s="517" t="str">
        <f>"Daily rates &amp; weekly equivalent rates (applicable from "&amp;Applicable_Date_Formatted&amp;" as per Guidelines)"</f>
        <v>Daily rates &amp; weekly equivalent rates (applicable from 7 January 2022 as per Guidelines)</v>
      </c>
      <c r="E337" s="517"/>
      <c r="F337" s="517"/>
      <c r="G337" s="517"/>
      <c r="I337" s="43"/>
      <c r="J337" s="43"/>
      <c r="M337"/>
      <c r="X337" s="11"/>
      <c r="Y337" s="11"/>
      <c r="Z337" s="517" t="str">
        <f>D337</f>
        <v>Daily rates &amp; weekly equivalent rates (applicable from 7 January 2022 as per Guidelines)</v>
      </c>
      <c r="AA337" s="737"/>
      <c r="AB337" s="737">
        <f>F337</f>
        <v>0</v>
      </c>
      <c r="AC337" s="737"/>
    </row>
    <row r="338" spans="1:30" s="18" customFormat="1" ht="21" customHeight="1" thickBot="1" x14ac:dyDescent="0.3">
      <c r="B338" s="43"/>
      <c r="D338" s="511" t="s">
        <v>53</v>
      </c>
      <c r="E338" s="512"/>
      <c r="F338" s="512"/>
      <c r="G338" s="513"/>
      <c r="I338" s="43"/>
      <c r="J338" s="43"/>
      <c r="M338"/>
      <c r="X338" s="11"/>
      <c r="Y338" s="11"/>
      <c r="Z338" s="738" t="str">
        <f>D338</f>
        <v>Category B accommodation</v>
      </c>
      <c r="AA338" s="739"/>
      <c r="AB338" s="739">
        <f>F338</f>
        <v>0</v>
      </c>
      <c r="AC338" s="740"/>
    </row>
    <row r="339" spans="1:30" s="18" customFormat="1" ht="21" customHeight="1" thickBot="1" x14ac:dyDescent="0.3">
      <c r="B339" s="43"/>
      <c r="D339" s="507" t="s">
        <v>21</v>
      </c>
      <c r="E339" s="508"/>
      <c r="F339" s="505" t="s">
        <v>22</v>
      </c>
      <c r="G339" s="506"/>
      <c r="I339" s="43"/>
      <c r="J339" s="43"/>
      <c r="M339"/>
      <c r="X339" s="31">
        <f>VALUE(MID($D$368,2,FIND(".",$D$368)-FIND("€",$D$368)+2))</f>
        <v>83.99</v>
      </c>
      <c r="Y339" s="31">
        <f>VALUE(MID($D$341,2,FIND(".",$D$341)-FIND("€",$D$341)+2))</f>
        <v>214</v>
      </c>
      <c r="Z339" s="733" t="str">
        <f>D339</f>
        <v>Assessed weekly income</v>
      </c>
      <c r="AA339" s="734"/>
      <c r="AB339" s="741" t="str">
        <f>F339</f>
        <v>RSSMAC</v>
      </c>
      <c r="AC339" s="742"/>
    </row>
    <row r="340" spans="1:30" s="18" customFormat="1" ht="21" customHeight="1" thickBot="1" x14ac:dyDescent="0.3">
      <c r="B340" s="43"/>
      <c r="D340" s="507"/>
      <c r="E340" s="508"/>
      <c r="F340" s="34" t="s">
        <v>23</v>
      </c>
      <c r="G340" s="3" t="s">
        <v>24</v>
      </c>
      <c r="I340" s="43"/>
      <c r="J340" s="43"/>
      <c r="M340"/>
      <c r="X340" s="32" t="s">
        <v>89</v>
      </c>
      <c r="Y340" s="32" t="s">
        <v>88</v>
      </c>
      <c r="Z340" s="733"/>
      <c r="AA340" s="734"/>
      <c r="AB340" s="35" t="str">
        <f>F340</f>
        <v>Daily</v>
      </c>
      <c r="AC340" s="197" t="str">
        <f>G340</f>
        <v>Weekly Equivalent</v>
      </c>
    </row>
    <row r="341" spans="1:30" s="18" customFormat="1" ht="21" customHeight="1" x14ac:dyDescent="0.25">
      <c r="A341" s="33">
        <v>1</v>
      </c>
      <c r="B341" s="43"/>
      <c r="D341" s="518" t="str">
        <f t="shared" ref="D341:D368" si="11">IF(A341=MIN(Cat_B_Rows),CONCATENATE(TEXT(Min_income_for_Cat_B_max_rate,"€###.00")," or more"),
       IF(A341=MAX(Cat_B_Rows),CONCATENATE(TEXT(Max_income_for_Nil_rate_Cat_B,"€###.00")," or less"),
              CONCATENATE(TEXT(Min_income_for_Cat_B_max_rate-(Rate_increment_Cat_B*A340),"€###.00")," to ",TEXT((Min_income_for_Cat_B_max_rate-(Rate_increment_Cat_B*A340)+(Rate_increment_Cat_B-0.01)),"€###.00"))))</f>
        <v>€214.00 or more</v>
      </c>
      <c r="E341" s="519"/>
      <c r="F341" s="4">
        <f>IF(G341="Nil","Nil",ROUNDUP(G341/7,2))</f>
        <v>19.150000000000002</v>
      </c>
      <c r="G341" s="5">
        <f t="shared" ref="G341:G368" si="12">IF(A341=MIN(Cat_B_Rows),Max_rate_Cat_B,
IF(A341=MAX(Cat_B_Rows),"Nil",
G340-Rate_increment_Cat_B))</f>
        <v>134</v>
      </c>
      <c r="I341" s="43"/>
      <c r="J341" s="43"/>
      <c r="M341"/>
      <c r="U341" s="207"/>
      <c r="V341" s="207"/>
      <c r="X341" s="11">
        <f t="shared" ref="X341:X368" si="13">IF(RIGHT(D341,4)="more",$Y$339,IF(RIGHT(D341,4)="less",0,VALUE(MID(D341,2,FIND(".",D341)-FIND("€",D341)-1))))</f>
        <v>214</v>
      </c>
      <c r="Y341" s="11">
        <f t="shared" ref="Y341:Y368" si="14">IF(RIGHT(D341,4)="more",1000000,IF(RIGHT(D341,4)="less",X340-0.01,VALUE(MID(D341,FIND("to €",D341)+4,6))))</f>
        <v>1000000</v>
      </c>
      <c r="Z341" s="731" t="str">
        <f t="shared" ref="Z341:Z368" si="15">D341</f>
        <v>€214.00 or more</v>
      </c>
      <c r="AA341" s="732"/>
      <c r="AB341" s="26">
        <f t="shared" ref="AB341:AB368" si="16">IF(F341="Nil",0,F341)</f>
        <v>19.150000000000002</v>
      </c>
      <c r="AC341" s="27">
        <f t="shared" ref="AC341:AC368" si="17">IF(G341="Nil",0,G341)</f>
        <v>134</v>
      </c>
      <c r="AD341" s="18" t="str">
        <f t="shared" ref="AD341:AD368" si="18">SUBSTITUTE(SUBSTITUTE(Z341,"more","any greater amount"),"less","any lesser amount")</f>
        <v>€214.00 or any greater amount</v>
      </c>
    </row>
    <row r="342" spans="1:30" s="18" customFormat="1" ht="21" customHeight="1" x14ac:dyDescent="0.25">
      <c r="A342" s="33">
        <f>A341+1</f>
        <v>2</v>
      </c>
      <c r="B342" s="43"/>
      <c r="D342" s="447" t="str">
        <f t="shared" si="11"/>
        <v>€209.00 to €213.99</v>
      </c>
      <c r="E342" s="448"/>
      <c r="F342" s="6">
        <f t="shared" ref="F342:F365" si="19">IF(G342="Nil","Nil",ROUNDUP(G342/7,2))</f>
        <v>18.430000000000003</v>
      </c>
      <c r="G342" s="7">
        <f t="shared" si="12"/>
        <v>129</v>
      </c>
      <c r="I342" s="43"/>
      <c r="J342" s="43"/>
      <c r="M342"/>
      <c r="U342" s="207"/>
      <c r="V342" s="207"/>
      <c r="X342" s="11">
        <f t="shared" si="13"/>
        <v>209</v>
      </c>
      <c r="Y342" s="11">
        <f t="shared" si="14"/>
        <v>213.99</v>
      </c>
      <c r="Z342" s="445" t="str">
        <f t="shared" si="15"/>
        <v>€209.00 to €213.99</v>
      </c>
      <c r="AA342" s="446"/>
      <c r="AB342" s="28">
        <f t="shared" si="16"/>
        <v>18.430000000000003</v>
      </c>
      <c r="AC342" s="29">
        <f t="shared" si="17"/>
        <v>129</v>
      </c>
      <c r="AD342" s="18" t="str">
        <f t="shared" si="18"/>
        <v>€209.00 to €213.99</v>
      </c>
    </row>
    <row r="343" spans="1:30" s="18" customFormat="1" ht="21" customHeight="1" x14ac:dyDescent="0.25">
      <c r="A343" s="33">
        <f t="shared" ref="A343:A368" si="20">A342+1</f>
        <v>3</v>
      </c>
      <c r="B343" s="43"/>
      <c r="D343" s="447" t="str">
        <f t="shared" si="11"/>
        <v>€204.00 to €208.99</v>
      </c>
      <c r="E343" s="448"/>
      <c r="F343" s="6">
        <f t="shared" si="19"/>
        <v>17.720000000000002</v>
      </c>
      <c r="G343" s="7">
        <f t="shared" si="12"/>
        <v>124</v>
      </c>
      <c r="I343" s="43"/>
      <c r="J343" s="43"/>
      <c r="M343"/>
      <c r="U343" s="207"/>
      <c r="V343" s="207"/>
      <c r="X343" s="11">
        <f t="shared" si="13"/>
        <v>204</v>
      </c>
      <c r="Y343" s="11">
        <f t="shared" si="14"/>
        <v>208.99</v>
      </c>
      <c r="Z343" s="445" t="str">
        <f t="shared" si="15"/>
        <v>€204.00 to €208.99</v>
      </c>
      <c r="AA343" s="446"/>
      <c r="AB343" s="28">
        <f t="shared" si="16"/>
        <v>17.720000000000002</v>
      </c>
      <c r="AC343" s="29">
        <f t="shared" si="17"/>
        <v>124</v>
      </c>
      <c r="AD343" s="18" t="str">
        <f t="shared" si="18"/>
        <v>€204.00 to €208.99</v>
      </c>
    </row>
    <row r="344" spans="1:30" s="18" customFormat="1" ht="21" customHeight="1" x14ac:dyDescent="0.25">
      <c r="A344" s="33">
        <f t="shared" si="20"/>
        <v>4</v>
      </c>
      <c r="B344" s="43"/>
      <c r="D344" s="447" t="str">
        <f t="shared" si="11"/>
        <v>€199.00 to €203.99</v>
      </c>
      <c r="E344" s="448"/>
      <c r="F344" s="6">
        <f t="shared" si="19"/>
        <v>17</v>
      </c>
      <c r="G344" s="7">
        <f t="shared" si="12"/>
        <v>119</v>
      </c>
      <c r="H344" s="19"/>
      <c r="I344" s="43"/>
      <c r="J344" s="43"/>
      <c r="K344" s="200"/>
      <c r="M344"/>
      <c r="X344" s="11">
        <f t="shared" si="13"/>
        <v>199</v>
      </c>
      <c r="Y344" s="11">
        <f t="shared" si="14"/>
        <v>203.99</v>
      </c>
      <c r="Z344" s="445" t="str">
        <f t="shared" si="15"/>
        <v>€199.00 to €203.99</v>
      </c>
      <c r="AA344" s="446"/>
      <c r="AB344" s="28">
        <f t="shared" si="16"/>
        <v>17</v>
      </c>
      <c r="AC344" s="29">
        <f t="shared" si="17"/>
        <v>119</v>
      </c>
      <c r="AD344" s="18" t="str">
        <f t="shared" si="18"/>
        <v>€199.00 to €203.99</v>
      </c>
    </row>
    <row r="345" spans="1:30" s="18" customFormat="1" ht="21" customHeight="1" x14ac:dyDescent="0.25">
      <c r="A345" s="33">
        <f t="shared" si="20"/>
        <v>5</v>
      </c>
      <c r="B345" s="43"/>
      <c r="D345" s="447" t="str">
        <f t="shared" si="11"/>
        <v>€194.00 to €198.99</v>
      </c>
      <c r="E345" s="448"/>
      <c r="F345" s="6">
        <f t="shared" si="19"/>
        <v>16.290000000000003</v>
      </c>
      <c r="G345" s="7">
        <f t="shared" si="12"/>
        <v>114</v>
      </c>
      <c r="H345" s="19"/>
      <c r="I345" s="43"/>
      <c r="J345" s="43"/>
      <c r="K345" s="200"/>
      <c r="M345"/>
      <c r="X345" s="11">
        <f t="shared" si="13"/>
        <v>194</v>
      </c>
      <c r="Y345" s="11">
        <f t="shared" si="14"/>
        <v>198.99</v>
      </c>
      <c r="Z345" s="445" t="str">
        <f t="shared" si="15"/>
        <v>€194.00 to €198.99</v>
      </c>
      <c r="AA345" s="446"/>
      <c r="AB345" s="28">
        <f t="shared" si="16"/>
        <v>16.290000000000003</v>
      </c>
      <c r="AC345" s="29">
        <f t="shared" si="17"/>
        <v>114</v>
      </c>
      <c r="AD345" s="18" t="str">
        <f t="shared" si="18"/>
        <v>€194.00 to €198.99</v>
      </c>
    </row>
    <row r="346" spans="1:30" s="18" customFormat="1" ht="21" customHeight="1" x14ac:dyDescent="0.25">
      <c r="A346" s="33">
        <f t="shared" si="20"/>
        <v>6</v>
      </c>
      <c r="B346" s="43"/>
      <c r="D346" s="447" t="str">
        <f t="shared" si="11"/>
        <v>€189.00 to €193.99</v>
      </c>
      <c r="E346" s="448"/>
      <c r="F346" s="6">
        <f t="shared" si="19"/>
        <v>15.58</v>
      </c>
      <c r="G346" s="7">
        <f t="shared" si="12"/>
        <v>109</v>
      </c>
      <c r="H346" s="19"/>
      <c r="I346" s="43"/>
      <c r="J346" s="43"/>
      <c r="K346" s="200"/>
      <c r="M346"/>
      <c r="X346" s="11">
        <f t="shared" si="13"/>
        <v>189</v>
      </c>
      <c r="Y346" s="11">
        <f t="shared" si="14"/>
        <v>193.99</v>
      </c>
      <c r="Z346" s="445" t="str">
        <f t="shared" si="15"/>
        <v>€189.00 to €193.99</v>
      </c>
      <c r="AA346" s="446"/>
      <c r="AB346" s="28">
        <f t="shared" si="16"/>
        <v>15.58</v>
      </c>
      <c r="AC346" s="29">
        <f t="shared" si="17"/>
        <v>109</v>
      </c>
      <c r="AD346" s="18" t="str">
        <f t="shared" si="18"/>
        <v>€189.00 to €193.99</v>
      </c>
    </row>
    <row r="347" spans="1:30" s="18" customFormat="1" ht="21" customHeight="1" x14ac:dyDescent="0.25">
      <c r="A347" s="33">
        <f t="shared" si="20"/>
        <v>7</v>
      </c>
      <c r="B347" s="43"/>
      <c r="D347" s="447" t="str">
        <f t="shared" si="11"/>
        <v>€184.00 to €188.99</v>
      </c>
      <c r="E347" s="448"/>
      <c r="F347" s="6">
        <f t="shared" si="19"/>
        <v>14.86</v>
      </c>
      <c r="G347" s="7">
        <f t="shared" si="12"/>
        <v>104</v>
      </c>
      <c r="H347" s="19"/>
      <c r="I347" s="43"/>
      <c r="J347" s="43"/>
      <c r="K347" s="200"/>
      <c r="M347"/>
      <c r="X347" s="11">
        <f t="shared" si="13"/>
        <v>184</v>
      </c>
      <c r="Y347" s="11">
        <f t="shared" si="14"/>
        <v>188.99</v>
      </c>
      <c r="Z347" s="445" t="str">
        <f t="shared" si="15"/>
        <v>€184.00 to €188.99</v>
      </c>
      <c r="AA347" s="446"/>
      <c r="AB347" s="28">
        <f t="shared" si="16"/>
        <v>14.86</v>
      </c>
      <c r="AC347" s="29">
        <f t="shared" si="17"/>
        <v>104</v>
      </c>
      <c r="AD347" s="18" t="str">
        <f t="shared" si="18"/>
        <v>€184.00 to €188.99</v>
      </c>
    </row>
    <row r="348" spans="1:30" s="18" customFormat="1" ht="21" customHeight="1" x14ac:dyDescent="0.25">
      <c r="A348" s="33">
        <f t="shared" si="20"/>
        <v>8</v>
      </c>
      <c r="B348" s="43"/>
      <c r="D348" s="447" t="str">
        <f t="shared" si="11"/>
        <v>€179.00 to €183.99</v>
      </c>
      <c r="E348" s="448"/>
      <c r="F348" s="6">
        <f t="shared" si="19"/>
        <v>14.15</v>
      </c>
      <c r="G348" s="7">
        <f t="shared" si="12"/>
        <v>99</v>
      </c>
      <c r="H348" s="19"/>
      <c r="I348" s="43"/>
      <c r="J348" s="43"/>
      <c r="K348" s="200"/>
      <c r="M348"/>
      <c r="X348" s="11">
        <f t="shared" si="13"/>
        <v>179</v>
      </c>
      <c r="Y348" s="11">
        <f t="shared" si="14"/>
        <v>183.99</v>
      </c>
      <c r="Z348" s="445" t="str">
        <f t="shared" si="15"/>
        <v>€179.00 to €183.99</v>
      </c>
      <c r="AA348" s="446"/>
      <c r="AB348" s="28">
        <f t="shared" si="16"/>
        <v>14.15</v>
      </c>
      <c r="AC348" s="29">
        <f t="shared" si="17"/>
        <v>99</v>
      </c>
      <c r="AD348" s="18" t="str">
        <f t="shared" si="18"/>
        <v>€179.00 to €183.99</v>
      </c>
    </row>
    <row r="349" spans="1:30" s="18" customFormat="1" ht="21" customHeight="1" x14ac:dyDescent="0.25">
      <c r="A349" s="33">
        <f t="shared" si="20"/>
        <v>9</v>
      </c>
      <c r="B349" s="43"/>
      <c r="D349" s="447" t="str">
        <f t="shared" si="11"/>
        <v>€174.00 to €178.99</v>
      </c>
      <c r="E349" s="448"/>
      <c r="F349" s="6">
        <f t="shared" si="19"/>
        <v>13.43</v>
      </c>
      <c r="G349" s="7">
        <f t="shared" si="12"/>
        <v>94</v>
      </c>
      <c r="H349" s="20"/>
      <c r="I349" s="43"/>
      <c r="J349" s="43"/>
      <c r="K349" s="200"/>
      <c r="M349"/>
      <c r="X349" s="11">
        <f t="shared" si="13"/>
        <v>174</v>
      </c>
      <c r="Y349" s="11">
        <f t="shared" si="14"/>
        <v>178.99</v>
      </c>
      <c r="Z349" s="445" t="str">
        <f t="shared" si="15"/>
        <v>€174.00 to €178.99</v>
      </c>
      <c r="AA349" s="446"/>
      <c r="AB349" s="28">
        <f t="shared" si="16"/>
        <v>13.43</v>
      </c>
      <c r="AC349" s="29">
        <f t="shared" si="17"/>
        <v>94</v>
      </c>
      <c r="AD349" s="18" t="str">
        <f t="shared" si="18"/>
        <v>€174.00 to €178.99</v>
      </c>
    </row>
    <row r="350" spans="1:30" s="18" customFormat="1" ht="21" customHeight="1" x14ac:dyDescent="0.25">
      <c r="A350" s="33">
        <f t="shared" si="20"/>
        <v>10</v>
      </c>
      <c r="B350" s="43"/>
      <c r="D350" s="447" t="str">
        <f t="shared" si="11"/>
        <v>€169.00 to €173.99</v>
      </c>
      <c r="E350" s="448"/>
      <c r="F350" s="6">
        <f t="shared" si="19"/>
        <v>12.72</v>
      </c>
      <c r="G350" s="7">
        <f t="shared" si="12"/>
        <v>89</v>
      </c>
      <c r="H350" s="20"/>
      <c r="I350" s="43"/>
      <c r="J350" s="43"/>
      <c r="K350" s="200"/>
      <c r="M350"/>
      <c r="X350" s="11">
        <f t="shared" si="13"/>
        <v>169</v>
      </c>
      <c r="Y350" s="11">
        <f t="shared" si="14"/>
        <v>173.99</v>
      </c>
      <c r="Z350" s="445" t="str">
        <f t="shared" si="15"/>
        <v>€169.00 to €173.99</v>
      </c>
      <c r="AA350" s="446"/>
      <c r="AB350" s="28">
        <f t="shared" si="16"/>
        <v>12.72</v>
      </c>
      <c r="AC350" s="29">
        <f t="shared" si="17"/>
        <v>89</v>
      </c>
      <c r="AD350" s="18" t="str">
        <f t="shared" si="18"/>
        <v>€169.00 to €173.99</v>
      </c>
    </row>
    <row r="351" spans="1:30" s="18" customFormat="1" ht="21" customHeight="1" x14ac:dyDescent="0.25">
      <c r="A351" s="33">
        <f t="shared" si="20"/>
        <v>11</v>
      </c>
      <c r="B351" s="43"/>
      <c r="D351" s="447" t="str">
        <f t="shared" si="11"/>
        <v>€164.00 to €168.99</v>
      </c>
      <c r="E351" s="448"/>
      <c r="F351" s="6">
        <f t="shared" si="19"/>
        <v>12</v>
      </c>
      <c r="G351" s="7">
        <f t="shared" si="12"/>
        <v>84</v>
      </c>
      <c r="H351" s="19"/>
      <c r="I351" s="43"/>
      <c r="J351" s="43"/>
      <c r="K351" s="200"/>
      <c r="M351"/>
      <c r="X351" s="11">
        <f t="shared" si="13"/>
        <v>164</v>
      </c>
      <c r="Y351" s="11">
        <f t="shared" si="14"/>
        <v>168.99</v>
      </c>
      <c r="Z351" s="445" t="str">
        <f t="shared" si="15"/>
        <v>€164.00 to €168.99</v>
      </c>
      <c r="AA351" s="446"/>
      <c r="AB351" s="28">
        <f t="shared" si="16"/>
        <v>12</v>
      </c>
      <c r="AC351" s="29">
        <f t="shared" si="17"/>
        <v>84</v>
      </c>
      <c r="AD351" s="18" t="str">
        <f t="shared" si="18"/>
        <v>€164.00 to €168.99</v>
      </c>
    </row>
    <row r="352" spans="1:30" s="18" customFormat="1" ht="21" customHeight="1" x14ac:dyDescent="0.25">
      <c r="A352" s="33">
        <f t="shared" si="20"/>
        <v>12</v>
      </c>
      <c r="B352" s="43"/>
      <c r="D352" s="447" t="str">
        <f t="shared" si="11"/>
        <v>€159.00 to €163.99</v>
      </c>
      <c r="E352" s="448"/>
      <c r="F352" s="6">
        <f t="shared" si="19"/>
        <v>11.29</v>
      </c>
      <c r="G352" s="7">
        <f t="shared" si="12"/>
        <v>79</v>
      </c>
      <c r="H352" s="19"/>
      <c r="I352" s="43"/>
      <c r="J352" s="43"/>
      <c r="K352" s="200"/>
      <c r="M352"/>
      <c r="X352" s="11">
        <f t="shared" si="13"/>
        <v>159</v>
      </c>
      <c r="Y352" s="11">
        <f t="shared" si="14"/>
        <v>163.99</v>
      </c>
      <c r="Z352" s="445" t="str">
        <f t="shared" si="15"/>
        <v>€159.00 to €163.99</v>
      </c>
      <c r="AA352" s="446"/>
      <c r="AB352" s="28">
        <f t="shared" si="16"/>
        <v>11.29</v>
      </c>
      <c r="AC352" s="29">
        <f t="shared" si="17"/>
        <v>79</v>
      </c>
      <c r="AD352" s="18" t="str">
        <f t="shared" si="18"/>
        <v>€159.00 to €163.99</v>
      </c>
    </row>
    <row r="353" spans="1:30" s="18" customFormat="1" ht="21" customHeight="1" x14ac:dyDescent="0.25">
      <c r="A353" s="33">
        <f t="shared" si="20"/>
        <v>13</v>
      </c>
      <c r="B353" s="43"/>
      <c r="D353" s="447" t="str">
        <f t="shared" si="11"/>
        <v>€154.00 to €158.99</v>
      </c>
      <c r="E353" s="448"/>
      <c r="F353" s="6">
        <f t="shared" si="19"/>
        <v>10.58</v>
      </c>
      <c r="G353" s="7">
        <f t="shared" si="12"/>
        <v>74</v>
      </c>
      <c r="H353" s="19"/>
      <c r="I353" s="43"/>
      <c r="J353" s="43"/>
      <c r="K353" s="200"/>
      <c r="M353"/>
      <c r="X353" s="11">
        <f t="shared" si="13"/>
        <v>154</v>
      </c>
      <c r="Y353" s="11">
        <f t="shared" si="14"/>
        <v>158.99</v>
      </c>
      <c r="Z353" s="445" t="str">
        <f t="shared" si="15"/>
        <v>€154.00 to €158.99</v>
      </c>
      <c r="AA353" s="446"/>
      <c r="AB353" s="28">
        <f t="shared" si="16"/>
        <v>10.58</v>
      </c>
      <c r="AC353" s="29">
        <f t="shared" si="17"/>
        <v>74</v>
      </c>
      <c r="AD353" s="18" t="str">
        <f t="shared" si="18"/>
        <v>€154.00 to €158.99</v>
      </c>
    </row>
    <row r="354" spans="1:30" s="18" customFormat="1" ht="21" customHeight="1" x14ac:dyDescent="0.25">
      <c r="A354" s="33">
        <f t="shared" si="20"/>
        <v>14</v>
      </c>
      <c r="B354" s="43"/>
      <c r="D354" s="447" t="str">
        <f t="shared" si="11"/>
        <v>€149.00 to €153.99</v>
      </c>
      <c r="E354" s="448"/>
      <c r="F354" s="6">
        <f t="shared" si="19"/>
        <v>9.86</v>
      </c>
      <c r="G354" s="7">
        <f t="shared" si="12"/>
        <v>69</v>
      </c>
      <c r="H354" s="19"/>
      <c r="I354" s="43"/>
      <c r="J354" s="43"/>
      <c r="K354" s="200"/>
      <c r="M354"/>
      <c r="X354" s="11">
        <f t="shared" si="13"/>
        <v>149</v>
      </c>
      <c r="Y354" s="11">
        <f t="shared" si="14"/>
        <v>153.99</v>
      </c>
      <c r="Z354" s="445" t="str">
        <f t="shared" si="15"/>
        <v>€149.00 to €153.99</v>
      </c>
      <c r="AA354" s="446"/>
      <c r="AB354" s="28">
        <f t="shared" si="16"/>
        <v>9.86</v>
      </c>
      <c r="AC354" s="29">
        <f t="shared" si="17"/>
        <v>69</v>
      </c>
      <c r="AD354" s="18" t="str">
        <f t="shared" si="18"/>
        <v>€149.00 to €153.99</v>
      </c>
    </row>
    <row r="355" spans="1:30" s="18" customFormat="1" ht="21" customHeight="1" x14ac:dyDescent="0.25">
      <c r="A355" s="33">
        <f t="shared" si="20"/>
        <v>15</v>
      </c>
      <c r="B355" s="43"/>
      <c r="D355" s="447" t="str">
        <f t="shared" si="11"/>
        <v>€144.00 to €148.99</v>
      </c>
      <c r="E355" s="448"/>
      <c r="F355" s="6">
        <f t="shared" si="19"/>
        <v>9.15</v>
      </c>
      <c r="G355" s="7">
        <f t="shared" si="12"/>
        <v>64</v>
      </c>
      <c r="H355" s="19"/>
      <c r="I355" s="43"/>
      <c r="J355" s="43"/>
      <c r="K355" s="200"/>
      <c r="M355"/>
      <c r="X355" s="11">
        <f t="shared" si="13"/>
        <v>144</v>
      </c>
      <c r="Y355" s="11">
        <f t="shared" si="14"/>
        <v>148.99</v>
      </c>
      <c r="Z355" s="445" t="str">
        <f t="shared" si="15"/>
        <v>€144.00 to €148.99</v>
      </c>
      <c r="AA355" s="446"/>
      <c r="AB355" s="28">
        <f t="shared" si="16"/>
        <v>9.15</v>
      </c>
      <c r="AC355" s="29">
        <f t="shared" si="17"/>
        <v>64</v>
      </c>
      <c r="AD355" s="18" t="str">
        <f t="shared" si="18"/>
        <v>€144.00 to €148.99</v>
      </c>
    </row>
    <row r="356" spans="1:30" s="18" customFormat="1" ht="21" customHeight="1" x14ac:dyDescent="0.25">
      <c r="A356" s="33">
        <f t="shared" si="20"/>
        <v>16</v>
      </c>
      <c r="B356" s="43"/>
      <c r="D356" s="447" t="str">
        <f t="shared" si="11"/>
        <v>€139.00 to €143.99</v>
      </c>
      <c r="E356" s="448"/>
      <c r="F356" s="6">
        <f t="shared" si="19"/>
        <v>8.43</v>
      </c>
      <c r="G356" s="7">
        <f t="shared" si="12"/>
        <v>59</v>
      </c>
      <c r="H356" s="19"/>
      <c r="I356" s="43"/>
      <c r="J356" s="43"/>
      <c r="K356" s="200"/>
      <c r="M356"/>
      <c r="X356" s="11">
        <f t="shared" si="13"/>
        <v>139</v>
      </c>
      <c r="Y356" s="11">
        <f t="shared" si="14"/>
        <v>143.99</v>
      </c>
      <c r="Z356" s="445" t="str">
        <f t="shared" si="15"/>
        <v>€139.00 to €143.99</v>
      </c>
      <c r="AA356" s="446"/>
      <c r="AB356" s="28">
        <f t="shared" si="16"/>
        <v>8.43</v>
      </c>
      <c r="AC356" s="29">
        <f t="shared" si="17"/>
        <v>59</v>
      </c>
      <c r="AD356" s="18" t="str">
        <f t="shared" si="18"/>
        <v>€139.00 to €143.99</v>
      </c>
    </row>
    <row r="357" spans="1:30" s="18" customFormat="1" ht="21" customHeight="1" x14ac:dyDescent="0.25">
      <c r="A357" s="33">
        <f t="shared" si="20"/>
        <v>17</v>
      </c>
      <c r="B357" s="43"/>
      <c r="D357" s="447" t="str">
        <f t="shared" si="11"/>
        <v>€134.00 to €138.99</v>
      </c>
      <c r="E357" s="448"/>
      <c r="F357" s="6">
        <f t="shared" si="19"/>
        <v>7.72</v>
      </c>
      <c r="G357" s="7">
        <f t="shared" si="12"/>
        <v>54</v>
      </c>
      <c r="H357" s="19"/>
      <c r="I357" s="43"/>
      <c r="J357" s="43"/>
      <c r="K357" s="200"/>
      <c r="M357"/>
      <c r="X357" s="11">
        <f t="shared" si="13"/>
        <v>134</v>
      </c>
      <c r="Y357" s="11">
        <f t="shared" si="14"/>
        <v>138.99</v>
      </c>
      <c r="Z357" s="445" t="str">
        <f t="shared" si="15"/>
        <v>€134.00 to €138.99</v>
      </c>
      <c r="AA357" s="446"/>
      <c r="AB357" s="28">
        <f t="shared" si="16"/>
        <v>7.72</v>
      </c>
      <c r="AC357" s="29">
        <f t="shared" si="17"/>
        <v>54</v>
      </c>
      <c r="AD357" s="18" t="str">
        <f t="shared" si="18"/>
        <v>€134.00 to €138.99</v>
      </c>
    </row>
    <row r="358" spans="1:30" s="18" customFormat="1" ht="21" customHeight="1" x14ac:dyDescent="0.25">
      <c r="A358" s="33">
        <f t="shared" si="20"/>
        <v>18</v>
      </c>
      <c r="B358" s="43"/>
      <c r="D358" s="447" t="str">
        <f t="shared" si="11"/>
        <v>€129.00 to €133.99</v>
      </c>
      <c r="E358" s="448"/>
      <c r="F358" s="6">
        <f t="shared" si="19"/>
        <v>7</v>
      </c>
      <c r="G358" s="7">
        <f t="shared" si="12"/>
        <v>49</v>
      </c>
      <c r="H358" s="19"/>
      <c r="I358" s="43"/>
      <c r="J358" s="43"/>
      <c r="K358" s="200"/>
      <c r="M358"/>
      <c r="X358" s="11">
        <f t="shared" si="13"/>
        <v>129</v>
      </c>
      <c r="Y358" s="11">
        <f t="shared" si="14"/>
        <v>133.99</v>
      </c>
      <c r="Z358" s="445" t="str">
        <f t="shared" si="15"/>
        <v>€129.00 to €133.99</v>
      </c>
      <c r="AA358" s="446"/>
      <c r="AB358" s="28">
        <f t="shared" si="16"/>
        <v>7</v>
      </c>
      <c r="AC358" s="29">
        <f t="shared" si="17"/>
        <v>49</v>
      </c>
      <c r="AD358" s="18" t="str">
        <f t="shared" si="18"/>
        <v>€129.00 to €133.99</v>
      </c>
    </row>
    <row r="359" spans="1:30" s="18" customFormat="1" ht="21" customHeight="1" x14ac:dyDescent="0.25">
      <c r="A359" s="33">
        <f t="shared" si="20"/>
        <v>19</v>
      </c>
      <c r="B359" s="43"/>
      <c r="D359" s="447" t="str">
        <f t="shared" si="11"/>
        <v>€124.00 to €128.99</v>
      </c>
      <c r="E359" s="448"/>
      <c r="F359" s="6">
        <f t="shared" si="19"/>
        <v>6.29</v>
      </c>
      <c r="G359" s="7">
        <f t="shared" si="12"/>
        <v>44</v>
      </c>
      <c r="H359" s="19"/>
      <c r="I359" s="43"/>
      <c r="J359" s="43"/>
      <c r="K359" s="200"/>
      <c r="M359"/>
      <c r="X359" s="11">
        <f t="shared" si="13"/>
        <v>124</v>
      </c>
      <c r="Y359" s="11">
        <f t="shared" si="14"/>
        <v>128.99</v>
      </c>
      <c r="Z359" s="445" t="str">
        <f t="shared" si="15"/>
        <v>€124.00 to €128.99</v>
      </c>
      <c r="AA359" s="446"/>
      <c r="AB359" s="28">
        <f t="shared" si="16"/>
        <v>6.29</v>
      </c>
      <c r="AC359" s="29">
        <f t="shared" si="17"/>
        <v>44</v>
      </c>
      <c r="AD359" s="18" t="str">
        <f t="shared" si="18"/>
        <v>€124.00 to €128.99</v>
      </c>
    </row>
    <row r="360" spans="1:30" s="18" customFormat="1" ht="21" customHeight="1" x14ac:dyDescent="0.25">
      <c r="A360" s="33">
        <f t="shared" si="20"/>
        <v>20</v>
      </c>
      <c r="B360" s="43"/>
      <c r="D360" s="447" t="str">
        <f t="shared" si="11"/>
        <v>€119.00 to €123.99</v>
      </c>
      <c r="E360" s="448"/>
      <c r="F360" s="6">
        <f t="shared" si="19"/>
        <v>5.58</v>
      </c>
      <c r="G360" s="7">
        <f t="shared" si="12"/>
        <v>39</v>
      </c>
      <c r="H360" s="19"/>
      <c r="I360" s="43"/>
      <c r="J360" s="43"/>
      <c r="K360" s="200"/>
      <c r="M360"/>
      <c r="X360" s="11">
        <f t="shared" si="13"/>
        <v>119</v>
      </c>
      <c r="Y360" s="11">
        <f t="shared" si="14"/>
        <v>123.99</v>
      </c>
      <c r="Z360" s="445" t="str">
        <f t="shared" si="15"/>
        <v>€119.00 to €123.99</v>
      </c>
      <c r="AA360" s="446"/>
      <c r="AB360" s="28">
        <f t="shared" si="16"/>
        <v>5.58</v>
      </c>
      <c r="AC360" s="29">
        <f t="shared" si="17"/>
        <v>39</v>
      </c>
      <c r="AD360" s="18" t="str">
        <f t="shared" si="18"/>
        <v>€119.00 to €123.99</v>
      </c>
    </row>
    <row r="361" spans="1:30" s="18" customFormat="1" ht="21" customHeight="1" x14ac:dyDescent="0.25">
      <c r="A361" s="33">
        <f t="shared" si="20"/>
        <v>21</v>
      </c>
      <c r="B361" s="43"/>
      <c r="D361" s="447" t="str">
        <f t="shared" si="11"/>
        <v>€114.00 to €118.99</v>
      </c>
      <c r="E361" s="448"/>
      <c r="F361" s="6">
        <f t="shared" si="19"/>
        <v>4.8599999999999994</v>
      </c>
      <c r="G361" s="7">
        <f t="shared" si="12"/>
        <v>34</v>
      </c>
      <c r="H361" s="19"/>
      <c r="I361" s="43"/>
      <c r="J361" s="43"/>
      <c r="K361" s="200"/>
      <c r="M361"/>
      <c r="X361" s="11">
        <f t="shared" si="13"/>
        <v>114</v>
      </c>
      <c r="Y361" s="11">
        <f t="shared" si="14"/>
        <v>118.99</v>
      </c>
      <c r="Z361" s="445" t="str">
        <f t="shared" si="15"/>
        <v>€114.00 to €118.99</v>
      </c>
      <c r="AA361" s="446"/>
      <c r="AB361" s="28">
        <f t="shared" si="16"/>
        <v>4.8599999999999994</v>
      </c>
      <c r="AC361" s="29">
        <f t="shared" si="17"/>
        <v>34</v>
      </c>
      <c r="AD361" s="18" t="str">
        <f t="shared" si="18"/>
        <v>€114.00 to €118.99</v>
      </c>
    </row>
    <row r="362" spans="1:30" s="18" customFormat="1" ht="21" customHeight="1" x14ac:dyDescent="0.25">
      <c r="A362" s="33">
        <f t="shared" si="20"/>
        <v>22</v>
      </c>
      <c r="B362" s="43"/>
      <c r="D362" s="447" t="str">
        <f t="shared" si="11"/>
        <v>€109.00 to €113.99</v>
      </c>
      <c r="E362" s="448"/>
      <c r="F362" s="6">
        <f t="shared" si="19"/>
        <v>4.1499999999999995</v>
      </c>
      <c r="G362" s="7">
        <f t="shared" si="12"/>
        <v>29</v>
      </c>
      <c r="H362" s="19"/>
      <c r="I362" s="43"/>
      <c r="J362" s="43"/>
      <c r="K362" s="200"/>
      <c r="M362"/>
      <c r="X362" s="11">
        <f t="shared" si="13"/>
        <v>109</v>
      </c>
      <c r="Y362" s="11">
        <f t="shared" si="14"/>
        <v>113.99</v>
      </c>
      <c r="Z362" s="445" t="str">
        <f t="shared" si="15"/>
        <v>€109.00 to €113.99</v>
      </c>
      <c r="AA362" s="446"/>
      <c r="AB362" s="28">
        <f t="shared" si="16"/>
        <v>4.1499999999999995</v>
      </c>
      <c r="AC362" s="29">
        <f t="shared" si="17"/>
        <v>29</v>
      </c>
      <c r="AD362" s="18" t="str">
        <f t="shared" si="18"/>
        <v>€109.00 to €113.99</v>
      </c>
    </row>
    <row r="363" spans="1:30" s="18" customFormat="1" ht="21" customHeight="1" x14ac:dyDescent="0.25">
      <c r="A363" s="33">
        <f t="shared" si="20"/>
        <v>23</v>
      </c>
      <c r="B363" s="43"/>
      <c r="D363" s="447" t="str">
        <f t="shared" si="11"/>
        <v>€104.00 to €108.99</v>
      </c>
      <c r="E363" s="448"/>
      <c r="F363" s="6">
        <f t="shared" si="19"/>
        <v>3.4299999999999997</v>
      </c>
      <c r="G363" s="7">
        <f t="shared" si="12"/>
        <v>24</v>
      </c>
      <c r="H363" s="19"/>
      <c r="I363" s="43"/>
      <c r="J363" s="43"/>
      <c r="K363" s="200"/>
      <c r="M363"/>
      <c r="X363" s="11">
        <f t="shared" si="13"/>
        <v>104</v>
      </c>
      <c r="Y363" s="11">
        <f t="shared" si="14"/>
        <v>108.99</v>
      </c>
      <c r="Z363" s="445" t="str">
        <f t="shared" si="15"/>
        <v>€104.00 to €108.99</v>
      </c>
      <c r="AA363" s="446"/>
      <c r="AB363" s="28">
        <f t="shared" si="16"/>
        <v>3.4299999999999997</v>
      </c>
      <c r="AC363" s="29">
        <f t="shared" si="17"/>
        <v>24</v>
      </c>
      <c r="AD363" s="18" t="str">
        <f t="shared" si="18"/>
        <v>€104.00 to €108.99</v>
      </c>
    </row>
    <row r="364" spans="1:30" s="18" customFormat="1" ht="21" customHeight="1" x14ac:dyDescent="0.25">
      <c r="A364" s="33">
        <f t="shared" si="20"/>
        <v>24</v>
      </c>
      <c r="B364" s="43"/>
      <c r="D364" s="447" t="str">
        <f t="shared" si="11"/>
        <v>€99.00 to €103.99</v>
      </c>
      <c r="E364" s="448"/>
      <c r="F364" s="6">
        <f t="shared" si="19"/>
        <v>2.7199999999999998</v>
      </c>
      <c r="G364" s="7">
        <f t="shared" si="12"/>
        <v>19</v>
      </c>
      <c r="H364" s="19"/>
      <c r="I364" s="43"/>
      <c r="J364" s="43"/>
      <c r="K364" s="200"/>
      <c r="M364"/>
      <c r="X364" s="11">
        <f t="shared" si="13"/>
        <v>99</v>
      </c>
      <c r="Y364" s="11">
        <f t="shared" si="14"/>
        <v>103.99</v>
      </c>
      <c r="Z364" s="445" t="str">
        <f t="shared" si="15"/>
        <v>€99.00 to €103.99</v>
      </c>
      <c r="AA364" s="446"/>
      <c r="AB364" s="28">
        <f t="shared" si="16"/>
        <v>2.7199999999999998</v>
      </c>
      <c r="AC364" s="29">
        <f t="shared" si="17"/>
        <v>19</v>
      </c>
      <c r="AD364" s="18" t="str">
        <f t="shared" si="18"/>
        <v>€99.00 to €103.99</v>
      </c>
    </row>
    <row r="365" spans="1:30" s="18" customFormat="1" ht="21" customHeight="1" x14ac:dyDescent="0.25">
      <c r="A365" s="33">
        <f t="shared" si="20"/>
        <v>25</v>
      </c>
      <c r="B365" s="43"/>
      <c r="D365" s="447" t="str">
        <f t="shared" si="11"/>
        <v>€94.00 to €98.99</v>
      </c>
      <c r="E365" s="448"/>
      <c r="F365" s="6">
        <f t="shared" si="19"/>
        <v>2</v>
      </c>
      <c r="G365" s="7">
        <f t="shared" si="12"/>
        <v>14</v>
      </c>
      <c r="H365" s="19"/>
      <c r="I365" s="43"/>
      <c r="J365" s="43"/>
      <c r="K365" s="200"/>
      <c r="M365"/>
      <c r="X365" s="11">
        <f t="shared" si="13"/>
        <v>94</v>
      </c>
      <c r="Y365" s="11">
        <f t="shared" si="14"/>
        <v>98.99</v>
      </c>
      <c r="Z365" s="445" t="str">
        <f t="shared" si="15"/>
        <v>€94.00 to €98.99</v>
      </c>
      <c r="AA365" s="446"/>
      <c r="AB365" s="28">
        <f t="shared" si="16"/>
        <v>2</v>
      </c>
      <c r="AC365" s="29">
        <f t="shared" si="17"/>
        <v>14</v>
      </c>
      <c r="AD365" s="18" t="str">
        <f t="shared" si="18"/>
        <v>€94.00 to €98.99</v>
      </c>
    </row>
    <row r="366" spans="1:30" s="18" customFormat="1" ht="21" customHeight="1" x14ac:dyDescent="0.25">
      <c r="A366" s="33">
        <f t="shared" si="20"/>
        <v>26</v>
      </c>
      <c r="B366" s="43"/>
      <c r="D366" s="447" t="str">
        <f t="shared" si="11"/>
        <v>€89.00 to €93.99</v>
      </c>
      <c r="E366" s="448"/>
      <c r="F366" s="6">
        <f t="shared" ref="F366:F368" si="21">IF(G366="Nil","Nil",ROUNDUP(G366/7,2))</f>
        <v>1.29</v>
      </c>
      <c r="G366" s="7">
        <f t="shared" si="12"/>
        <v>9</v>
      </c>
      <c r="H366" s="19"/>
      <c r="I366" s="43"/>
      <c r="J366" s="43"/>
      <c r="K366" s="200"/>
      <c r="M366"/>
      <c r="X366" s="11">
        <f t="shared" si="13"/>
        <v>89</v>
      </c>
      <c r="Y366" s="11">
        <f t="shared" si="14"/>
        <v>93.99</v>
      </c>
      <c r="Z366" s="445" t="str">
        <f t="shared" si="15"/>
        <v>€89.00 to €93.99</v>
      </c>
      <c r="AA366" s="446"/>
      <c r="AB366" s="28">
        <f t="shared" si="16"/>
        <v>1.29</v>
      </c>
      <c r="AC366" s="29">
        <f t="shared" si="17"/>
        <v>9</v>
      </c>
      <c r="AD366" s="18" t="str">
        <f t="shared" si="18"/>
        <v>€89.00 to €93.99</v>
      </c>
    </row>
    <row r="367" spans="1:30" s="18" customFormat="1" ht="21" customHeight="1" x14ac:dyDescent="0.25">
      <c r="A367" s="33">
        <f t="shared" si="20"/>
        <v>27</v>
      </c>
      <c r="B367" s="43"/>
      <c r="D367" s="447" t="str">
        <f t="shared" si="11"/>
        <v>€84.00 to €88.99</v>
      </c>
      <c r="E367" s="448"/>
      <c r="F367" s="6">
        <f t="shared" si="21"/>
        <v>0.57999999999999996</v>
      </c>
      <c r="G367" s="7">
        <f t="shared" si="12"/>
        <v>4</v>
      </c>
      <c r="H367" s="19"/>
      <c r="I367" s="43"/>
      <c r="J367" s="43"/>
      <c r="K367" s="200"/>
      <c r="M367"/>
      <c r="X367" s="11">
        <f t="shared" si="13"/>
        <v>84</v>
      </c>
      <c r="Y367" s="11">
        <f t="shared" si="14"/>
        <v>88.99</v>
      </c>
      <c r="Z367" s="445" t="str">
        <f t="shared" si="15"/>
        <v>€84.00 to €88.99</v>
      </c>
      <c r="AA367" s="446"/>
      <c r="AB367" s="28">
        <f t="shared" si="16"/>
        <v>0.57999999999999996</v>
      </c>
      <c r="AC367" s="29">
        <f t="shared" si="17"/>
        <v>4</v>
      </c>
      <c r="AD367" s="18" t="str">
        <f t="shared" si="18"/>
        <v>€84.00 to €88.99</v>
      </c>
    </row>
    <row r="368" spans="1:30" s="18" customFormat="1" ht="21" customHeight="1" thickBot="1" x14ac:dyDescent="0.3">
      <c r="A368" s="33">
        <f t="shared" si="20"/>
        <v>28</v>
      </c>
      <c r="B368" s="43"/>
      <c r="D368" s="503" t="str">
        <f t="shared" si="11"/>
        <v>€83.99 or less</v>
      </c>
      <c r="E368" s="504"/>
      <c r="F368" s="37" t="str">
        <f t="shared" si="21"/>
        <v>Nil</v>
      </c>
      <c r="G368" s="8" t="str">
        <f t="shared" si="12"/>
        <v>Nil</v>
      </c>
      <c r="H368" s="19"/>
      <c r="I368" s="43"/>
      <c r="J368" s="43"/>
      <c r="K368" s="200"/>
      <c r="M368"/>
      <c r="X368" s="11">
        <f t="shared" si="13"/>
        <v>0</v>
      </c>
      <c r="Y368" s="11">
        <f t="shared" si="14"/>
        <v>83.99</v>
      </c>
      <c r="Z368" s="729" t="str">
        <f t="shared" si="15"/>
        <v>€83.99 or less</v>
      </c>
      <c r="AA368" s="730"/>
      <c r="AB368" s="36">
        <f t="shared" si="16"/>
        <v>0</v>
      </c>
      <c r="AC368" s="30">
        <f t="shared" si="17"/>
        <v>0</v>
      </c>
      <c r="AD368" s="18" t="str">
        <f t="shared" si="18"/>
        <v>€83.99 or any lesser amount</v>
      </c>
    </row>
    <row r="369" spans="1:30" s="18" customFormat="1" ht="12" customHeight="1" x14ac:dyDescent="0.25">
      <c r="B369" s="43"/>
      <c r="D369" s="10"/>
      <c r="E369" s="10"/>
      <c r="F369" s="10"/>
      <c r="G369" s="10"/>
      <c r="H369" s="19"/>
      <c r="I369" s="43"/>
      <c r="J369" s="43"/>
      <c r="K369" s="200"/>
      <c r="M369"/>
      <c r="X369" s="11"/>
      <c r="Y369" s="11"/>
      <c r="Z369" s="11"/>
      <c r="AA369" s="11"/>
      <c r="AB369" s="11"/>
      <c r="AC369" s="11"/>
    </row>
    <row r="370" spans="1:30" s="18" customFormat="1" ht="12" customHeight="1" x14ac:dyDescent="0.25">
      <c r="B370" s="43"/>
      <c r="D370" s="10"/>
      <c r="E370" s="10"/>
      <c r="F370" s="10"/>
      <c r="G370" s="10"/>
      <c r="H370" s="19"/>
      <c r="I370" s="43"/>
      <c r="J370" s="43"/>
      <c r="K370" s="200"/>
      <c r="M370"/>
      <c r="X370" s="11"/>
      <c r="Y370" s="11"/>
      <c r="Z370" s="11"/>
      <c r="AA370" s="11"/>
      <c r="AB370" s="11"/>
      <c r="AC370" s="11"/>
    </row>
    <row r="371" spans="1:30" s="18" customFormat="1" ht="21" customHeight="1" x14ac:dyDescent="0.25">
      <c r="B371" s="43"/>
      <c r="D371" s="509" t="s">
        <v>51</v>
      </c>
      <c r="E371" s="510"/>
      <c r="F371" s="510"/>
      <c r="G371" s="510"/>
      <c r="I371" s="43"/>
      <c r="J371" s="43"/>
      <c r="M371"/>
      <c r="X371" s="11"/>
      <c r="Y371" s="11"/>
      <c r="Z371" s="735" t="str">
        <f t="shared" ref="Z371:AC374" si="22">D371</f>
        <v>Schedule 3 Contributions (Category C accommodation)</v>
      </c>
      <c r="AA371" s="736">
        <f t="shared" si="22"/>
        <v>0</v>
      </c>
      <c r="AB371" s="736">
        <f t="shared" si="22"/>
        <v>0</v>
      </c>
      <c r="AC371" s="736">
        <f t="shared" si="22"/>
        <v>0</v>
      </c>
    </row>
    <row r="372" spans="1:30" s="18" customFormat="1" ht="21" customHeight="1" thickBot="1" x14ac:dyDescent="0.3">
      <c r="B372" s="43"/>
      <c r="D372" s="517" t="str">
        <f>"Daily rates &amp; weekly equivalent rates (applicable from "&amp;Applicable_Date_Formatted&amp;" as per Guidelines)"</f>
        <v>Daily rates &amp; weekly equivalent rates (applicable from 7 January 2022 as per Guidelines)</v>
      </c>
      <c r="E372" s="517"/>
      <c r="F372" s="517"/>
      <c r="G372" s="517"/>
      <c r="I372" s="43"/>
      <c r="J372" s="43"/>
      <c r="M372"/>
      <c r="X372" s="11"/>
      <c r="Y372" s="11"/>
      <c r="Z372" s="517" t="str">
        <f t="shared" si="22"/>
        <v>Daily rates &amp; weekly equivalent rates (applicable from 7 January 2022 as per Guidelines)</v>
      </c>
      <c r="AA372" s="737">
        <f t="shared" si="22"/>
        <v>0</v>
      </c>
      <c r="AB372" s="737">
        <f t="shared" si="22"/>
        <v>0</v>
      </c>
      <c r="AC372" s="737">
        <f t="shared" si="22"/>
        <v>0</v>
      </c>
    </row>
    <row r="373" spans="1:30" s="18" customFormat="1" ht="21" customHeight="1" thickBot="1" x14ac:dyDescent="0.3">
      <c r="B373" s="43"/>
      <c r="D373" s="511" t="s">
        <v>54</v>
      </c>
      <c r="E373" s="512"/>
      <c r="F373" s="512"/>
      <c r="G373" s="513"/>
      <c r="I373" s="43"/>
      <c r="J373" s="43"/>
      <c r="M373"/>
      <c r="X373" s="11"/>
      <c r="Y373" s="11"/>
      <c r="Z373" s="738" t="str">
        <f t="shared" si="22"/>
        <v>Category C accommodation</v>
      </c>
      <c r="AA373" s="739">
        <f t="shared" si="22"/>
        <v>0</v>
      </c>
      <c r="AB373" s="739">
        <f t="shared" si="22"/>
        <v>0</v>
      </c>
      <c r="AC373" s="740">
        <f t="shared" si="22"/>
        <v>0</v>
      </c>
    </row>
    <row r="374" spans="1:30" s="18" customFormat="1" ht="21" customHeight="1" thickBot="1" x14ac:dyDescent="0.3">
      <c r="B374" s="43"/>
      <c r="D374" s="507" t="s">
        <v>21</v>
      </c>
      <c r="E374" s="508"/>
      <c r="F374" s="505" t="s">
        <v>22</v>
      </c>
      <c r="G374" s="506"/>
      <c r="I374" s="43"/>
      <c r="J374" s="43"/>
      <c r="M374"/>
      <c r="X374" s="31">
        <f>VALUE(MID($D$397,2,FIND(".",$D$397)-FIND("€",$D$397)+2))</f>
        <v>137.99</v>
      </c>
      <c r="Y374" s="31">
        <f>VALUE(MID($D$376,2,FIND(".",$D$376)-FIND("€",$D$376)+2))</f>
        <v>208</v>
      </c>
      <c r="Z374" s="733" t="str">
        <f t="shared" si="22"/>
        <v>Assessed weekly income</v>
      </c>
      <c r="AA374" s="734">
        <f t="shared" si="22"/>
        <v>0</v>
      </c>
      <c r="AB374" s="741" t="str">
        <f t="shared" si="22"/>
        <v>RSSMAC</v>
      </c>
      <c r="AC374" s="742">
        <f t="shared" si="22"/>
        <v>0</v>
      </c>
    </row>
    <row r="375" spans="1:30" s="18" customFormat="1" ht="21" customHeight="1" thickBot="1" x14ac:dyDescent="0.3">
      <c r="B375" s="43"/>
      <c r="D375" s="507"/>
      <c r="E375" s="508"/>
      <c r="F375" s="34" t="s">
        <v>23</v>
      </c>
      <c r="G375" s="3" t="s">
        <v>24</v>
      </c>
      <c r="I375" s="43"/>
      <c r="J375" s="43"/>
      <c r="M375"/>
      <c r="X375" s="32" t="s">
        <v>89</v>
      </c>
      <c r="Y375" s="32" t="s">
        <v>88</v>
      </c>
      <c r="Z375" s="733"/>
      <c r="AA375" s="734"/>
      <c r="AB375" s="35" t="str">
        <f>F375</f>
        <v>Daily</v>
      </c>
      <c r="AC375" s="197" t="str">
        <f>G375</f>
        <v>Weekly Equivalent</v>
      </c>
    </row>
    <row r="376" spans="1:30" s="18" customFormat="1" ht="21" customHeight="1" x14ac:dyDescent="0.25">
      <c r="A376" s="33">
        <v>1</v>
      </c>
      <c r="B376" s="43"/>
      <c r="D376" s="518" t="str">
        <f t="shared" ref="D376:D397" si="23">IF(A376=MIN(Cat_C_Rows),CONCATENATE(TEXT(Min_income_for_Cat_C_max_rate,"€###.00")," or more"),
       IF(A376=MAX(Cat_C_Rows),CONCATENATE(TEXT(Max_income_for_Nil_rate_Cat_C,"€###.00")," or less"),
              CONCATENATE(TEXT(Min_income_for_Cat_C_max_rate-(Rate_increment_Cat_C*A375),"€###.00")," to ",TEXT((Min_income_for_Cat_C_max_rate-(Rate_increment_Cat_C*A375)+(Rate_increment_Cat_C-0.01)),"€###.00"))))</f>
        <v>€208.00 or more</v>
      </c>
      <c r="E376" s="519"/>
      <c r="F376" s="4">
        <f>IF(G376="Nil","Nil",ROUNDUP(G376/7,2))</f>
        <v>10.58</v>
      </c>
      <c r="G376" s="5">
        <f t="shared" ref="G376:G397" si="24">IF(A376=MIN(Cat_C_Rows),Max_rate_Cat_C,
IF(A376=MAX(Cat_C_Rows),"Nil",
G375-Rate_increment_Cat_C))</f>
        <v>74</v>
      </c>
      <c r="I376" s="43"/>
      <c r="J376" s="43"/>
      <c r="M376"/>
      <c r="U376" s="207"/>
      <c r="V376" s="207"/>
      <c r="X376" s="11">
        <f t="shared" ref="X376:X397" si="25">IF(RIGHT(D376,4)="more",$Y$374,IF(RIGHT(D376,4)="less",0,VALUE(MID(D376,2,FIND(".",D376)-FIND("€",D376)+1))))</f>
        <v>208</v>
      </c>
      <c r="Y376" s="11">
        <f t="shared" ref="Y376:Y397" si="26">IF(RIGHT(D376,4)="more",1000000,IF(RIGHT(D376,4)="less",X375-0.01,VALUE(MID(D376,FIND("to €",D376)+4,6))))</f>
        <v>1000000</v>
      </c>
      <c r="Z376" s="731" t="str">
        <f t="shared" ref="Z376:Z397" si="27">D376</f>
        <v>€208.00 or more</v>
      </c>
      <c r="AA376" s="732">
        <f t="shared" ref="AA376:AA397" si="28">E376</f>
        <v>0</v>
      </c>
      <c r="AB376" s="26">
        <f t="shared" ref="AB376:AB397" si="29">IF(F376="Nil",0,F376)</f>
        <v>10.58</v>
      </c>
      <c r="AC376" s="27">
        <f t="shared" ref="AC376:AC397" si="30">IF(G376="Nil",0,G376)</f>
        <v>74</v>
      </c>
      <c r="AD376" s="18" t="str">
        <f t="shared" ref="AD376:AD397" si="31">SUBSTITUTE(SUBSTITUTE(Z376,"more","any greater amount"),"less","any lesser amount")</f>
        <v>€208.00 or any greater amount</v>
      </c>
    </row>
    <row r="377" spans="1:30" s="18" customFormat="1" ht="21" customHeight="1" x14ac:dyDescent="0.25">
      <c r="A377" s="33">
        <f>A376+1</f>
        <v>2</v>
      </c>
      <c r="B377" s="43"/>
      <c r="D377" s="447" t="str">
        <f t="shared" si="23"/>
        <v>€204.50 to €207.99</v>
      </c>
      <c r="E377" s="448"/>
      <c r="F377" s="6">
        <f t="shared" ref="F377:F394" si="32">IF(G377="Nil","Nil",ROUNDUP(G377/7,2))</f>
        <v>10.08</v>
      </c>
      <c r="G377" s="7">
        <f t="shared" si="24"/>
        <v>70.5</v>
      </c>
      <c r="I377" s="43"/>
      <c r="J377" s="43"/>
      <c r="M377"/>
      <c r="U377" s="207"/>
      <c r="V377" s="207"/>
      <c r="X377" s="11">
        <f t="shared" si="25"/>
        <v>204.5</v>
      </c>
      <c r="Y377" s="11">
        <f t="shared" si="26"/>
        <v>207.99</v>
      </c>
      <c r="Z377" s="445" t="str">
        <f t="shared" si="27"/>
        <v>€204.50 to €207.99</v>
      </c>
      <c r="AA377" s="446">
        <f t="shared" si="28"/>
        <v>0</v>
      </c>
      <c r="AB377" s="28">
        <f t="shared" si="29"/>
        <v>10.08</v>
      </c>
      <c r="AC377" s="29">
        <f t="shared" si="30"/>
        <v>70.5</v>
      </c>
      <c r="AD377" s="18" t="str">
        <f t="shared" si="31"/>
        <v>€204.50 to €207.99</v>
      </c>
    </row>
    <row r="378" spans="1:30" s="18" customFormat="1" ht="21" customHeight="1" x14ac:dyDescent="0.25">
      <c r="A378" s="33">
        <f t="shared" ref="A378:A397" si="33">A377+1</f>
        <v>3</v>
      </c>
      <c r="B378" s="43"/>
      <c r="D378" s="447" t="str">
        <f t="shared" si="23"/>
        <v>€201.00 to €204.49</v>
      </c>
      <c r="E378" s="448"/>
      <c r="F378" s="6">
        <f t="shared" si="32"/>
        <v>9.58</v>
      </c>
      <c r="G378" s="7">
        <f t="shared" si="24"/>
        <v>67</v>
      </c>
      <c r="I378" s="43"/>
      <c r="J378" s="43"/>
      <c r="M378"/>
      <c r="U378" s="207"/>
      <c r="V378" s="207"/>
      <c r="X378" s="11">
        <f t="shared" si="25"/>
        <v>201</v>
      </c>
      <c r="Y378" s="11">
        <f t="shared" si="26"/>
        <v>204.49</v>
      </c>
      <c r="Z378" s="445" t="str">
        <f t="shared" si="27"/>
        <v>€201.00 to €204.49</v>
      </c>
      <c r="AA378" s="446">
        <f t="shared" si="28"/>
        <v>0</v>
      </c>
      <c r="AB378" s="28">
        <f t="shared" si="29"/>
        <v>9.58</v>
      </c>
      <c r="AC378" s="29">
        <f t="shared" si="30"/>
        <v>67</v>
      </c>
      <c r="AD378" s="18" t="str">
        <f t="shared" si="31"/>
        <v>€201.00 to €204.49</v>
      </c>
    </row>
    <row r="379" spans="1:30" s="18" customFormat="1" ht="21" customHeight="1" x14ac:dyDescent="0.25">
      <c r="A379" s="33">
        <f t="shared" si="33"/>
        <v>4</v>
      </c>
      <c r="B379" s="43"/>
      <c r="D379" s="447" t="str">
        <f t="shared" si="23"/>
        <v>€197.50 to €200.99</v>
      </c>
      <c r="E379" s="448"/>
      <c r="F379" s="6">
        <f t="shared" si="32"/>
        <v>9.08</v>
      </c>
      <c r="G379" s="7">
        <f t="shared" si="24"/>
        <v>63.5</v>
      </c>
      <c r="H379" s="19"/>
      <c r="I379" s="43"/>
      <c r="J379" s="43"/>
      <c r="X379" s="11">
        <f t="shared" si="25"/>
        <v>197.5</v>
      </c>
      <c r="Y379" s="11">
        <f t="shared" si="26"/>
        <v>200.99</v>
      </c>
      <c r="Z379" s="445" t="str">
        <f t="shared" si="27"/>
        <v>€197.50 to €200.99</v>
      </c>
      <c r="AA379" s="446">
        <f t="shared" si="28"/>
        <v>0</v>
      </c>
      <c r="AB379" s="28">
        <f t="shared" si="29"/>
        <v>9.08</v>
      </c>
      <c r="AC379" s="29">
        <f t="shared" si="30"/>
        <v>63.5</v>
      </c>
      <c r="AD379" s="18" t="str">
        <f t="shared" si="31"/>
        <v>€197.50 to €200.99</v>
      </c>
    </row>
    <row r="380" spans="1:30" s="18" customFormat="1" ht="21" customHeight="1" x14ac:dyDescent="0.25">
      <c r="A380" s="33">
        <f t="shared" si="33"/>
        <v>5</v>
      </c>
      <c r="B380" s="43"/>
      <c r="D380" s="447" t="str">
        <f t="shared" si="23"/>
        <v>€194.00 to €197.49</v>
      </c>
      <c r="E380" s="448"/>
      <c r="F380" s="6">
        <f t="shared" si="32"/>
        <v>8.58</v>
      </c>
      <c r="G380" s="7">
        <f t="shared" si="24"/>
        <v>60</v>
      </c>
      <c r="H380" s="19"/>
      <c r="I380" s="43"/>
      <c r="J380" s="43"/>
      <c r="X380" s="11">
        <f t="shared" si="25"/>
        <v>194</v>
      </c>
      <c r="Y380" s="11">
        <f t="shared" si="26"/>
        <v>197.49</v>
      </c>
      <c r="Z380" s="445" t="str">
        <f t="shared" si="27"/>
        <v>€194.00 to €197.49</v>
      </c>
      <c r="AA380" s="446">
        <f t="shared" si="28"/>
        <v>0</v>
      </c>
      <c r="AB380" s="28">
        <f t="shared" si="29"/>
        <v>8.58</v>
      </c>
      <c r="AC380" s="29">
        <f t="shared" si="30"/>
        <v>60</v>
      </c>
      <c r="AD380" s="18" t="str">
        <f t="shared" si="31"/>
        <v>€194.00 to €197.49</v>
      </c>
    </row>
    <row r="381" spans="1:30" s="18" customFormat="1" ht="21" customHeight="1" x14ac:dyDescent="0.25">
      <c r="A381" s="33">
        <f t="shared" si="33"/>
        <v>6</v>
      </c>
      <c r="B381" s="43"/>
      <c r="D381" s="447" t="str">
        <f t="shared" si="23"/>
        <v>€190.50 to €193.99</v>
      </c>
      <c r="E381" s="448"/>
      <c r="F381" s="6">
        <f t="shared" si="32"/>
        <v>8.08</v>
      </c>
      <c r="G381" s="7">
        <f t="shared" si="24"/>
        <v>56.5</v>
      </c>
      <c r="H381" s="19"/>
      <c r="I381" s="43"/>
      <c r="J381" s="43"/>
      <c r="X381" s="11">
        <f t="shared" si="25"/>
        <v>190.5</v>
      </c>
      <c r="Y381" s="11">
        <f t="shared" si="26"/>
        <v>193.99</v>
      </c>
      <c r="Z381" s="445" t="str">
        <f t="shared" si="27"/>
        <v>€190.50 to €193.99</v>
      </c>
      <c r="AA381" s="446">
        <f t="shared" si="28"/>
        <v>0</v>
      </c>
      <c r="AB381" s="28">
        <f t="shared" si="29"/>
        <v>8.08</v>
      </c>
      <c r="AC381" s="29">
        <f t="shared" si="30"/>
        <v>56.5</v>
      </c>
      <c r="AD381" s="18" t="str">
        <f t="shared" si="31"/>
        <v>€190.50 to €193.99</v>
      </c>
    </row>
    <row r="382" spans="1:30" s="18" customFormat="1" ht="21" customHeight="1" x14ac:dyDescent="0.25">
      <c r="A382" s="33">
        <f t="shared" si="33"/>
        <v>7</v>
      </c>
      <c r="B382" s="43"/>
      <c r="D382" s="447" t="str">
        <f t="shared" si="23"/>
        <v>€187.00 to €190.49</v>
      </c>
      <c r="E382" s="448"/>
      <c r="F382" s="6">
        <f t="shared" si="32"/>
        <v>7.58</v>
      </c>
      <c r="G382" s="7">
        <f t="shared" si="24"/>
        <v>53</v>
      </c>
      <c r="H382" s="19"/>
      <c r="I382" s="43"/>
      <c r="J382" s="43"/>
      <c r="X382" s="11">
        <f t="shared" si="25"/>
        <v>187</v>
      </c>
      <c r="Y382" s="11">
        <f t="shared" si="26"/>
        <v>190.49</v>
      </c>
      <c r="Z382" s="445" t="str">
        <f t="shared" si="27"/>
        <v>€187.00 to €190.49</v>
      </c>
      <c r="AA382" s="446">
        <f t="shared" si="28"/>
        <v>0</v>
      </c>
      <c r="AB382" s="28">
        <f t="shared" si="29"/>
        <v>7.58</v>
      </c>
      <c r="AC382" s="29">
        <f t="shared" si="30"/>
        <v>53</v>
      </c>
      <c r="AD382" s="18" t="str">
        <f t="shared" si="31"/>
        <v>€187.00 to €190.49</v>
      </c>
    </row>
    <row r="383" spans="1:30" s="18" customFormat="1" ht="21" customHeight="1" x14ac:dyDescent="0.25">
      <c r="A383" s="33">
        <f t="shared" si="33"/>
        <v>8</v>
      </c>
      <c r="B383" s="43"/>
      <c r="D383" s="447" t="str">
        <f t="shared" si="23"/>
        <v>€183.50 to €186.99</v>
      </c>
      <c r="E383" s="448"/>
      <c r="F383" s="6">
        <f t="shared" si="32"/>
        <v>7.08</v>
      </c>
      <c r="G383" s="7">
        <f t="shared" si="24"/>
        <v>49.5</v>
      </c>
      <c r="H383" s="19"/>
      <c r="I383" s="43"/>
      <c r="J383" s="43"/>
      <c r="X383" s="11">
        <f t="shared" si="25"/>
        <v>183.5</v>
      </c>
      <c r="Y383" s="11">
        <f t="shared" si="26"/>
        <v>186.99</v>
      </c>
      <c r="Z383" s="445" t="str">
        <f t="shared" si="27"/>
        <v>€183.50 to €186.99</v>
      </c>
      <c r="AA383" s="446">
        <f t="shared" si="28"/>
        <v>0</v>
      </c>
      <c r="AB383" s="28">
        <f t="shared" si="29"/>
        <v>7.08</v>
      </c>
      <c r="AC383" s="29">
        <f t="shared" si="30"/>
        <v>49.5</v>
      </c>
      <c r="AD383" s="18" t="str">
        <f t="shared" si="31"/>
        <v>€183.50 to €186.99</v>
      </c>
    </row>
    <row r="384" spans="1:30" s="18" customFormat="1" ht="21" customHeight="1" x14ac:dyDescent="0.25">
      <c r="A384" s="33">
        <f t="shared" si="33"/>
        <v>9</v>
      </c>
      <c r="B384" s="43"/>
      <c r="D384" s="447" t="str">
        <f t="shared" si="23"/>
        <v>€180.00 to €183.49</v>
      </c>
      <c r="E384" s="448"/>
      <c r="F384" s="6">
        <f t="shared" si="32"/>
        <v>6.58</v>
      </c>
      <c r="G384" s="7">
        <f t="shared" si="24"/>
        <v>46</v>
      </c>
      <c r="H384" s="19"/>
      <c r="I384" s="43"/>
      <c r="J384" s="43"/>
      <c r="X384" s="11">
        <f t="shared" si="25"/>
        <v>180</v>
      </c>
      <c r="Y384" s="11">
        <f t="shared" si="26"/>
        <v>183.49</v>
      </c>
      <c r="Z384" s="445" t="str">
        <f t="shared" si="27"/>
        <v>€180.00 to €183.49</v>
      </c>
      <c r="AA384" s="446">
        <f t="shared" si="28"/>
        <v>0</v>
      </c>
      <c r="AB384" s="28">
        <f t="shared" si="29"/>
        <v>6.58</v>
      </c>
      <c r="AC384" s="29">
        <f t="shared" si="30"/>
        <v>46</v>
      </c>
      <c r="AD384" s="18" t="str">
        <f t="shared" si="31"/>
        <v>€180.00 to €183.49</v>
      </c>
    </row>
    <row r="385" spans="1:30" s="18" customFormat="1" ht="21" customHeight="1" x14ac:dyDescent="0.25">
      <c r="A385" s="33">
        <f t="shared" si="33"/>
        <v>10</v>
      </c>
      <c r="B385" s="43"/>
      <c r="D385" s="447" t="str">
        <f t="shared" si="23"/>
        <v>€176.50 to €179.99</v>
      </c>
      <c r="E385" s="448"/>
      <c r="F385" s="6">
        <f t="shared" si="32"/>
        <v>6.08</v>
      </c>
      <c r="G385" s="7">
        <f t="shared" si="24"/>
        <v>42.5</v>
      </c>
      <c r="H385" s="19"/>
      <c r="I385" s="43"/>
      <c r="J385" s="43"/>
      <c r="X385" s="11">
        <f t="shared" si="25"/>
        <v>176.5</v>
      </c>
      <c r="Y385" s="11">
        <f t="shared" si="26"/>
        <v>179.99</v>
      </c>
      <c r="Z385" s="445" t="str">
        <f t="shared" si="27"/>
        <v>€176.50 to €179.99</v>
      </c>
      <c r="AA385" s="446">
        <f t="shared" si="28"/>
        <v>0</v>
      </c>
      <c r="AB385" s="28">
        <f t="shared" si="29"/>
        <v>6.08</v>
      </c>
      <c r="AC385" s="29">
        <f t="shared" si="30"/>
        <v>42.5</v>
      </c>
      <c r="AD385" s="18" t="str">
        <f t="shared" si="31"/>
        <v>€176.50 to €179.99</v>
      </c>
    </row>
    <row r="386" spans="1:30" s="18" customFormat="1" ht="21" customHeight="1" x14ac:dyDescent="0.25">
      <c r="A386" s="33">
        <f t="shared" si="33"/>
        <v>11</v>
      </c>
      <c r="B386" s="43"/>
      <c r="D386" s="447" t="str">
        <f t="shared" si="23"/>
        <v>€173.00 to €176.49</v>
      </c>
      <c r="E386" s="448"/>
      <c r="F386" s="6">
        <f t="shared" si="32"/>
        <v>5.58</v>
      </c>
      <c r="G386" s="7">
        <f t="shared" si="24"/>
        <v>39</v>
      </c>
      <c r="H386" s="19"/>
      <c r="I386" s="43"/>
      <c r="J386" s="43"/>
      <c r="X386" s="11">
        <f t="shared" si="25"/>
        <v>173</v>
      </c>
      <c r="Y386" s="11">
        <f t="shared" si="26"/>
        <v>176.49</v>
      </c>
      <c r="Z386" s="445" t="str">
        <f t="shared" si="27"/>
        <v>€173.00 to €176.49</v>
      </c>
      <c r="AA386" s="446">
        <f t="shared" si="28"/>
        <v>0</v>
      </c>
      <c r="AB386" s="28">
        <f t="shared" si="29"/>
        <v>5.58</v>
      </c>
      <c r="AC386" s="29">
        <f t="shared" si="30"/>
        <v>39</v>
      </c>
      <c r="AD386" s="18" t="str">
        <f t="shared" si="31"/>
        <v>€173.00 to €176.49</v>
      </c>
    </row>
    <row r="387" spans="1:30" s="18" customFormat="1" ht="21" customHeight="1" x14ac:dyDescent="0.25">
      <c r="A387" s="33">
        <f t="shared" si="33"/>
        <v>12</v>
      </c>
      <c r="B387" s="43"/>
      <c r="D387" s="447" t="str">
        <f t="shared" si="23"/>
        <v>€169.50 to €172.99</v>
      </c>
      <c r="E387" s="448"/>
      <c r="F387" s="6">
        <f t="shared" si="32"/>
        <v>5.08</v>
      </c>
      <c r="G387" s="7">
        <f t="shared" si="24"/>
        <v>35.5</v>
      </c>
      <c r="H387" s="19"/>
      <c r="I387" s="43"/>
      <c r="J387" s="43"/>
      <c r="X387" s="11">
        <f t="shared" si="25"/>
        <v>169.5</v>
      </c>
      <c r="Y387" s="11">
        <f t="shared" si="26"/>
        <v>172.99</v>
      </c>
      <c r="Z387" s="445" t="str">
        <f t="shared" si="27"/>
        <v>€169.50 to €172.99</v>
      </c>
      <c r="AA387" s="446">
        <f t="shared" si="28"/>
        <v>0</v>
      </c>
      <c r="AB387" s="28">
        <f t="shared" si="29"/>
        <v>5.08</v>
      </c>
      <c r="AC387" s="29">
        <f t="shared" si="30"/>
        <v>35.5</v>
      </c>
      <c r="AD387" s="18" t="str">
        <f t="shared" si="31"/>
        <v>€169.50 to €172.99</v>
      </c>
    </row>
    <row r="388" spans="1:30" s="18" customFormat="1" ht="21" customHeight="1" x14ac:dyDescent="0.25">
      <c r="A388" s="33">
        <f t="shared" si="33"/>
        <v>13</v>
      </c>
      <c r="B388" s="43"/>
      <c r="D388" s="447" t="str">
        <f t="shared" si="23"/>
        <v>€166.00 to €169.49</v>
      </c>
      <c r="E388" s="448"/>
      <c r="F388" s="6">
        <f t="shared" si="32"/>
        <v>4.58</v>
      </c>
      <c r="G388" s="7">
        <f t="shared" si="24"/>
        <v>32</v>
      </c>
      <c r="H388" s="19"/>
      <c r="I388" s="43"/>
      <c r="J388" s="43"/>
      <c r="X388" s="11">
        <f t="shared" si="25"/>
        <v>166</v>
      </c>
      <c r="Y388" s="11">
        <f t="shared" si="26"/>
        <v>169.49</v>
      </c>
      <c r="Z388" s="445" t="str">
        <f t="shared" si="27"/>
        <v>€166.00 to €169.49</v>
      </c>
      <c r="AA388" s="446">
        <f t="shared" si="28"/>
        <v>0</v>
      </c>
      <c r="AB388" s="28">
        <f t="shared" si="29"/>
        <v>4.58</v>
      </c>
      <c r="AC388" s="29">
        <f t="shared" si="30"/>
        <v>32</v>
      </c>
      <c r="AD388" s="18" t="str">
        <f t="shared" si="31"/>
        <v>€166.00 to €169.49</v>
      </c>
    </row>
    <row r="389" spans="1:30" s="18" customFormat="1" ht="21" customHeight="1" x14ac:dyDescent="0.25">
      <c r="A389" s="33">
        <f t="shared" si="33"/>
        <v>14</v>
      </c>
      <c r="B389" s="43"/>
      <c r="D389" s="447" t="str">
        <f t="shared" si="23"/>
        <v>€162.50 to €165.99</v>
      </c>
      <c r="E389" s="448"/>
      <c r="F389" s="6">
        <f t="shared" si="32"/>
        <v>4.08</v>
      </c>
      <c r="G389" s="7">
        <f t="shared" si="24"/>
        <v>28.5</v>
      </c>
      <c r="H389" s="19"/>
      <c r="I389" s="43"/>
      <c r="J389" s="43"/>
      <c r="X389" s="11">
        <f t="shared" si="25"/>
        <v>162.5</v>
      </c>
      <c r="Y389" s="11">
        <f t="shared" si="26"/>
        <v>165.99</v>
      </c>
      <c r="Z389" s="445" t="str">
        <f t="shared" si="27"/>
        <v>€162.50 to €165.99</v>
      </c>
      <c r="AA389" s="446">
        <f t="shared" si="28"/>
        <v>0</v>
      </c>
      <c r="AB389" s="28">
        <f t="shared" si="29"/>
        <v>4.08</v>
      </c>
      <c r="AC389" s="29">
        <f t="shared" si="30"/>
        <v>28.5</v>
      </c>
      <c r="AD389" s="18" t="str">
        <f t="shared" si="31"/>
        <v>€162.50 to €165.99</v>
      </c>
    </row>
    <row r="390" spans="1:30" s="18" customFormat="1" ht="21" customHeight="1" x14ac:dyDescent="0.25">
      <c r="A390" s="33">
        <f t="shared" si="33"/>
        <v>15</v>
      </c>
      <c r="B390" s="43"/>
      <c r="D390" s="447" t="str">
        <f t="shared" si="23"/>
        <v>€159.00 to €162.49</v>
      </c>
      <c r="E390" s="448"/>
      <c r="F390" s="6">
        <f t="shared" si="32"/>
        <v>3.5799999999999996</v>
      </c>
      <c r="G390" s="7">
        <f t="shared" si="24"/>
        <v>25</v>
      </c>
      <c r="H390" s="19"/>
      <c r="I390" s="43"/>
      <c r="J390" s="43"/>
      <c r="X390" s="11">
        <f t="shared" si="25"/>
        <v>159</v>
      </c>
      <c r="Y390" s="11">
        <f t="shared" si="26"/>
        <v>162.49</v>
      </c>
      <c r="Z390" s="445" t="str">
        <f t="shared" si="27"/>
        <v>€159.00 to €162.49</v>
      </c>
      <c r="AA390" s="446">
        <f t="shared" si="28"/>
        <v>0</v>
      </c>
      <c r="AB390" s="28">
        <f t="shared" si="29"/>
        <v>3.5799999999999996</v>
      </c>
      <c r="AC390" s="29">
        <f t="shared" si="30"/>
        <v>25</v>
      </c>
      <c r="AD390" s="18" t="str">
        <f t="shared" si="31"/>
        <v>€159.00 to €162.49</v>
      </c>
    </row>
    <row r="391" spans="1:30" s="18" customFormat="1" ht="21" customHeight="1" x14ac:dyDescent="0.25">
      <c r="A391" s="33">
        <f t="shared" si="33"/>
        <v>16</v>
      </c>
      <c r="B391" s="43"/>
      <c r="D391" s="447" t="str">
        <f t="shared" si="23"/>
        <v>€155.50 to €158.99</v>
      </c>
      <c r="E391" s="448"/>
      <c r="F391" s="6">
        <f t="shared" si="32"/>
        <v>3.0799999999999996</v>
      </c>
      <c r="G391" s="7">
        <f t="shared" si="24"/>
        <v>21.5</v>
      </c>
      <c r="H391" s="19"/>
      <c r="I391" s="43"/>
      <c r="J391" s="43"/>
      <c r="X391" s="11">
        <f t="shared" si="25"/>
        <v>155.5</v>
      </c>
      <c r="Y391" s="11">
        <f t="shared" si="26"/>
        <v>158.99</v>
      </c>
      <c r="Z391" s="445" t="str">
        <f t="shared" si="27"/>
        <v>€155.50 to €158.99</v>
      </c>
      <c r="AA391" s="446">
        <f t="shared" si="28"/>
        <v>0</v>
      </c>
      <c r="AB391" s="28">
        <f t="shared" si="29"/>
        <v>3.0799999999999996</v>
      </c>
      <c r="AC391" s="29">
        <f t="shared" si="30"/>
        <v>21.5</v>
      </c>
      <c r="AD391" s="18" t="str">
        <f t="shared" si="31"/>
        <v>€155.50 to €158.99</v>
      </c>
    </row>
    <row r="392" spans="1:30" s="18" customFormat="1" ht="21" customHeight="1" x14ac:dyDescent="0.25">
      <c r="A392" s="33">
        <f t="shared" si="33"/>
        <v>17</v>
      </c>
      <c r="B392" s="43"/>
      <c r="D392" s="447" t="str">
        <f t="shared" si="23"/>
        <v>€152.00 to €155.49</v>
      </c>
      <c r="E392" s="448"/>
      <c r="F392" s="6">
        <f t="shared" si="32"/>
        <v>2.5799999999999996</v>
      </c>
      <c r="G392" s="7">
        <f t="shared" si="24"/>
        <v>18</v>
      </c>
      <c r="H392" s="19"/>
      <c r="I392" s="43"/>
      <c r="J392" s="43"/>
      <c r="X392" s="11">
        <f t="shared" si="25"/>
        <v>152</v>
      </c>
      <c r="Y392" s="11">
        <f t="shared" si="26"/>
        <v>155.49</v>
      </c>
      <c r="Z392" s="445" t="str">
        <f t="shared" si="27"/>
        <v>€152.00 to €155.49</v>
      </c>
      <c r="AA392" s="446">
        <f t="shared" si="28"/>
        <v>0</v>
      </c>
      <c r="AB392" s="28">
        <f t="shared" si="29"/>
        <v>2.5799999999999996</v>
      </c>
      <c r="AC392" s="29">
        <f t="shared" si="30"/>
        <v>18</v>
      </c>
      <c r="AD392" s="18" t="str">
        <f t="shared" si="31"/>
        <v>€152.00 to €155.49</v>
      </c>
    </row>
    <row r="393" spans="1:30" s="18" customFormat="1" ht="21" customHeight="1" x14ac:dyDescent="0.25">
      <c r="A393" s="33">
        <f t="shared" si="33"/>
        <v>18</v>
      </c>
      <c r="B393" s="43"/>
      <c r="D393" s="447" t="str">
        <f t="shared" si="23"/>
        <v>€148.50 to €151.99</v>
      </c>
      <c r="E393" s="448"/>
      <c r="F393" s="6">
        <f t="shared" si="32"/>
        <v>2.0799999999999996</v>
      </c>
      <c r="G393" s="7">
        <f t="shared" si="24"/>
        <v>14.5</v>
      </c>
      <c r="H393" s="19"/>
      <c r="I393" s="43"/>
      <c r="J393" s="43"/>
      <c r="X393" s="11">
        <f t="shared" si="25"/>
        <v>148.5</v>
      </c>
      <c r="Y393" s="11">
        <f t="shared" si="26"/>
        <v>151.99</v>
      </c>
      <c r="Z393" s="445" t="str">
        <f t="shared" si="27"/>
        <v>€148.50 to €151.99</v>
      </c>
      <c r="AA393" s="446">
        <f t="shared" si="28"/>
        <v>0</v>
      </c>
      <c r="AB393" s="28">
        <f t="shared" si="29"/>
        <v>2.0799999999999996</v>
      </c>
      <c r="AC393" s="29">
        <f t="shared" si="30"/>
        <v>14.5</v>
      </c>
      <c r="AD393" s="18" t="str">
        <f t="shared" si="31"/>
        <v>€148.50 to €151.99</v>
      </c>
    </row>
    <row r="394" spans="1:30" s="18" customFormat="1" ht="21" customHeight="1" x14ac:dyDescent="0.25">
      <c r="A394" s="33">
        <f t="shared" si="33"/>
        <v>19</v>
      </c>
      <c r="B394" s="43"/>
      <c r="D394" s="447" t="str">
        <f t="shared" si="23"/>
        <v>€145.00 to €148.49</v>
      </c>
      <c r="E394" s="448"/>
      <c r="F394" s="6">
        <f t="shared" si="32"/>
        <v>1.58</v>
      </c>
      <c r="G394" s="7">
        <f t="shared" si="24"/>
        <v>11</v>
      </c>
      <c r="H394" s="19"/>
      <c r="I394" s="43"/>
      <c r="J394" s="43"/>
      <c r="X394" s="11">
        <f t="shared" si="25"/>
        <v>145</v>
      </c>
      <c r="Y394" s="11">
        <f t="shared" si="26"/>
        <v>148.49</v>
      </c>
      <c r="Z394" s="445" t="str">
        <f t="shared" si="27"/>
        <v>€145.00 to €148.49</v>
      </c>
      <c r="AA394" s="446">
        <f t="shared" si="28"/>
        <v>0</v>
      </c>
      <c r="AB394" s="28">
        <f t="shared" si="29"/>
        <v>1.58</v>
      </c>
      <c r="AC394" s="29">
        <f t="shared" si="30"/>
        <v>11</v>
      </c>
      <c r="AD394" s="18" t="str">
        <f t="shared" si="31"/>
        <v>€145.00 to €148.49</v>
      </c>
    </row>
    <row r="395" spans="1:30" s="18" customFormat="1" ht="21" customHeight="1" thickBot="1" x14ac:dyDescent="0.3">
      <c r="A395" s="33">
        <f t="shared" si="33"/>
        <v>20</v>
      </c>
      <c r="B395" s="43"/>
      <c r="D395" s="447" t="str">
        <f t="shared" si="23"/>
        <v>€141.50 to €144.99</v>
      </c>
      <c r="E395" s="448"/>
      <c r="F395" s="6">
        <f t="shared" ref="F395:F396" si="34">IF(G395="Nil","Nil",ROUNDUP(G395/7,2))</f>
        <v>1.08</v>
      </c>
      <c r="G395" s="7">
        <f t="shared" si="24"/>
        <v>7.5</v>
      </c>
      <c r="H395" s="19"/>
      <c r="I395" s="43"/>
      <c r="J395" s="43"/>
      <c r="X395" s="11">
        <f t="shared" si="25"/>
        <v>141.5</v>
      </c>
      <c r="Y395" s="11">
        <f t="shared" si="26"/>
        <v>144.99</v>
      </c>
      <c r="Z395" s="445" t="str">
        <f t="shared" si="27"/>
        <v>€141.50 to €144.99</v>
      </c>
      <c r="AA395" s="446">
        <f t="shared" si="28"/>
        <v>0</v>
      </c>
      <c r="AB395" s="28">
        <f t="shared" si="29"/>
        <v>1.08</v>
      </c>
      <c r="AC395" s="29">
        <f t="shared" si="30"/>
        <v>7.5</v>
      </c>
      <c r="AD395" s="18" t="str">
        <f t="shared" si="31"/>
        <v>€141.50 to €144.99</v>
      </c>
    </row>
    <row r="396" spans="1:30" s="18" customFormat="1" ht="21" customHeight="1" x14ac:dyDescent="0.25">
      <c r="A396" s="33">
        <f t="shared" si="33"/>
        <v>21</v>
      </c>
      <c r="B396" s="43"/>
      <c r="D396" s="447" t="str">
        <f t="shared" si="23"/>
        <v>€138.00 to €141.49</v>
      </c>
      <c r="E396" s="448"/>
      <c r="F396" s="6">
        <f t="shared" si="34"/>
        <v>0.57999999999999996</v>
      </c>
      <c r="G396" s="7">
        <f t="shared" si="24"/>
        <v>4</v>
      </c>
      <c r="H396" s="19"/>
      <c r="I396" s="43"/>
      <c r="J396" s="43"/>
      <c r="K396" s="434" t="s">
        <v>262</v>
      </c>
      <c r="L396" s="435"/>
      <c r="X396" s="11">
        <f t="shared" si="25"/>
        <v>138</v>
      </c>
      <c r="Y396" s="11">
        <f t="shared" si="26"/>
        <v>141.49</v>
      </c>
      <c r="Z396" s="445" t="str">
        <f t="shared" si="27"/>
        <v>€138.00 to €141.49</v>
      </c>
      <c r="AA396" s="446">
        <f t="shared" si="28"/>
        <v>0</v>
      </c>
      <c r="AB396" s="28">
        <f t="shared" si="29"/>
        <v>0.57999999999999996</v>
      </c>
      <c r="AC396" s="29">
        <f t="shared" si="30"/>
        <v>4</v>
      </c>
      <c r="AD396" s="18" t="str">
        <f t="shared" si="31"/>
        <v>€138.00 to €141.49</v>
      </c>
    </row>
    <row r="397" spans="1:30" s="18" customFormat="1" ht="21" customHeight="1" thickBot="1" x14ac:dyDescent="0.3">
      <c r="A397" s="33">
        <f t="shared" si="33"/>
        <v>22</v>
      </c>
      <c r="B397" s="43"/>
      <c r="D397" s="503" t="str">
        <f t="shared" si="23"/>
        <v>€137.99 or less</v>
      </c>
      <c r="E397" s="504"/>
      <c r="F397" s="37" t="str">
        <f t="shared" ref="F397" si="35">IF(G397="Nil","Nil",ROUNDUP(G397/7,2))</f>
        <v>Nil</v>
      </c>
      <c r="G397" s="8" t="str">
        <f t="shared" si="24"/>
        <v>Nil</v>
      </c>
      <c r="H397" s="19"/>
      <c r="I397" s="43"/>
      <c r="J397" s="43"/>
      <c r="K397" s="436"/>
      <c r="L397" s="437"/>
      <c r="X397" s="11">
        <f t="shared" si="25"/>
        <v>0</v>
      </c>
      <c r="Y397" s="11">
        <f t="shared" si="26"/>
        <v>137.99</v>
      </c>
      <c r="Z397" s="729" t="str">
        <f t="shared" si="27"/>
        <v>€137.99 or less</v>
      </c>
      <c r="AA397" s="730">
        <f t="shared" si="28"/>
        <v>0</v>
      </c>
      <c r="AB397" s="36">
        <f t="shared" si="29"/>
        <v>0</v>
      </c>
      <c r="AC397" s="30">
        <f t="shared" si="30"/>
        <v>0</v>
      </c>
      <c r="AD397" s="18" t="str">
        <f t="shared" si="31"/>
        <v>€137.99 or any lesser amount</v>
      </c>
    </row>
    <row r="398" spans="1:30" s="18" customFormat="1" ht="7.5" customHeight="1" x14ac:dyDescent="0.25">
      <c r="B398" s="43"/>
      <c r="C398" s="11"/>
      <c r="D398" s="11"/>
      <c r="E398" s="11"/>
      <c r="F398" s="11"/>
      <c r="G398" s="11"/>
      <c r="H398" s="19"/>
      <c r="I398" s="43"/>
      <c r="J398" s="43"/>
    </row>
    <row r="399" spans="1:30" s="18" customFormat="1" ht="15.75" x14ac:dyDescent="0.25">
      <c r="B399" s="59"/>
      <c r="C399" s="39"/>
      <c r="H399" s="20"/>
      <c r="I399" s="59"/>
      <c r="J399" s="59"/>
      <c r="P399" s="39"/>
    </row>
    <row r="400" spans="1:30" s="18" customFormat="1" ht="15.75" x14ac:dyDescent="0.25">
      <c r="B400" s="59"/>
      <c r="H400" s="20"/>
      <c r="I400" s="59"/>
      <c r="J400" s="59"/>
    </row>
    <row r="403" spans="2:2" x14ac:dyDescent="0.25">
      <c r="B403" s="112"/>
    </row>
    <row r="404" spans="2:2" x14ac:dyDescent="0.25">
      <c r="B404" s="112"/>
    </row>
    <row r="405" spans="2:2" x14ac:dyDescent="0.25">
      <c r="B405" s="112"/>
    </row>
    <row r="406" spans="2:2" x14ac:dyDescent="0.25">
      <c r="B406" s="112"/>
    </row>
    <row r="407" spans="2:2" x14ac:dyDescent="0.25">
      <c r="B407" s="112"/>
    </row>
    <row r="408" spans="2:2" x14ac:dyDescent="0.25">
      <c r="B408" s="112"/>
    </row>
    <row r="409" spans="2:2" x14ac:dyDescent="0.25">
      <c r="B409" s="112"/>
    </row>
    <row r="410" spans="2:2" x14ac:dyDescent="0.25">
      <c r="B410" s="112"/>
    </row>
    <row r="411" spans="2:2" x14ac:dyDescent="0.25">
      <c r="B411" s="112"/>
    </row>
    <row r="412" spans="2:2" x14ac:dyDescent="0.25">
      <c r="B412" s="112"/>
    </row>
    <row r="413" spans="2:2" x14ac:dyDescent="0.25">
      <c r="B413" s="112"/>
    </row>
    <row r="414" spans="2:2" x14ac:dyDescent="0.25">
      <c r="B414" s="112"/>
    </row>
    <row r="415" spans="2:2" x14ac:dyDescent="0.25">
      <c r="B415" s="112"/>
    </row>
    <row r="416" spans="2:2" x14ac:dyDescent="0.25">
      <c r="B416" s="112"/>
    </row>
    <row r="417" spans="2:2" x14ac:dyDescent="0.25">
      <c r="B417" s="112"/>
    </row>
    <row r="418" spans="2:2" x14ac:dyDescent="0.25">
      <c r="B418" s="112"/>
    </row>
    <row r="419" spans="2:2" x14ac:dyDescent="0.25">
      <c r="B419" s="112"/>
    </row>
    <row r="420" spans="2:2" x14ac:dyDescent="0.25">
      <c r="B420" s="112"/>
    </row>
    <row r="421" spans="2:2" x14ac:dyDescent="0.25">
      <c r="B421" s="112"/>
    </row>
    <row r="422" spans="2:2" x14ac:dyDescent="0.25">
      <c r="B422" s="112"/>
    </row>
    <row r="423" spans="2:2" x14ac:dyDescent="0.25">
      <c r="B423" s="112"/>
    </row>
    <row r="424" spans="2:2" x14ac:dyDescent="0.25">
      <c r="B424" s="112"/>
    </row>
    <row r="425" spans="2:2" x14ac:dyDescent="0.25">
      <c r="B425" s="112"/>
    </row>
  </sheetData>
  <sheetProtection password="DBC0" sheet="1" objects="1" scenarios="1" selectLockedCells="1"/>
  <mergeCells count="519">
    <mergeCell ref="D5:H5"/>
    <mergeCell ref="K396:L397"/>
    <mergeCell ref="K279:L280"/>
    <mergeCell ref="K244:L245"/>
    <mergeCell ref="K177:L178"/>
    <mergeCell ref="K131:L132"/>
    <mergeCell ref="K95:L96"/>
    <mergeCell ref="K54:L55"/>
    <mergeCell ref="K203:L204"/>
    <mergeCell ref="K333:L334"/>
    <mergeCell ref="C141:E141"/>
    <mergeCell ref="F134:H134"/>
    <mergeCell ref="F133:H133"/>
    <mergeCell ref="C138:E138"/>
    <mergeCell ref="C125:E125"/>
    <mergeCell ref="C123:E123"/>
    <mergeCell ref="C53:G53"/>
    <mergeCell ref="C93:H93"/>
    <mergeCell ref="C91:H91"/>
    <mergeCell ref="C58:E58"/>
    <mergeCell ref="F58:G58"/>
    <mergeCell ref="C63:H63"/>
    <mergeCell ref="C61:H61"/>
    <mergeCell ref="F118:H118"/>
    <mergeCell ref="Z310:AA310"/>
    <mergeCell ref="Z350:AA350"/>
    <mergeCell ref="Z363:AA363"/>
    <mergeCell ref="Z337:AC337"/>
    <mergeCell ref="Z341:AA341"/>
    <mergeCell ref="Z346:AA346"/>
    <mergeCell ref="Z313:AA313"/>
    <mergeCell ref="Z314:AA314"/>
    <mergeCell ref="F117:H117"/>
    <mergeCell ref="Z308:AA308"/>
    <mergeCell ref="D261:G261"/>
    <mergeCell ref="D258:G258"/>
    <mergeCell ref="D255:G255"/>
    <mergeCell ref="Z304:AA304"/>
    <mergeCell ref="D280:H280"/>
    <mergeCell ref="D304:E304"/>
    <mergeCell ref="D294:G294"/>
    <mergeCell ref="D295:G295"/>
    <mergeCell ref="D297:E297"/>
    <mergeCell ref="Z303:AA303"/>
    <mergeCell ref="F296:G296"/>
    <mergeCell ref="C288:H288"/>
    <mergeCell ref="C291:H291"/>
    <mergeCell ref="D296:E296"/>
    <mergeCell ref="D275:H275"/>
    <mergeCell ref="C229:F229"/>
    <mergeCell ref="G225:H226"/>
    <mergeCell ref="Z299:AA299"/>
    <mergeCell ref="C231:H231"/>
    <mergeCell ref="C226:F226"/>
    <mergeCell ref="E235:H235"/>
    <mergeCell ref="C233:D233"/>
    <mergeCell ref="D256:G256"/>
    <mergeCell ref="D272:G272"/>
    <mergeCell ref="D267:H267"/>
    <mergeCell ref="C243:H243"/>
    <mergeCell ref="D248:G248"/>
    <mergeCell ref="D251:G251"/>
    <mergeCell ref="C289:H289"/>
    <mergeCell ref="Z295:AC295"/>
    <mergeCell ref="Z296:AA296"/>
    <mergeCell ref="C285:H285"/>
    <mergeCell ref="D273:G273"/>
    <mergeCell ref="C286:H286"/>
    <mergeCell ref="G229:H229"/>
    <mergeCell ref="G228:H228"/>
    <mergeCell ref="G227:H227"/>
    <mergeCell ref="C245:C246"/>
    <mergeCell ref="Z347:AA347"/>
    <mergeCell ref="Z312:AA312"/>
    <mergeCell ref="Z311:AA311"/>
    <mergeCell ref="Z317:AA317"/>
    <mergeCell ref="Z329:AA329"/>
    <mergeCell ref="Z343:AA343"/>
    <mergeCell ref="Z325:AA325"/>
    <mergeCell ref="Z342:AA342"/>
    <mergeCell ref="Z349:AA349"/>
    <mergeCell ref="Z345:AA345"/>
    <mergeCell ref="Z338:AC338"/>
    <mergeCell ref="Z339:AA339"/>
    <mergeCell ref="AB339:AC339"/>
    <mergeCell ref="Z340:AA340"/>
    <mergeCell ref="Z336:AC336"/>
    <mergeCell ref="Z318:AA318"/>
    <mergeCell ref="D324:E324"/>
    <mergeCell ref="C290:H290"/>
    <mergeCell ref="F249:G249"/>
    <mergeCell ref="D249:E249"/>
    <mergeCell ref="C223:F223"/>
    <mergeCell ref="C240:H240"/>
    <mergeCell ref="C237:H237"/>
    <mergeCell ref="C234:D234"/>
    <mergeCell ref="C235:D235"/>
    <mergeCell ref="D318:E318"/>
    <mergeCell ref="D323:E323"/>
    <mergeCell ref="D302:E302"/>
    <mergeCell ref="D301:E301"/>
    <mergeCell ref="D314:E314"/>
    <mergeCell ref="D321:E321"/>
    <mergeCell ref="D322:E322"/>
    <mergeCell ref="D319:E319"/>
    <mergeCell ref="D320:E320"/>
    <mergeCell ref="D310:E310"/>
    <mergeCell ref="D309:E309"/>
    <mergeCell ref="D312:E312"/>
    <mergeCell ref="D311:E311"/>
    <mergeCell ref="D313:E313"/>
    <mergeCell ref="D315:E315"/>
    <mergeCell ref="Z301:AA301"/>
    <mergeCell ref="D300:E300"/>
    <mergeCell ref="Z297:AA297"/>
    <mergeCell ref="Z305:AA305"/>
    <mergeCell ref="Z306:AA306"/>
    <mergeCell ref="Z307:AA307"/>
    <mergeCell ref="Z298:AA298"/>
    <mergeCell ref="Z300:AA300"/>
    <mergeCell ref="C292:H292"/>
    <mergeCell ref="D293:G293"/>
    <mergeCell ref="D303:E303"/>
    <mergeCell ref="D316:E316"/>
    <mergeCell ref="D308:E308"/>
    <mergeCell ref="D307:E307"/>
    <mergeCell ref="D306:E306"/>
    <mergeCell ref="D305:E305"/>
    <mergeCell ref="D298:E298"/>
    <mergeCell ref="D299:E299"/>
    <mergeCell ref="C190:F190"/>
    <mergeCell ref="C185:F185"/>
    <mergeCell ref="C221:F221"/>
    <mergeCell ref="C228:F228"/>
    <mergeCell ref="E234:H234"/>
    <mergeCell ref="F204:H204"/>
    <mergeCell ref="C206:E206"/>
    <mergeCell ref="C204:E204"/>
    <mergeCell ref="H184:H185"/>
    <mergeCell ref="G184:G185"/>
    <mergeCell ref="C197:F197"/>
    <mergeCell ref="C199:F199"/>
    <mergeCell ref="C232:H232"/>
    <mergeCell ref="C216:E216"/>
    <mergeCell ref="H195:H196"/>
    <mergeCell ref="F206:H206"/>
    <mergeCell ref="C227:F227"/>
    <mergeCell ref="F143:H143"/>
    <mergeCell ref="D268:G268"/>
    <mergeCell ref="Z309:AA309"/>
    <mergeCell ref="D279:H279"/>
    <mergeCell ref="C147:E147"/>
    <mergeCell ref="C148:H148"/>
    <mergeCell ref="F66:H66"/>
    <mergeCell ref="F47:H47"/>
    <mergeCell ref="F127:H127"/>
    <mergeCell ref="F70:H70"/>
    <mergeCell ref="F111:H111"/>
    <mergeCell ref="C104:E104"/>
    <mergeCell ref="C79:E79"/>
    <mergeCell ref="C51:H51"/>
    <mergeCell ref="C85:H85"/>
    <mergeCell ref="C84:H84"/>
    <mergeCell ref="F76:H76"/>
    <mergeCell ref="C80:E80"/>
    <mergeCell ref="C77:E77"/>
    <mergeCell ref="F97:H97"/>
    <mergeCell ref="F82:H82"/>
    <mergeCell ref="C78:E78"/>
    <mergeCell ref="C76:E76"/>
    <mergeCell ref="C241:H241"/>
    <mergeCell ref="C144:E144"/>
    <mergeCell ref="C121:E121"/>
    <mergeCell ref="C150:E150"/>
    <mergeCell ref="C134:E134"/>
    <mergeCell ref="C146:E146"/>
    <mergeCell ref="F146:H146"/>
    <mergeCell ref="C100:H100"/>
    <mergeCell ref="C105:E105"/>
    <mergeCell ref="F105:H105"/>
    <mergeCell ref="C120:E120"/>
    <mergeCell ref="F108:H109"/>
    <mergeCell ref="C109:E109"/>
    <mergeCell ref="F144:H144"/>
    <mergeCell ref="F104:H104"/>
    <mergeCell ref="C127:E127"/>
    <mergeCell ref="C133:E133"/>
    <mergeCell ref="C140:E140"/>
    <mergeCell ref="C131:H131"/>
    <mergeCell ref="C117:E117"/>
    <mergeCell ref="C136:E136"/>
    <mergeCell ref="C135:E135"/>
    <mergeCell ref="C115:H115"/>
    <mergeCell ref="C143:E143"/>
    <mergeCell ref="C124:E124"/>
    <mergeCell ref="F141:H142"/>
    <mergeCell ref="Z315:AA315"/>
    <mergeCell ref="Z316:AA316"/>
    <mergeCell ref="Z293:AC293"/>
    <mergeCell ref="Z294:AC294"/>
    <mergeCell ref="D43:H43"/>
    <mergeCell ref="F65:H65"/>
    <mergeCell ref="F125:H125"/>
    <mergeCell ref="F124:H124"/>
    <mergeCell ref="C66:E66"/>
    <mergeCell ref="F150:H150"/>
    <mergeCell ref="F119:H119"/>
    <mergeCell ref="F137:H137"/>
    <mergeCell ref="F136:H136"/>
    <mergeCell ref="C129:H129"/>
    <mergeCell ref="C122:E122"/>
    <mergeCell ref="F121:H121"/>
    <mergeCell ref="F120:H120"/>
    <mergeCell ref="F140:H140"/>
    <mergeCell ref="F135:H135"/>
    <mergeCell ref="F139:H139"/>
    <mergeCell ref="F138:H138"/>
    <mergeCell ref="AB296:AC296"/>
    <mergeCell ref="Z302:AA302"/>
    <mergeCell ref="Z354:AA354"/>
    <mergeCell ref="Z355:AA355"/>
    <mergeCell ref="Z376:AA376"/>
    <mergeCell ref="Z378:AA378"/>
    <mergeCell ref="Z374:AA374"/>
    <mergeCell ref="Z362:AA362"/>
    <mergeCell ref="Z361:AA361"/>
    <mergeCell ref="Z356:AA356"/>
    <mergeCell ref="Z357:AA357"/>
    <mergeCell ref="Z358:AA358"/>
    <mergeCell ref="Z359:AA359"/>
    <mergeCell ref="Z375:AA375"/>
    <mergeCell ref="Z364:AA364"/>
    <mergeCell ref="Z371:AC371"/>
    <mergeCell ref="Z372:AC372"/>
    <mergeCell ref="Z377:AA377"/>
    <mergeCell ref="Z373:AC373"/>
    <mergeCell ref="AB374:AC374"/>
    <mergeCell ref="Z367:AA367"/>
    <mergeCell ref="Z368:AA368"/>
    <mergeCell ref="Z365:AA365"/>
    <mergeCell ref="Z391:AA391"/>
    <mergeCell ref="Z392:AA392"/>
    <mergeCell ref="Z383:AA383"/>
    <mergeCell ref="Z394:AA394"/>
    <mergeCell ref="Z397:AA397"/>
    <mergeCell ref="Z384:AA384"/>
    <mergeCell ref="Z393:AA393"/>
    <mergeCell ref="Z396:AA396"/>
    <mergeCell ref="Z385:AA385"/>
    <mergeCell ref="Z386:AA386"/>
    <mergeCell ref="Z387:AA387"/>
    <mergeCell ref="Z388:AA388"/>
    <mergeCell ref="Z389:AA389"/>
    <mergeCell ref="Z390:AA390"/>
    <mergeCell ref="Z382:AA382"/>
    <mergeCell ref="Z379:AA379"/>
    <mergeCell ref="Z381:AA381"/>
    <mergeCell ref="Z360:AA360"/>
    <mergeCell ref="Z344:AA344"/>
    <mergeCell ref="Z331:AA331"/>
    <mergeCell ref="Z332:AA332"/>
    <mergeCell ref="Z334:AA334"/>
    <mergeCell ref="Z319:AA319"/>
    <mergeCell ref="Z320:AA320"/>
    <mergeCell ref="Z321:AA321"/>
    <mergeCell ref="Z322:AA322"/>
    <mergeCell ref="Z330:AA330"/>
    <mergeCell ref="Z326:AA326"/>
    <mergeCell ref="Z327:AA327"/>
    <mergeCell ref="Z328:AA328"/>
    <mergeCell ref="Z323:AA323"/>
    <mergeCell ref="Z324:AA324"/>
    <mergeCell ref="Z333:AA333"/>
    <mergeCell ref="Z348:AA348"/>
    <mergeCell ref="Z380:AA380"/>
    <mergeCell ref="Z351:AA351"/>
    <mergeCell ref="Z352:AA352"/>
    <mergeCell ref="Z353:AA353"/>
    <mergeCell ref="C25:E25"/>
    <mergeCell ref="G21:H21"/>
    <mergeCell ref="C70:E70"/>
    <mergeCell ref="C69:E69"/>
    <mergeCell ref="C72:E72"/>
    <mergeCell ref="C156:E156"/>
    <mergeCell ref="F152:H152"/>
    <mergeCell ref="F151:H151"/>
    <mergeCell ref="C169:G169"/>
    <mergeCell ref="C160:E160"/>
    <mergeCell ref="F154:H154"/>
    <mergeCell ref="C154:E154"/>
    <mergeCell ref="C161:E161"/>
    <mergeCell ref="F164:F166"/>
    <mergeCell ref="C151:E151"/>
    <mergeCell ref="C153:E153"/>
    <mergeCell ref="C158:E158"/>
    <mergeCell ref="C152:E152"/>
    <mergeCell ref="C159:E159"/>
    <mergeCell ref="F153:H153"/>
    <mergeCell ref="C157:E157"/>
    <mergeCell ref="C164:E166"/>
    <mergeCell ref="F156:H156"/>
    <mergeCell ref="C162:E162"/>
    <mergeCell ref="C24:E24"/>
    <mergeCell ref="F26:H26"/>
    <mergeCell ref="F24:H24"/>
    <mergeCell ref="C34:H34"/>
    <mergeCell ref="F32:H32"/>
    <mergeCell ref="C11:D11"/>
    <mergeCell ref="C14:F14"/>
    <mergeCell ref="F74:H74"/>
    <mergeCell ref="F30:H30"/>
    <mergeCell ref="C45:D46"/>
    <mergeCell ref="C44:E44"/>
    <mergeCell ref="C67:E67"/>
    <mergeCell ref="F29:H29"/>
    <mergeCell ref="C65:E65"/>
    <mergeCell ref="F40:H40"/>
    <mergeCell ref="C39:E39"/>
    <mergeCell ref="F39:H39"/>
    <mergeCell ref="C41:E41"/>
    <mergeCell ref="C40:E40"/>
    <mergeCell ref="F44:H44"/>
    <mergeCell ref="C29:E29"/>
    <mergeCell ref="F28:H28"/>
    <mergeCell ref="C21:D21"/>
    <mergeCell ref="F35:H35"/>
    <mergeCell ref="C35:E35"/>
    <mergeCell ref="D33:H33"/>
    <mergeCell ref="F67:H68"/>
    <mergeCell ref="F69:H69"/>
    <mergeCell ref="C54:G54"/>
    <mergeCell ref="F78:H78"/>
    <mergeCell ref="F71:H71"/>
    <mergeCell ref="F73:H73"/>
    <mergeCell ref="F77:H77"/>
    <mergeCell ref="F72:H72"/>
    <mergeCell ref="F41:H41"/>
    <mergeCell ref="F37:H37"/>
    <mergeCell ref="F38:H38"/>
    <mergeCell ref="C36:E38"/>
    <mergeCell ref="F36:H36"/>
    <mergeCell ref="C71:E71"/>
    <mergeCell ref="C68:E68"/>
    <mergeCell ref="C75:E75"/>
    <mergeCell ref="C73:E73"/>
    <mergeCell ref="C74:E74"/>
    <mergeCell ref="C42:H42"/>
    <mergeCell ref="C55:G55"/>
    <mergeCell ref="C142:E142"/>
    <mergeCell ref="C139:E139"/>
    <mergeCell ref="C113:H113"/>
    <mergeCell ref="F102:H102"/>
    <mergeCell ref="D260:G260"/>
    <mergeCell ref="C242:H242"/>
    <mergeCell ref="D254:G254"/>
    <mergeCell ref="D265:G265"/>
    <mergeCell ref="D271:G271"/>
    <mergeCell ref="D262:G262"/>
    <mergeCell ref="E233:H233"/>
    <mergeCell ref="C208:H208"/>
    <mergeCell ref="C196:F196"/>
    <mergeCell ref="F176:H178"/>
    <mergeCell ref="C198:F198"/>
    <mergeCell ref="C203:E203"/>
    <mergeCell ref="C187:F187"/>
    <mergeCell ref="C191:F191"/>
    <mergeCell ref="C194:F194"/>
    <mergeCell ref="C188:F188"/>
    <mergeCell ref="C192:F192"/>
    <mergeCell ref="C189:F189"/>
    <mergeCell ref="C184:F184"/>
    <mergeCell ref="C186:F186"/>
    <mergeCell ref="C137:E137"/>
    <mergeCell ref="C106:E106"/>
    <mergeCell ref="F106:H107"/>
    <mergeCell ref="C47:E49"/>
    <mergeCell ref="F48:H48"/>
    <mergeCell ref="F49:H49"/>
    <mergeCell ref="C119:E119"/>
    <mergeCell ref="F122:H123"/>
    <mergeCell ref="C128:H128"/>
    <mergeCell ref="C118:E118"/>
    <mergeCell ref="C92:E92"/>
    <mergeCell ref="C82:E82"/>
    <mergeCell ref="F75:H75"/>
    <mergeCell ref="C95:H95"/>
    <mergeCell ref="C97:E97"/>
    <mergeCell ref="C108:E108"/>
    <mergeCell ref="C102:E102"/>
    <mergeCell ref="C107:E107"/>
    <mergeCell ref="C111:E111"/>
    <mergeCell ref="F79:H80"/>
    <mergeCell ref="C2:C6"/>
    <mergeCell ref="D2:H2"/>
    <mergeCell ref="D4:H4"/>
    <mergeCell ref="D3:H3"/>
    <mergeCell ref="F31:H31"/>
    <mergeCell ref="C32:E32"/>
    <mergeCell ref="C31:E31"/>
    <mergeCell ref="F25:H25"/>
    <mergeCell ref="C26:E28"/>
    <mergeCell ref="G13:H13"/>
    <mergeCell ref="E20:F20"/>
    <mergeCell ref="G20:H20"/>
    <mergeCell ref="F27:H27"/>
    <mergeCell ref="E21:F21"/>
    <mergeCell ref="C30:E30"/>
    <mergeCell ref="C13:F13"/>
    <mergeCell ref="C16:F16"/>
    <mergeCell ref="G19:H19"/>
    <mergeCell ref="C19:D19"/>
    <mergeCell ref="C20:D20"/>
    <mergeCell ref="E19:F19"/>
    <mergeCell ref="C7:H7"/>
    <mergeCell ref="C8:H8"/>
    <mergeCell ref="G14:H14"/>
    <mergeCell ref="D361:E361"/>
    <mergeCell ref="D387:E387"/>
    <mergeCell ref="D383:E383"/>
    <mergeCell ref="D378:E378"/>
    <mergeCell ref="D365:E365"/>
    <mergeCell ref="D364:E364"/>
    <mergeCell ref="D377:E377"/>
    <mergeCell ref="D362:E362"/>
    <mergeCell ref="D317:E317"/>
    <mergeCell ref="D325:E325"/>
    <mergeCell ref="D328:E328"/>
    <mergeCell ref="D349:E349"/>
    <mergeCell ref="D346:E346"/>
    <mergeCell ref="D348:E348"/>
    <mergeCell ref="D345:E345"/>
    <mergeCell ref="D359:E359"/>
    <mergeCell ref="D326:E326"/>
    <mergeCell ref="D332:E332"/>
    <mergeCell ref="D333:E333"/>
    <mergeCell ref="D327:E327"/>
    <mergeCell ref="D331:E331"/>
    <mergeCell ref="D330:E330"/>
    <mergeCell ref="D329:E329"/>
    <mergeCell ref="D336:G336"/>
    <mergeCell ref="D334:E334"/>
    <mergeCell ref="D357:E357"/>
    <mergeCell ref="D360:E360"/>
    <mergeCell ref="D356:E356"/>
    <mergeCell ref="D354:E354"/>
    <mergeCell ref="D341:E341"/>
    <mergeCell ref="D355:E355"/>
    <mergeCell ref="D352:E352"/>
    <mergeCell ref="D351:E351"/>
    <mergeCell ref="D342:E342"/>
    <mergeCell ref="D358:E358"/>
    <mergeCell ref="D343:E343"/>
    <mergeCell ref="D340:E340"/>
    <mergeCell ref="D337:G337"/>
    <mergeCell ref="F339:G339"/>
    <mergeCell ref="D338:G338"/>
    <mergeCell ref="D347:E347"/>
    <mergeCell ref="D339:E339"/>
    <mergeCell ref="D344:E344"/>
    <mergeCell ref="D394:E394"/>
    <mergeCell ref="D366:E366"/>
    <mergeCell ref="D388:E388"/>
    <mergeCell ref="D391:E391"/>
    <mergeCell ref="D381:E381"/>
    <mergeCell ref="D386:E386"/>
    <mergeCell ref="D389:E389"/>
    <mergeCell ref="D393:E393"/>
    <mergeCell ref="D376:E376"/>
    <mergeCell ref="D390:E390"/>
    <mergeCell ref="D380:E380"/>
    <mergeCell ref="D384:E384"/>
    <mergeCell ref="F180:H180"/>
    <mergeCell ref="C193:F193"/>
    <mergeCell ref="C195:F195"/>
    <mergeCell ref="G182:H182"/>
    <mergeCell ref="C172:G172"/>
    <mergeCell ref="G195:G196"/>
    <mergeCell ref="D397:E397"/>
    <mergeCell ref="F374:G374"/>
    <mergeCell ref="D363:E363"/>
    <mergeCell ref="D374:E374"/>
    <mergeCell ref="D368:E368"/>
    <mergeCell ref="D371:G371"/>
    <mergeCell ref="D373:G373"/>
    <mergeCell ref="D382:E382"/>
    <mergeCell ref="D270:H270"/>
    <mergeCell ref="D379:E379"/>
    <mergeCell ref="D392:E392"/>
    <mergeCell ref="D385:E385"/>
    <mergeCell ref="D375:E375"/>
    <mergeCell ref="D353:E353"/>
    <mergeCell ref="D350:E350"/>
    <mergeCell ref="D372:G372"/>
    <mergeCell ref="D367:E367"/>
    <mergeCell ref="D396:E396"/>
    <mergeCell ref="K13:L14"/>
    <mergeCell ref="D244:H244"/>
    <mergeCell ref="D263:E263"/>
    <mergeCell ref="F263:G263"/>
    <mergeCell ref="H164:H165"/>
    <mergeCell ref="Z366:AA366"/>
    <mergeCell ref="D395:E395"/>
    <mergeCell ref="Z395:AA395"/>
    <mergeCell ref="C173:G173"/>
    <mergeCell ref="C176:E178"/>
    <mergeCell ref="C171:G171"/>
    <mergeCell ref="C170:G170"/>
    <mergeCell ref="F203:H203"/>
    <mergeCell ref="C209:H209"/>
    <mergeCell ref="C201:H201"/>
    <mergeCell ref="C174:G174"/>
    <mergeCell ref="C225:F225"/>
    <mergeCell ref="C224:F224"/>
    <mergeCell ref="G221:H221"/>
    <mergeCell ref="C219:G219"/>
    <mergeCell ref="G224:H224"/>
    <mergeCell ref="C222:F222"/>
    <mergeCell ref="G222:H223"/>
    <mergeCell ref="C180:E180"/>
  </mergeCells>
  <phoneticPr fontId="3" type="noConversion"/>
  <dataValidations count="3">
    <dataValidation type="decimal" operator="greaterThanOrEqual" allowBlank="1" showInputMessage="1" showErrorMessage="1" sqref="H54 F67:H80 F106:H109 F143:H144 F124:H125 F151:H154 F159:F162 F118:H122 F134:H141 G197:H198 G227:H228 G222:H225 G184:H184 G186:H195">
      <formula1>0</formula1>
    </dataValidation>
    <dataValidation type="decimal" allowBlank="1" showInputMessage="1" showErrorMessage="1" sqref="F105:H105">
      <formula1>0</formula1>
      <formula2>120</formula2>
    </dataValidation>
    <dataValidation type="list" allowBlank="1" showInputMessage="1" showErrorMessage="1" sqref="H58">
      <formula1>$AC$57:$AC$57</formula1>
    </dataValidation>
  </dataValidations>
  <pageMargins left="0.7" right="0.7" top="0.75" bottom="0.75" header="0.3" footer="0.3"/>
  <pageSetup paperSize="9" scale="52" orientation="portrait" r:id="rId1"/>
  <headerFooter>
    <oddFooter>&amp;C&amp;P</oddFooter>
  </headerFooter>
  <rowBreaks count="8" manualBreakCount="8">
    <brk id="50" max="16383" man="1"/>
    <brk id="94" min="2" max="8" man="1"/>
    <brk id="128" min="2" max="8" man="1"/>
    <brk id="175" min="2" max="8" man="1"/>
    <brk id="200" min="2" max="8" man="1"/>
    <brk id="243" min="2" max="8" man="1"/>
    <brk id="291" min="2" max="8" man="1"/>
    <brk id="335" min="2" max="8" man="1"/>
  </rowBreaks>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'Key variables'!$D$24:$G$24</xm:f>
          </x14:formula1>
          <xm:sqref>G16</xm:sqref>
        </x14:dataValidation>
        <x14:dataValidation type="list" allowBlank="1" showInputMessage="1" showErrorMessage="1">
          <x14:formula1>
            <xm:f>'Key variables'!$D$26:$F$26</xm:f>
          </x14:formula1>
          <xm:sqref>F97:H97</xm:sqref>
        </x14:dataValidation>
        <x14:dataValidation type="list" allowBlank="1" showInputMessage="1" showErrorMessage="1">
          <x14:formula1>
            <xm:f>'Key variables'!$D$27:$F$27</xm:f>
          </x14:formula1>
          <xm:sqref>F180:H180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B050"/>
  </sheetPr>
  <dimension ref="B1:Q116"/>
  <sheetViews>
    <sheetView workbookViewId="0">
      <selection activeCell="C11" sqref="C11"/>
    </sheetView>
  </sheetViews>
  <sheetFormatPr defaultColWidth="9.140625" defaultRowHeight="15" x14ac:dyDescent="0.25"/>
  <cols>
    <col min="1" max="1" width="1.42578125" style="330" customWidth="1"/>
    <col min="2" max="2" width="32.28515625" style="333" customWidth="1"/>
    <col min="3" max="7" width="28.5703125" style="333" customWidth="1"/>
    <col min="8" max="11" width="11" style="330" customWidth="1"/>
    <col min="12" max="16384" width="9.140625" style="330"/>
  </cols>
  <sheetData>
    <row r="1" spans="2:17" ht="7.5" customHeight="1" x14ac:dyDescent="0.35"/>
    <row r="2" spans="2:17" ht="15.75" customHeight="1" x14ac:dyDescent="0.35">
      <c r="B2" s="897" t="s">
        <v>252</v>
      </c>
      <c r="C2" s="897"/>
      <c r="D2" s="897"/>
      <c r="E2" s="897"/>
      <c r="F2" s="345"/>
      <c r="G2" s="345"/>
      <c r="H2" s="336"/>
      <c r="I2" s="336"/>
      <c r="J2" s="336"/>
      <c r="K2" s="336"/>
      <c r="L2" s="336"/>
      <c r="M2" s="336"/>
      <c r="N2" s="336"/>
      <c r="O2" s="336"/>
      <c r="P2" s="336"/>
      <c r="Q2" s="336"/>
    </row>
    <row r="3" spans="2:17" ht="14.45" x14ac:dyDescent="0.35">
      <c r="B3" s="336"/>
      <c r="C3" s="336"/>
      <c r="D3" s="336"/>
      <c r="E3" s="336"/>
      <c r="F3" s="345"/>
      <c r="G3" s="345"/>
      <c r="H3" s="336"/>
      <c r="I3" s="336"/>
      <c r="J3" s="336"/>
      <c r="K3" s="336"/>
      <c r="L3" s="336"/>
      <c r="M3" s="336"/>
      <c r="N3" s="336"/>
      <c r="O3" s="336"/>
      <c r="P3" s="336"/>
      <c r="Q3" s="336"/>
    </row>
    <row r="4" spans="2:17" ht="15.6" x14ac:dyDescent="0.35">
      <c r="B4" s="337" t="s">
        <v>254</v>
      </c>
      <c r="C4" s="416">
        <v>44568</v>
      </c>
      <c r="D4" s="417"/>
      <c r="E4" s="417"/>
      <c r="F4" s="345"/>
      <c r="G4" s="345"/>
      <c r="H4" s="336"/>
      <c r="I4" s="336"/>
      <c r="J4" s="336"/>
      <c r="K4" s="336"/>
      <c r="L4" s="336"/>
      <c r="M4" s="336"/>
      <c r="N4" s="336"/>
      <c r="O4" s="336"/>
      <c r="P4" s="336"/>
      <c r="Q4" s="336"/>
    </row>
    <row r="5" spans="2:17" ht="15.6" x14ac:dyDescent="0.35">
      <c r="B5" s="337" t="s">
        <v>256</v>
      </c>
      <c r="C5" s="337" t="str">
        <f>TEXT(Applicable_Date,"d mmmm yyyy")</f>
        <v>7 January 2022</v>
      </c>
      <c r="D5" s="338"/>
      <c r="E5" s="417"/>
      <c r="F5" s="345"/>
      <c r="G5" s="345"/>
      <c r="H5" s="336"/>
      <c r="I5" s="336"/>
      <c r="J5" s="336"/>
      <c r="K5" s="336"/>
      <c r="L5" s="336"/>
      <c r="M5" s="336"/>
      <c r="N5" s="336"/>
      <c r="O5" s="336"/>
      <c r="P5" s="336"/>
      <c r="Q5" s="336"/>
    </row>
    <row r="6" spans="2:17" ht="14.45" x14ac:dyDescent="0.35">
      <c r="B6" s="336"/>
      <c r="C6" s="417"/>
      <c r="D6" s="417"/>
      <c r="E6" s="417"/>
      <c r="F6" s="345"/>
      <c r="G6" s="345"/>
      <c r="H6" s="336"/>
      <c r="I6" s="336"/>
      <c r="J6" s="336"/>
      <c r="K6" s="336"/>
      <c r="L6" s="336"/>
      <c r="M6" s="336"/>
      <c r="N6" s="336"/>
      <c r="O6" s="336"/>
      <c r="P6" s="336"/>
      <c r="Q6" s="336"/>
    </row>
    <row r="7" spans="2:17" ht="15.6" x14ac:dyDescent="0.35">
      <c r="B7" s="336"/>
      <c r="C7" s="339" t="s">
        <v>249</v>
      </c>
      <c r="D7" s="339" t="s">
        <v>250</v>
      </c>
      <c r="E7" s="339" t="s">
        <v>251</v>
      </c>
      <c r="F7" s="345"/>
      <c r="G7" s="345"/>
      <c r="H7" s="336"/>
      <c r="I7" s="336"/>
      <c r="J7" s="336"/>
      <c r="K7" s="336"/>
      <c r="L7" s="336"/>
      <c r="M7" s="336"/>
      <c r="N7" s="336"/>
      <c r="O7" s="336"/>
      <c r="P7" s="336"/>
      <c r="Q7" s="336"/>
    </row>
    <row r="8" spans="2:17" ht="15.75" x14ac:dyDescent="0.25">
      <c r="B8" s="337" t="s">
        <v>245</v>
      </c>
      <c r="C8" s="334">
        <v>179</v>
      </c>
      <c r="D8" s="334">
        <v>134</v>
      </c>
      <c r="E8" s="334">
        <v>74</v>
      </c>
      <c r="F8" s="345"/>
      <c r="G8" s="345"/>
      <c r="H8" s="336"/>
      <c r="I8" s="336"/>
      <c r="J8" s="336"/>
      <c r="K8" s="336"/>
      <c r="L8" s="336"/>
      <c r="M8" s="336"/>
      <c r="N8" s="336"/>
      <c r="O8" s="336"/>
      <c r="P8" s="336"/>
      <c r="Q8" s="336"/>
    </row>
    <row r="9" spans="2:17" ht="15.75" x14ac:dyDescent="0.25">
      <c r="B9" s="337" t="s">
        <v>246</v>
      </c>
      <c r="C9" s="335">
        <v>5</v>
      </c>
      <c r="D9" s="335">
        <v>5</v>
      </c>
      <c r="E9" s="335">
        <v>3.5</v>
      </c>
      <c r="F9" s="345"/>
      <c r="G9" s="345"/>
      <c r="H9" s="336"/>
      <c r="I9" s="336"/>
      <c r="J9" s="336"/>
      <c r="K9" s="336"/>
      <c r="L9" s="336"/>
      <c r="M9" s="336"/>
      <c r="N9" s="336"/>
      <c r="O9" s="336"/>
      <c r="P9" s="336"/>
      <c r="Q9" s="336"/>
    </row>
    <row r="10" spans="2:17" ht="15.75" x14ac:dyDescent="0.25">
      <c r="B10" s="337" t="s">
        <v>247</v>
      </c>
      <c r="C10" s="335">
        <f>223+5</f>
        <v>228</v>
      </c>
      <c r="D10" s="335">
        <f>209+5</f>
        <v>214</v>
      </c>
      <c r="E10" s="335">
        <f>203+5</f>
        <v>208</v>
      </c>
      <c r="F10" s="345"/>
      <c r="G10" s="345"/>
      <c r="H10" s="336"/>
      <c r="I10" s="336"/>
      <c r="J10" s="336"/>
      <c r="K10" s="336"/>
      <c r="L10" s="336"/>
      <c r="M10" s="336"/>
      <c r="N10" s="336"/>
      <c r="O10" s="336"/>
      <c r="P10" s="336"/>
      <c r="Q10" s="336"/>
    </row>
    <row r="11" spans="2:17" ht="15.75" x14ac:dyDescent="0.25">
      <c r="B11" s="337" t="s">
        <v>248</v>
      </c>
      <c r="C11" s="334">
        <f>42.99+5+5</f>
        <v>52.99</v>
      </c>
      <c r="D11" s="334">
        <f>73.99+5+5</f>
        <v>83.99</v>
      </c>
      <c r="E11" s="334">
        <f>127.99+5+5</f>
        <v>137.99</v>
      </c>
      <c r="F11" s="345"/>
      <c r="G11" s="345"/>
      <c r="H11" s="336"/>
      <c r="I11" s="336"/>
      <c r="J11" s="336"/>
      <c r="K11" s="336"/>
      <c r="L11" s="336"/>
      <c r="M11" s="336"/>
      <c r="N11" s="336"/>
      <c r="O11" s="336"/>
      <c r="P11" s="336"/>
      <c r="Q11" s="336"/>
    </row>
    <row r="12" spans="2:17" ht="16.5" x14ac:dyDescent="0.25">
      <c r="B12" s="340" t="s">
        <v>253</v>
      </c>
      <c r="C12" s="346">
        <f>Min_income_for_Cat_A_max_rate-Max_rate_Cat_A</f>
        <v>49</v>
      </c>
      <c r="D12" s="346">
        <f>Min_income_for_Cat_B_max_rate-Max_rate_Cat_B</f>
        <v>80</v>
      </c>
      <c r="E12" s="346">
        <f>Min_income_for_Cat_C_max_rate-Max_rate_Cat_C</f>
        <v>134</v>
      </c>
      <c r="F12" s="345"/>
      <c r="G12" s="345"/>
      <c r="H12" s="336"/>
      <c r="I12" s="336"/>
      <c r="J12" s="336"/>
      <c r="K12" s="336"/>
      <c r="L12" s="336"/>
      <c r="M12" s="336"/>
      <c r="N12" s="336"/>
      <c r="O12" s="336"/>
      <c r="P12" s="336"/>
      <c r="Q12" s="336"/>
    </row>
    <row r="13" spans="2:17" ht="14.45" x14ac:dyDescent="0.35">
      <c r="B13" s="336"/>
      <c r="C13" s="417"/>
      <c r="D13" s="417"/>
      <c r="E13" s="417"/>
      <c r="F13" s="345"/>
      <c r="G13" s="345"/>
      <c r="H13" s="336"/>
      <c r="I13" s="336"/>
      <c r="J13" s="336"/>
      <c r="K13" s="336"/>
      <c r="L13" s="336"/>
      <c r="M13" s="336"/>
      <c r="N13" s="336"/>
      <c r="O13" s="336"/>
      <c r="P13" s="336"/>
      <c r="Q13" s="336"/>
    </row>
    <row r="14" spans="2:17" ht="47.25" x14ac:dyDescent="0.25">
      <c r="B14" s="341" t="s">
        <v>244</v>
      </c>
      <c r="C14" s="418">
        <v>30</v>
      </c>
      <c r="D14" s="417"/>
      <c r="E14" s="417"/>
      <c r="F14" s="345"/>
      <c r="G14" s="345"/>
      <c r="H14" s="336"/>
      <c r="I14" s="336"/>
      <c r="J14" s="336"/>
      <c r="K14" s="336"/>
      <c r="L14" s="336"/>
      <c r="M14" s="336"/>
      <c r="N14" s="336"/>
      <c r="O14" s="336"/>
      <c r="P14" s="336"/>
      <c r="Q14" s="336"/>
    </row>
    <row r="15" spans="2:17" ht="15.6" x14ac:dyDescent="0.35">
      <c r="B15" s="342"/>
      <c r="C15" s="343"/>
      <c r="D15" s="417"/>
      <c r="E15" s="417"/>
      <c r="F15" s="345"/>
      <c r="G15" s="345"/>
      <c r="H15" s="336"/>
      <c r="I15" s="336"/>
      <c r="J15" s="336"/>
      <c r="K15" s="336"/>
      <c r="L15" s="336"/>
      <c r="M15" s="336"/>
      <c r="N15" s="336"/>
      <c r="O15" s="336"/>
      <c r="P15" s="336"/>
      <c r="Q15" s="336"/>
    </row>
    <row r="16" spans="2:17" ht="15.6" x14ac:dyDescent="0.35">
      <c r="B16" s="336"/>
      <c r="C16" s="344"/>
      <c r="D16" s="344"/>
      <c r="E16" s="417"/>
      <c r="F16" s="345"/>
      <c r="G16" s="345"/>
      <c r="H16" s="336"/>
      <c r="I16" s="336"/>
      <c r="J16" s="336"/>
      <c r="K16" s="336"/>
      <c r="L16" s="336"/>
      <c r="M16" s="336"/>
      <c r="N16" s="336"/>
      <c r="O16" s="336"/>
      <c r="P16" s="336"/>
      <c r="Q16" s="336"/>
    </row>
    <row r="17" spans="2:17" ht="15.6" x14ac:dyDescent="0.35">
      <c r="B17" s="336"/>
      <c r="C17" s="344"/>
      <c r="D17" s="344"/>
      <c r="E17" s="417"/>
      <c r="F17" s="345"/>
      <c r="G17" s="345"/>
      <c r="H17" s="336"/>
      <c r="I17" s="336"/>
      <c r="J17" s="336"/>
      <c r="K17" s="336"/>
      <c r="L17" s="336"/>
      <c r="M17" s="336"/>
      <c r="N17" s="336"/>
      <c r="O17" s="336"/>
      <c r="P17" s="336"/>
      <c r="Q17" s="336"/>
    </row>
    <row r="18" spans="2:17" ht="15.75" x14ac:dyDescent="0.25">
      <c r="B18" s="337" t="s">
        <v>218</v>
      </c>
      <c r="C18" s="334">
        <f>198+5+5</f>
        <v>208</v>
      </c>
      <c r="D18" s="344"/>
      <c r="E18" s="417"/>
      <c r="F18" s="345"/>
      <c r="G18" s="345"/>
      <c r="H18" s="336"/>
      <c r="I18" s="336"/>
      <c r="J18" s="336"/>
      <c r="K18" s="336"/>
      <c r="L18" s="336"/>
      <c r="M18" s="336"/>
      <c r="N18" s="336"/>
      <c r="O18" s="336"/>
      <c r="P18" s="336"/>
      <c r="Q18" s="336"/>
    </row>
    <row r="19" spans="2:17" ht="15.75" x14ac:dyDescent="0.25">
      <c r="B19" s="337" t="s">
        <v>226</v>
      </c>
      <c r="C19" s="335">
        <f>232+5+5</f>
        <v>242</v>
      </c>
      <c r="D19" s="344"/>
      <c r="E19" s="417"/>
      <c r="F19" s="345"/>
      <c r="G19" s="345"/>
      <c r="H19" s="336"/>
      <c r="I19" s="336"/>
      <c r="J19" s="336"/>
      <c r="K19" s="336"/>
      <c r="L19" s="336"/>
      <c r="M19" s="336"/>
      <c r="N19" s="336"/>
      <c r="O19" s="336"/>
      <c r="P19" s="336"/>
      <c r="Q19" s="336"/>
    </row>
    <row r="20" spans="2:17" ht="15.6" x14ac:dyDescent="0.35">
      <c r="B20" s="336"/>
      <c r="C20" s="344"/>
      <c r="D20" s="344"/>
      <c r="E20" s="336"/>
      <c r="F20" s="345"/>
      <c r="G20" s="345"/>
      <c r="H20" s="336"/>
      <c r="I20" s="336"/>
      <c r="J20" s="336"/>
      <c r="K20" s="336"/>
      <c r="L20" s="336"/>
      <c r="M20" s="336"/>
      <c r="N20" s="336"/>
      <c r="O20" s="336"/>
      <c r="P20" s="336"/>
      <c r="Q20" s="336"/>
    </row>
    <row r="21" spans="2:17" ht="14.45" x14ac:dyDescent="0.35">
      <c r="B21" s="345"/>
      <c r="C21" s="345"/>
      <c r="D21" s="345"/>
      <c r="E21" s="345"/>
      <c r="F21" s="345"/>
      <c r="G21" s="345"/>
      <c r="H21" s="336"/>
      <c r="I21" s="336"/>
      <c r="J21" s="336"/>
      <c r="K21" s="336"/>
      <c r="L21" s="336"/>
      <c r="M21" s="336"/>
      <c r="N21" s="336"/>
      <c r="O21" s="336"/>
      <c r="P21" s="336"/>
      <c r="Q21" s="336"/>
    </row>
    <row r="22" spans="2:17" ht="14.45" x14ac:dyDescent="0.35">
      <c r="B22" s="345"/>
      <c r="C22" s="345"/>
      <c r="D22" s="345"/>
      <c r="E22" s="345"/>
      <c r="F22" s="345"/>
      <c r="G22" s="345"/>
      <c r="H22" s="336"/>
      <c r="I22" s="336"/>
      <c r="J22" s="336"/>
      <c r="K22" s="336"/>
      <c r="L22" s="336"/>
      <c r="M22" s="336"/>
      <c r="N22" s="336"/>
      <c r="O22" s="336"/>
      <c r="P22" s="336"/>
      <c r="Q22" s="336"/>
    </row>
    <row r="23" spans="2:17" ht="15.6" x14ac:dyDescent="0.35">
      <c r="B23" s="898" t="s">
        <v>257</v>
      </c>
      <c r="C23" s="900"/>
      <c r="D23" s="898" t="s">
        <v>258</v>
      </c>
      <c r="E23" s="899"/>
      <c r="F23" s="899"/>
      <c r="G23" s="900"/>
      <c r="H23" s="336"/>
      <c r="I23" s="336"/>
      <c r="J23" s="336"/>
      <c r="K23" s="336"/>
      <c r="L23" s="336"/>
      <c r="M23" s="336"/>
      <c r="N23" s="336"/>
      <c r="O23" s="336"/>
      <c r="P23" s="336"/>
      <c r="Q23" s="336"/>
    </row>
    <row r="24" spans="2:17" x14ac:dyDescent="0.25">
      <c r="B24" s="896" t="str">
        <f>'Assessment Form'!C16</f>
        <v xml:space="preserve">Category of accommodation – Enter "A" or "B" or "C": </v>
      </c>
      <c r="C24" s="896"/>
      <c r="D24" s="347" t="s">
        <v>166</v>
      </c>
      <c r="E24" s="347" t="s">
        <v>167</v>
      </c>
      <c r="F24" s="347" t="s">
        <v>168</v>
      </c>
      <c r="G24" s="347"/>
      <c r="H24" s="336"/>
      <c r="I24" s="336"/>
      <c r="J24" s="336"/>
      <c r="K24" s="336"/>
      <c r="L24" s="336"/>
      <c r="M24" s="336"/>
      <c r="N24" s="336"/>
      <c r="O24" s="336"/>
      <c r="P24" s="336"/>
      <c r="Q24" s="336"/>
    </row>
    <row r="25" spans="2:17" ht="67.5" customHeight="1" x14ac:dyDescent="0.25">
      <c r="B25" s="896" t="str">
        <f>'Assessment Form'!F58</f>
        <v>If default rate is agreed with the service user (see note) - Enter "Y" and skip to Step F [Otherwise, please leave blank]:
NB: Record details of agreement to default rate in the "Notes" section of Part B.</v>
      </c>
      <c r="C25" s="896"/>
      <c r="D25" s="347" t="s">
        <v>169</v>
      </c>
      <c r="E25" s="348"/>
      <c r="F25" s="350"/>
      <c r="G25" s="350"/>
      <c r="H25" s="336"/>
      <c r="I25" s="336"/>
      <c r="J25" s="336"/>
      <c r="K25" s="336"/>
      <c r="L25" s="336"/>
      <c r="M25" s="336"/>
      <c r="N25" s="336"/>
      <c r="O25" s="336"/>
      <c r="P25" s="336"/>
      <c r="Q25" s="336"/>
    </row>
    <row r="26" spans="2:17" ht="33.75" customHeight="1" x14ac:dyDescent="0.25">
      <c r="B26" s="896" t="str">
        <f>'Assessment Form'!C97</f>
        <v>Is Service User's Total Amount on Deposit (Savings/Investments) over €36,000 (Y/N)?</v>
      </c>
      <c r="C26" s="896"/>
      <c r="D26" s="347" t="s">
        <v>169</v>
      </c>
      <c r="E26" s="347" t="s">
        <v>171</v>
      </c>
      <c r="F26" s="347"/>
      <c r="G26" s="350"/>
      <c r="H26" s="336"/>
      <c r="I26" s="336"/>
      <c r="J26" s="336"/>
      <c r="K26" s="336"/>
      <c r="L26" s="336"/>
      <c r="M26" s="336"/>
      <c r="N26" s="336"/>
      <c r="O26" s="336"/>
      <c r="P26" s="336"/>
      <c r="Q26" s="336"/>
    </row>
    <row r="27" spans="2:17" ht="46.5" customHeight="1" x14ac:dyDescent="0.25">
      <c r="B27" s="896" t="str">
        <f>'Assessment Form'!C180</f>
        <v>If waiver sought in respect of dependant: 
Are Service User's and Spouse/Partner's Combined Total Amount on Deposit (Savings/Investments) over €72,000 (Y/N)?</v>
      </c>
      <c r="C27" s="896"/>
      <c r="D27" s="347" t="s">
        <v>169</v>
      </c>
      <c r="E27" s="347" t="s">
        <v>171</v>
      </c>
      <c r="F27" s="349"/>
      <c r="G27" s="350"/>
      <c r="H27" s="336"/>
      <c r="I27" s="336"/>
      <c r="J27" s="336"/>
      <c r="K27" s="336"/>
      <c r="L27" s="336"/>
      <c r="M27" s="336"/>
      <c r="N27" s="336"/>
      <c r="O27" s="336"/>
      <c r="P27" s="336"/>
      <c r="Q27" s="336"/>
    </row>
    <row r="28" spans="2:17" x14ac:dyDescent="0.25">
      <c r="B28" s="345"/>
      <c r="C28" s="345"/>
      <c r="D28" s="345"/>
      <c r="E28" s="345"/>
      <c r="F28" s="345"/>
      <c r="G28" s="345"/>
      <c r="H28" s="336"/>
      <c r="I28" s="336"/>
      <c r="J28" s="336"/>
      <c r="K28" s="336"/>
      <c r="L28" s="336"/>
      <c r="M28" s="336"/>
      <c r="N28" s="336"/>
      <c r="O28" s="336"/>
      <c r="P28" s="336"/>
      <c r="Q28" s="336"/>
    </row>
    <row r="29" spans="2:17" x14ac:dyDescent="0.25">
      <c r="B29" s="345"/>
      <c r="C29" s="345"/>
      <c r="D29" s="345"/>
      <c r="E29" s="345"/>
      <c r="F29" s="345"/>
      <c r="G29" s="345"/>
      <c r="H29" s="336"/>
      <c r="I29" s="336"/>
      <c r="J29" s="336"/>
      <c r="K29" s="336"/>
      <c r="L29" s="336"/>
      <c r="M29" s="336"/>
      <c r="N29" s="336"/>
      <c r="O29" s="336"/>
      <c r="P29" s="336"/>
      <c r="Q29" s="336"/>
    </row>
    <row r="30" spans="2:17" x14ac:dyDescent="0.25">
      <c r="B30" s="345"/>
      <c r="C30" s="345"/>
      <c r="D30" s="345"/>
      <c r="E30" s="345"/>
      <c r="F30" s="345"/>
      <c r="G30" s="345"/>
      <c r="H30" s="336"/>
      <c r="I30" s="336"/>
      <c r="J30" s="336"/>
      <c r="K30" s="336"/>
      <c r="L30" s="336"/>
      <c r="M30" s="336"/>
      <c r="N30" s="336"/>
      <c r="O30" s="336"/>
      <c r="P30" s="336"/>
      <c r="Q30" s="336"/>
    </row>
    <row r="31" spans="2:17" x14ac:dyDescent="0.25">
      <c r="B31" s="345"/>
      <c r="C31" s="345"/>
      <c r="D31" s="345"/>
      <c r="E31" s="345"/>
      <c r="F31" s="345"/>
      <c r="G31" s="345"/>
      <c r="H31" s="336"/>
      <c r="I31" s="336"/>
      <c r="J31" s="336"/>
      <c r="K31" s="336"/>
      <c r="L31" s="336"/>
      <c r="M31" s="336"/>
      <c r="N31" s="336"/>
      <c r="O31" s="336"/>
      <c r="P31" s="336"/>
      <c r="Q31" s="336"/>
    </row>
    <row r="32" spans="2:17" x14ac:dyDescent="0.25">
      <c r="B32" s="345"/>
      <c r="C32" s="345"/>
      <c r="D32" s="345"/>
      <c r="E32" s="345"/>
      <c r="F32" s="345"/>
      <c r="G32" s="345"/>
      <c r="H32" s="336"/>
      <c r="I32" s="336"/>
      <c r="J32" s="336"/>
      <c r="K32" s="336"/>
      <c r="L32" s="336"/>
      <c r="M32" s="336"/>
      <c r="N32" s="336"/>
      <c r="O32" s="336"/>
      <c r="P32" s="336"/>
      <c r="Q32" s="336"/>
    </row>
    <row r="33" spans="2:17" x14ac:dyDescent="0.25">
      <c r="B33" s="345"/>
      <c r="C33" s="345"/>
      <c r="D33" s="345"/>
      <c r="E33" s="345"/>
      <c r="F33" s="345"/>
      <c r="G33" s="345"/>
      <c r="H33" s="336"/>
      <c r="I33" s="336"/>
      <c r="J33" s="336"/>
      <c r="K33" s="336"/>
      <c r="L33" s="336"/>
      <c r="M33" s="336"/>
      <c r="N33" s="336"/>
      <c r="O33" s="336"/>
      <c r="P33" s="336"/>
      <c r="Q33" s="336"/>
    </row>
    <row r="34" spans="2:17" x14ac:dyDescent="0.25">
      <c r="B34" s="345"/>
      <c r="C34" s="345"/>
      <c r="D34" s="345"/>
      <c r="E34" s="345"/>
      <c r="F34" s="345"/>
      <c r="G34" s="345"/>
      <c r="H34" s="336"/>
      <c r="I34" s="336"/>
      <c r="J34" s="336"/>
      <c r="K34" s="336"/>
      <c r="L34" s="336"/>
      <c r="M34" s="336"/>
      <c r="N34" s="336"/>
      <c r="O34" s="336"/>
      <c r="P34" s="336"/>
      <c r="Q34" s="336"/>
    </row>
    <row r="35" spans="2:17" x14ac:dyDescent="0.25">
      <c r="B35" s="345"/>
      <c r="C35" s="345"/>
      <c r="D35" s="345"/>
      <c r="E35" s="345"/>
      <c r="F35" s="345"/>
      <c r="G35" s="345"/>
      <c r="H35" s="336"/>
      <c r="I35" s="336"/>
      <c r="J35" s="336"/>
      <c r="K35" s="336"/>
      <c r="L35" s="336"/>
      <c r="M35" s="336"/>
      <c r="N35" s="336"/>
      <c r="O35" s="336"/>
      <c r="P35" s="336"/>
      <c r="Q35" s="336"/>
    </row>
    <row r="36" spans="2:17" x14ac:dyDescent="0.25">
      <c r="B36" s="345"/>
      <c r="C36" s="345"/>
      <c r="D36" s="345"/>
      <c r="E36" s="345"/>
      <c r="F36" s="345"/>
      <c r="G36" s="345"/>
      <c r="H36" s="336"/>
      <c r="I36" s="336"/>
      <c r="J36" s="336"/>
      <c r="K36" s="336"/>
      <c r="L36" s="336"/>
      <c r="M36" s="336"/>
      <c r="N36" s="336"/>
      <c r="O36" s="336"/>
      <c r="P36" s="336"/>
      <c r="Q36" s="336"/>
    </row>
    <row r="37" spans="2:17" x14ac:dyDescent="0.25">
      <c r="B37" s="345"/>
      <c r="C37" s="345"/>
      <c r="D37" s="345"/>
      <c r="E37" s="345"/>
      <c r="F37" s="345"/>
      <c r="G37" s="345"/>
      <c r="H37" s="336"/>
      <c r="I37" s="336"/>
      <c r="J37" s="336"/>
      <c r="K37" s="336"/>
      <c r="L37" s="336"/>
      <c r="M37" s="336"/>
      <c r="N37" s="336"/>
      <c r="O37" s="336"/>
      <c r="P37" s="336"/>
      <c r="Q37" s="336"/>
    </row>
    <row r="38" spans="2:17" x14ac:dyDescent="0.25">
      <c r="B38" s="345"/>
      <c r="C38" s="345"/>
      <c r="D38" s="345"/>
      <c r="E38" s="345"/>
      <c r="F38" s="345"/>
      <c r="G38" s="345"/>
      <c r="H38" s="336"/>
      <c r="I38" s="336"/>
      <c r="J38" s="336"/>
      <c r="K38" s="336"/>
      <c r="L38" s="336"/>
      <c r="M38" s="336"/>
      <c r="N38" s="336"/>
      <c r="O38" s="336"/>
      <c r="P38" s="336"/>
      <c r="Q38" s="336"/>
    </row>
    <row r="39" spans="2:17" x14ac:dyDescent="0.25">
      <c r="B39" s="345"/>
      <c r="C39" s="345"/>
      <c r="D39" s="345"/>
      <c r="E39" s="345"/>
      <c r="F39" s="345"/>
      <c r="G39" s="345"/>
      <c r="H39" s="336"/>
      <c r="I39" s="336"/>
      <c r="J39" s="336"/>
      <c r="K39" s="336"/>
      <c r="L39" s="336"/>
      <c r="M39" s="336"/>
      <c r="N39" s="336"/>
      <c r="O39" s="336"/>
      <c r="P39" s="336"/>
      <c r="Q39" s="336"/>
    </row>
    <row r="40" spans="2:17" x14ac:dyDescent="0.25">
      <c r="B40" s="345"/>
      <c r="C40" s="345"/>
      <c r="D40" s="345"/>
      <c r="E40" s="345"/>
      <c r="F40" s="345"/>
      <c r="G40" s="345"/>
      <c r="H40" s="336"/>
      <c r="I40" s="336"/>
      <c r="J40" s="336"/>
      <c r="K40" s="336"/>
      <c r="L40" s="336"/>
      <c r="M40" s="336"/>
      <c r="N40" s="336"/>
      <c r="O40" s="336"/>
      <c r="P40" s="336"/>
      <c r="Q40" s="336"/>
    </row>
    <row r="41" spans="2:17" x14ac:dyDescent="0.25">
      <c r="B41" s="345"/>
      <c r="C41" s="345"/>
      <c r="D41" s="345"/>
      <c r="E41" s="345"/>
      <c r="F41" s="345"/>
      <c r="G41" s="345"/>
      <c r="H41" s="336"/>
      <c r="I41" s="336"/>
      <c r="J41" s="336"/>
      <c r="K41" s="336"/>
      <c r="L41" s="336"/>
      <c r="M41" s="336"/>
      <c r="N41" s="336"/>
      <c r="O41" s="336"/>
      <c r="P41" s="336"/>
      <c r="Q41" s="336"/>
    </row>
    <row r="42" spans="2:17" x14ac:dyDescent="0.25">
      <c r="B42" s="345"/>
      <c r="C42" s="345"/>
      <c r="D42" s="345"/>
      <c r="E42" s="345"/>
      <c r="F42" s="345"/>
      <c r="G42" s="345"/>
      <c r="H42" s="336"/>
      <c r="I42" s="336"/>
      <c r="J42" s="336"/>
      <c r="K42" s="336"/>
      <c r="L42" s="336"/>
      <c r="M42" s="336"/>
      <c r="N42" s="336"/>
      <c r="O42" s="336"/>
      <c r="P42" s="336"/>
      <c r="Q42" s="336"/>
    </row>
    <row r="43" spans="2:17" x14ac:dyDescent="0.25">
      <c r="B43" s="345"/>
      <c r="C43" s="345"/>
      <c r="D43" s="345"/>
      <c r="E43" s="345"/>
      <c r="F43" s="345"/>
      <c r="G43" s="345"/>
      <c r="H43" s="336"/>
      <c r="I43" s="336"/>
      <c r="J43" s="336"/>
      <c r="K43" s="336"/>
      <c r="L43" s="336"/>
      <c r="M43" s="336"/>
      <c r="N43" s="336"/>
      <c r="O43" s="336"/>
      <c r="P43" s="336"/>
      <c r="Q43" s="336"/>
    </row>
    <row r="44" spans="2:17" x14ac:dyDescent="0.25">
      <c r="B44" s="345"/>
      <c r="C44" s="345"/>
      <c r="D44" s="345"/>
      <c r="E44" s="345"/>
      <c r="F44" s="345"/>
      <c r="G44" s="345"/>
      <c r="H44" s="336"/>
      <c r="I44" s="336"/>
      <c r="J44" s="336"/>
      <c r="K44" s="336"/>
      <c r="L44" s="336"/>
      <c r="M44" s="336"/>
      <c r="N44" s="336"/>
      <c r="O44" s="336"/>
      <c r="P44" s="336"/>
      <c r="Q44" s="336"/>
    </row>
    <row r="45" spans="2:17" x14ac:dyDescent="0.25">
      <c r="B45" s="345"/>
      <c r="C45" s="345"/>
      <c r="D45" s="345"/>
      <c r="E45" s="345"/>
      <c r="F45" s="345"/>
      <c r="G45" s="345"/>
      <c r="H45" s="336"/>
      <c r="I45" s="336"/>
      <c r="J45" s="336"/>
      <c r="K45" s="336"/>
      <c r="L45" s="336"/>
      <c r="M45" s="336"/>
      <c r="N45" s="336"/>
      <c r="O45" s="336"/>
      <c r="P45" s="336"/>
      <c r="Q45" s="336"/>
    </row>
    <row r="46" spans="2:17" x14ac:dyDescent="0.25">
      <c r="B46" s="345"/>
      <c r="C46" s="345"/>
      <c r="D46" s="345"/>
      <c r="E46" s="345"/>
      <c r="F46" s="345"/>
      <c r="G46" s="345"/>
      <c r="H46" s="336"/>
      <c r="I46" s="336"/>
      <c r="J46" s="336"/>
      <c r="K46" s="336"/>
      <c r="L46" s="336"/>
      <c r="M46" s="336"/>
      <c r="N46" s="336"/>
      <c r="O46" s="336"/>
      <c r="P46" s="336"/>
      <c r="Q46" s="336"/>
    </row>
    <row r="47" spans="2:17" x14ac:dyDescent="0.25">
      <c r="B47" s="345"/>
      <c r="C47" s="345"/>
      <c r="D47" s="345"/>
      <c r="E47" s="345"/>
      <c r="F47" s="345"/>
      <c r="G47" s="345"/>
      <c r="H47" s="336"/>
      <c r="I47" s="336"/>
      <c r="J47" s="336"/>
      <c r="K47" s="336"/>
      <c r="L47" s="336"/>
      <c r="M47" s="336"/>
      <c r="N47" s="336"/>
      <c r="O47" s="336"/>
      <c r="P47" s="336"/>
      <c r="Q47" s="336"/>
    </row>
    <row r="48" spans="2:17" x14ac:dyDescent="0.25">
      <c r="B48" s="345"/>
      <c r="C48" s="345"/>
      <c r="D48" s="345"/>
      <c r="E48" s="345"/>
      <c r="F48" s="345"/>
      <c r="G48" s="345"/>
      <c r="H48" s="336"/>
      <c r="I48" s="336"/>
      <c r="J48" s="336"/>
      <c r="K48" s="336"/>
      <c r="L48" s="336"/>
      <c r="M48" s="336"/>
      <c r="N48" s="336"/>
      <c r="O48" s="336"/>
      <c r="P48" s="336"/>
      <c r="Q48" s="336"/>
    </row>
    <row r="49" spans="2:17" x14ac:dyDescent="0.25">
      <c r="B49" s="345"/>
      <c r="C49" s="345"/>
      <c r="D49" s="345"/>
      <c r="E49" s="345"/>
      <c r="F49" s="345"/>
      <c r="G49" s="345"/>
      <c r="H49" s="336"/>
      <c r="I49" s="336"/>
      <c r="J49" s="336"/>
      <c r="K49" s="336"/>
      <c r="L49" s="336"/>
      <c r="M49" s="336"/>
      <c r="N49" s="336"/>
      <c r="O49" s="336"/>
      <c r="P49" s="336"/>
      <c r="Q49" s="336"/>
    </row>
    <row r="50" spans="2:17" x14ac:dyDescent="0.25">
      <c r="B50" s="345"/>
      <c r="C50" s="345"/>
      <c r="D50" s="345"/>
      <c r="E50" s="345"/>
      <c r="F50" s="345"/>
      <c r="G50" s="345"/>
      <c r="H50" s="336"/>
      <c r="I50" s="336"/>
      <c r="J50" s="336"/>
      <c r="K50" s="336"/>
      <c r="L50" s="336"/>
      <c r="M50" s="336"/>
      <c r="N50" s="336"/>
      <c r="O50" s="336"/>
      <c r="P50" s="336"/>
      <c r="Q50" s="336"/>
    </row>
    <row r="51" spans="2:17" x14ac:dyDescent="0.25">
      <c r="B51" s="345"/>
      <c r="C51" s="345"/>
      <c r="D51" s="345"/>
      <c r="E51" s="345"/>
      <c r="F51" s="345"/>
      <c r="G51" s="345"/>
      <c r="H51" s="336"/>
      <c r="I51" s="336"/>
      <c r="J51" s="336"/>
      <c r="K51" s="336"/>
      <c r="L51" s="336"/>
      <c r="M51" s="336"/>
      <c r="N51" s="336"/>
      <c r="O51" s="336"/>
      <c r="P51" s="336"/>
      <c r="Q51" s="336"/>
    </row>
    <row r="52" spans="2:17" x14ac:dyDescent="0.25">
      <c r="B52" s="345"/>
      <c r="C52" s="345"/>
      <c r="D52" s="345"/>
      <c r="E52" s="345"/>
      <c r="F52" s="345"/>
      <c r="G52" s="345"/>
      <c r="H52" s="336"/>
      <c r="I52" s="336"/>
      <c r="J52" s="336"/>
      <c r="K52" s="336"/>
      <c r="L52" s="336"/>
      <c r="M52" s="336"/>
      <c r="N52" s="336"/>
      <c r="O52" s="336"/>
      <c r="P52" s="336"/>
      <c r="Q52" s="336"/>
    </row>
    <row r="53" spans="2:17" x14ac:dyDescent="0.25">
      <c r="B53" s="345"/>
      <c r="C53" s="345"/>
      <c r="D53" s="345"/>
      <c r="E53" s="345"/>
      <c r="F53" s="345"/>
      <c r="G53" s="345"/>
      <c r="H53" s="336"/>
      <c r="I53" s="336"/>
      <c r="J53" s="336"/>
      <c r="K53" s="336"/>
      <c r="L53" s="336"/>
      <c r="M53" s="336"/>
      <c r="N53" s="336"/>
      <c r="O53" s="336"/>
      <c r="P53" s="336"/>
      <c r="Q53" s="336"/>
    </row>
    <row r="54" spans="2:17" x14ac:dyDescent="0.25">
      <c r="B54" s="345"/>
      <c r="C54" s="345"/>
      <c r="D54" s="345"/>
      <c r="E54" s="345"/>
      <c r="F54" s="345"/>
      <c r="G54" s="345"/>
      <c r="H54" s="336"/>
      <c r="I54" s="336"/>
      <c r="J54" s="336"/>
      <c r="K54" s="336"/>
      <c r="L54" s="336"/>
      <c r="M54" s="336"/>
      <c r="N54" s="336"/>
      <c r="O54" s="336"/>
      <c r="P54" s="336"/>
      <c r="Q54" s="336"/>
    </row>
    <row r="55" spans="2:17" x14ac:dyDescent="0.25">
      <c r="B55" s="345"/>
      <c r="C55" s="345"/>
      <c r="D55" s="345"/>
      <c r="E55" s="345"/>
      <c r="F55" s="345"/>
      <c r="G55" s="345"/>
      <c r="H55" s="336"/>
      <c r="I55" s="336"/>
      <c r="J55" s="336"/>
      <c r="K55" s="336"/>
      <c r="L55" s="336"/>
      <c r="M55" s="336"/>
      <c r="N55" s="336"/>
      <c r="O55" s="336"/>
      <c r="P55" s="336"/>
      <c r="Q55" s="336"/>
    </row>
    <row r="56" spans="2:17" x14ac:dyDescent="0.25">
      <c r="B56" s="345"/>
      <c r="C56" s="345"/>
      <c r="D56" s="345"/>
      <c r="E56" s="345"/>
      <c r="F56" s="345"/>
      <c r="G56" s="345"/>
      <c r="H56" s="336"/>
      <c r="I56" s="336"/>
      <c r="J56" s="336"/>
      <c r="K56" s="336"/>
      <c r="L56" s="336"/>
      <c r="M56" s="336"/>
      <c r="N56" s="336"/>
      <c r="O56" s="336"/>
      <c r="P56" s="336"/>
      <c r="Q56" s="336"/>
    </row>
    <row r="57" spans="2:17" x14ac:dyDescent="0.25">
      <c r="B57" s="345"/>
      <c r="C57" s="345"/>
      <c r="D57" s="345"/>
      <c r="E57" s="345"/>
      <c r="F57" s="345"/>
      <c r="G57" s="345"/>
      <c r="H57" s="336"/>
      <c r="I57" s="336"/>
      <c r="J57" s="336"/>
      <c r="K57" s="336"/>
      <c r="L57" s="336"/>
      <c r="M57" s="336"/>
      <c r="N57" s="336"/>
      <c r="O57" s="336"/>
      <c r="P57" s="336"/>
      <c r="Q57" s="336"/>
    </row>
    <row r="58" spans="2:17" x14ac:dyDescent="0.25">
      <c r="B58" s="345"/>
      <c r="C58" s="345"/>
      <c r="D58" s="345"/>
      <c r="E58" s="345"/>
      <c r="F58" s="345"/>
      <c r="G58" s="345"/>
      <c r="H58" s="336"/>
      <c r="I58" s="336"/>
      <c r="J58" s="336"/>
      <c r="K58" s="336"/>
      <c r="L58" s="336"/>
      <c r="M58" s="336"/>
      <c r="N58" s="336"/>
      <c r="O58" s="336"/>
      <c r="P58" s="336"/>
      <c r="Q58" s="336"/>
    </row>
    <row r="59" spans="2:17" x14ac:dyDescent="0.25">
      <c r="B59" s="345"/>
      <c r="C59" s="345"/>
      <c r="D59" s="345"/>
      <c r="E59" s="345"/>
      <c r="F59" s="345"/>
      <c r="G59" s="345"/>
      <c r="H59" s="336"/>
      <c r="I59" s="336"/>
      <c r="J59" s="336"/>
      <c r="K59" s="336"/>
      <c r="L59" s="336"/>
      <c r="M59" s="336"/>
      <c r="N59" s="336"/>
      <c r="O59" s="336"/>
      <c r="P59" s="336"/>
      <c r="Q59" s="336"/>
    </row>
    <row r="60" spans="2:17" x14ac:dyDescent="0.25">
      <c r="B60" s="345"/>
      <c r="C60" s="345"/>
      <c r="D60" s="345"/>
      <c r="E60" s="345"/>
      <c r="F60" s="345"/>
      <c r="G60" s="345"/>
      <c r="H60" s="336"/>
      <c r="I60" s="336"/>
      <c r="J60" s="336"/>
      <c r="K60" s="336"/>
      <c r="L60" s="336"/>
      <c r="M60" s="336"/>
      <c r="N60" s="336"/>
      <c r="O60" s="336"/>
      <c r="P60" s="336"/>
      <c r="Q60" s="336"/>
    </row>
    <row r="61" spans="2:17" x14ac:dyDescent="0.25">
      <c r="B61" s="345"/>
      <c r="C61" s="345"/>
      <c r="D61" s="345"/>
      <c r="E61" s="345"/>
      <c r="F61" s="345"/>
      <c r="G61" s="345"/>
      <c r="H61" s="336"/>
      <c r="I61" s="336"/>
      <c r="J61" s="336"/>
      <c r="K61" s="336"/>
      <c r="L61" s="336"/>
      <c r="M61" s="336"/>
      <c r="N61" s="336"/>
      <c r="O61" s="336"/>
      <c r="P61" s="336"/>
      <c r="Q61" s="336"/>
    </row>
    <row r="62" spans="2:17" x14ac:dyDescent="0.25">
      <c r="B62" s="345"/>
      <c r="C62" s="345"/>
      <c r="D62" s="345"/>
      <c r="E62" s="345"/>
      <c r="F62" s="345"/>
      <c r="G62" s="345"/>
      <c r="H62" s="336"/>
      <c r="I62" s="336"/>
      <c r="J62" s="336"/>
      <c r="K62" s="336"/>
      <c r="L62" s="336"/>
      <c r="M62" s="336"/>
      <c r="N62" s="336"/>
      <c r="O62" s="336"/>
      <c r="P62" s="336"/>
      <c r="Q62" s="336"/>
    </row>
    <row r="63" spans="2:17" x14ac:dyDescent="0.25">
      <c r="B63" s="345"/>
      <c r="C63" s="345"/>
      <c r="D63" s="345"/>
      <c r="E63" s="345"/>
      <c r="F63" s="345"/>
      <c r="G63" s="345"/>
      <c r="H63" s="336"/>
      <c r="I63" s="336"/>
      <c r="J63" s="336"/>
      <c r="K63" s="336"/>
      <c r="L63" s="336"/>
      <c r="M63" s="336"/>
      <c r="N63" s="336"/>
      <c r="O63" s="336"/>
      <c r="P63" s="336"/>
      <c r="Q63" s="336"/>
    </row>
    <row r="64" spans="2:17" x14ac:dyDescent="0.25">
      <c r="B64" s="345"/>
      <c r="C64" s="345"/>
      <c r="D64" s="345"/>
      <c r="E64" s="345"/>
      <c r="F64" s="345"/>
      <c r="G64" s="345"/>
      <c r="H64" s="336"/>
      <c r="I64" s="336"/>
      <c r="J64" s="336"/>
      <c r="K64" s="336"/>
      <c r="L64" s="336"/>
      <c r="M64" s="336"/>
      <c r="N64" s="336"/>
      <c r="O64" s="336"/>
      <c r="P64" s="336"/>
      <c r="Q64" s="336"/>
    </row>
    <row r="65" spans="2:17" x14ac:dyDescent="0.25">
      <c r="B65" s="345"/>
      <c r="C65" s="345"/>
      <c r="D65" s="345"/>
      <c r="E65" s="345"/>
      <c r="F65" s="345"/>
      <c r="G65" s="345"/>
      <c r="H65" s="336"/>
      <c r="I65" s="336"/>
      <c r="J65" s="336"/>
      <c r="K65" s="336"/>
      <c r="L65" s="336"/>
      <c r="M65" s="336"/>
      <c r="N65" s="336"/>
      <c r="O65" s="336"/>
      <c r="P65" s="336"/>
      <c r="Q65" s="336"/>
    </row>
    <row r="66" spans="2:17" x14ac:dyDescent="0.25">
      <c r="B66" s="345"/>
      <c r="C66" s="345"/>
      <c r="D66" s="345"/>
      <c r="E66" s="345"/>
      <c r="F66" s="345"/>
      <c r="G66" s="345"/>
      <c r="H66" s="336"/>
      <c r="I66" s="336"/>
      <c r="J66" s="336"/>
      <c r="K66" s="336"/>
      <c r="L66" s="336"/>
      <c r="M66" s="336"/>
      <c r="N66" s="336"/>
      <c r="O66" s="336"/>
      <c r="P66" s="336"/>
      <c r="Q66" s="336"/>
    </row>
    <row r="67" spans="2:17" x14ac:dyDescent="0.25">
      <c r="B67" s="345"/>
      <c r="C67" s="345"/>
      <c r="D67" s="345"/>
      <c r="E67" s="345"/>
      <c r="F67" s="345"/>
      <c r="G67" s="345"/>
      <c r="H67" s="336"/>
      <c r="I67" s="336"/>
      <c r="J67" s="336"/>
      <c r="K67" s="336"/>
      <c r="L67" s="336"/>
      <c r="M67" s="336"/>
      <c r="N67" s="336"/>
      <c r="O67" s="336"/>
      <c r="P67" s="336"/>
      <c r="Q67" s="336"/>
    </row>
    <row r="68" spans="2:17" x14ac:dyDescent="0.25">
      <c r="B68" s="345"/>
      <c r="C68" s="345"/>
      <c r="D68" s="345"/>
      <c r="E68" s="345"/>
      <c r="F68" s="345"/>
      <c r="G68" s="345"/>
      <c r="H68" s="336"/>
      <c r="I68" s="336"/>
      <c r="J68" s="336"/>
      <c r="K68" s="336"/>
      <c r="L68" s="336"/>
      <c r="M68" s="336"/>
      <c r="N68" s="336"/>
      <c r="O68" s="336"/>
      <c r="P68" s="336"/>
      <c r="Q68" s="336"/>
    </row>
    <row r="69" spans="2:17" x14ac:dyDescent="0.25">
      <c r="B69" s="345"/>
      <c r="C69" s="345"/>
      <c r="D69" s="345"/>
      <c r="E69" s="345"/>
      <c r="F69" s="345"/>
      <c r="G69" s="345"/>
      <c r="H69" s="336"/>
      <c r="I69" s="336"/>
      <c r="J69" s="336"/>
      <c r="K69" s="336"/>
      <c r="L69" s="336"/>
      <c r="M69" s="336"/>
      <c r="N69" s="336"/>
      <c r="O69" s="336"/>
      <c r="P69" s="336"/>
      <c r="Q69" s="336"/>
    </row>
    <row r="70" spans="2:17" x14ac:dyDescent="0.25">
      <c r="B70" s="345"/>
      <c r="C70" s="345"/>
      <c r="D70" s="345"/>
      <c r="E70" s="345"/>
      <c r="F70" s="345"/>
      <c r="G70" s="345"/>
      <c r="H70" s="336"/>
      <c r="I70" s="336"/>
      <c r="J70" s="336"/>
      <c r="K70" s="336"/>
      <c r="L70" s="336"/>
      <c r="M70" s="336"/>
      <c r="N70" s="336"/>
      <c r="O70" s="336"/>
      <c r="P70" s="336"/>
      <c r="Q70" s="336"/>
    </row>
    <row r="71" spans="2:17" x14ac:dyDescent="0.25">
      <c r="B71" s="345"/>
      <c r="C71" s="345"/>
      <c r="D71" s="345"/>
      <c r="E71" s="345"/>
      <c r="F71" s="345"/>
      <c r="G71" s="345"/>
      <c r="H71" s="336"/>
      <c r="I71" s="336"/>
      <c r="J71" s="336"/>
      <c r="K71" s="336"/>
      <c r="L71" s="336"/>
      <c r="M71" s="336"/>
      <c r="N71" s="336"/>
      <c r="O71" s="336"/>
      <c r="P71" s="336"/>
      <c r="Q71" s="336"/>
    </row>
    <row r="72" spans="2:17" x14ac:dyDescent="0.25">
      <c r="B72" s="345"/>
      <c r="C72" s="345"/>
      <c r="D72" s="345"/>
      <c r="E72" s="345"/>
      <c r="F72" s="345"/>
      <c r="G72" s="345"/>
      <c r="H72" s="336"/>
      <c r="I72" s="336"/>
      <c r="J72" s="336"/>
      <c r="K72" s="336"/>
      <c r="L72" s="336"/>
      <c r="M72" s="336"/>
      <c r="N72" s="336"/>
      <c r="O72" s="336"/>
      <c r="P72" s="336"/>
      <c r="Q72" s="336"/>
    </row>
    <row r="73" spans="2:17" x14ac:dyDescent="0.25">
      <c r="B73" s="345"/>
      <c r="C73" s="345"/>
      <c r="D73" s="345"/>
      <c r="E73" s="345"/>
      <c r="F73" s="345"/>
      <c r="G73" s="345"/>
      <c r="H73" s="336"/>
      <c r="I73" s="336"/>
      <c r="J73" s="336"/>
      <c r="K73" s="336"/>
      <c r="L73" s="336"/>
      <c r="M73" s="336"/>
      <c r="N73" s="336"/>
      <c r="O73" s="336"/>
      <c r="P73" s="336"/>
      <c r="Q73" s="336"/>
    </row>
    <row r="74" spans="2:17" x14ac:dyDescent="0.25">
      <c r="B74" s="345"/>
      <c r="C74" s="345"/>
      <c r="D74" s="345"/>
      <c r="E74" s="345"/>
      <c r="F74" s="345"/>
      <c r="G74" s="345"/>
      <c r="H74" s="336"/>
      <c r="I74" s="336"/>
      <c r="J74" s="336"/>
      <c r="K74" s="336"/>
      <c r="L74" s="336"/>
      <c r="M74" s="336"/>
      <c r="N74" s="336"/>
      <c r="O74" s="336"/>
      <c r="P74" s="336"/>
      <c r="Q74" s="336"/>
    </row>
    <row r="75" spans="2:17" x14ac:dyDescent="0.25">
      <c r="B75" s="345"/>
      <c r="C75" s="345"/>
      <c r="D75" s="345"/>
      <c r="E75" s="345"/>
      <c r="F75" s="345"/>
      <c r="G75" s="345"/>
      <c r="H75" s="336"/>
      <c r="I75" s="336"/>
      <c r="J75" s="336"/>
      <c r="K75" s="336"/>
      <c r="L75" s="336"/>
      <c r="M75" s="336"/>
      <c r="N75" s="336"/>
      <c r="O75" s="336"/>
      <c r="P75" s="336"/>
      <c r="Q75" s="336"/>
    </row>
    <row r="76" spans="2:17" x14ac:dyDescent="0.25">
      <c r="B76" s="345"/>
      <c r="C76" s="345"/>
      <c r="D76" s="345"/>
      <c r="E76" s="345"/>
      <c r="F76" s="345"/>
      <c r="G76" s="345"/>
      <c r="H76" s="336"/>
      <c r="I76" s="336"/>
      <c r="J76" s="336"/>
      <c r="K76" s="336"/>
      <c r="L76" s="336"/>
      <c r="M76" s="336"/>
      <c r="N76" s="336"/>
      <c r="O76" s="336"/>
      <c r="P76" s="336"/>
      <c r="Q76" s="336"/>
    </row>
    <row r="77" spans="2:17" x14ac:dyDescent="0.25">
      <c r="B77" s="345"/>
      <c r="C77" s="345"/>
      <c r="D77" s="345"/>
      <c r="E77" s="345"/>
      <c r="F77" s="345"/>
      <c r="G77" s="345"/>
      <c r="H77" s="336"/>
      <c r="I77" s="336"/>
      <c r="J77" s="336"/>
      <c r="K77" s="336"/>
      <c r="L77" s="336"/>
      <c r="M77" s="336"/>
      <c r="N77" s="336"/>
      <c r="O77" s="336"/>
      <c r="P77" s="336"/>
      <c r="Q77" s="336"/>
    </row>
    <row r="78" spans="2:17" x14ac:dyDescent="0.25">
      <c r="B78" s="345"/>
      <c r="C78" s="345"/>
      <c r="D78" s="345"/>
      <c r="E78" s="345"/>
      <c r="F78" s="345"/>
      <c r="G78" s="345"/>
      <c r="H78" s="336"/>
      <c r="I78" s="336"/>
      <c r="J78" s="336"/>
      <c r="K78" s="336"/>
      <c r="L78" s="336"/>
      <c r="M78" s="336"/>
      <c r="N78" s="336"/>
      <c r="O78" s="336"/>
      <c r="P78" s="336"/>
      <c r="Q78" s="336"/>
    </row>
    <row r="79" spans="2:17" x14ac:dyDescent="0.25">
      <c r="B79" s="345"/>
      <c r="C79" s="345"/>
      <c r="D79" s="345"/>
      <c r="E79" s="345"/>
      <c r="F79" s="345"/>
      <c r="G79" s="345"/>
      <c r="H79" s="336"/>
      <c r="I79" s="336"/>
      <c r="J79" s="336"/>
      <c r="K79" s="336"/>
      <c r="L79" s="336"/>
      <c r="M79" s="336"/>
      <c r="N79" s="336"/>
      <c r="O79" s="336"/>
      <c r="P79" s="336"/>
      <c r="Q79" s="336"/>
    </row>
    <row r="80" spans="2:17" x14ac:dyDescent="0.25">
      <c r="B80" s="345"/>
      <c r="C80" s="345"/>
      <c r="D80" s="345"/>
      <c r="E80" s="345"/>
      <c r="F80" s="345"/>
      <c r="G80" s="345"/>
      <c r="H80" s="336"/>
      <c r="I80" s="336"/>
      <c r="J80" s="336"/>
      <c r="K80" s="336"/>
      <c r="L80" s="336"/>
      <c r="M80" s="336"/>
      <c r="N80" s="336"/>
      <c r="O80" s="336"/>
      <c r="P80" s="336"/>
      <c r="Q80" s="336"/>
    </row>
    <row r="81" spans="2:17" x14ac:dyDescent="0.25">
      <c r="B81" s="345"/>
      <c r="C81" s="345"/>
      <c r="D81" s="345"/>
      <c r="E81" s="345"/>
      <c r="F81" s="345"/>
      <c r="G81" s="345"/>
      <c r="H81" s="336"/>
      <c r="I81" s="336"/>
      <c r="J81" s="336"/>
      <c r="K81" s="336"/>
      <c r="L81" s="336"/>
      <c r="M81" s="336"/>
      <c r="N81" s="336"/>
      <c r="O81" s="336"/>
      <c r="P81" s="336"/>
      <c r="Q81" s="336"/>
    </row>
    <row r="82" spans="2:17" x14ac:dyDescent="0.25">
      <c r="B82" s="345"/>
      <c r="C82" s="345"/>
      <c r="D82" s="345"/>
      <c r="E82" s="345"/>
      <c r="F82" s="345"/>
      <c r="G82" s="345"/>
      <c r="H82" s="336"/>
      <c r="I82" s="336"/>
      <c r="J82" s="336"/>
      <c r="K82" s="336"/>
      <c r="L82" s="336"/>
      <c r="M82" s="336"/>
      <c r="N82" s="336"/>
      <c r="O82" s="336"/>
      <c r="P82" s="336"/>
      <c r="Q82" s="336"/>
    </row>
    <row r="83" spans="2:17" x14ac:dyDescent="0.25">
      <c r="B83" s="345"/>
      <c r="C83" s="345"/>
      <c r="D83" s="345"/>
      <c r="E83" s="345"/>
      <c r="F83" s="345"/>
      <c r="G83" s="345"/>
      <c r="H83" s="336"/>
      <c r="I83" s="336"/>
      <c r="J83" s="336"/>
      <c r="K83" s="336"/>
      <c r="L83" s="336"/>
      <c r="M83" s="336"/>
      <c r="N83" s="336"/>
      <c r="O83" s="336"/>
      <c r="P83" s="336"/>
      <c r="Q83" s="336"/>
    </row>
    <row r="84" spans="2:17" x14ac:dyDescent="0.25">
      <c r="B84" s="345"/>
      <c r="C84" s="345"/>
      <c r="D84" s="345"/>
      <c r="E84" s="345"/>
      <c r="F84" s="345"/>
      <c r="G84" s="345"/>
      <c r="H84" s="336"/>
      <c r="I84" s="336"/>
      <c r="J84" s="336"/>
      <c r="K84" s="336"/>
      <c r="L84" s="336"/>
      <c r="M84" s="336"/>
      <c r="N84" s="336"/>
      <c r="O84" s="336"/>
      <c r="P84" s="336"/>
      <c r="Q84" s="336"/>
    </row>
    <row r="85" spans="2:17" x14ac:dyDescent="0.25">
      <c r="B85" s="345"/>
      <c r="C85" s="345"/>
      <c r="D85" s="345"/>
      <c r="E85" s="345"/>
      <c r="F85" s="345"/>
      <c r="G85" s="345"/>
      <c r="H85" s="336"/>
      <c r="I85" s="336"/>
      <c r="J85" s="336"/>
      <c r="K85" s="336"/>
      <c r="L85" s="336"/>
      <c r="M85" s="336"/>
      <c r="N85" s="336"/>
      <c r="O85" s="336"/>
      <c r="P85" s="336"/>
      <c r="Q85" s="336"/>
    </row>
    <row r="86" spans="2:17" x14ac:dyDescent="0.25">
      <c r="B86" s="345"/>
      <c r="C86" s="345"/>
      <c r="D86" s="345"/>
      <c r="E86" s="345"/>
      <c r="F86" s="345"/>
      <c r="G86" s="345"/>
      <c r="H86" s="336"/>
      <c r="I86" s="336"/>
      <c r="J86" s="336"/>
      <c r="K86" s="336"/>
      <c r="L86" s="336"/>
      <c r="M86" s="336"/>
      <c r="N86" s="336"/>
      <c r="O86" s="336"/>
      <c r="P86" s="336"/>
      <c r="Q86" s="336"/>
    </row>
    <row r="87" spans="2:17" x14ac:dyDescent="0.25">
      <c r="B87" s="345"/>
      <c r="C87" s="345"/>
      <c r="D87" s="345"/>
      <c r="E87" s="345"/>
      <c r="F87" s="345"/>
      <c r="G87" s="345"/>
      <c r="H87" s="336"/>
      <c r="I87" s="336"/>
      <c r="J87" s="336"/>
      <c r="K87" s="336"/>
      <c r="L87" s="336"/>
      <c r="M87" s="336"/>
      <c r="N87" s="336"/>
      <c r="O87" s="336"/>
      <c r="P87" s="336"/>
      <c r="Q87" s="336"/>
    </row>
    <row r="88" spans="2:17" x14ac:dyDescent="0.25">
      <c r="B88" s="345"/>
      <c r="C88" s="345"/>
      <c r="D88" s="345"/>
      <c r="E88" s="345"/>
      <c r="F88" s="345"/>
      <c r="G88" s="345"/>
      <c r="H88" s="336"/>
      <c r="I88" s="336"/>
      <c r="J88" s="336"/>
      <c r="K88" s="336"/>
      <c r="L88" s="336"/>
      <c r="M88" s="336"/>
      <c r="N88" s="336"/>
      <c r="O88" s="336"/>
      <c r="P88" s="336"/>
      <c r="Q88" s="336"/>
    </row>
    <row r="89" spans="2:17" x14ac:dyDescent="0.25">
      <c r="B89" s="345"/>
      <c r="C89" s="345"/>
      <c r="D89" s="345"/>
      <c r="E89" s="345"/>
      <c r="F89" s="345"/>
      <c r="G89" s="345"/>
      <c r="H89" s="336"/>
      <c r="I89" s="336"/>
      <c r="J89" s="336"/>
      <c r="K89" s="336"/>
      <c r="L89" s="336"/>
      <c r="M89" s="336"/>
      <c r="N89" s="336"/>
      <c r="O89" s="336"/>
      <c r="P89" s="336"/>
      <c r="Q89" s="336"/>
    </row>
    <row r="90" spans="2:17" x14ac:dyDescent="0.25">
      <c r="B90" s="345"/>
      <c r="C90" s="345"/>
      <c r="D90" s="345"/>
      <c r="E90" s="345"/>
      <c r="F90" s="345"/>
      <c r="G90" s="345"/>
      <c r="H90" s="336"/>
      <c r="I90" s="336"/>
      <c r="J90" s="336"/>
      <c r="K90" s="336"/>
      <c r="L90" s="336"/>
      <c r="M90" s="336"/>
      <c r="N90" s="336"/>
      <c r="O90" s="336"/>
      <c r="P90" s="336"/>
      <c r="Q90" s="336"/>
    </row>
    <row r="91" spans="2:17" x14ac:dyDescent="0.25">
      <c r="B91" s="345"/>
      <c r="C91" s="345"/>
      <c r="D91" s="345"/>
      <c r="E91" s="345"/>
      <c r="F91" s="345"/>
      <c r="G91" s="345"/>
      <c r="H91" s="336"/>
      <c r="I91" s="336"/>
      <c r="J91" s="336"/>
      <c r="K91" s="336"/>
      <c r="L91" s="336"/>
      <c r="M91" s="336"/>
      <c r="N91" s="336"/>
      <c r="O91" s="336"/>
      <c r="P91" s="336"/>
      <c r="Q91" s="336"/>
    </row>
    <row r="92" spans="2:17" x14ac:dyDescent="0.25">
      <c r="B92" s="345"/>
      <c r="C92" s="345"/>
      <c r="D92" s="345"/>
      <c r="E92" s="345"/>
      <c r="F92" s="345"/>
      <c r="G92" s="345"/>
      <c r="H92" s="336"/>
      <c r="I92" s="336"/>
      <c r="J92" s="336"/>
      <c r="K92" s="336"/>
      <c r="L92" s="336"/>
      <c r="M92" s="336"/>
      <c r="N92" s="336"/>
      <c r="O92" s="336"/>
      <c r="P92" s="336"/>
      <c r="Q92" s="336"/>
    </row>
    <row r="93" spans="2:17" x14ac:dyDescent="0.25">
      <c r="B93" s="345"/>
      <c r="C93" s="345"/>
      <c r="D93" s="345"/>
      <c r="E93" s="345"/>
      <c r="F93" s="345"/>
      <c r="G93" s="345"/>
      <c r="H93" s="336"/>
      <c r="I93" s="336"/>
      <c r="J93" s="336"/>
      <c r="K93" s="336"/>
      <c r="L93" s="336"/>
      <c r="M93" s="336"/>
      <c r="N93" s="336"/>
      <c r="O93" s="336"/>
      <c r="P93" s="336"/>
      <c r="Q93" s="336"/>
    </row>
    <row r="94" spans="2:17" x14ac:dyDescent="0.25">
      <c r="B94" s="345"/>
      <c r="C94" s="345"/>
      <c r="D94" s="345"/>
      <c r="E94" s="345"/>
      <c r="F94" s="345"/>
      <c r="G94" s="345"/>
      <c r="H94" s="336"/>
      <c r="I94" s="336"/>
      <c r="J94" s="336"/>
      <c r="K94" s="336"/>
      <c r="L94" s="336"/>
      <c r="M94" s="336"/>
      <c r="N94" s="336"/>
      <c r="O94" s="336"/>
      <c r="P94" s="336"/>
      <c r="Q94" s="336"/>
    </row>
    <row r="95" spans="2:17" x14ac:dyDescent="0.25">
      <c r="B95" s="345"/>
      <c r="C95" s="345"/>
      <c r="D95" s="345"/>
      <c r="E95" s="345"/>
      <c r="F95" s="345"/>
      <c r="G95" s="345"/>
      <c r="H95" s="336"/>
      <c r="I95" s="336"/>
      <c r="J95" s="336"/>
      <c r="K95" s="336"/>
      <c r="L95" s="336"/>
      <c r="M95" s="336"/>
      <c r="N95" s="336"/>
      <c r="O95" s="336"/>
      <c r="P95" s="336"/>
      <c r="Q95" s="336"/>
    </row>
    <row r="96" spans="2:17" x14ac:dyDescent="0.25">
      <c r="B96" s="345"/>
      <c r="C96" s="345"/>
      <c r="D96" s="345"/>
      <c r="E96" s="345"/>
      <c r="F96" s="345"/>
      <c r="G96" s="345"/>
      <c r="H96" s="336"/>
      <c r="I96" s="336"/>
      <c r="J96" s="336"/>
      <c r="K96" s="336"/>
      <c r="L96" s="336"/>
      <c r="M96" s="336"/>
      <c r="N96" s="336"/>
      <c r="O96" s="336"/>
      <c r="P96" s="336"/>
      <c r="Q96" s="336"/>
    </row>
    <row r="97" spans="2:17" x14ac:dyDescent="0.25">
      <c r="B97" s="345"/>
      <c r="C97" s="345"/>
      <c r="D97" s="345"/>
      <c r="E97" s="345"/>
      <c r="F97" s="345"/>
      <c r="G97" s="345"/>
      <c r="H97" s="336"/>
      <c r="I97" s="336"/>
      <c r="J97" s="336"/>
      <c r="K97" s="336"/>
      <c r="L97" s="336"/>
      <c r="M97" s="336"/>
      <c r="N97" s="336"/>
      <c r="O97" s="336"/>
      <c r="P97" s="336"/>
      <c r="Q97" s="336"/>
    </row>
    <row r="98" spans="2:17" x14ac:dyDescent="0.25">
      <c r="B98" s="345"/>
      <c r="C98" s="345"/>
      <c r="D98" s="345"/>
      <c r="E98" s="345"/>
      <c r="F98" s="345"/>
      <c r="G98" s="345"/>
      <c r="H98" s="336"/>
      <c r="I98" s="336"/>
      <c r="J98" s="336"/>
      <c r="K98" s="336"/>
      <c r="L98" s="336"/>
      <c r="M98" s="336"/>
      <c r="N98" s="336"/>
      <c r="O98" s="336"/>
      <c r="P98" s="336"/>
      <c r="Q98" s="336"/>
    </row>
    <row r="99" spans="2:17" x14ac:dyDescent="0.25">
      <c r="B99" s="345"/>
      <c r="C99" s="345"/>
      <c r="D99" s="345"/>
      <c r="E99" s="345"/>
      <c r="F99" s="345"/>
      <c r="G99" s="345"/>
      <c r="H99" s="336"/>
      <c r="I99" s="336"/>
      <c r="J99" s="336"/>
      <c r="K99" s="336"/>
      <c r="L99" s="336"/>
      <c r="M99" s="336"/>
      <c r="N99" s="336"/>
      <c r="O99" s="336"/>
      <c r="P99" s="336"/>
      <c r="Q99" s="336"/>
    </row>
    <row r="100" spans="2:17" x14ac:dyDescent="0.25">
      <c r="B100" s="345"/>
      <c r="C100" s="345"/>
      <c r="D100" s="345"/>
      <c r="E100" s="345"/>
      <c r="F100" s="345"/>
      <c r="G100" s="345"/>
      <c r="H100" s="336"/>
      <c r="I100" s="336"/>
      <c r="J100" s="336"/>
      <c r="K100" s="336"/>
      <c r="L100" s="336"/>
      <c r="M100" s="336"/>
      <c r="N100" s="336"/>
      <c r="O100" s="336"/>
      <c r="P100" s="336"/>
      <c r="Q100" s="336"/>
    </row>
    <row r="101" spans="2:17" x14ac:dyDescent="0.25">
      <c r="B101" s="345"/>
      <c r="C101" s="345"/>
      <c r="D101" s="345"/>
      <c r="E101" s="345"/>
      <c r="F101" s="345"/>
      <c r="G101" s="345"/>
      <c r="H101" s="336"/>
      <c r="I101" s="336"/>
      <c r="J101" s="336"/>
      <c r="K101" s="336"/>
      <c r="L101" s="336"/>
      <c r="M101" s="336"/>
      <c r="N101" s="336"/>
      <c r="O101" s="336"/>
      <c r="P101" s="336"/>
      <c r="Q101" s="336"/>
    </row>
    <row r="102" spans="2:17" x14ac:dyDescent="0.25">
      <c r="B102" s="345"/>
      <c r="C102" s="345"/>
      <c r="D102" s="345"/>
      <c r="E102" s="345"/>
      <c r="F102" s="345"/>
      <c r="G102" s="345"/>
      <c r="H102" s="336"/>
      <c r="I102" s="336"/>
      <c r="J102" s="336"/>
      <c r="K102" s="336"/>
      <c r="L102" s="336"/>
      <c r="M102" s="336"/>
      <c r="N102" s="336"/>
      <c r="O102" s="336"/>
      <c r="P102" s="336"/>
      <c r="Q102" s="336"/>
    </row>
    <row r="103" spans="2:17" x14ac:dyDescent="0.25">
      <c r="B103" s="345"/>
      <c r="C103" s="345"/>
      <c r="D103" s="345"/>
      <c r="E103" s="345"/>
      <c r="F103" s="345"/>
      <c r="G103" s="345"/>
      <c r="H103" s="336"/>
      <c r="I103" s="336"/>
      <c r="J103" s="336"/>
      <c r="K103" s="336"/>
      <c r="L103" s="336"/>
      <c r="M103" s="336"/>
      <c r="N103" s="336"/>
      <c r="O103" s="336"/>
      <c r="P103" s="336"/>
      <c r="Q103" s="336"/>
    </row>
    <row r="104" spans="2:17" x14ac:dyDescent="0.25">
      <c r="B104" s="345"/>
      <c r="C104" s="345"/>
      <c r="D104" s="345"/>
      <c r="E104" s="345"/>
      <c r="F104" s="345"/>
      <c r="G104" s="345"/>
      <c r="H104" s="336"/>
      <c r="I104" s="336"/>
      <c r="J104" s="336"/>
      <c r="K104" s="336"/>
      <c r="L104" s="336"/>
      <c r="M104" s="336"/>
      <c r="N104" s="336"/>
      <c r="O104" s="336"/>
      <c r="P104" s="336"/>
      <c r="Q104" s="336"/>
    </row>
    <row r="105" spans="2:17" x14ac:dyDescent="0.25">
      <c r="B105" s="345"/>
      <c r="C105" s="345"/>
      <c r="D105" s="345"/>
      <c r="E105" s="345"/>
      <c r="F105" s="345"/>
      <c r="G105" s="345"/>
      <c r="H105" s="336"/>
      <c r="I105" s="336"/>
      <c r="J105" s="336"/>
      <c r="K105" s="336"/>
      <c r="L105" s="336"/>
      <c r="M105" s="336"/>
      <c r="N105" s="336"/>
      <c r="O105" s="336"/>
      <c r="P105" s="336"/>
      <c r="Q105" s="336"/>
    </row>
    <row r="106" spans="2:17" x14ac:dyDescent="0.25">
      <c r="B106" s="345"/>
      <c r="C106" s="345"/>
      <c r="D106" s="345"/>
      <c r="E106" s="345"/>
      <c r="F106" s="345"/>
      <c r="G106" s="345"/>
      <c r="H106" s="336"/>
      <c r="I106" s="336"/>
      <c r="J106" s="336"/>
      <c r="K106" s="336"/>
      <c r="L106" s="336"/>
      <c r="M106" s="336"/>
      <c r="N106" s="336"/>
      <c r="O106" s="336"/>
      <c r="P106" s="336"/>
      <c r="Q106" s="336"/>
    </row>
    <row r="107" spans="2:17" x14ac:dyDescent="0.25">
      <c r="B107" s="345"/>
      <c r="C107" s="345"/>
      <c r="D107" s="345"/>
      <c r="E107" s="345"/>
      <c r="F107" s="345"/>
      <c r="G107" s="345"/>
      <c r="H107" s="336"/>
      <c r="I107" s="336"/>
      <c r="J107" s="336"/>
      <c r="K107" s="336"/>
      <c r="L107" s="336"/>
      <c r="M107" s="336"/>
      <c r="N107" s="336"/>
      <c r="O107" s="336"/>
      <c r="P107" s="336"/>
      <c r="Q107" s="336"/>
    </row>
    <row r="108" spans="2:17" x14ac:dyDescent="0.25">
      <c r="B108" s="345"/>
      <c r="C108" s="345"/>
      <c r="D108" s="345"/>
      <c r="E108" s="345"/>
      <c r="F108" s="345"/>
      <c r="G108" s="345"/>
      <c r="H108" s="336"/>
      <c r="I108" s="336"/>
      <c r="J108" s="336"/>
      <c r="K108" s="336"/>
      <c r="L108" s="336"/>
      <c r="M108" s="336"/>
      <c r="N108" s="336"/>
      <c r="O108" s="336"/>
      <c r="P108" s="336"/>
      <c r="Q108" s="336"/>
    </row>
    <row r="109" spans="2:17" x14ac:dyDescent="0.25">
      <c r="B109" s="345"/>
      <c r="C109" s="345"/>
      <c r="D109" s="345"/>
      <c r="E109" s="345"/>
      <c r="F109" s="345"/>
      <c r="G109" s="345"/>
      <c r="H109" s="336"/>
      <c r="I109" s="336"/>
      <c r="J109" s="336"/>
      <c r="K109" s="336"/>
      <c r="L109" s="336"/>
      <c r="M109" s="336"/>
      <c r="N109" s="336"/>
      <c r="O109" s="336"/>
      <c r="P109" s="336"/>
      <c r="Q109" s="336"/>
    </row>
    <row r="110" spans="2:17" x14ac:dyDescent="0.25">
      <c r="B110" s="345"/>
      <c r="C110" s="345"/>
      <c r="D110" s="345"/>
      <c r="E110" s="345"/>
      <c r="F110" s="345"/>
      <c r="G110" s="345"/>
      <c r="H110" s="336"/>
      <c r="I110" s="336"/>
      <c r="J110" s="336"/>
      <c r="K110" s="336"/>
      <c r="L110" s="336"/>
      <c r="M110" s="336"/>
      <c r="N110" s="336"/>
      <c r="O110" s="336"/>
      <c r="P110" s="336"/>
      <c r="Q110" s="336"/>
    </row>
    <row r="111" spans="2:17" x14ac:dyDescent="0.25">
      <c r="B111" s="345"/>
      <c r="C111" s="345"/>
      <c r="D111" s="345"/>
      <c r="E111" s="345"/>
      <c r="F111" s="345"/>
      <c r="G111" s="345"/>
      <c r="H111" s="336"/>
      <c r="I111" s="336"/>
      <c r="J111" s="336"/>
      <c r="K111" s="336"/>
      <c r="L111" s="336"/>
      <c r="M111" s="336"/>
      <c r="N111" s="336"/>
      <c r="O111" s="336"/>
      <c r="P111" s="336"/>
      <c r="Q111" s="336"/>
    </row>
    <row r="112" spans="2:17" x14ac:dyDescent="0.25">
      <c r="B112" s="345"/>
      <c r="C112" s="345"/>
      <c r="D112" s="345"/>
      <c r="E112" s="345"/>
      <c r="F112" s="345"/>
      <c r="G112" s="345"/>
      <c r="H112" s="336"/>
      <c r="I112" s="336"/>
      <c r="J112" s="336"/>
      <c r="K112" s="336"/>
      <c r="L112" s="336"/>
      <c r="M112" s="336"/>
      <c r="N112" s="336"/>
      <c r="O112" s="336"/>
      <c r="P112" s="336"/>
      <c r="Q112" s="336"/>
    </row>
    <row r="113" spans="2:17" x14ac:dyDescent="0.25">
      <c r="B113" s="345"/>
      <c r="C113" s="345"/>
      <c r="D113" s="345"/>
      <c r="E113" s="345"/>
      <c r="F113" s="345"/>
      <c r="G113" s="345"/>
      <c r="H113" s="336"/>
      <c r="I113" s="336"/>
      <c r="J113" s="336"/>
      <c r="K113" s="336"/>
      <c r="L113" s="336"/>
      <c r="M113" s="336"/>
      <c r="N113" s="336"/>
      <c r="O113" s="336"/>
      <c r="P113" s="336"/>
      <c r="Q113" s="336"/>
    </row>
    <row r="114" spans="2:17" x14ac:dyDescent="0.25">
      <c r="B114" s="345"/>
      <c r="C114" s="345"/>
      <c r="D114" s="345"/>
      <c r="E114" s="345"/>
      <c r="F114" s="345"/>
      <c r="G114" s="345"/>
      <c r="H114" s="336"/>
      <c r="I114" s="336"/>
      <c r="J114" s="336"/>
      <c r="K114" s="336"/>
      <c r="L114" s="336"/>
      <c r="M114" s="336"/>
      <c r="N114" s="336"/>
      <c r="O114" s="336"/>
      <c r="P114" s="336"/>
      <c r="Q114" s="336"/>
    </row>
    <row r="115" spans="2:17" x14ac:dyDescent="0.25">
      <c r="B115" s="345"/>
      <c r="C115" s="345"/>
      <c r="D115" s="345"/>
      <c r="E115" s="345"/>
      <c r="F115" s="345"/>
      <c r="G115" s="345"/>
      <c r="H115" s="336"/>
      <c r="I115" s="336"/>
      <c r="J115" s="336"/>
      <c r="K115" s="336"/>
      <c r="L115" s="336"/>
      <c r="M115" s="336"/>
      <c r="N115" s="336"/>
      <c r="O115" s="336"/>
      <c r="P115" s="336"/>
      <c r="Q115" s="336"/>
    </row>
    <row r="116" spans="2:17" x14ac:dyDescent="0.25">
      <c r="B116" s="345"/>
      <c r="C116" s="345"/>
      <c r="D116" s="345"/>
      <c r="E116" s="345"/>
      <c r="F116" s="345"/>
      <c r="G116" s="345"/>
      <c r="H116" s="336"/>
      <c r="I116" s="336"/>
      <c r="J116" s="336"/>
      <c r="K116" s="336"/>
      <c r="L116" s="336"/>
      <c r="M116" s="336"/>
      <c r="N116" s="336"/>
      <c r="O116" s="336"/>
      <c r="P116" s="336"/>
      <c r="Q116" s="336"/>
    </row>
  </sheetData>
  <sheetProtection algorithmName="SHA-512" hashValue="pXyKFk9Y67KPIZ3IDT7EDEpe4WQDLJMk4jVYGvzlYCuokvcxeNuKtNwDbZnBaPNIcIWrop5r6y8NYMbtZLWP8g==" saltValue="dbRuSRGGlmzLUM3xEJ9UJg==" spinCount="100000" sheet="1" objects="1" scenarios="1" selectLockedCells="1"/>
  <mergeCells count="7">
    <mergeCell ref="B24:C24"/>
    <mergeCell ref="B2:E2"/>
    <mergeCell ref="D23:G23"/>
    <mergeCell ref="B23:C23"/>
    <mergeCell ref="B27:C27"/>
    <mergeCell ref="B26:C26"/>
    <mergeCell ref="B25:C2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N77"/>
  <sheetViews>
    <sheetView view="pageBreakPreview" zoomScale="130" zoomScaleNormal="100" zoomScaleSheetLayoutView="130" workbookViewId="0">
      <selection activeCell="L2" sqref="L2:N4"/>
    </sheetView>
  </sheetViews>
  <sheetFormatPr defaultRowHeight="15" x14ac:dyDescent="0.25"/>
  <cols>
    <col min="1" max="1" width="1.42578125" customWidth="1"/>
    <col min="2" max="2" width="15.28515625" bestFit="1" customWidth="1"/>
    <col min="3" max="3" width="8.28515625" style="273" bestFit="1" customWidth="1"/>
    <col min="4" max="4" width="2.28515625" customWidth="1"/>
    <col min="5" max="5" width="15.28515625" bestFit="1" customWidth="1"/>
    <col min="6" max="6" width="8.28515625" style="273" bestFit="1" customWidth="1"/>
    <col min="7" max="7" width="2.28515625" customWidth="1"/>
    <col min="8" max="8" width="18" bestFit="1" customWidth="1"/>
    <col min="9" max="9" width="9" style="273" bestFit="1" customWidth="1"/>
    <col min="10" max="11" width="1.42578125" customWidth="1"/>
    <col min="12" max="13" width="20.7109375" customWidth="1"/>
  </cols>
  <sheetData>
    <row r="1" spans="2:14" ht="7.5" customHeight="1" thickBot="1" x14ac:dyDescent="0.4"/>
    <row r="2" spans="2:14" ht="30" customHeight="1" x14ac:dyDescent="0.25">
      <c r="B2" s="906" t="s">
        <v>191</v>
      </c>
      <c r="C2" s="907"/>
      <c r="E2" s="906" t="s">
        <v>192</v>
      </c>
      <c r="F2" s="907"/>
      <c r="H2" s="906" t="s">
        <v>193</v>
      </c>
      <c r="I2" s="907"/>
      <c r="L2" s="434" t="s">
        <v>263</v>
      </c>
      <c r="M2" s="901"/>
      <c r="N2" s="435"/>
    </row>
    <row r="3" spans="2:14" x14ac:dyDescent="0.25">
      <c r="B3" s="908" t="str">
        <f>"Weekly income"</f>
        <v>Weekly income</v>
      </c>
      <c r="C3" s="240" t="s">
        <v>22</v>
      </c>
      <c r="D3" s="273"/>
      <c r="E3" s="908" t="str">
        <f>"Weekly income"</f>
        <v>Weekly income</v>
      </c>
      <c r="F3" s="240" t="s">
        <v>22</v>
      </c>
      <c r="G3" s="273"/>
      <c r="H3" s="908" t="str">
        <f>"Weekly income"</f>
        <v>Weekly income</v>
      </c>
      <c r="I3" s="240" t="s">
        <v>22</v>
      </c>
      <c r="L3" s="902"/>
      <c r="M3" s="903"/>
      <c r="N3" s="904"/>
    </row>
    <row r="4" spans="2:14" ht="15.75" thickBot="1" x14ac:dyDescent="0.3">
      <c r="B4" s="909"/>
      <c r="C4" s="211" t="s">
        <v>194</v>
      </c>
      <c r="D4" s="273"/>
      <c r="E4" s="909"/>
      <c r="F4" s="211" t="s">
        <v>194</v>
      </c>
      <c r="G4" s="273"/>
      <c r="H4" s="909"/>
      <c r="I4" s="211" t="s">
        <v>194</v>
      </c>
      <c r="L4" s="436"/>
      <c r="M4" s="905"/>
      <c r="N4" s="437"/>
    </row>
    <row r="5" spans="2:14" ht="14.45" x14ac:dyDescent="0.35">
      <c r="B5" s="212" t="str">
        <f>SUBSTITUTE('Assessment Form'!D298,".00 "," ")</f>
        <v>€228 or more</v>
      </c>
      <c r="C5" s="214" t="str">
        <f>IF(C4="Nil","",IF('Assessment Form'!G298="Nil","Nil", SUBSTITUTE(TEXT('Assessment Form'!G298,"€#.00"),".00","")))</f>
        <v>€179</v>
      </c>
      <c r="D5" s="273" t="str">
        <f t="shared" ref="D5:D40" si="0">IF(C5&lt;&gt;"Nil","",IF(VALUE(SUBSTITUTE(B5," or less","")+0.01)-VALUE(LEFT(B4,FIND(" to",B4)))&lt;&gt;0,"ERROR?",""))</f>
        <v/>
      </c>
      <c r="E5" s="212" t="str">
        <f>SUBSTITUTE('Assessment Form'!D341,".00 "," ")</f>
        <v>€214 or more</v>
      </c>
      <c r="F5" s="214" t="str">
        <f>IF('Assessment Form'!G341="Nil","Nil", SUBSTITUTE(TEXT('Assessment Form'!G341,"€#.00"),".00",""))</f>
        <v>€134</v>
      </c>
      <c r="G5" s="273" t="str">
        <f t="shared" ref="G5:G32" si="1">IF(F5&lt;&gt;"Nil","",IF(VALUE(SUBSTITUTE(E5," or less","")+0.01)-VALUE(LEFT(E4,FIND(" to",E4)))&lt;&gt;0,"ERROR?",""))</f>
        <v/>
      </c>
      <c r="H5" s="212" t="str">
        <f>SUBSTITUTE('Assessment Form'!D376,".00 "," ")</f>
        <v>€208 or more</v>
      </c>
      <c r="I5" s="214" t="str">
        <f>IF('Assessment Form'!G376="Nil","Nil", SUBSTITUTE(TEXT('Assessment Form'!G376,"€#.00"),".00",""))</f>
        <v>€74</v>
      </c>
      <c r="J5" s="273" t="str">
        <f t="shared" ref="J5:J26" si="2">IF(I5&lt;&gt;"Nil","",IF(VALUE(SUBSTITUTE(H5," or less","")+0.01)-VALUE(LEFT(H4,FIND(" to",H4)))&lt;&gt;0,"ERROR?",""))</f>
        <v/>
      </c>
    </row>
    <row r="6" spans="2:14" ht="14.45" x14ac:dyDescent="0.35">
      <c r="B6" s="269" t="str">
        <f>SUBSTITUTE('Assessment Form'!D299,".00 "," ")</f>
        <v>€223 to €227.99</v>
      </c>
      <c r="C6" s="216" t="str">
        <f>IF(C5="Nil","",IF('Assessment Form'!G299="Nil","Nil", SUBSTITUTE(TEXT('Assessment Form'!G299,"€#.00"),".00","")))</f>
        <v>€174</v>
      </c>
      <c r="D6" s="273" t="str">
        <f t="shared" si="0"/>
        <v/>
      </c>
      <c r="E6" s="269" t="str">
        <f>SUBSTITUTE('Assessment Form'!D342,".00 "," ")</f>
        <v>€209 to €213.99</v>
      </c>
      <c r="F6" s="216" t="str">
        <f>IF('Assessment Form'!G342="Nil","Nil", SUBSTITUTE(TEXT('Assessment Form'!G342,"€#.00"),".00",""))</f>
        <v>€129</v>
      </c>
      <c r="G6" s="273" t="str">
        <f t="shared" si="1"/>
        <v/>
      </c>
      <c r="H6" s="269" t="str">
        <f>SUBSTITUTE('Assessment Form'!D377,".00 "," ")</f>
        <v>€204.50 to €207.99</v>
      </c>
      <c r="I6" s="216" t="str">
        <f>IF('Assessment Form'!G377="Nil","Nil", SUBSTITUTE(TEXT('Assessment Form'!G377,"€#.00"),".00",""))</f>
        <v>€70.50</v>
      </c>
      <c r="J6" s="273" t="str">
        <f t="shared" si="2"/>
        <v/>
      </c>
    </row>
    <row r="7" spans="2:14" ht="14.45" x14ac:dyDescent="0.35">
      <c r="B7" s="269" t="str">
        <f>SUBSTITUTE('Assessment Form'!D300,".00 "," ")</f>
        <v>€218 to €222.99</v>
      </c>
      <c r="C7" s="216" t="str">
        <f>IF(C6="Nil","",IF('Assessment Form'!G300="Nil","Nil", SUBSTITUTE(TEXT('Assessment Form'!G300,"€#.00"),".00","")))</f>
        <v>€169</v>
      </c>
      <c r="D7" s="273" t="str">
        <f t="shared" si="0"/>
        <v/>
      </c>
      <c r="E7" s="269" t="str">
        <f>SUBSTITUTE('Assessment Form'!D343,".00 "," ")</f>
        <v>€204 to €208.99</v>
      </c>
      <c r="F7" s="216" t="str">
        <f>IF('Assessment Form'!G343="Nil","Nil", SUBSTITUTE(TEXT('Assessment Form'!G343,"€#.00"),".00",""))</f>
        <v>€124</v>
      </c>
      <c r="G7" s="273" t="str">
        <f t="shared" si="1"/>
        <v/>
      </c>
      <c r="H7" s="269" t="str">
        <f>SUBSTITUTE('Assessment Form'!D378,".00 "," ")</f>
        <v>€201 to €204.49</v>
      </c>
      <c r="I7" s="216" t="str">
        <f>IF('Assessment Form'!G378="Nil","Nil", SUBSTITUTE(TEXT('Assessment Form'!G378,"€#.00"),".00",""))</f>
        <v>€67</v>
      </c>
      <c r="J7" s="273" t="str">
        <f t="shared" si="2"/>
        <v/>
      </c>
    </row>
    <row r="8" spans="2:14" ht="14.45" x14ac:dyDescent="0.35">
      <c r="B8" s="269" t="str">
        <f>SUBSTITUTE('Assessment Form'!D301,".00 "," ")</f>
        <v>€213 to €217.99</v>
      </c>
      <c r="C8" s="216" t="str">
        <f>IF(C7="Nil","",IF('Assessment Form'!G301="Nil","Nil", SUBSTITUTE(TEXT('Assessment Form'!G301,"€#.00"),".00","")))</f>
        <v>€164</v>
      </c>
      <c r="D8" s="273" t="str">
        <f t="shared" si="0"/>
        <v/>
      </c>
      <c r="E8" s="269" t="str">
        <f>SUBSTITUTE('Assessment Form'!D344,".00 "," ")</f>
        <v>€199 to €203.99</v>
      </c>
      <c r="F8" s="216" t="str">
        <f>IF('Assessment Form'!G344="Nil","Nil", SUBSTITUTE(TEXT('Assessment Form'!G344,"€#.00"),".00",""))</f>
        <v>€119</v>
      </c>
      <c r="G8" s="273" t="str">
        <f t="shared" si="1"/>
        <v/>
      </c>
      <c r="H8" s="269" t="str">
        <f>SUBSTITUTE('Assessment Form'!D379,".00 "," ")</f>
        <v>€197.50 to €200.99</v>
      </c>
      <c r="I8" s="216" t="str">
        <f>IF('Assessment Form'!G379="Nil","Nil", SUBSTITUTE(TEXT('Assessment Form'!G379,"€#.00"),".00",""))</f>
        <v>€63.50</v>
      </c>
      <c r="J8" s="273" t="str">
        <f t="shared" si="2"/>
        <v/>
      </c>
    </row>
    <row r="9" spans="2:14" ht="14.45" x14ac:dyDescent="0.35">
      <c r="B9" s="269" t="str">
        <f>SUBSTITUTE('Assessment Form'!D302,".00 "," ")</f>
        <v>€208 to €212.99</v>
      </c>
      <c r="C9" s="216" t="str">
        <f>IF(C8="Nil","",IF('Assessment Form'!G302="Nil","Nil", SUBSTITUTE(TEXT('Assessment Form'!G302,"€#.00"),".00","")))</f>
        <v>€159</v>
      </c>
      <c r="D9" s="273" t="str">
        <f t="shared" si="0"/>
        <v/>
      </c>
      <c r="E9" s="269" t="str">
        <f>SUBSTITUTE('Assessment Form'!D345,".00 "," ")</f>
        <v>€194 to €198.99</v>
      </c>
      <c r="F9" s="216" t="str">
        <f>IF('Assessment Form'!G345="Nil","Nil", SUBSTITUTE(TEXT('Assessment Form'!G345,"€#.00"),".00",""))</f>
        <v>€114</v>
      </c>
      <c r="G9" s="273" t="str">
        <f t="shared" si="1"/>
        <v/>
      </c>
      <c r="H9" s="269" t="str">
        <f>SUBSTITUTE('Assessment Form'!D380,".00 "," ")</f>
        <v>€194 to €197.49</v>
      </c>
      <c r="I9" s="216" t="str">
        <f>IF('Assessment Form'!G380="Nil","Nil", SUBSTITUTE(TEXT('Assessment Form'!G380,"€#.00"),".00",""))</f>
        <v>€60</v>
      </c>
      <c r="J9" s="273" t="str">
        <f t="shared" si="2"/>
        <v/>
      </c>
    </row>
    <row r="10" spans="2:14" ht="14.45" x14ac:dyDescent="0.35">
      <c r="B10" s="269" t="str">
        <f>SUBSTITUTE('Assessment Form'!D303,".00 "," ")</f>
        <v>€203 to €207.99</v>
      </c>
      <c r="C10" s="216" t="str">
        <f>IF(C9="Nil","",IF('Assessment Form'!G303="Nil","Nil", SUBSTITUTE(TEXT('Assessment Form'!G303,"€#.00"),".00","")))</f>
        <v>€154</v>
      </c>
      <c r="D10" s="273" t="str">
        <f t="shared" si="0"/>
        <v/>
      </c>
      <c r="E10" s="269" t="str">
        <f>SUBSTITUTE('Assessment Form'!D346,".00 "," ")</f>
        <v>€189 to €193.99</v>
      </c>
      <c r="F10" s="216" t="str">
        <f>IF('Assessment Form'!G346="Nil","Nil", SUBSTITUTE(TEXT('Assessment Form'!G346,"€#.00"),".00",""))</f>
        <v>€109</v>
      </c>
      <c r="G10" s="273" t="str">
        <f t="shared" si="1"/>
        <v/>
      </c>
      <c r="H10" s="269" t="str">
        <f>SUBSTITUTE('Assessment Form'!D381,".00 "," ")</f>
        <v>€190.50 to €193.99</v>
      </c>
      <c r="I10" s="216" t="str">
        <f>IF('Assessment Form'!G381="Nil","Nil", SUBSTITUTE(TEXT('Assessment Form'!G381,"€#.00"),".00",""))</f>
        <v>€56.50</v>
      </c>
      <c r="J10" s="273" t="str">
        <f t="shared" si="2"/>
        <v/>
      </c>
    </row>
    <row r="11" spans="2:14" ht="14.45" x14ac:dyDescent="0.35">
      <c r="B11" s="269" t="str">
        <f>SUBSTITUTE('Assessment Form'!D304,".00 "," ")</f>
        <v>€198 to €202.99</v>
      </c>
      <c r="C11" s="216" t="str">
        <f>IF(C10="Nil","",IF('Assessment Form'!G304="Nil","Nil", SUBSTITUTE(TEXT('Assessment Form'!G304,"€#.00"),".00","")))</f>
        <v>€149</v>
      </c>
      <c r="D11" s="273" t="str">
        <f t="shared" si="0"/>
        <v/>
      </c>
      <c r="E11" s="269" t="str">
        <f>SUBSTITUTE('Assessment Form'!D347,".00 "," ")</f>
        <v>€184 to €188.99</v>
      </c>
      <c r="F11" s="216" t="str">
        <f>IF('Assessment Form'!G347="Nil","Nil", SUBSTITUTE(TEXT('Assessment Form'!G347,"€#.00"),".00",""))</f>
        <v>€104</v>
      </c>
      <c r="G11" s="273" t="str">
        <f t="shared" si="1"/>
        <v/>
      </c>
      <c r="H11" s="269" t="str">
        <f>SUBSTITUTE('Assessment Form'!D382,".00 "," ")</f>
        <v>€187 to €190.49</v>
      </c>
      <c r="I11" s="216" t="str">
        <f>IF('Assessment Form'!G382="Nil","Nil", SUBSTITUTE(TEXT('Assessment Form'!G382,"€#.00"),".00",""))</f>
        <v>€53</v>
      </c>
      <c r="J11" s="273" t="str">
        <f t="shared" si="2"/>
        <v/>
      </c>
    </row>
    <row r="12" spans="2:14" ht="14.45" x14ac:dyDescent="0.35">
      <c r="B12" s="269" t="str">
        <f>SUBSTITUTE('Assessment Form'!D305,".00 "," ")</f>
        <v>€193 to €197.99</v>
      </c>
      <c r="C12" s="216" t="str">
        <f>IF(C11="Nil","",IF('Assessment Form'!G305="Nil","Nil", SUBSTITUTE(TEXT('Assessment Form'!G305,"€#.00"),".00","")))</f>
        <v>€144</v>
      </c>
      <c r="D12" s="273" t="str">
        <f t="shared" si="0"/>
        <v/>
      </c>
      <c r="E12" s="269" t="str">
        <f>SUBSTITUTE('Assessment Form'!D348,".00 "," ")</f>
        <v>€179 to €183.99</v>
      </c>
      <c r="F12" s="216" t="str">
        <f>IF('Assessment Form'!G348="Nil","Nil", SUBSTITUTE(TEXT('Assessment Form'!G348,"€#.00"),".00",""))</f>
        <v>€99</v>
      </c>
      <c r="G12" s="273" t="str">
        <f t="shared" si="1"/>
        <v/>
      </c>
      <c r="H12" s="269" t="str">
        <f>SUBSTITUTE('Assessment Form'!D383,".00 "," ")</f>
        <v>€183.50 to €186.99</v>
      </c>
      <c r="I12" s="216" t="str">
        <f>IF('Assessment Form'!G383="Nil","Nil", SUBSTITUTE(TEXT('Assessment Form'!G383,"€#.00"),".00",""))</f>
        <v>€49.50</v>
      </c>
      <c r="J12" s="273" t="str">
        <f t="shared" si="2"/>
        <v/>
      </c>
    </row>
    <row r="13" spans="2:14" ht="14.45" x14ac:dyDescent="0.35">
      <c r="B13" s="269" t="str">
        <f>SUBSTITUTE('Assessment Form'!D306,".00 "," ")</f>
        <v>€188 to €192.99</v>
      </c>
      <c r="C13" s="216" t="str">
        <f>IF(C12="Nil","",IF('Assessment Form'!G306="Nil","Nil", SUBSTITUTE(TEXT('Assessment Form'!G306,"€#.00"),".00","")))</f>
        <v>€139</v>
      </c>
      <c r="D13" s="273" t="str">
        <f t="shared" si="0"/>
        <v/>
      </c>
      <c r="E13" s="269" t="str">
        <f>SUBSTITUTE('Assessment Form'!D349,".00 "," ")</f>
        <v>€174 to €178.99</v>
      </c>
      <c r="F13" s="216" t="str">
        <f>IF('Assessment Form'!G349="Nil","Nil", SUBSTITUTE(TEXT('Assessment Form'!G349,"€#.00"),".00",""))</f>
        <v>€94</v>
      </c>
      <c r="G13" s="273" t="str">
        <f t="shared" si="1"/>
        <v/>
      </c>
      <c r="H13" s="269" t="str">
        <f>SUBSTITUTE('Assessment Form'!D384,".00 "," ")</f>
        <v>€180 to €183.49</v>
      </c>
      <c r="I13" s="216" t="str">
        <f>IF('Assessment Form'!G384="Nil","Nil", SUBSTITUTE(TEXT('Assessment Form'!G384,"€#.00"),".00",""))</f>
        <v>€46</v>
      </c>
      <c r="J13" s="273" t="str">
        <f t="shared" si="2"/>
        <v/>
      </c>
    </row>
    <row r="14" spans="2:14" ht="14.45" x14ac:dyDescent="0.35">
      <c r="B14" s="269" t="str">
        <f>SUBSTITUTE('Assessment Form'!D307,".00 "," ")</f>
        <v>€183 to €187.99</v>
      </c>
      <c r="C14" s="216" t="str">
        <f>IF(C13="Nil","",IF('Assessment Form'!G307="Nil","Nil", SUBSTITUTE(TEXT('Assessment Form'!G307,"€#.00"),".00","")))</f>
        <v>€134</v>
      </c>
      <c r="D14" s="273" t="str">
        <f t="shared" si="0"/>
        <v/>
      </c>
      <c r="E14" s="269" t="str">
        <f>SUBSTITUTE('Assessment Form'!D350,".00 "," ")</f>
        <v>€169 to €173.99</v>
      </c>
      <c r="F14" s="216" t="str">
        <f>IF('Assessment Form'!G350="Nil","Nil", SUBSTITUTE(TEXT('Assessment Form'!G350,"€#.00"),".00",""))</f>
        <v>€89</v>
      </c>
      <c r="G14" s="273" t="str">
        <f t="shared" si="1"/>
        <v/>
      </c>
      <c r="H14" s="269" t="str">
        <f>SUBSTITUTE('Assessment Form'!D385,".00 "," ")</f>
        <v>€176.50 to €179.99</v>
      </c>
      <c r="I14" s="216" t="str">
        <f>IF('Assessment Form'!G385="Nil","Nil", SUBSTITUTE(TEXT('Assessment Form'!G385,"€#.00"),".00",""))</f>
        <v>€42.50</v>
      </c>
      <c r="J14" s="273" t="str">
        <f t="shared" si="2"/>
        <v/>
      </c>
    </row>
    <row r="15" spans="2:14" ht="14.45" x14ac:dyDescent="0.35">
      <c r="B15" s="269" t="str">
        <f>SUBSTITUTE('Assessment Form'!D308,".00 "," ")</f>
        <v>€178 to €182.99</v>
      </c>
      <c r="C15" s="216" t="str">
        <f>IF(C14="Nil","",IF('Assessment Form'!G308="Nil","Nil", SUBSTITUTE(TEXT('Assessment Form'!G308,"€#.00"),".00","")))</f>
        <v>€129</v>
      </c>
      <c r="D15" s="273" t="str">
        <f t="shared" si="0"/>
        <v/>
      </c>
      <c r="E15" s="269" t="str">
        <f>SUBSTITUTE('Assessment Form'!D351,".00 "," ")</f>
        <v>€164 to €168.99</v>
      </c>
      <c r="F15" s="216" t="str">
        <f>IF('Assessment Form'!G351="Nil","Nil", SUBSTITUTE(TEXT('Assessment Form'!G351,"€#.00"),".00",""))</f>
        <v>€84</v>
      </c>
      <c r="G15" s="273" t="str">
        <f t="shared" si="1"/>
        <v/>
      </c>
      <c r="H15" s="269" t="str">
        <f>SUBSTITUTE('Assessment Form'!D386,".00 "," ")</f>
        <v>€173 to €176.49</v>
      </c>
      <c r="I15" s="216" t="str">
        <f>IF('Assessment Form'!G386="Nil","Nil", SUBSTITUTE(TEXT('Assessment Form'!G386,"€#.00"),".00",""))</f>
        <v>€39</v>
      </c>
      <c r="J15" s="273" t="str">
        <f t="shared" si="2"/>
        <v/>
      </c>
    </row>
    <row r="16" spans="2:14" ht="14.45" x14ac:dyDescent="0.35">
      <c r="B16" s="269" t="str">
        <f>SUBSTITUTE('Assessment Form'!D309,".00 "," ")</f>
        <v>€173 to €177.99</v>
      </c>
      <c r="C16" s="216" t="str">
        <f>IF(C15="Nil","",IF('Assessment Form'!G309="Nil","Nil", SUBSTITUTE(TEXT('Assessment Form'!G309,"€#.00"),".00","")))</f>
        <v>€124</v>
      </c>
      <c r="D16" s="273" t="str">
        <f t="shared" si="0"/>
        <v/>
      </c>
      <c r="E16" s="269" t="str">
        <f>SUBSTITUTE('Assessment Form'!D352,".00 "," ")</f>
        <v>€159 to €163.99</v>
      </c>
      <c r="F16" s="216" t="str">
        <f>IF('Assessment Form'!G352="Nil","Nil", SUBSTITUTE(TEXT('Assessment Form'!G352,"€#.00"),".00",""))</f>
        <v>€79</v>
      </c>
      <c r="G16" s="273" t="str">
        <f t="shared" si="1"/>
        <v/>
      </c>
      <c r="H16" s="269" t="str">
        <f>SUBSTITUTE('Assessment Form'!D387,".00 "," ")</f>
        <v>€169.50 to €172.99</v>
      </c>
      <c r="I16" s="216" t="str">
        <f>IF('Assessment Form'!G387="Nil","Nil", SUBSTITUTE(TEXT('Assessment Form'!G387,"€#.00"),".00",""))</f>
        <v>€35.50</v>
      </c>
      <c r="J16" s="273" t="str">
        <f t="shared" si="2"/>
        <v/>
      </c>
    </row>
    <row r="17" spans="2:10" ht="14.45" x14ac:dyDescent="0.35">
      <c r="B17" s="269" t="str">
        <f>SUBSTITUTE('Assessment Form'!D310,".00 "," ")</f>
        <v>€168 to €172.99</v>
      </c>
      <c r="C17" s="216" t="str">
        <f>IF(C16="Nil","",IF('Assessment Form'!G310="Nil","Nil", SUBSTITUTE(TEXT('Assessment Form'!G310,"€#.00"),".00","")))</f>
        <v>€119</v>
      </c>
      <c r="D17" s="273" t="str">
        <f t="shared" si="0"/>
        <v/>
      </c>
      <c r="E17" s="269" t="str">
        <f>SUBSTITUTE('Assessment Form'!D353,".00 "," ")</f>
        <v>€154 to €158.99</v>
      </c>
      <c r="F17" s="216" t="str">
        <f>IF('Assessment Form'!G353="Nil","Nil", SUBSTITUTE(TEXT('Assessment Form'!G353,"€#.00"),".00",""))</f>
        <v>€74</v>
      </c>
      <c r="G17" s="273" t="str">
        <f t="shared" si="1"/>
        <v/>
      </c>
      <c r="H17" s="269" t="str">
        <f>SUBSTITUTE('Assessment Form'!D388,".00 "," ")</f>
        <v>€166 to €169.49</v>
      </c>
      <c r="I17" s="216" t="str">
        <f>IF('Assessment Form'!G388="Nil","Nil", SUBSTITUTE(TEXT('Assessment Form'!G388,"€#.00"),".00",""))</f>
        <v>€32</v>
      </c>
      <c r="J17" s="273" t="str">
        <f t="shared" si="2"/>
        <v/>
      </c>
    </row>
    <row r="18" spans="2:10" ht="14.45" x14ac:dyDescent="0.35">
      <c r="B18" s="269" t="str">
        <f>SUBSTITUTE('Assessment Form'!D311,".00 "," ")</f>
        <v>€163 to €167.99</v>
      </c>
      <c r="C18" s="216" t="str">
        <f>IF(C17="Nil","",IF('Assessment Form'!G311="Nil","Nil", SUBSTITUTE(TEXT('Assessment Form'!G311,"€#.00"),".00","")))</f>
        <v>€114</v>
      </c>
      <c r="D18" s="273" t="str">
        <f t="shared" si="0"/>
        <v/>
      </c>
      <c r="E18" s="269" t="str">
        <f>SUBSTITUTE('Assessment Form'!D354,".00 "," ")</f>
        <v>€149 to €153.99</v>
      </c>
      <c r="F18" s="216" t="str">
        <f>IF('Assessment Form'!G354="Nil","Nil", SUBSTITUTE(TEXT('Assessment Form'!G354,"€#.00"),".00",""))</f>
        <v>€69</v>
      </c>
      <c r="G18" s="273" t="str">
        <f t="shared" si="1"/>
        <v/>
      </c>
      <c r="H18" s="269" t="str">
        <f>SUBSTITUTE('Assessment Form'!D389,".00 "," ")</f>
        <v>€162.50 to €165.99</v>
      </c>
      <c r="I18" s="216" t="str">
        <f>IF('Assessment Form'!G389="Nil","Nil", SUBSTITUTE(TEXT('Assessment Form'!G389,"€#.00"),".00",""))</f>
        <v>€28.50</v>
      </c>
      <c r="J18" s="273" t="str">
        <f t="shared" si="2"/>
        <v/>
      </c>
    </row>
    <row r="19" spans="2:10" ht="14.45" x14ac:dyDescent="0.35">
      <c r="B19" s="269" t="str">
        <f>SUBSTITUTE('Assessment Form'!D312,".00 "," ")</f>
        <v>€158 to €162.99</v>
      </c>
      <c r="C19" s="216" t="str">
        <f>IF(C18="Nil","",IF('Assessment Form'!G312="Nil","Nil", SUBSTITUTE(TEXT('Assessment Form'!G312,"€#.00"),".00","")))</f>
        <v>€109</v>
      </c>
      <c r="D19" s="273" t="str">
        <f t="shared" si="0"/>
        <v/>
      </c>
      <c r="E19" s="269" t="str">
        <f>SUBSTITUTE('Assessment Form'!D355,".00 "," ")</f>
        <v>€144 to €148.99</v>
      </c>
      <c r="F19" s="216" t="str">
        <f>IF('Assessment Form'!G355="Nil","Nil", SUBSTITUTE(TEXT('Assessment Form'!G355,"€#.00"),".00",""))</f>
        <v>€64</v>
      </c>
      <c r="G19" s="273" t="str">
        <f t="shared" si="1"/>
        <v/>
      </c>
      <c r="H19" s="269" t="str">
        <f>SUBSTITUTE('Assessment Form'!D390,".00 "," ")</f>
        <v>€159 to €162.49</v>
      </c>
      <c r="I19" s="216" t="str">
        <f>IF('Assessment Form'!G390="Nil","Nil", SUBSTITUTE(TEXT('Assessment Form'!G390,"€#.00"),".00",""))</f>
        <v>€25</v>
      </c>
      <c r="J19" s="273" t="str">
        <f t="shared" si="2"/>
        <v/>
      </c>
    </row>
    <row r="20" spans="2:10" ht="14.45" x14ac:dyDescent="0.35">
      <c r="B20" s="269" t="str">
        <f>SUBSTITUTE('Assessment Form'!D313,".00 "," ")</f>
        <v>€153 to €157.99</v>
      </c>
      <c r="C20" s="216" t="str">
        <f>IF(C19="Nil","",IF('Assessment Form'!G313="Nil","Nil", SUBSTITUTE(TEXT('Assessment Form'!G313,"€#.00"),".00","")))</f>
        <v>€104</v>
      </c>
      <c r="D20" s="273" t="str">
        <f t="shared" si="0"/>
        <v/>
      </c>
      <c r="E20" s="269" t="str">
        <f>SUBSTITUTE('Assessment Form'!D356,".00 "," ")</f>
        <v>€139 to €143.99</v>
      </c>
      <c r="F20" s="216" t="str">
        <f>IF('Assessment Form'!G356="Nil","Nil", SUBSTITUTE(TEXT('Assessment Form'!G356,"€#.00"),".00",""))</f>
        <v>€59</v>
      </c>
      <c r="G20" s="273" t="str">
        <f t="shared" si="1"/>
        <v/>
      </c>
      <c r="H20" s="269" t="str">
        <f>SUBSTITUTE('Assessment Form'!D391,".00 "," ")</f>
        <v>€155.50 to €158.99</v>
      </c>
      <c r="I20" s="216" t="str">
        <f>IF('Assessment Form'!G391="Nil","Nil", SUBSTITUTE(TEXT('Assessment Form'!G391,"€#.00"),".00",""))</f>
        <v>€21.50</v>
      </c>
      <c r="J20" s="273" t="str">
        <f t="shared" si="2"/>
        <v/>
      </c>
    </row>
    <row r="21" spans="2:10" x14ac:dyDescent="0.25">
      <c r="B21" s="269" t="str">
        <f>SUBSTITUTE('Assessment Form'!D314,".00 "," ")</f>
        <v>€148 to €152.99</v>
      </c>
      <c r="C21" s="216" t="str">
        <f>IF(C20="Nil","",IF('Assessment Form'!G314="Nil","Nil", SUBSTITUTE(TEXT('Assessment Form'!G314,"€#.00"),".00","")))</f>
        <v>€99</v>
      </c>
      <c r="D21" s="273" t="str">
        <f t="shared" si="0"/>
        <v/>
      </c>
      <c r="E21" s="269" t="str">
        <f>SUBSTITUTE('Assessment Form'!D357,".00 "," ")</f>
        <v>€134 to €138.99</v>
      </c>
      <c r="F21" s="216" t="str">
        <f>IF('Assessment Form'!G357="Nil","Nil", SUBSTITUTE(TEXT('Assessment Form'!G357,"€#.00"),".00",""))</f>
        <v>€54</v>
      </c>
      <c r="G21" s="273" t="str">
        <f t="shared" si="1"/>
        <v/>
      </c>
      <c r="H21" s="269" t="str">
        <f>SUBSTITUTE('Assessment Form'!D392,".00 "," ")</f>
        <v>€152 to €155.49</v>
      </c>
      <c r="I21" s="216" t="str">
        <f>IF('Assessment Form'!G392="Nil","Nil", SUBSTITUTE(TEXT('Assessment Form'!G392,"€#.00"),".00",""))</f>
        <v>€18</v>
      </c>
      <c r="J21" s="273" t="str">
        <f t="shared" si="2"/>
        <v/>
      </c>
    </row>
    <row r="22" spans="2:10" x14ac:dyDescent="0.25">
      <c r="B22" s="269" t="str">
        <f>SUBSTITUTE('Assessment Form'!D315,".00 "," ")</f>
        <v>€143 to €147.99</v>
      </c>
      <c r="C22" s="216" t="str">
        <f>IF(C21="Nil","",IF('Assessment Form'!G315="Nil","Nil", SUBSTITUTE(TEXT('Assessment Form'!G315,"€#.00"),".00","")))</f>
        <v>€94</v>
      </c>
      <c r="D22" s="273" t="str">
        <f t="shared" si="0"/>
        <v/>
      </c>
      <c r="E22" s="269" t="str">
        <f>SUBSTITUTE('Assessment Form'!D358,".00 "," ")</f>
        <v>€129 to €133.99</v>
      </c>
      <c r="F22" s="216" t="str">
        <f>IF('Assessment Form'!G358="Nil","Nil", SUBSTITUTE(TEXT('Assessment Form'!G358,"€#.00"),".00",""))</f>
        <v>€49</v>
      </c>
      <c r="G22" s="273" t="str">
        <f t="shared" si="1"/>
        <v/>
      </c>
      <c r="H22" s="269" t="str">
        <f>SUBSTITUTE('Assessment Form'!D393,".00 "," ")</f>
        <v>€148.50 to €151.99</v>
      </c>
      <c r="I22" s="216" t="str">
        <f>IF('Assessment Form'!G393="Nil","Nil", SUBSTITUTE(TEXT('Assessment Form'!G393,"€#.00"),".00",""))</f>
        <v>€14.50</v>
      </c>
      <c r="J22" s="273" t="str">
        <f t="shared" si="2"/>
        <v/>
      </c>
    </row>
    <row r="23" spans="2:10" x14ac:dyDescent="0.25">
      <c r="B23" s="269" t="str">
        <f>SUBSTITUTE('Assessment Form'!D316,".00 "," ")</f>
        <v>€138 to €142.99</v>
      </c>
      <c r="C23" s="216" t="str">
        <f>IF(C22="Nil","",IF('Assessment Form'!G316="Nil","Nil", SUBSTITUTE(TEXT('Assessment Form'!G316,"€#.00"),".00","")))</f>
        <v>€89</v>
      </c>
      <c r="D23" s="273" t="str">
        <f t="shared" si="0"/>
        <v/>
      </c>
      <c r="E23" s="269" t="str">
        <f>SUBSTITUTE('Assessment Form'!D359,".00 "," ")</f>
        <v>€124 to €128.99</v>
      </c>
      <c r="F23" s="216" t="str">
        <f>IF('Assessment Form'!G359="Nil","Nil", SUBSTITUTE(TEXT('Assessment Form'!G359,"€#.00"),".00",""))</f>
        <v>€44</v>
      </c>
      <c r="G23" s="273" t="str">
        <f t="shared" si="1"/>
        <v/>
      </c>
      <c r="H23" s="269" t="str">
        <f>SUBSTITUTE('Assessment Form'!D394,".00 "," ")</f>
        <v>€145 to €148.49</v>
      </c>
      <c r="I23" s="216" t="str">
        <f>IF('Assessment Form'!G394="Nil","Nil", SUBSTITUTE(TEXT('Assessment Form'!G394,"€#.00"),".00",""))</f>
        <v>€11</v>
      </c>
      <c r="J23" s="273" t="str">
        <f t="shared" si="2"/>
        <v/>
      </c>
    </row>
    <row r="24" spans="2:10" x14ac:dyDescent="0.25">
      <c r="B24" s="269" t="str">
        <f>SUBSTITUTE('Assessment Form'!D317,".00 "," ")</f>
        <v>€133 to €137.99</v>
      </c>
      <c r="C24" s="216" t="str">
        <f>IF(C23="Nil","",IF('Assessment Form'!G317="Nil","Nil", SUBSTITUTE(TEXT('Assessment Form'!G317,"€#.00"),".00","")))</f>
        <v>€84</v>
      </c>
      <c r="D24" s="273" t="str">
        <f t="shared" si="0"/>
        <v/>
      </c>
      <c r="E24" s="269" t="str">
        <f>SUBSTITUTE('Assessment Form'!D360,".00 "," ")</f>
        <v>€119 to €123.99</v>
      </c>
      <c r="F24" s="216" t="str">
        <f>IF('Assessment Form'!G360="Nil","Nil", SUBSTITUTE(TEXT('Assessment Form'!G360,"€#.00"),".00",""))</f>
        <v>€39</v>
      </c>
      <c r="G24" s="273" t="str">
        <f t="shared" si="1"/>
        <v/>
      </c>
      <c r="H24" s="269" t="str">
        <f>SUBSTITUTE('Assessment Form'!D395,".00 "," ")</f>
        <v>€141.50 to €144.99</v>
      </c>
      <c r="I24" s="216" t="str">
        <f>IF('Assessment Form'!G395="Nil","Nil", SUBSTITUTE(TEXT('Assessment Form'!G395,"€#.00"),".00",""))</f>
        <v>€7.50</v>
      </c>
      <c r="J24" s="273" t="str">
        <f t="shared" si="2"/>
        <v/>
      </c>
    </row>
    <row r="25" spans="2:10" x14ac:dyDescent="0.25">
      <c r="B25" s="269" t="str">
        <f>SUBSTITUTE('Assessment Form'!D318,".00 "," ")</f>
        <v>€128 to €132.99</v>
      </c>
      <c r="C25" s="216" t="str">
        <f>IF(C24="Nil","",IF('Assessment Form'!G318="Nil","Nil", SUBSTITUTE(TEXT('Assessment Form'!G318,"€#.00"),".00","")))</f>
        <v>€79</v>
      </c>
      <c r="D25" s="273" t="str">
        <f t="shared" si="0"/>
        <v/>
      </c>
      <c r="E25" s="269" t="str">
        <f>SUBSTITUTE('Assessment Form'!D361,".00 "," ")</f>
        <v>€114 to €118.99</v>
      </c>
      <c r="F25" s="216" t="str">
        <f>IF('Assessment Form'!G361="Nil","Nil", SUBSTITUTE(TEXT('Assessment Form'!G361,"€#.00"),".00",""))</f>
        <v>€34</v>
      </c>
      <c r="G25" s="273" t="str">
        <f t="shared" si="1"/>
        <v/>
      </c>
      <c r="H25" s="269" t="str">
        <f>SUBSTITUTE('Assessment Form'!D396,".00 "," ")</f>
        <v>€138 to €141.49</v>
      </c>
      <c r="I25" s="216" t="str">
        <f>IF('Assessment Form'!G396="Nil","Nil", SUBSTITUTE(TEXT('Assessment Form'!G396,"€#.00"),".00",""))</f>
        <v>€4</v>
      </c>
      <c r="J25" s="273" t="str">
        <f t="shared" si="2"/>
        <v/>
      </c>
    </row>
    <row r="26" spans="2:10" x14ac:dyDescent="0.25">
      <c r="B26" s="269" t="str">
        <f>SUBSTITUTE('Assessment Form'!D319,".00 "," ")</f>
        <v>€123 to €127.99</v>
      </c>
      <c r="C26" s="216" t="str">
        <f>IF(C25="Nil","",IF('Assessment Form'!G319="Nil","Nil", SUBSTITUTE(TEXT('Assessment Form'!G319,"€#.00"),".00","")))</f>
        <v>€74</v>
      </c>
      <c r="D26" s="273" t="str">
        <f t="shared" si="0"/>
        <v/>
      </c>
      <c r="E26" s="269" t="str">
        <f>SUBSTITUTE('Assessment Form'!D362,".00 "," ")</f>
        <v>€109 to €113.99</v>
      </c>
      <c r="F26" s="216" t="str">
        <f>IF('Assessment Form'!G362="Nil","Nil", SUBSTITUTE(TEXT('Assessment Form'!G362,"€#.00"),".00",""))</f>
        <v>€29</v>
      </c>
      <c r="G26" s="273" t="str">
        <f t="shared" si="1"/>
        <v/>
      </c>
      <c r="H26" s="270" t="str">
        <f>SUBSTITUTE('Assessment Form'!D397,".00 "," ")</f>
        <v>€137.99 or less</v>
      </c>
      <c r="I26" s="218" t="str">
        <f>IF('Assessment Form'!G397="Nil","Nil", SUBSTITUTE(TEXT('Assessment Form'!G397,"€#.00"),".00",""))</f>
        <v>Nil</v>
      </c>
      <c r="J26" s="273" t="str">
        <f t="shared" si="2"/>
        <v/>
      </c>
    </row>
    <row r="27" spans="2:10" x14ac:dyDescent="0.25">
      <c r="B27" s="269" t="str">
        <f>SUBSTITUTE('Assessment Form'!D320,".00 "," ")</f>
        <v>€118 to €122.99</v>
      </c>
      <c r="C27" s="216" t="str">
        <f>IF(C26="Nil","",IF('Assessment Form'!G320="Nil","Nil", SUBSTITUTE(TEXT('Assessment Form'!G320,"€#.00"),".00","")))</f>
        <v>€69</v>
      </c>
      <c r="D27" s="273" t="str">
        <f t="shared" si="0"/>
        <v/>
      </c>
      <c r="E27" s="269" t="str">
        <f>SUBSTITUTE('Assessment Form'!D363,".00 "," ")</f>
        <v>€104 to €108.99</v>
      </c>
      <c r="F27" s="216" t="str">
        <f>IF('Assessment Form'!G363="Nil","Nil", SUBSTITUTE(TEXT('Assessment Form'!G363,"€#.00"),".00",""))</f>
        <v>€24</v>
      </c>
      <c r="G27" s="273" t="str">
        <f t="shared" si="1"/>
        <v/>
      </c>
    </row>
    <row r="28" spans="2:10" x14ac:dyDescent="0.25">
      <c r="B28" s="269" t="str">
        <f>SUBSTITUTE('Assessment Form'!D321,".00 "," ")</f>
        <v>€113 to €117.99</v>
      </c>
      <c r="C28" s="216" t="str">
        <f>IF(C27="Nil","",IF('Assessment Form'!G321="Nil","Nil", SUBSTITUTE(TEXT('Assessment Form'!G321,"€#.00"),".00","")))</f>
        <v>€64</v>
      </c>
      <c r="D28" s="273" t="str">
        <f t="shared" si="0"/>
        <v/>
      </c>
      <c r="E28" s="269" t="str">
        <f>SUBSTITUTE('Assessment Form'!D364,".00 "," ")</f>
        <v>€99 to €103.99</v>
      </c>
      <c r="F28" s="216" t="str">
        <f>IF('Assessment Form'!G364="Nil","Nil", SUBSTITUTE(TEXT('Assessment Form'!G364,"€#.00"),".00",""))</f>
        <v>€19</v>
      </c>
      <c r="G28" s="273" t="str">
        <f t="shared" si="1"/>
        <v/>
      </c>
      <c r="H28" s="273"/>
    </row>
    <row r="29" spans="2:10" x14ac:dyDescent="0.25">
      <c r="B29" s="269" t="str">
        <f>SUBSTITUTE('Assessment Form'!D322,".00 "," ")</f>
        <v>€108 to €112.99</v>
      </c>
      <c r="C29" s="216" t="str">
        <f>IF(C28="Nil","",IF('Assessment Form'!G322="Nil","Nil", SUBSTITUTE(TEXT('Assessment Form'!G322,"€#.00"),".00","")))</f>
        <v>€59</v>
      </c>
      <c r="D29" s="273" t="str">
        <f t="shared" si="0"/>
        <v/>
      </c>
      <c r="E29" s="269" t="str">
        <f>SUBSTITUTE('Assessment Form'!D365,".00 "," ")</f>
        <v>€94 to €98.99</v>
      </c>
      <c r="F29" s="216" t="str">
        <f>IF('Assessment Form'!G365="Nil","Nil", SUBSTITUTE(TEXT('Assessment Form'!G365,"€#.00"),".00",""))</f>
        <v>€14</v>
      </c>
      <c r="G29" s="273" t="str">
        <f t="shared" si="1"/>
        <v/>
      </c>
      <c r="H29" s="273"/>
    </row>
    <row r="30" spans="2:10" x14ac:dyDescent="0.25">
      <c r="B30" s="269" t="str">
        <f>SUBSTITUTE('Assessment Form'!D323,".00 "," ")</f>
        <v>€103 to €107.99</v>
      </c>
      <c r="C30" s="216" t="str">
        <f>IF(C29="Nil","",IF('Assessment Form'!G323="Nil","Nil", SUBSTITUTE(TEXT('Assessment Form'!G323,"€#.00"),".00","")))</f>
        <v>€54</v>
      </c>
      <c r="D30" s="273" t="str">
        <f t="shared" si="0"/>
        <v/>
      </c>
      <c r="E30" s="269" t="str">
        <f>SUBSTITUTE('Assessment Form'!D366,".00 "," ")</f>
        <v>€89 to €93.99</v>
      </c>
      <c r="F30" s="216" t="str">
        <f>IF('Assessment Form'!G366="Nil","Nil", SUBSTITUTE(TEXT('Assessment Form'!G366,"€#.00"),".00",""))</f>
        <v>€9</v>
      </c>
      <c r="G30" s="273" t="str">
        <f t="shared" si="1"/>
        <v/>
      </c>
      <c r="H30" s="273"/>
    </row>
    <row r="31" spans="2:10" x14ac:dyDescent="0.25">
      <c r="B31" s="269" t="str">
        <f>SUBSTITUTE('Assessment Form'!D324,".00 "," ")</f>
        <v>€98 to €102.99</v>
      </c>
      <c r="C31" s="216" t="str">
        <f>IF(C30="Nil","",IF('Assessment Form'!G324="Nil","Nil", SUBSTITUTE(TEXT('Assessment Form'!G324,"€#.00"),".00","")))</f>
        <v>€49</v>
      </c>
      <c r="D31" s="273" t="str">
        <f t="shared" si="0"/>
        <v/>
      </c>
      <c r="E31" s="269" t="str">
        <f>SUBSTITUTE('Assessment Form'!D367,".00 "," ")</f>
        <v>€84 to €88.99</v>
      </c>
      <c r="F31" s="216" t="str">
        <f>IF('Assessment Form'!G367="Nil","Nil", SUBSTITUTE(TEXT('Assessment Form'!G367,"€#.00"),".00",""))</f>
        <v>€4</v>
      </c>
      <c r="G31" s="273" t="str">
        <f t="shared" si="1"/>
        <v/>
      </c>
      <c r="H31" s="273"/>
    </row>
    <row r="32" spans="2:10" x14ac:dyDescent="0.25">
      <c r="B32" s="269" t="str">
        <f>SUBSTITUTE('Assessment Form'!D325,".00 "," ")</f>
        <v>€93 to €97.99</v>
      </c>
      <c r="C32" s="216" t="str">
        <f>IF(C31="Nil","",IF('Assessment Form'!G325="Nil","Nil", SUBSTITUTE(TEXT('Assessment Form'!G325,"€#.00"),".00","")))</f>
        <v>€44</v>
      </c>
      <c r="D32" s="273" t="str">
        <f t="shared" si="0"/>
        <v/>
      </c>
      <c r="E32" s="270" t="str">
        <f>SUBSTITUTE('Assessment Form'!D368,".00 "," ")</f>
        <v>€83.99 or less</v>
      </c>
      <c r="F32" s="218" t="str">
        <f>IF('Assessment Form'!G368="Nil","Nil", SUBSTITUTE(TEXT('Assessment Form'!G368,"€#.00"),".00",""))</f>
        <v>Nil</v>
      </c>
      <c r="G32" s="273" t="str">
        <f t="shared" si="1"/>
        <v/>
      </c>
      <c r="H32" s="273"/>
    </row>
    <row r="33" spans="2:9" x14ac:dyDescent="0.25">
      <c r="B33" s="269" t="str">
        <f>SUBSTITUTE('Assessment Form'!D326,".00 "," ")</f>
        <v>€88 to €92.99</v>
      </c>
      <c r="C33" s="216" t="str">
        <f>IF(C32="Nil","",IF('Assessment Form'!G326="Nil","Nil", SUBSTITUTE(TEXT('Assessment Form'!G326,"€#.00"),".00","")))</f>
        <v>€39</v>
      </c>
      <c r="D33" s="273" t="str">
        <f t="shared" si="0"/>
        <v/>
      </c>
      <c r="G33" s="273"/>
      <c r="H33" s="273"/>
      <c r="I33"/>
    </row>
    <row r="34" spans="2:9" x14ac:dyDescent="0.25">
      <c r="B34" s="269" t="str">
        <f>SUBSTITUTE('Assessment Form'!D327,".00 "," ")</f>
        <v>€83 to €87.99</v>
      </c>
      <c r="C34" s="216" t="str">
        <f>IF(C33="Nil","",IF('Assessment Form'!G327="Nil","Nil", SUBSTITUTE(TEXT('Assessment Form'!G327,"€#.00"),".00","")))</f>
        <v>€34</v>
      </c>
      <c r="D34" s="273" t="str">
        <f t="shared" si="0"/>
        <v/>
      </c>
      <c r="E34" s="273"/>
      <c r="G34" s="273"/>
      <c r="H34" s="273"/>
      <c r="I34"/>
    </row>
    <row r="35" spans="2:9" x14ac:dyDescent="0.25">
      <c r="B35" s="269" t="str">
        <f>SUBSTITUTE('Assessment Form'!D328,".00 "," ")</f>
        <v>€78 to €82.99</v>
      </c>
      <c r="C35" s="216" t="str">
        <f>IF(C34="Nil","",IF('Assessment Form'!G328="Nil","Nil", SUBSTITUTE(TEXT('Assessment Form'!G328,"€#.00"),".00","")))</f>
        <v>€29</v>
      </c>
      <c r="D35" s="273" t="str">
        <f t="shared" si="0"/>
        <v/>
      </c>
      <c r="E35" s="273"/>
      <c r="G35" s="273"/>
      <c r="I35"/>
    </row>
    <row r="36" spans="2:9" x14ac:dyDescent="0.25">
      <c r="B36" s="269" t="str">
        <f>SUBSTITUTE('Assessment Form'!D329,".00 "," ")</f>
        <v>€73 to €77.99</v>
      </c>
      <c r="C36" s="216" t="str">
        <f>IF(C35="Nil","",IF('Assessment Form'!G329="Nil","Nil", SUBSTITUTE(TEXT('Assessment Form'!G329,"€#.00"),".00","")))</f>
        <v>€24</v>
      </c>
      <c r="D36" s="273" t="str">
        <f t="shared" si="0"/>
        <v/>
      </c>
      <c r="E36" s="273"/>
      <c r="G36" s="273"/>
      <c r="H36" s="273"/>
      <c r="I36"/>
    </row>
    <row r="37" spans="2:9" x14ac:dyDescent="0.25">
      <c r="B37" s="269" t="str">
        <f>SUBSTITUTE('Assessment Form'!D330,".00 "," ")</f>
        <v>€68 to €72.99</v>
      </c>
      <c r="C37" s="216" t="str">
        <f>IF(C36="Nil","",IF('Assessment Form'!G330="Nil","Nil", SUBSTITUTE(TEXT('Assessment Form'!G330,"€#.00"),".00","")))</f>
        <v>€19</v>
      </c>
      <c r="D37" s="273" t="str">
        <f t="shared" si="0"/>
        <v/>
      </c>
      <c r="E37" s="273"/>
      <c r="G37" s="273"/>
      <c r="H37" s="273"/>
      <c r="I37"/>
    </row>
    <row r="38" spans="2:9" x14ac:dyDescent="0.25">
      <c r="B38" s="269" t="str">
        <f>SUBSTITUTE('Assessment Form'!D331,".00 "," ")</f>
        <v>€63 to €67.99</v>
      </c>
      <c r="C38" s="216" t="str">
        <f>IF(C37="Nil","",IF('Assessment Form'!G331="Nil","Nil", SUBSTITUTE(TEXT('Assessment Form'!G331,"€#.00"),".00","")))</f>
        <v>€14</v>
      </c>
      <c r="D38" s="273" t="str">
        <f t="shared" si="0"/>
        <v/>
      </c>
      <c r="E38" s="273"/>
      <c r="G38" s="273"/>
      <c r="H38" s="273"/>
      <c r="I38"/>
    </row>
    <row r="39" spans="2:9" x14ac:dyDescent="0.25">
      <c r="B39" s="269" t="str">
        <f>SUBSTITUTE('Assessment Form'!D332,".00 "," ")</f>
        <v>€58 to €62.99</v>
      </c>
      <c r="C39" s="216" t="str">
        <f>IF(C38="Nil","",IF('Assessment Form'!G332="Nil","Nil", SUBSTITUTE(TEXT('Assessment Form'!G332,"€#.00"),".00","")))</f>
        <v>€9</v>
      </c>
      <c r="D39" s="273" t="str">
        <f t="shared" si="0"/>
        <v/>
      </c>
      <c r="E39" s="273"/>
      <c r="G39" s="273"/>
      <c r="H39" s="273"/>
      <c r="I39"/>
    </row>
    <row r="40" spans="2:9" x14ac:dyDescent="0.25">
      <c r="B40" s="269" t="str">
        <f>SUBSTITUTE('Assessment Form'!D333,".00 "," ")</f>
        <v>€53 to €57.99</v>
      </c>
      <c r="C40" s="216" t="str">
        <f>IF(C39="Nil","",IF('Assessment Form'!G333="Nil","Nil", SUBSTITUTE(TEXT('Assessment Form'!G333,"€#.00"),".00","")))</f>
        <v>€4</v>
      </c>
      <c r="D40" s="273" t="str">
        <f t="shared" si="0"/>
        <v/>
      </c>
      <c r="E40" s="273"/>
      <c r="G40" s="273"/>
      <c r="H40" s="273"/>
      <c r="I40"/>
    </row>
    <row r="41" spans="2:9" x14ac:dyDescent="0.25">
      <c r="B41" s="270" t="str">
        <f>SUBSTITUTE('Assessment Form'!D334,".00 "," ")</f>
        <v>€52.99 or less</v>
      </c>
      <c r="C41" s="218" t="str">
        <f>IF(C40="Nil","",IF('Assessment Form'!G334="Nil","Nil", SUBSTITUTE(TEXT('Assessment Form'!G334,"€#.00"),".00","")))</f>
        <v>Nil</v>
      </c>
      <c r="D41" s="273" t="str">
        <f>IF(C41&lt;&gt;"Nil","",IF(VALUE(SUBSTITUTE(B41," or less","")+0.01)-VALUE(LEFT(B40,FIND(" to",B40)))&lt;&gt;0,"ERROR?",""))</f>
        <v/>
      </c>
      <c r="E41" s="273"/>
      <c r="G41" s="273"/>
      <c r="H41" s="273"/>
      <c r="I41"/>
    </row>
    <row r="42" spans="2:9" ht="7.5" customHeight="1" x14ac:dyDescent="0.25">
      <c r="C42" s="273" t="str">
        <f>IF(C41="Nil","",IF('Assessment Form'!G335="Nil","Nil", SUBSTITUTE(TEXT('Assessment Form'!G335,"€#.00"),".00","")))</f>
        <v/>
      </c>
      <c r="D42" s="273"/>
      <c r="E42" s="273"/>
      <c r="G42" s="273"/>
      <c r="H42" s="273"/>
      <c r="I42"/>
    </row>
    <row r="43" spans="2:9" x14ac:dyDescent="0.25">
      <c r="B43" s="273"/>
      <c r="D43" s="273"/>
      <c r="E43" s="273"/>
      <c r="G43" s="273"/>
      <c r="H43" s="273"/>
      <c r="I43"/>
    </row>
    <row r="44" spans="2:9" x14ac:dyDescent="0.25">
      <c r="B44" s="273"/>
      <c r="D44" s="273"/>
      <c r="E44" s="273"/>
      <c r="G44" s="273"/>
      <c r="H44" s="273"/>
      <c r="I44"/>
    </row>
    <row r="45" spans="2:9" x14ac:dyDescent="0.25">
      <c r="B45" s="273"/>
      <c r="D45" s="273"/>
      <c r="E45" s="273"/>
      <c r="G45" s="273"/>
      <c r="H45" s="273"/>
      <c r="I45"/>
    </row>
    <row r="46" spans="2:9" x14ac:dyDescent="0.25">
      <c r="B46" s="273"/>
      <c r="D46" s="273"/>
      <c r="E46" s="273"/>
      <c r="G46" s="273"/>
      <c r="H46" s="273"/>
      <c r="I46"/>
    </row>
    <row r="47" spans="2:9" x14ac:dyDescent="0.25">
      <c r="B47" s="273"/>
      <c r="D47" s="273"/>
      <c r="E47" s="273"/>
      <c r="G47" s="273"/>
      <c r="H47" s="273"/>
      <c r="I47"/>
    </row>
    <row r="48" spans="2:9" x14ac:dyDescent="0.25">
      <c r="D48" s="273"/>
      <c r="E48" s="273"/>
      <c r="G48" s="273"/>
      <c r="H48" s="273"/>
      <c r="I48"/>
    </row>
    <row r="49" spans="3:9" x14ac:dyDescent="0.25">
      <c r="C49"/>
      <c r="D49" s="273"/>
      <c r="E49" s="273"/>
      <c r="G49" s="273"/>
      <c r="H49" s="273"/>
      <c r="I49"/>
    </row>
    <row r="50" spans="3:9" x14ac:dyDescent="0.25">
      <c r="C50"/>
      <c r="D50" s="273"/>
      <c r="E50" s="273"/>
      <c r="G50" s="273"/>
      <c r="H50" s="273"/>
      <c r="I50"/>
    </row>
    <row r="51" spans="3:9" x14ac:dyDescent="0.25">
      <c r="C51"/>
      <c r="D51" s="273"/>
      <c r="E51" s="273"/>
      <c r="G51" s="273"/>
      <c r="H51" s="273"/>
      <c r="I51"/>
    </row>
    <row r="52" spans="3:9" x14ac:dyDescent="0.25">
      <c r="C52"/>
      <c r="D52" s="273"/>
      <c r="E52" s="273"/>
      <c r="G52" s="273"/>
      <c r="H52" s="273"/>
      <c r="I52"/>
    </row>
    <row r="53" spans="3:9" x14ac:dyDescent="0.25">
      <c r="C53"/>
      <c r="D53" s="273"/>
      <c r="E53" s="273"/>
      <c r="G53" s="273"/>
      <c r="H53" s="273"/>
      <c r="I53"/>
    </row>
    <row r="54" spans="3:9" x14ac:dyDescent="0.25">
      <c r="C54"/>
      <c r="D54" s="273"/>
      <c r="E54" s="273"/>
      <c r="G54" s="273"/>
      <c r="H54" s="273"/>
      <c r="I54"/>
    </row>
    <row r="55" spans="3:9" x14ac:dyDescent="0.25">
      <c r="C55"/>
      <c r="D55" s="273"/>
      <c r="E55" s="273"/>
      <c r="G55" s="273"/>
      <c r="H55" s="273"/>
      <c r="I55"/>
    </row>
    <row r="56" spans="3:9" x14ac:dyDescent="0.25">
      <c r="C56"/>
      <c r="D56" s="273"/>
      <c r="E56" s="273"/>
      <c r="G56" s="273"/>
      <c r="H56" s="273"/>
      <c r="I56"/>
    </row>
    <row r="57" spans="3:9" x14ac:dyDescent="0.25">
      <c r="C57"/>
      <c r="D57" s="273"/>
      <c r="E57" s="273"/>
      <c r="G57" s="273"/>
      <c r="H57" s="273"/>
      <c r="I57"/>
    </row>
    <row r="58" spans="3:9" x14ac:dyDescent="0.25">
      <c r="C58"/>
      <c r="D58" s="273"/>
      <c r="E58" s="273"/>
      <c r="G58" s="273"/>
      <c r="H58" s="273"/>
      <c r="I58"/>
    </row>
    <row r="59" spans="3:9" x14ac:dyDescent="0.25">
      <c r="C59"/>
      <c r="D59" s="273"/>
      <c r="E59" s="273"/>
      <c r="G59" s="273"/>
      <c r="H59" s="273"/>
      <c r="I59"/>
    </row>
    <row r="60" spans="3:9" x14ac:dyDescent="0.25">
      <c r="C60"/>
      <c r="D60" s="273"/>
      <c r="G60" s="273"/>
      <c r="H60" s="273"/>
      <c r="I60"/>
    </row>
    <row r="61" spans="3:9" x14ac:dyDescent="0.25">
      <c r="C61"/>
      <c r="D61" s="273"/>
      <c r="E61" s="273"/>
      <c r="G61" s="273"/>
      <c r="H61" s="273"/>
      <c r="I61"/>
    </row>
    <row r="62" spans="3:9" x14ac:dyDescent="0.25">
      <c r="C62"/>
      <c r="D62" s="273"/>
      <c r="E62" s="273"/>
      <c r="G62" s="273"/>
      <c r="H62" s="273"/>
      <c r="I62"/>
    </row>
    <row r="63" spans="3:9" x14ac:dyDescent="0.25">
      <c r="C63"/>
      <c r="D63" s="273"/>
      <c r="E63" s="273"/>
      <c r="G63" s="273"/>
      <c r="H63" s="273"/>
      <c r="I63"/>
    </row>
    <row r="64" spans="3:9" x14ac:dyDescent="0.25">
      <c r="C64"/>
      <c r="D64" s="273"/>
      <c r="E64" s="273"/>
      <c r="G64" s="273"/>
      <c r="H64" s="273"/>
      <c r="I64"/>
    </row>
    <row r="65" spans="2:9" x14ac:dyDescent="0.25">
      <c r="D65" s="273"/>
      <c r="E65" s="273"/>
      <c r="G65" s="273"/>
      <c r="H65" s="273"/>
      <c r="I65"/>
    </row>
    <row r="66" spans="2:9" x14ac:dyDescent="0.25">
      <c r="D66" s="273"/>
      <c r="E66" s="273"/>
      <c r="G66" s="273"/>
      <c r="H66" s="273"/>
      <c r="I66"/>
    </row>
    <row r="67" spans="2:9" x14ac:dyDescent="0.25">
      <c r="D67" s="273"/>
      <c r="E67" s="273"/>
      <c r="G67" s="273"/>
      <c r="H67" s="273"/>
      <c r="I67"/>
    </row>
    <row r="68" spans="2:9" x14ac:dyDescent="0.25">
      <c r="D68" s="273"/>
      <c r="E68" s="273"/>
      <c r="G68" s="273"/>
      <c r="H68" s="273"/>
      <c r="I68"/>
    </row>
    <row r="69" spans="2:9" x14ac:dyDescent="0.25">
      <c r="D69" s="273"/>
      <c r="E69" s="273"/>
      <c r="G69" s="273"/>
      <c r="H69" s="273"/>
      <c r="I69"/>
    </row>
    <row r="70" spans="2:9" x14ac:dyDescent="0.25">
      <c r="D70" s="273"/>
      <c r="E70" s="273"/>
      <c r="G70" s="273"/>
      <c r="H70" s="273"/>
      <c r="I70"/>
    </row>
    <row r="71" spans="2:9" x14ac:dyDescent="0.25">
      <c r="D71" s="273"/>
      <c r="E71" s="273"/>
      <c r="G71" s="273"/>
      <c r="H71" s="273"/>
      <c r="I71"/>
    </row>
    <row r="72" spans="2:9" x14ac:dyDescent="0.25">
      <c r="D72" s="273"/>
      <c r="E72" s="273"/>
      <c r="G72" s="273"/>
      <c r="H72" s="273"/>
      <c r="I72"/>
    </row>
    <row r="73" spans="2:9" x14ac:dyDescent="0.25">
      <c r="D73" s="273"/>
      <c r="E73" s="273"/>
      <c r="G73" s="273"/>
      <c r="H73" s="273"/>
      <c r="I73"/>
    </row>
    <row r="74" spans="2:9" x14ac:dyDescent="0.25">
      <c r="D74" s="273"/>
      <c r="E74" s="273"/>
      <c r="G74" s="273"/>
      <c r="H74" s="273"/>
      <c r="I74"/>
    </row>
    <row r="75" spans="2:9" x14ac:dyDescent="0.25">
      <c r="D75" s="273"/>
      <c r="E75" s="273"/>
      <c r="G75" s="273"/>
      <c r="H75" s="273"/>
      <c r="I75"/>
    </row>
    <row r="76" spans="2:9" x14ac:dyDescent="0.25">
      <c r="B76" s="273"/>
      <c r="D76" s="273"/>
      <c r="E76" s="273"/>
      <c r="G76" s="273"/>
      <c r="H76" s="273"/>
      <c r="I76"/>
    </row>
    <row r="77" spans="2:9" x14ac:dyDescent="0.25">
      <c r="B77" s="273"/>
      <c r="D77" s="273"/>
      <c r="E77" s="273"/>
      <c r="G77" s="273"/>
      <c r="H77" s="273"/>
      <c r="I77"/>
    </row>
  </sheetData>
  <sheetProtection algorithmName="SHA-512" hashValue="d3m/cdr/WKnv8QUBj5eSqpRO7x4tYRUcO5Dn+WRWuuo3I1f43NglNeo/NwbbeZXU/n2uSub2+U+TObSe3VzdYA==" saltValue="wj/38l66npgBQqQFRAFlQg==" spinCount="100000" sheet="1" selectLockedCells="1"/>
  <mergeCells count="7">
    <mergeCell ref="L2:N4"/>
    <mergeCell ref="B2:C2"/>
    <mergeCell ref="E2:F2"/>
    <mergeCell ref="H2:I2"/>
    <mergeCell ref="B3:B4"/>
    <mergeCell ref="E3:E4"/>
    <mergeCell ref="H3:H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S77"/>
  <sheetViews>
    <sheetView view="pageBreakPreview" zoomScale="115" zoomScaleNormal="100" zoomScaleSheetLayoutView="115" workbookViewId="0">
      <selection activeCell="O2" sqref="O2:S4"/>
    </sheetView>
  </sheetViews>
  <sheetFormatPr defaultRowHeight="15" x14ac:dyDescent="0.25"/>
  <cols>
    <col min="1" max="1" width="1.42578125" customWidth="1"/>
    <col min="2" max="2" width="17" customWidth="1"/>
    <col min="3" max="3" width="8.42578125" style="273" bestFit="1" customWidth="1"/>
    <col min="4" max="4" width="8.28515625" style="273" bestFit="1" customWidth="1"/>
    <col min="5" max="5" width="1.5703125" customWidth="1"/>
    <col min="6" max="6" width="17" customWidth="1"/>
    <col min="7" max="7" width="8.42578125" style="273" bestFit="1" customWidth="1"/>
    <col min="8" max="8" width="8.28515625" style="273" bestFit="1" customWidth="1"/>
    <col min="9" max="9" width="1.42578125" customWidth="1"/>
    <col min="10" max="10" width="20.140625" customWidth="1"/>
    <col min="11" max="11" width="8.42578125" style="273" bestFit="1" customWidth="1"/>
    <col min="12" max="12" width="9.140625" style="273"/>
    <col min="13" max="13" width="1.42578125" customWidth="1"/>
    <col min="14" max="14" width="2.140625" customWidth="1"/>
  </cols>
  <sheetData>
    <row r="1" spans="2:19" ht="7.5" customHeight="1" thickBot="1" x14ac:dyDescent="0.4"/>
    <row r="2" spans="2:19" ht="30" customHeight="1" x14ac:dyDescent="0.25">
      <c r="B2" s="906" t="s">
        <v>191</v>
      </c>
      <c r="C2" s="910"/>
      <c r="D2" s="907"/>
      <c r="F2" s="906" t="s">
        <v>192</v>
      </c>
      <c r="G2" s="910"/>
      <c r="H2" s="907"/>
      <c r="J2" s="906" t="s">
        <v>193</v>
      </c>
      <c r="K2" s="910"/>
      <c r="L2" s="907"/>
      <c r="O2" s="434" t="s">
        <v>263</v>
      </c>
      <c r="P2" s="901"/>
      <c r="Q2" s="901"/>
      <c r="R2" s="901"/>
      <c r="S2" s="435"/>
    </row>
    <row r="3" spans="2:19" ht="15" customHeight="1" x14ac:dyDescent="0.25">
      <c r="B3" s="911" t="str">
        <f>"Assessed weekly income"</f>
        <v>Assessed weekly income</v>
      </c>
      <c r="C3" s="908" t="s">
        <v>195</v>
      </c>
      <c r="D3" s="908"/>
      <c r="E3" s="273"/>
      <c r="F3" s="911" t="str">
        <f>B3</f>
        <v>Assessed weekly income</v>
      </c>
      <c r="G3" s="908" t="str">
        <f>C3</f>
        <v>Contribution</v>
      </c>
      <c r="H3" s="908"/>
      <c r="I3" s="273"/>
      <c r="J3" s="911" t="str">
        <f>F3</f>
        <v>Assessed weekly income</v>
      </c>
      <c r="K3" s="908" t="str">
        <f>G3</f>
        <v>Contribution</v>
      </c>
      <c r="L3" s="908"/>
      <c r="O3" s="902"/>
      <c r="P3" s="903"/>
      <c r="Q3" s="903"/>
      <c r="R3" s="903"/>
      <c r="S3" s="904"/>
    </row>
    <row r="4" spans="2:19" ht="15.75" thickBot="1" x14ac:dyDescent="0.3">
      <c r="B4" s="912"/>
      <c r="C4" s="210" t="s">
        <v>23</v>
      </c>
      <c r="D4" s="211" t="s">
        <v>194</v>
      </c>
      <c r="E4" s="273"/>
      <c r="F4" s="912"/>
      <c r="G4" s="210" t="str">
        <f>C4</f>
        <v>Daily</v>
      </c>
      <c r="H4" s="211" t="str">
        <f>D4</f>
        <v>Weekly</v>
      </c>
      <c r="I4" s="273"/>
      <c r="J4" s="912"/>
      <c r="K4" s="210" t="str">
        <f>G4</f>
        <v>Daily</v>
      </c>
      <c r="L4" s="211" t="str">
        <f>H4</f>
        <v>Weekly</v>
      </c>
      <c r="O4" s="436"/>
      <c r="P4" s="905"/>
      <c r="Q4" s="905"/>
      <c r="R4" s="905"/>
      <c r="S4" s="437"/>
    </row>
    <row r="5" spans="2:19" ht="14.45" x14ac:dyDescent="0.35">
      <c r="B5" s="212" t="str">
        <f>SUBSTITUTE('Assessment Form'!D298,".00 "," ")</f>
        <v>€228 or more</v>
      </c>
      <c r="C5" s="213">
        <f>IF(D5="Nil","Nil",ROUNDUP(D5/7,2))</f>
        <v>25.580000000000002</v>
      </c>
      <c r="D5" s="214" t="str">
        <f>IF(D4="Nil","",IF('Assessment Form'!G298="Nil","Nil", SUBSTITUTE(TEXT('Assessment Form'!G298,"€#.00"),".00","")))</f>
        <v>€179</v>
      </c>
      <c r="E5" s="273"/>
      <c r="F5" s="212" t="str">
        <f>SUBSTITUTE('Assessment Form'!D341,".00 "," ")</f>
        <v>€214 or more</v>
      </c>
      <c r="G5" s="213">
        <f>IF(H5="Nil","Nil",ROUNDUP(H5/7,2))</f>
        <v>19.150000000000002</v>
      </c>
      <c r="H5" s="214" t="str">
        <f>IF('Assessment Form'!G341="Nil","Nil", SUBSTITUTE(TEXT('Assessment Form'!G341,"€#.00"),".00",""))</f>
        <v>€134</v>
      </c>
      <c r="I5" s="273"/>
      <c r="J5" s="212" t="str">
        <f>SUBSTITUTE('Assessment Form'!D376,".00 "," ")</f>
        <v>€208 or more</v>
      </c>
      <c r="K5" s="213">
        <f>IF(L5="Nil","Nil",ROUNDUP(L5/7,2))</f>
        <v>10.58</v>
      </c>
      <c r="L5" s="214" t="str">
        <f>IF('Assessment Form'!G376="Nil","Nil", SUBSTITUTE(TEXT('Assessment Form'!G376,"€#.00"),".00",""))</f>
        <v>€74</v>
      </c>
    </row>
    <row r="6" spans="2:19" ht="14.45" x14ac:dyDescent="0.35">
      <c r="B6" s="269" t="str">
        <f>SUBSTITUTE('Assessment Form'!D299,".00 "," ")</f>
        <v>€223 to €227.99</v>
      </c>
      <c r="C6" s="215">
        <f t="shared" ref="C6:C41" si="0">IF(D6="Nil","Nil",ROUNDUP(D6/7,2))</f>
        <v>24.860000000000003</v>
      </c>
      <c r="D6" s="216" t="str">
        <f>IF(D5="Nil","",IF('Assessment Form'!G299="Nil","Nil", SUBSTITUTE(TEXT('Assessment Form'!G299,"€#.00"),".00","")))</f>
        <v>€174</v>
      </c>
      <c r="E6" s="273"/>
      <c r="F6" s="269" t="str">
        <f>SUBSTITUTE('Assessment Form'!D342,".00 "," ")</f>
        <v>€209 to €213.99</v>
      </c>
      <c r="G6" s="215">
        <f t="shared" ref="G6:G32" si="1">IF(H6="Nil","Nil",ROUNDUP(H6/7,2))</f>
        <v>18.430000000000003</v>
      </c>
      <c r="H6" s="216" t="str">
        <f>IF('Assessment Form'!G342="Nil","Nil", SUBSTITUTE(TEXT('Assessment Form'!G342,"€#.00"),".00",""))</f>
        <v>€129</v>
      </c>
      <c r="I6" s="273"/>
      <c r="J6" s="269" t="str">
        <f>SUBSTITUTE('Assessment Form'!D377,".00 "," ")</f>
        <v>€204.50 to €207.99</v>
      </c>
      <c r="K6" s="215">
        <f t="shared" ref="K6:K26" si="2">IF(L6="Nil","Nil",ROUNDUP(L6/7,2))</f>
        <v>10.08</v>
      </c>
      <c r="L6" s="216" t="str">
        <f>IF('Assessment Form'!G377="Nil","Nil", SUBSTITUTE(TEXT('Assessment Form'!G377,"€#.00"),".00",""))</f>
        <v>€70.50</v>
      </c>
    </row>
    <row r="7" spans="2:19" ht="14.45" x14ac:dyDescent="0.35">
      <c r="B7" s="269" t="str">
        <f>SUBSTITUTE('Assessment Form'!D300,".00 "," ")</f>
        <v>€218 to €222.99</v>
      </c>
      <c r="C7" s="215">
        <f t="shared" si="0"/>
        <v>24.150000000000002</v>
      </c>
      <c r="D7" s="216" t="str">
        <f>IF(D6="Nil","",IF('Assessment Form'!G300="Nil","Nil", SUBSTITUTE(TEXT('Assessment Form'!G300,"€#.00"),".00","")))</f>
        <v>€169</v>
      </c>
      <c r="E7" s="273"/>
      <c r="F7" s="269" t="str">
        <f>SUBSTITUTE('Assessment Form'!D343,".00 "," ")</f>
        <v>€204 to €208.99</v>
      </c>
      <c r="G7" s="215">
        <f t="shared" si="1"/>
        <v>17.720000000000002</v>
      </c>
      <c r="H7" s="216" t="str">
        <f>IF('Assessment Form'!G343="Nil","Nil", SUBSTITUTE(TEXT('Assessment Form'!G343,"€#.00"),".00",""))</f>
        <v>€124</v>
      </c>
      <c r="I7" s="273"/>
      <c r="J7" s="269" t="str">
        <f>SUBSTITUTE('Assessment Form'!D378,".00 "," ")</f>
        <v>€201 to €204.49</v>
      </c>
      <c r="K7" s="215">
        <f t="shared" si="2"/>
        <v>9.58</v>
      </c>
      <c r="L7" s="216" t="str">
        <f>IF('Assessment Form'!G378="Nil","Nil", SUBSTITUTE(TEXT('Assessment Form'!G378,"€#.00"),".00",""))</f>
        <v>€67</v>
      </c>
    </row>
    <row r="8" spans="2:19" ht="14.45" x14ac:dyDescent="0.35">
      <c r="B8" s="269" t="str">
        <f>SUBSTITUTE('Assessment Form'!D301,".00 "," ")</f>
        <v>€213 to €217.99</v>
      </c>
      <c r="C8" s="215">
        <f t="shared" si="0"/>
        <v>23.430000000000003</v>
      </c>
      <c r="D8" s="216" t="str">
        <f>IF(D7="Nil","",IF('Assessment Form'!G301="Nil","Nil", SUBSTITUTE(TEXT('Assessment Form'!G301,"€#.00"),".00","")))</f>
        <v>€164</v>
      </c>
      <c r="E8" s="273"/>
      <c r="F8" s="269" t="str">
        <f>SUBSTITUTE('Assessment Form'!D344,".00 "," ")</f>
        <v>€199 to €203.99</v>
      </c>
      <c r="G8" s="215">
        <f t="shared" si="1"/>
        <v>17</v>
      </c>
      <c r="H8" s="216" t="str">
        <f>IF('Assessment Form'!G344="Nil","Nil", SUBSTITUTE(TEXT('Assessment Form'!G344,"€#.00"),".00",""))</f>
        <v>€119</v>
      </c>
      <c r="I8" s="273"/>
      <c r="J8" s="269" t="str">
        <f>SUBSTITUTE('Assessment Form'!D379,".00 "," ")</f>
        <v>€197.50 to €200.99</v>
      </c>
      <c r="K8" s="215">
        <f t="shared" si="2"/>
        <v>9.08</v>
      </c>
      <c r="L8" s="216" t="str">
        <f>IF('Assessment Form'!G379="Nil","Nil", SUBSTITUTE(TEXT('Assessment Form'!G379,"€#.00"),".00",""))</f>
        <v>€63.50</v>
      </c>
    </row>
    <row r="9" spans="2:19" ht="14.45" x14ac:dyDescent="0.35">
      <c r="B9" s="269" t="str">
        <f>SUBSTITUTE('Assessment Form'!D302,".00 "," ")</f>
        <v>€208 to €212.99</v>
      </c>
      <c r="C9" s="215">
        <f t="shared" si="0"/>
        <v>22.720000000000002</v>
      </c>
      <c r="D9" s="216" t="str">
        <f>IF(D8="Nil","",IF('Assessment Form'!G302="Nil","Nil", SUBSTITUTE(TEXT('Assessment Form'!G302,"€#.00"),".00","")))</f>
        <v>€159</v>
      </c>
      <c r="E9" s="273"/>
      <c r="F9" s="269" t="str">
        <f>SUBSTITUTE('Assessment Form'!D345,".00 "," ")</f>
        <v>€194 to €198.99</v>
      </c>
      <c r="G9" s="215">
        <f t="shared" si="1"/>
        <v>16.290000000000003</v>
      </c>
      <c r="H9" s="216" t="str">
        <f>IF('Assessment Form'!G345="Nil","Nil", SUBSTITUTE(TEXT('Assessment Form'!G345,"€#.00"),".00",""))</f>
        <v>€114</v>
      </c>
      <c r="I9" s="273"/>
      <c r="J9" s="269" t="str">
        <f>SUBSTITUTE('Assessment Form'!D380,".00 "," ")</f>
        <v>€194 to €197.49</v>
      </c>
      <c r="K9" s="215">
        <f t="shared" si="2"/>
        <v>8.58</v>
      </c>
      <c r="L9" s="216" t="str">
        <f>IF('Assessment Form'!G380="Nil","Nil", SUBSTITUTE(TEXT('Assessment Form'!G380,"€#.00"),".00",""))</f>
        <v>€60</v>
      </c>
    </row>
    <row r="10" spans="2:19" ht="14.45" x14ac:dyDescent="0.35">
      <c r="B10" s="269" t="str">
        <f>SUBSTITUTE('Assessment Form'!D303,".00 "," ")</f>
        <v>€203 to €207.99</v>
      </c>
      <c r="C10" s="215">
        <f t="shared" si="0"/>
        <v>22</v>
      </c>
      <c r="D10" s="216" t="str">
        <f>IF(D9="Nil","",IF('Assessment Form'!G303="Nil","Nil", SUBSTITUTE(TEXT('Assessment Form'!G303,"€#.00"),".00","")))</f>
        <v>€154</v>
      </c>
      <c r="E10" s="273"/>
      <c r="F10" s="269" t="str">
        <f>SUBSTITUTE('Assessment Form'!D346,".00 "," ")</f>
        <v>€189 to €193.99</v>
      </c>
      <c r="G10" s="215">
        <f t="shared" si="1"/>
        <v>15.58</v>
      </c>
      <c r="H10" s="216" t="str">
        <f>IF('Assessment Form'!G346="Nil","Nil", SUBSTITUTE(TEXT('Assessment Form'!G346,"€#.00"),".00",""))</f>
        <v>€109</v>
      </c>
      <c r="I10" s="273"/>
      <c r="J10" s="269" t="str">
        <f>SUBSTITUTE('Assessment Form'!D381,".00 "," ")</f>
        <v>€190.50 to €193.99</v>
      </c>
      <c r="K10" s="215">
        <f t="shared" si="2"/>
        <v>8.08</v>
      </c>
      <c r="L10" s="216" t="str">
        <f>IF('Assessment Form'!G381="Nil","Nil", SUBSTITUTE(TEXT('Assessment Form'!G381,"€#.00"),".00",""))</f>
        <v>€56.50</v>
      </c>
    </row>
    <row r="11" spans="2:19" ht="14.45" x14ac:dyDescent="0.35">
      <c r="B11" s="269" t="str">
        <f>SUBSTITUTE('Assessment Form'!D304,".00 "," ")</f>
        <v>€198 to €202.99</v>
      </c>
      <c r="C11" s="215">
        <f t="shared" si="0"/>
        <v>21.290000000000003</v>
      </c>
      <c r="D11" s="216" t="str">
        <f>IF(D10="Nil","",IF('Assessment Form'!G304="Nil","Nil", SUBSTITUTE(TEXT('Assessment Form'!G304,"€#.00"),".00","")))</f>
        <v>€149</v>
      </c>
      <c r="E11" s="273"/>
      <c r="F11" s="269" t="str">
        <f>SUBSTITUTE('Assessment Form'!D347,".00 "," ")</f>
        <v>€184 to €188.99</v>
      </c>
      <c r="G11" s="215">
        <f t="shared" si="1"/>
        <v>14.86</v>
      </c>
      <c r="H11" s="216" t="str">
        <f>IF('Assessment Form'!G347="Nil","Nil", SUBSTITUTE(TEXT('Assessment Form'!G347,"€#.00"),".00",""))</f>
        <v>€104</v>
      </c>
      <c r="I11" s="273"/>
      <c r="J11" s="269" t="str">
        <f>SUBSTITUTE('Assessment Form'!D382,".00 "," ")</f>
        <v>€187 to €190.49</v>
      </c>
      <c r="K11" s="215">
        <f t="shared" si="2"/>
        <v>7.58</v>
      </c>
      <c r="L11" s="216" t="str">
        <f>IF('Assessment Form'!G382="Nil","Nil", SUBSTITUTE(TEXT('Assessment Form'!G382,"€#.00"),".00",""))</f>
        <v>€53</v>
      </c>
    </row>
    <row r="12" spans="2:19" ht="14.45" x14ac:dyDescent="0.35">
      <c r="B12" s="269" t="str">
        <f>SUBSTITUTE('Assessment Form'!D305,".00 "," ")</f>
        <v>€193 to €197.99</v>
      </c>
      <c r="C12" s="215">
        <f t="shared" si="0"/>
        <v>20.580000000000002</v>
      </c>
      <c r="D12" s="216" t="str">
        <f>IF(D11="Nil","",IF('Assessment Form'!G305="Nil","Nil", SUBSTITUTE(TEXT('Assessment Form'!G305,"€#.00"),".00","")))</f>
        <v>€144</v>
      </c>
      <c r="E12" s="273"/>
      <c r="F12" s="269" t="str">
        <f>SUBSTITUTE('Assessment Form'!D348,".00 "," ")</f>
        <v>€179 to €183.99</v>
      </c>
      <c r="G12" s="215">
        <f t="shared" si="1"/>
        <v>14.15</v>
      </c>
      <c r="H12" s="216" t="str">
        <f>IF('Assessment Form'!G348="Nil","Nil", SUBSTITUTE(TEXT('Assessment Form'!G348,"€#.00"),".00",""))</f>
        <v>€99</v>
      </c>
      <c r="I12" s="273"/>
      <c r="J12" s="269" t="str">
        <f>SUBSTITUTE('Assessment Form'!D383,".00 "," ")</f>
        <v>€183.50 to €186.99</v>
      </c>
      <c r="K12" s="215">
        <f t="shared" si="2"/>
        <v>7.08</v>
      </c>
      <c r="L12" s="216" t="str">
        <f>IF('Assessment Form'!G383="Nil","Nil", SUBSTITUTE(TEXT('Assessment Form'!G383,"€#.00"),".00",""))</f>
        <v>€49.50</v>
      </c>
    </row>
    <row r="13" spans="2:19" ht="14.45" x14ac:dyDescent="0.35">
      <c r="B13" s="269" t="str">
        <f>SUBSTITUTE('Assessment Form'!D306,".00 "," ")</f>
        <v>€188 to €192.99</v>
      </c>
      <c r="C13" s="215">
        <f t="shared" si="0"/>
        <v>19.860000000000003</v>
      </c>
      <c r="D13" s="216" t="str">
        <f>IF(D12="Nil","",IF('Assessment Form'!G306="Nil","Nil", SUBSTITUTE(TEXT('Assessment Form'!G306,"€#.00"),".00","")))</f>
        <v>€139</v>
      </c>
      <c r="E13" s="273"/>
      <c r="F13" s="269" t="str">
        <f>SUBSTITUTE('Assessment Form'!D349,".00 "," ")</f>
        <v>€174 to €178.99</v>
      </c>
      <c r="G13" s="215">
        <f t="shared" si="1"/>
        <v>13.43</v>
      </c>
      <c r="H13" s="216" t="str">
        <f>IF('Assessment Form'!G349="Nil","Nil", SUBSTITUTE(TEXT('Assessment Form'!G349,"€#.00"),".00",""))</f>
        <v>€94</v>
      </c>
      <c r="I13" s="273"/>
      <c r="J13" s="269" t="str">
        <f>SUBSTITUTE('Assessment Form'!D384,".00 "," ")</f>
        <v>€180 to €183.49</v>
      </c>
      <c r="K13" s="215">
        <f t="shared" si="2"/>
        <v>6.58</v>
      </c>
      <c r="L13" s="216" t="str">
        <f>IF('Assessment Form'!G384="Nil","Nil", SUBSTITUTE(TEXT('Assessment Form'!G384,"€#.00"),".00",""))</f>
        <v>€46</v>
      </c>
    </row>
    <row r="14" spans="2:19" ht="14.45" x14ac:dyDescent="0.35">
      <c r="B14" s="269" t="str">
        <f>SUBSTITUTE('Assessment Form'!D307,".00 "," ")</f>
        <v>€183 to €187.99</v>
      </c>
      <c r="C14" s="215">
        <f t="shared" si="0"/>
        <v>19.150000000000002</v>
      </c>
      <c r="D14" s="216" t="str">
        <f>IF(D13="Nil","",IF('Assessment Form'!G307="Nil","Nil", SUBSTITUTE(TEXT('Assessment Form'!G307,"€#.00"),".00","")))</f>
        <v>€134</v>
      </c>
      <c r="E14" s="273"/>
      <c r="F14" s="269" t="str">
        <f>SUBSTITUTE('Assessment Form'!D350,".00 "," ")</f>
        <v>€169 to €173.99</v>
      </c>
      <c r="G14" s="215">
        <f t="shared" si="1"/>
        <v>12.72</v>
      </c>
      <c r="H14" s="216" t="str">
        <f>IF('Assessment Form'!G350="Nil","Nil", SUBSTITUTE(TEXT('Assessment Form'!G350,"€#.00"),".00",""))</f>
        <v>€89</v>
      </c>
      <c r="I14" s="273"/>
      <c r="J14" s="269" t="str">
        <f>SUBSTITUTE('Assessment Form'!D385,".00 "," ")</f>
        <v>€176.50 to €179.99</v>
      </c>
      <c r="K14" s="215">
        <f t="shared" si="2"/>
        <v>6.08</v>
      </c>
      <c r="L14" s="216" t="str">
        <f>IF('Assessment Form'!G385="Nil","Nil", SUBSTITUTE(TEXT('Assessment Form'!G385,"€#.00"),".00",""))</f>
        <v>€42.50</v>
      </c>
    </row>
    <row r="15" spans="2:19" ht="14.45" x14ac:dyDescent="0.35">
      <c r="B15" s="269" t="str">
        <f>SUBSTITUTE('Assessment Form'!D308,".00 "," ")</f>
        <v>€178 to €182.99</v>
      </c>
      <c r="C15" s="215">
        <f t="shared" si="0"/>
        <v>18.430000000000003</v>
      </c>
      <c r="D15" s="216" t="str">
        <f>IF(D14="Nil","",IF('Assessment Form'!G308="Nil","Nil", SUBSTITUTE(TEXT('Assessment Form'!G308,"€#.00"),".00","")))</f>
        <v>€129</v>
      </c>
      <c r="E15" s="273"/>
      <c r="F15" s="269" t="str">
        <f>SUBSTITUTE('Assessment Form'!D351,".00 "," ")</f>
        <v>€164 to €168.99</v>
      </c>
      <c r="G15" s="215">
        <f t="shared" si="1"/>
        <v>12</v>
      </c>
      <c r="H15" s="216" t="str">
        <f>IF('Assessment Form'!G351="Nil","Nil", SUBSTITUTE(TEXT('Assessment Form'!G351,"€#.00"),".00",""))</f>
        <v>€84</v>
      </c>
      <c r="I15" s="273"/>
      <c r="J15" s="269" t="str">
        <f>SUBSTITUTE('Assessment Form'!D386,".00 "," ")</f>
        <v>€173 to €176.49</v>
      </c>
      <c r="K15" s="215">
        <f t="shared" si="2"/>
        <v>5.58</v>
      </c>
      <c r="L15" s="216" t="str">
        <f>IF('Assessment Form'!G386="Nil","Nil", SUBSTITUTE(TEXT('Assessment Form'!G386,"€#.00"),".00",""))</f>
        <v>€39</v>
      </c>
    </row>
    <row r="16" spans="2:19" ht="14.45" x14ac:dyDescent="0.35">
      <c r="B16" s="269" t="str">
        <f>SUBSTITUTE('Assessment Form'!D309,".00 "," ")</f>
        <v>€173 to €177.99</v>
      </c>
      <c r="C16" s="215">
        <f t="shared" si="0"/>
        <v>17.720000000000002</v>
      </c>
      <c r="D16" s="216" t="str">
        <f>IF(D15="Nil","",IF('Assessment Form'!G309="Nil","Nil", SUBSTITUTE(TEXT('Assessment Form'!G309,"€#.00"),".00","")))</f>
        <v>€124</v>
      </c>
      <c r="E16" s="273"/>
      <c r="F16" s="269" t="str">
        <f>SUBSTITUTE('Assessment Form'!D352,".00 "," ")</f>
        <v>€159 to €163.99</v>
      </c>
      <c r="G16" s="215">
        <f t="shared" si="1"/>
        <v>11.29</v>
      </c>
      <c r="H16" s="216" t="str">
        <f>IF('Assessment Form'!G352="Nil","Nil", SUBSTITUTE(TEXT('Assessment Form'!G352,"€#.00"),".00",""))</f>
        <v>€79</v>
      </c>
      <c r="I16" s="273"/>
      <c r="J16" s="269" t="str">
        <f>SUBSTITUTE('Assessment Form'!D387,".00 "," ")</f>
        <v>€169.50 to €172.99</v>
      </c>
      <c r="K16" s="215">
        <f t="shared" si="2"/>
        <v>5.08</v>
      </c>
      <c r="L16" s="216" t="str">
        <f>IF('Assessment Form'!G387="Nil","Nil", SUBSTITUTE(TEXT('Assessment Form'!G387,"€#.00"),".00",""))</f>
        <v>€35.50</v>
      </c>
    </row>
    <row r="17" spans="2:12" ht="14.45" x14ac:dyDescent="0.35">
      <c r="B17" s="269" t="str">
        <f>SUBSTITUTE('Assessment Form'!D310,".00 "," ")</f>
        <v>€168 to €172.99</v>
      </c>
      <c r="C17" s="215">
        <f t="shared" si="0"/>
        <v>17</v>
      </c>
      <c r="D17" s="216" t="str">
        <f>IF(D16="Nil","",IF('Assessment Form'!G310="Nil","Nil", SUBSTITUTE(TEXT('Assessment Form'!G310,"€#.00"),".00","")))</f>
        <v>€119</v>
      </c>
      <c r="E17" s="273"/>
      <c r="F17" s="269" t="str">
        <f>SUBSTITUTE('Assessment Form'!D353,".00 "," ")</f>
        <v>€154 to €158.99</v>
      </c>
      <c r="G17" s="215">
        <f t="shared" si="1"/>
        <v>10.58</v>
      </c>
      <c r="H17" s="216" t="str">
        <f>IF('Assessment Form'!G353="Nil","Nil", SUBSTITUTE(TEXT('Assessment Form'!G353,"€#.00"),".00",""))</f>
        <v>€74</v>
      </c>
      <c r="I17" s="273"/>
      <c r="J17" s="269" t="str">
        <f>SUBSTITUTE('Assessment Form'!D388,".00 "," ")</f>
        <v>€166 to €169.49</v>
      </c>
      <c r="K17" s="215">
        <f t="shared" si="2"/>
        <v>4.58</v>
      </c>
      <c r="L17" s="216" t="str">
        <f>IF('Assessment Form'!G388="Nil","Nil", SUBSTITUTE(TEXT('Assessment Form'!G388,"€#.00"),".00",""))</f>
        <v>€32</v>
      </c>
    </row>
    <row r="18" spans="2:12" ht="14.45" x14ac:dyDescent="0.35">
      <c r="B18" s="269" t="str">
        <f>SUBSTITUTE('Assessment Form'!D311,".00 "," ")</f>
        <v>€163 to €167.99</v>
      </c>
      <c r="C18" s="215">
        <f t="shared" si="0"/>
        <v>16.290000000000003</v>
      </c>
      <c r="D18" s="216" t="str">
        <f>IF(D17="Nil","",IF('Assessment Form'!G311="Nil","Nil", SUBSTITUTE(TEXT('Assessment Form'!G311,"€#.00"),".00","")))</f>
        <v>€114</v>
      </c>
      <c r="E18" s="273"/>
      <c r="F18" s="269" t="str">
        <f>SUBSTITUTE('Assessment Form'!D354,".00 "," ")</f>
        <v>€149 to €153.99</v>
      </c>
      <c r="G18" s="215">
        <f t="shared" si="1"/>
        <v>9.86</v>
      </c>
      <c r="H18" s="216" t="str">
        <f>IF('Assessment Form'!G354="Nil","Nil", SUBSTITUTE(TEXT('Assessment Form'!G354,"€#.00"),".00",""))</f>
        <v>€69</v>
      </c>
      <c r="I18" s="273"/>
      <c r="J18" s="269" t="str">
        <f>SUBSTITUTE('Assessment Form'!D389,".00 "," ")</f>
        <v>€162.50 to €165.99</v>
      </c>
      <c r="K18" s="215">
        <f t="shared" si="2"/>
        <v>4.08</v>
      </c>
      <c r="L18" s="216" t="str">
        <f>IF('Assessment Form'!G389="Nil","Nil", SUBSTITUTE(TEXT('Assessment Form'!G389,"€#.00"),".00",""))</f>
        <v>€28.50</v>
      </c>
    </row>
    <row r="19" spans="2:12" ht="14.45" x14ac:dyDescent="0.35">
      <c r="B19" s="269" t="str">
        <f>SUBSTITUTE('Assessment Form'!D312,".00 "," ")</f>
        <v>€158 to €162.99</v>
      </c>
      <c r="C19" s="215">
        <f t="shared" si="0"/>
        <v>15.58</v>
      </c>
      <c r="D19" s="216" t="str">
        <f>IF(D18="Nil","",IF('Assessment Form'!G312="Nil","Nil", SUBSTITUTE(TEXT('Assessment Form'!G312,"€#.00"),".00","")))</f>
        <v>€109</v>
      </c>
      <c r="E19" s="273"/>
      <c r="F19" s="269" t="str">
        <f>SUBSTITUTE('Assessment Form'!D355,".00 "," ")</f>
        <v>€144 to €148.99</v>
      </c>
      <c r="G19" s="215">
        <f t="shared" si="1"/>
        <v>9.15</v>
      </c>
      <c r="H19" s="216" t="str">
        <f>IF('Assessment Form'!G355="Nil","Nil", SUBSTITUTE(TEXT('Assessment Form'!G355,"€#.00"),".00",""))</f>
        <v>€64</v>
      </c>
      <c r="I19" s="273"/>
      <c r="J19" s="269" t="str">
        <f>SUBSTITUTE('Assessment Form'!D390,".00 "," ")</f>
        <v>€159 to €162.49</v>
      </c>
      <c r="K19" s="215">
        <f t="shared" si="2"/>
        <v>3.5799999999999996</v>
      </c>
      <c r="L19" s="216" t="str">
        <f>IF('Assessment Form'!G390="Nil","Nil", SUBSTITUTE(TEXT('Assessment Form'!G390,"€#.00"),".00",""))</f>
        <v>€25</v>
      </c>
    </row>
    <row r="20" spans="2:12" ht="14.45" x14ac:dyDescent="0.35">
      <c r="B20" s="269" t="str">
        <f>SUBSTITUTE('Assessment Form'!D313,".00 "," ")</f>
        <v>€153 to €157.99</v>
      </c>
      <c r="C20" s="215">
        <f t="shared" si="0"/>
        <v>14.86</v>
      </c>
      <c r="D20" s="216" t="str">
        <f>IF(D19="Nil","",IF('Assessment Form'!G313="Nil","Nil", SUBSTITUTE(TEXT('Assessment Form'!G313,"€#.00"),".00","")))</f>
        <v>€104</v>
      </c>
      <c r="E20" s="273"/>
      <c r="F20" s="269" t="str">
        <f>SUBSTITUTE('Assessment Form'!D356,".00 "," ")</f>
        <v>€139 to €143.99</v>
      </c>
      <c r="G20" s="215">
        <f t="shared" si="1"/>
        <v>8.43</v>
      </c>
      <c r="H20" s="216" t="str">
        <f>IF('Assessment Form'!G356="Nil","Nil", SUBSTITUTE(TEXT('Assessment Form'!G356,"€#.00"),".00",""))</f>
        <v>€59</v>
      </c>
      <c r="I20" s="273"/>
      <c r="J20" s="269" t="str">
        <f>SUBSTITUTE('Assessment Form'!D391,".00 "," ")</f>
        <v>€155.50 to €158.99</v>
      </c>
      <c r="K20" s="215">
        <f t="shared" si="2"/>
        <v>3.0799999999999996</v>
      </c>
      <c r="L20" s="216" t="str">
        <f>IF('Assessment Form'!G391="Nil","Nil", SUBSTITUTE(TEXT('Assessment Form'!G391,"€#.00"),".00",""))</f>
        <v>€21.50</v>
      </c>
    </row>
    <row r="21" spans="2:12" ht="14.45" x14ac:dyDescent="0.35">
      <c r="B21" s="269" t="str">
        <f>SUBSTITUTE('Assessment Form'!D314,".00 "," ")</f>
        <v>€148 to €152.99</v>
      </c>
      <c r="C21" s="215">
        <f t="shared" si="0"/>
        <v>14.15</v>
      </c>
      <c r="D21" s="216" t="str">
        <f>IF(D20="Nil","",IF('Assessment Form'!G314="Nil","Nil", SUBSTITUTE(TEXT('Assessment Form'!G314,"€#.00"),".00","")))</f>
        <v>€99</v>
      </c>
      <c r="E21" s="273"/>
      <c r="F21" s="269" t="str">
        <f>SUBSTITUTE('Assessment Form'!D357,".00 "," ")</f>
        <v>€134 to €138.99</v>
      </c>
      <c r="G21" s="215">
        <f t="shared" si="1"/>
        <v>7.72</v>
      </c>
      <c r="H21" s="216" t="str">
        <f>IF('Assessment Form'!G357="Nil","Nil", SUBSTITUTE(TEXT('Assessment Form'!G357,"€#.00"),".00",""))</f>
        <v>€54</v>
      </c>
      <c r="I21" s="273"/>
      <c r="J21" s="269" t="str">
        <f>SUBSTITUTE('Assessment Form'!D392,".00 "," ")</f>
        <v>€152 to €155.49</v>
      </c>
      <c r="K21" s="215">
        <f t="shared" si="2"/>
        <v>2.5799999999999996</v>
      </c>
      <c r="L21" s="216" t="str">
        <f>IF('Assessment Form'!G392="Nil","Nil", SUBSTITUTE(TEXT('Assessment Form'!G392,"€#.00"),".00",""))</f>
        <v>€18</v>
      </c>
    </row>
    <row r="22" spans="2:12" ht="14.45" x14ac:dyDescent="0.35">
      <c r="B22" s="269" t="str">
        <f>SUBSTITUTE('Assessment Form'!D315,".00 "," ")</f>
        <v>€143 to €147.99</v>
      </c>
      <c r="C22" s="215">
        <f t="shared" si="0"/>
        <v>13.43</v>
      </c>
      <c r="D22" s="216" t="str">
        <f>IF(D21="Nil","",IF('Assessment Form'!G315="Nil","Nil", SUBSTITUTE(TEXT('Assessment Form'!G315,"€#.00"),".00","")))</f>
        <v>€94</v>
      </c>
      <c r="E22" s="273"/>
      <c r="F22" s="269" t="str">
        <f>SUBSTITUTE('Assessment Form'!D358,".00 "," ")</f>
        <v>€129 to €133.99</v>
      </c>
      <c r="G22" s="215">
        <f t="shared" si="1"/>
        <v>7</v>
      </c>
      <c r="H22" s="216" t="str">
        <f>IF('Assessment Form'!G358="Nil","Nil", SUBSTITUTE(TEXT('Assessment Form'!G358,"€#.00"),".00",""))</f>
        <v>€49</v>
      </c>
      <c r="I22" s="273"/>
      <c r="J22" s="269" t="str">
        <f>SUBSTITUTE('Assessment Form'!D393,".00 "," ")</f>
        <v>€148.50 to €151.99</v>
      </c>
      <c r="K22" s="215">
        <f t="shared" si="2"/>
        <v>2.0799999999999996</v>
      </c>
      <c r="L22" s="216" t="str">
        <f>IF('Assessment Form'!G393="Nil","Nil", SUBSTITUTE(TEXT('Assessment Form'!G393,"€#.00"),".00",""))</f>
        <v>€14.50</v>
      </c>
    </row>
    <row r="23" spans="2:12" ht="14.45" x14ac:dyDescent="0.35">
      <c r="B23" s="269" t="str">
        <f>SUBSTITUTE('Assessment Form'!D316,".00 "," ")</f>
        <v>€138 to €142.99</v>
      </c>
      <c r="C23" s="215">
        <f t="shared" si="0"/>
        <v>12.72</v>
      </c>
      <c r="D23" s="216" t="str">
        <f>IF(D22="Nil","",IF('Assessment Form'!G316="Nil","Nil", SUBSTITUTE(TEXT('Assessment Form'!G316,"€#.00"),".00","")))</f>
        <v>€89</v>
      </c>
      <c r="E23" s="273"/>
      <c r="F23" s="269" t="str">
        <f>SUBSTITUTE('Assessment Form'!D359,".00 "," ")</f>
        <v>€124 to €128.99</v>
      </c>
      <c r="G23" s="215">
        <f t="shared" si="1"/>
        <v>6.29</v>
      </c>
      <c r="H23" s="216" t="str">
        <f>IF('Assessment Form'!G359="Nil","Nil", SUBSTITUTE(TEXT('Assessment Form'!G359,"€#.00"),".00",""))</f>
        <v>€44</v>
      </c>
      <c r="I23" s="273"/>
      <c r="J23" s="269" t="str">
        <f>SUBSTITUTE('Assessment Form'!D394,".00 "," ")</f>
        <v>€145 to €148.49</v>
      </c>
      <c r="K23" s="215">
        <f t="shared" si="2"/>
        <v>1.58</v>
      </c>
      <c r="L23" s="216" t="str">
        <f>IF('Assessment Form'!G394="Nil","Nil", SUBSTITUTE(TEXT('Assessment Form'!G394,"€#.00"),".00",""))</f>
        <v>€11</v>
      </c>
    </row>
    <row r="24" spans="2:12" x14ac:dyDescent="0.25">
      <c r="B24" s="269" t="str">
        <f>SUBSTITUTE('Assessment Form'!D317,".00 "," ")</f>
        <v>€133 to €137.99</v>
      </c>
      <c r="C24" s="215">
        <f t="shared" si="0"/>
        <v>12</v>
      </c>
      <c r="D24" s="216" t="str">
        <f>IF(D23="Nil","",IF('Assessment Form'!G317="Nil","Nil", SUBSTITUTE(TEXT('Assessment Form'!G317,"€#.00"),".00","")))</f>
        <v>€84</v>
      </c>
      <c r="E24" s="273"/>
      <c r="F24" s="269" t="str">
        <f>SUBSTITUTE('Assessment Form'!D360,".00 "," ")</f>
        <v>€119 to €123.99</v>
      </c>
      <c r="G24" s="215">
        <f t="shared" si="1"/>
        <v>5.58</v>
      </c>
      <c r="H24" s="216" t="str">
        <f>IF('Assessment Form'!G360="Nil","Nil", SUBSTITUTE(TEXT('Assessment Form'!G360,"€#.00"),".00",""))</f>
        <v>€39</v>
      </c>
      <c r="I24" s="273"/>
      <c r="J24" s="269" t="str">
        <f>SUBSTITUTE('Assessment Form'!D395,".00 "," ")</f>
        <v>€141.50 to €144.99</v>
      </c>
      <c r="K24" s="215">
        <f t="shared" si="2"/>
        <v>1.08</v>
      </c>
      <c r="L24" s="216" t="str">
        <f>IF('Assessment Form'!G395="Nil","Nil", SUBSTITUTE(TEXT('Assessment Form'!G395,"€#.00"),".00",""))</f>
        <v>€7.50</v>
      </c>
    </row>
    <row r="25" spans="2:12" x14ac:dyDescent="0.25">
      <c r="B25" s="269" t="str">
        <f>SUBSTITUTE('Assessment Form'!D318,".00 "," ")</f>
        <v>€128 to €132.99</v>
      </c>
      <c r="C25" s="215">
        <f t="shared" si="0"/>
        <v>11.29</v>
      </c>
      <c r="D25" s="216" t="str">
        <f>IF(D24="Nil","",IF('Assessment Form'!G318="Nil","Nil", SUBSTITUTE(TEXT('Assessment Form'!G318,"€#.00"),".00","")))</f>
        <v>€79</v>
      </c>
      <c r="E25" s="273"/>
      <c r="F25" s="269" t="str">
        <f>SUBSTITUTE('Assessment Form'!D361,".00 "," ")</f>
        <v>€114 to €118.99</v>
      </c>
      <c r="G25" s="215">
        <f t="shared" si="1"/>
        <v>4.8599999999999994</v>
      </c>
      <c r="H25" s="216" t="str">
        <f>IF('Assessment Form'!G361="Nil","Nil", SUBSTITUTE(TEXT('Assessment Form'!G361,"€#.00"),".00",""))</f>
        <v>€34</v>
      </c>
      <c r="I25" s="273"/>
      <c r="J25" s="269" t="str">
        <f>SUBSTITUTE('Assessment Form'!D396,".00 "," ")</f>
        <v>€138 to €141.49</v>
      </c>
      <c r="K25" s="215">
        <f t="shared" si="2"/>
        <v>0.57999999999999996</v>
      </c>
      <c r="L25" s="216" t="str">
        <f>IF('Assessment Form'!G396="Nil","Nil", SUBSTITUTE(TEXT('Assessment Form'!G396,"€#.00"),".00",""))</f>
        <v>€4</v>
      </c>
    </row>
    <row r="26" spans="2:12" x14ac:dyDescent="0.25">
      <c r="B26" s="269" t="str">
        <f>SUBSTITUTE('Assessment Form'!D319,".00 "," ")</f>
        <v>€123 to €127.99</v>
      </c>
      <c r="C26" s="215">
        <f t="shared" si="0"/>
        <v>10.58</v>
      </c>
      <c r="D26" s="216" t="str">
        <f>IF(D25="Nil","",IF('Assessment Form'!G319="Nil","Nil", SUBSTITUTE(TEXT('Assessment Form'!G319,"€#.00"),".00","")))</f>
        <v>€74</v>
      </c>
      <c r="E26" s="273"/>
      <c r="F26" s="269" t="str">
        <f>SUBSTITUTE('Assessment Form'!D362,".00 "," ")</f>
        <v>€109 to €113.99</v>
      </c>
      <c r="G26" s="215">
        <f t="shared" si="1"/>
        <v>4.1499999999999995</v>
      </c>
      <c r="H26" s="216" t="str">
        <f>IF('Assessment Form'!G362="Nil","Nil", SUBSTITUTE(TEXT('Assessment Form'!G362,"€#.00"),".00",""))</f>
        <v>€29</v>
      </c>
      <c r="I26" s="273"/>
      <c r="J26" s="270" t="str">
        <f>SUBSTITUTE('Assessment Form'!D397,".00 "," ")</f>
        <v>€137.99 or less</v>
      </c>
      <c r="K26" s="217" t="str">
        <f t="shared" si="2"/>
        <v>Nil</v>
      </c>
      <c r="L26" s="218" t="str">
        <f>IF('Assessment Form'!G397="Nil","Nil", SUBSTITUTE(TEXT('Assessment Form'!G397,"€#.00"),".00",""))</f>
        <v>Nil</v>
      </c>
    </row>
    <row r="27" spans="2:12" x14ac:dyDescent="0.25">
      <c r="B27" s="269" t="str">
        <f>SUBSTITUTE('Assessment Form'!D320,".00 "," ")</f>
        <v>€118 to €122.99</v>
      </c>
      <c r="C27" s="215">
        <f t="shared" si="0"/>
        <v>9.86</v>
      </c>
      <c r="D27" s="216" t="str">
        <f>IF(D26="Nil","",IF('Assessment Form'!G320="Nil","Nil", SUBSTITUTE(TEXT('Assessment Form'!G320,"€#.00"),".00","")))</f>
        <v>€69</v>
      </c>
      <c r="E27" s="273"/>
      <c r="F27" s="269" t="str">
        <f>SUBSTITUTE('Assessment Form'!D363,".00 "," ")</f>
        <v>€104 to €108.99</v>
      </c>
      <c r="G27" s="215">
        <f t="shared" si="1"/>
        <v>3.4299999999999997</v>
      </c>
      <c r="H27" s="216" t="str">
        <f>IF('Assessment Form'!G363="Nil","Nil", SUBSTITUTE(TEXT('Assessment Form'!G363,"€#.00"),".00",""))</f>
        <v>€24</v>
      </c>
      <c r="I27" s="273"/>
    </row>
    <row r="28" spans="2:12" x14ac:dyDescent="0.25">
      <c r="B28" s="269" t="str">
        <f>SUBSTITUTE('Assessment Form'!D321,".00 "," ")</f>
        <v>€113 to €117.99</v>
      </c>
      <c r="C28" s="215">
        <f t="shared" si="0"/>
        <v>9.15</v>
      </c>
      <c r="D28" s="216" t="str">
        <f>IF(D27="Nil","",IF('Assessment Form'!G321="Nil","Nil", SUBSTITUTE(TEXT('Assessment Form'!G321,"€#.00"),".00","")))</f>
        <v>€64</v>
      </c>
      <c r="E28" s="273"/>
      <c r="F28" s="269" t="str">
        <f>SUBSTITUTE('Assessment Form'!D364,".00 "," ")</f>
        <v>€99 to €103.99</v>
      </c>
      <c r="G28" s="215">
        <f t="shared" si="1"/>
        <v>2.7199999999999998</v>
      </c>
      <c r="H28" s="216" t="str">
        <f>IF('Assessment Form'!G364="Nil","Nil", SUBSTITUTE(TEXT('Assessment Form'!G364,"€#.00"),".00",""))</f>
        <v>€19</v>
      </c>
      <c r="I28" s="273"/>
      <c r="J28" s="273"/>
    </row>
    <row r="29" spans="2:12" x14ac:dyDescent="0.25">
      <c r="B29" s="269" t="str">
        <f>SUBSTITUTE('Assessment Form'!D322,".00 "," ")</f>
        <v>€108 to €112.99</v>
      </c>
      <c r="C29" s="215">
        <f t="shared" si="0"/>
        <v>8.43</v>
      </c>
      <c r="D29" s="216" t="str">
        <f>IF(D28="Nil","",IF('Assessment Form'!G322="Nil","Nil", SUBSTITUTE(TEXT('Assessment Form'!G322,"€#.00"),".00","")))</f>
        <v>€59</v>
      </c>
      <c r="E29" s="273"/>
      <c r="F29" s="269" t="str">
        <f>SUBSTITUTE('Assessment Form'!D365,".00 "," ")</f>
        <v>€94 to €98.99</v>
      </c>
      <c r="G29" s="215">
        <f t="shared" si="1"/>
        <v>2</v>
      </c>
      <c r="H29" s="216" t="str">
        <f>IF('Assessment Form'!G365="Nil","Nil", SUBSTITUTE(TEXT('Assessment Form'!G365,"€#.00"),".00",""))</f>
        <v>€14</v>
      </c>
      <c r="I29" s="273"/>
      <c r="J29" s="273"/>
    </row>
    <row r="30" spans="2:12" x14ac:dyDescent="0.25">
      <c r="B30" s="269" t="str">
        <f>SUBSTITUTE('Assessment Form'!D323,".00 "," ")</f>
        <v>€103 to €107.99</v>
      </c>
      <c r="C30" s="215">
        <f t="shared" si="0"/>
        <v>7.72</v>
      </c>
      <c r="D30" s="216" t="str">
        <f>IF(D29="Nil","",IF('Assessment Form'!G323="Nil","Nil", SUBSTITUTE(TEXT('Assessment Form'!G323,"€#.00"),".00","")))</f>
        <v>€54</v>
      </c>
      <c r="E30" s="273"/>
      <c r="F30" s="269" t="str">
        <f>SUBSTITUTE('Assessment Form'!D366,".00 "," ")</f>
        <v>€89 to €93.99</v>
      </c>
      <c r="G30" s="215">
        <f t="shared" si="1"/>
        <v>1.29</v>
      </c>
      <c r="H30" s="216" t="str">
        <f>IF('Assessment Form'!G366="Nil","Nil", SUBSTITUTE(TEXT('Assessment Form'!G366,"€#.00"),".00",""))</f>
        <v>€9</v>
      </c>
      <c r="I30" s="273"/>
      <c r="J30" s="273"/>
    </row>
    <row r="31" spans="2:12" x14ac:dyDescent="0.25">
      <c r="B31" s="269" t="str">
        <f>SUBSTITUTE('Assessment Form'!D324,".00 "," ")</f>
        <v>€98 to €102.99</v>
      </c>
      <c r="C31" s="215">
        <f t="shared" si="0"/>
        <v>7</v>
      </c>
      <c r="D31" s="216" t="str">
        <f>IF(D30="Nil","",IF('Assessment Form'!G324="Nil","Nil", SUBSTITUTE(TEXT('Assessment Form'!G324,"€#.00"),".00","")))</f>
        <v>€49</v>
      </c>
      <c r="E31" s="273"/>
      <c r="F31" s="269" t="str">
        <f>SUBSTITUTE('Assessment Form'!D367,".00 "," ")</f>
        <v>€84 to €88.99</v>
      </c>
      <c r="G31" s="215">
        <f t="shared" si="1"/>
        <v>0.57999999999999996</v>
      </c>
      <c r="H31" s="216" t="str">
        <f>IF('Assessment Form'!G367="Nil","Nil", SUBSTITUTE(TEXT('Assessment Form'!G367,"€#.00"),".00",""))</f>
        <v>€4</v>
      </c>
      <c r="I31" s="273"/>
      <c r="J31" s="273"/>
    </row>
    <row r="32" spans="2:12" x14ac:dyDescent="0.25">
      <c r="B32" s="269" t="str">
        <f>SUBSTITUTE('Assessment Form'!D325,".00 "," ")</f>
        <v>€93 to €97.99</v>
      </c>
      <c r="C32" s="215">
        <f t="shared" si="0"/>
        <v>6.29</v>
      </c>
      <c r="D32" s="216" t="str">
        <f>IF(D31="Nil","",IF('Assessment Form'!G325="Nil","Nil", SUBSTITUTE(TEXT('Assessment Form'!G325,"€#.00"),".00","")))</f>
        <v>€44</v>
      </c>
      <c r="E32" s="273"/>
      <c r="F32" s="270" t="str">
        <f>SUBSTITUTE('Assessment Form'!D368,".00 "," ")</f>
        <v>€83.99 or less</v>
      </c>
      <c r="G32" s="217" t="str">
        <f t="shared" si="1"/>
        <v>Nil</v>
      </c>
      <c r="H32" s="218" t="str">
        <f>IF('Assessment Form'!G368="Nil","Nil", SUBSTITUTE(TEXT('Assessment Form'!G368,"€#.00"),".00",""))</f>
        <v>Nil</v>
      </c>
      <c r="I32" s="273"/>
      <c r="J32" s="273"/>
    </row>
    <row r="33" spans="2:12" x14ac:dyDescent="0.25">
      <c r="B33" s="269" t="str">
        <f>SUBSTITUTE('Assessment Form'!D326,".00 "," ")</f>
        <v>€88 to €92.99</v>
      </c>
      <c r="C33" s="215">
        <f t="shared" si="0"/>
        <v>5.58</v>
      </c>
      <c r="D33" s="216" t="str">
        <f>IF(D32="Nil","",IF('Assessment Form'!G326="Nil","Nil", SUBSTITUTE(TEXT('Assessment Form'!G326,"€#.00"),".00","")))</f>
        <v>€39</v>
      </c>
      <c r="E33" s="273"/>
      <c r="I33" s="273"/>
      <c r="J33" s="273"/>
      <c r="K33"/>
      <c r="L33"/>
    </row>
    <row r="34" spans="2:12" x14ac:dyDescent="0.25">
      <c r="B34" s="269" t="str">
        <f>SUBSTITUTE('Assessment Form'!D327,".00 "," ")</f>
        <v>€83 to €87.99</v>
      </c>
      <c r="C34" s="215">
        <f t="shared" si="0"/>
        <v>4.8599999999999994</v>
      </c>
      <c r="D34" s="216" t="str">
        <f>IF(D33="Nil","",IF('Assessment Form'!G327="Nil","Nil", SUBSTITUTE(TEXT('Assessment Form'!G327,"€#.00"),".00","")))</f>
        <v>€34</v>
      </c>
      <c r="E34" s="273"/>
      <c r="F34" s="273"/>
      <c r="I34" s="273"/>
      <c r="J34" s="273"/>
      <c r="K34"/>
      <c r="L34"/>
    </row>
    <row r="35" spans="2:12" x14ac:dyDescent="0.25">
      <c r="B35" s="269" t="str">
        <f>SUBSTITUTE('Assessment Form'!D328,".00 "," ")</f>
        <v>€78 to €82.99</v>
      </c>
      <c r="C35" s="215">
        <f t="shared" si="0"/>
        <v>4.1499999999999995</v>
      </c>
      <c r="D35" s="216" t="str">
        <f>IF(D34="Nil","",IF('Assessment Form'!G328="Nil","Nil", SUBSTITUTE(TEXT('Assessment Form'!G328,"€#.00"),".00","")))</f>
        <v>€29</v>
      </c>
      <c r="E35" s="273"/>
      <c r="F35" s="273"/>
      <c r="I35" s="273"/>
      <c r="K35"/>
      <c r="L35"/>
    </row>
    <row r="36" spans="2:12" x14ac:dyDescent="0.25">
      <c r="B36" s="269" t="str">
        <f>SUBSTITUTE('Assessment Form'!D329,".00 "," ")</f>
        <v>€73 to €77.99</v>
      </c>
      <c r="C36" s="215">
        <f t="shared" si="0"/>
        <v>3.4299999999999997</v>
      </c>
      <c r="D36" s="216" t="str">
        <f>IF(D35="Nil","",IF('Assessment Form'!G329="Nil","Nil", SUBSTITUTE(TEXT('Assessment Form'!G329,"€#.00"),".00","")))</f>
        <v>€24</v>
      </c>
      <c r="E36" s="273"/>
      <c r="F36" s="273"/>
      <c r="I36" s="273"/>
      <c r="J36" s="273"/>
      <c r="K36"/>
      <c r="L36"/>
    </row>
    <row r="37" spans="2:12" x14ac:dyDescent="0.25">
      <c r="B37" s="269" t="str">
        <f>SUBSTITUTE('Assessment Form'!D330,".00 "," ")</f>
        <v>€68 to €72.99</v>
      </c>
      <c r="C37" s="215">
        <f t="shared" si="0"/>
        <v>2.7199999999999998</v>
      </c>
      <c r="D37" s="216" t="str">
        <f>IF(D36="Nil","",IF('Assessment Form'!G330="Nil","Nil", SUBSTITUTE(TEXT('Assessment Form'!G330,"€#.00"),".00","")))</f>
        <v>€19</v>
      </c>
      <c r="E37" s="273"/>
      <c r="F37" s="273"/>
      <c r="I37" s="273"/>
      <c r="J37" s="273"/>
      <c r="K37"/>
      <c r="L37"/>
    </row>
    <row r="38" spans="2:12" x14ac:dyDescent="0.25">
      <c r="B38" s="269" t="str">
        <f>SUBSTITUTE('Assessment Form'!D331,".00 "," ")</f>
        <v>€63 to €67.99</v>
      </c>
      <c r="C38" s="215">
        <f t="shared" si="0"/>
        <v>2</v>
      </c>
      <c r="D38" s="216" t="str">
        <f>IF(D37="Nil","",IF('Assessment Form'!G331="Nil","Nil", SUBSTITUTE(TEXT('Assessment Form'!G331,"€#.00"),".00","")))</f>
        <v>€14</v>
      </c>
      <c r="E38" s="273"/>
      <c r="F38" s="273"/>
      <c r="I38" s="273"/>
      <c r="J38" s="273"/>
      <c r="K38"/>
      <c r="L38"/>
    </row>
    <row r="39" spans="2:12" x14ac:dyDescent="0.25">
      <c r="B39" s="269" t="str">
        <f>SUBSTITUTE('Assessment Form'!D332,".00 "," ")</f>
        <v>€58 to €62.99</v>
      </c>
      <c r="C39" s="215">
        <f t="shared" si="0"/>
        <v>1.29</v>
      </c>
      <c r="D39" s="216" t="str">
        <f>IF(D38="Nil","",IF('Assessment Form'!G332="Nil","Nil", SUBSTITUTE(TEXT('Assessment Form'!G332,"€#.00"),".00","")))</f>
        <v>€9</v>
      </c>
      <c r="E39" s="273"/>
      <c r="F39" s="273"/>
      <c r="I39" s="273"/>
      <c r="J39" s="273"/>
      <c r="K39"/>
      <c r="L39"/>
    </row>
    <row r="40" spans="2:12" x14ac:dyDescent="0.25">
      <c r="B40" s="269" t="str">
        <f>SUBSTITUTE('Assessment Form'!D333,".00 "," ")</f>
        <v>€53 to €57.99</v>
      </c>
      <c r="C40" s="215">
        <f t="shared" si="0"/>
        <v>0.57999999999999996</v>
      </c>
      <c r="D40" s="216" t="str">
        <f>IF(D39="Nil","",IF('Assessment Form'!G333="Nil","Nil", SUBSTITUTE(TEXT('Assessment Form'!G333,"€#.00"),".00","")))</f>
        <v>€4</v>
      </c>
      <c r="E40" s="273"/>
      <c r="F40" s="273"/>
      <c r="I40" s="273"/>
      <c r="J40" s="273"/>
      <c r="K40"/>
      <c r="L40"/>
    </row>
    <row r="41" spans="2:12" x14ac:dyDescent="0.25">
      <c r="B41" s="270" t="str">
        <f>SUBSTITUTE('Assessment Form'!D334,".00 "," ")</f>
        <v>€52.99 or less</v>
      </c>
      <c r="C41" s="217" t="str">
        <f t="shared" si="0"/>
        <v>Nil</v>
      </c>
      <c r="D41" s="218" t="str">
        <f>IF(D40="Nil","",IF('Assessment Form'!G334="Nil","Nil", SUBSTITUTE(TEXT('Assessment Form'!G334,"€#.00"),".00","")))</f>
        <v>Nil</v>
      </c>
      <c r="E41" s="273"/>
      <c r="F41" s="273"/>
      <c r="I41" s="273"/>
      <c r="J41" s="273"/>
      <c r="K41"/>
      <c r="L41"/>
    </row>
    <row r="42" spans="2:12" ht="7.5" customHeight="1" x14ac:dyDescent="0.25">
      <c r="D42" s="273" t="str">
        <f>IF(D41="Nil","",IF('Assessment Form'!G335="Nil","Nil", SUBSTITUTE(TEXT('Assessment Form'!G335,"€#.00"),".00","")))</f>
        <v/>
      </c>
      <c r="E42" s="273"/>
      <c r="F42" s="273"/>
      <c r="I42" s="273"/>
      <c r="J42" s="273"/>
      <c r="K42"/>
      <c r="L42"/>
    </row>
    <row r="43" spans="2:12" x14ac:dyDescent="0.25">
      <c r="B43" s="273"/>
      <c r="E43" s="273"/>
      <c r="F43" s="273"/>
      <c r="I43" s="273"/>
      <c r="J43" s="273"/>
      <c r="K43"/>
      <c r="L43"/>
    </row>
    <row r="44" spans="2:12" x14ac:dyDescent="0.25">
      <c r="B44" s="273"/>
      <c r="E44" s="273"/>
      <c r="F44" s="273"/>
      <c r="I44" s="273"/>
      <c r="J44" s="273"/>
      <c r="K44"/>
      <c r="L44"/>
    </row>
    <row r="45" spans="2:12" x14ac:dyDescent="0.25">
      <c r="B45" s="273"/>
      <c r="E45" s="273"/>
      <c r="F45" s="273"/>
      <c r="I45" s="273"/>
      <c r="J45" s="273"/>
      <c r="K45"/>
      <c r="L45"/>
    </row>
    <row r="46" spans="2:12" x14ac:dyDescent="0.25">
      <c r="B46" s="273"/>
      <c r="E46" s="273"/>
      <c r="F46" s="273"/>
      <c r="I46" s="273"/>
      <c r="J46" s="273"/>
      <c r="K46"/>
      <c r="L46"/>
    </row>
    <row r="47" spans="2:12" x14ac:dyDescent="0.25">
      <c r="B47" s="273"/>
      <c r="E47" s="273"/>
      <c r="F47" s="273"/>
      <c r="I47" s="273"/>
      <c r="J47" s="273"/>
      <c r="K47"/>
      <c r="L47"/>
    </row>
    <row r="48" spans="2:12" x14ac:dyDescent="0.25">
      <c r="E48" s="273"/>
      <c r="F48" s="273"/>
      <c r="I48" s="273"/>
      <c r="J48" s="273"/>
      <c r="K48"/>
      <c r="L48"/>
    </row>
    <row r="49" spans="5:10" customFormat="1" x14ac:dyDescent="0.25">
      <c r="E49" s="273"/>
      <c r="F49" s="273"/>
      <c r="G49" s="273"/>
      <c r="H49" s="273"/>
      <c r="I49" s="273"/>
      <c r="J49" s="273"/>
    </row>
    <row r="50" spans="5:10" customFormat="1" x14ac:dyDescent="0.25">
      <c r="E50" s="273"/>
      <c r="F50" s="273"/>
      <c r="G50" s="273"/>
      <c r="H50" s="273"/>
      <c r="I50" s="273"/>
      <c r="J50" s="273"/>
    </row>
    <row r="51" spans="5:10" customFormat="1" x14ac:dyDescent="0.25">
      <c r="E51" s="273"/>
      <c r="F51" s="273"/>
      <c r="G51" s="273"/>
      <c r="H51" s="273"/>
      <c r="I51" s="273"/>
      <c r="J51" s="273"/>
    </row>
    <row r="52" spans="5:10" customFormat="1" x14ac:dyDescent="0.25">
      <c r="E52" s="273"/>
      <c r="F52" s="273"/>
      <c r="G52" s="273"/>
      <c r="H52" s="273"/>
      <c r="I52" s="273"/>
      <c r="J52" s="273"/>
    </row>
    <row r="53" spans="5:10" customFormat="1" x14ac:dyDescent="0.25">
      <c r="E53" s="273"/>
      <c r="F53" s="273"/>
      <c r="G53" s="273"/>
      <c r="H53" s="273"/>
      <c r="I53" s="273"/>
      <c r="J53" s="273"/>
    </row>
    <row r="54" spans="5:10" customFormat="1" x14ac:dyDescent="0.25">
      <c r="E54" s="273"/>
      <c r="F54" s="273"/>
      <c r="G54" s="273"/>
      <c r="H54" s="273"/>
      <c r="I54" s="273"/>
      <c r="J54" s="273"/>
    </row>
    <row r="55" spans="5:10" customFormat="1" x14ac:dyDescent="0.25">
      <c r="E55" s="273"/>
      <c r="F55" s="273"/>
      <c r="G55" s="273"/>
      <c r="H55" s="273"/>
      <c r="I55" s="273"/>
      <c r="J55" s="273"/>
    </row>
    <row r="56" spans="5:10" customFormat="1" x14ac:dyDescent="0.25">
      <c r="E56" s="273"/>
      <c r="F56" s="273"/>
      <c r="G56" s="273"/>
      <c r="H56" s="273"/>
      <c r="I56" s="273"/>
      <c r="J56" s="273"/>
    </row>
    <row r="57" spans="5:10" customFormat="1" x14ac:dyDescent="0.25">
      <c r="E57" s="273"/>
      <c r="F57" s="273"/>
      <c r="G57" s="273"/>
      <c r="H57" s="273"/>
      <c r="I57" s="273"/>
      <c r="J57" s="273"/>
    </row>
    <row r="58" spans="5:10" customFormat="1" x14ac:dyDescent="0.25">
      <c r="E58" s="273"/>
      <c r="F58" s="273"/>
      <c r="G58" s="273"/>
      <c r="H58" s="273"/>
      <c r="I58" s="273"/>
      <c r="J58" s="273"/>
    </row>
    <row r="59" spans="5:10" customFormat="1" x14ac:dyDescent="0.25">
      <c r="E59" s="273"/>
      <c r="F59" s="273"/>
      <c r="G59" s="273"/>
      <c r="H59" s="273"/>
      <c r="I59" s="273"/>
      <c r="J59" s="273"/>
    </row>
    <row r="60" spans="5:10" customFormat="1" x14ac:dyDescent="0.25">
      <c r="E60" s="273"/>
      <c r="G60" s="273"/>
      <c r="H60" s="273"/>
      <c r="I60" s="273"/>
      <c r="J60" s="273"/>
    </row>
    <row r="61" spans="5:10" customFormat="1" x14ac:dyDescent="0.25">
      <c r="E61" s="273"/>
      <c r="F61" s="273"/>
      <c r="G61" s="273"/>
      <c r="H61" s="273"/>
      <c r="I61" s="273"/>
      <c r="J61" s="273"/>
    </row>
    <row r="62" spans="5:10" customFormat="1" x14ac:dyDescent="0.25">
      <c r="E62" s="273"/>
      <c r="F62" s="273"/>
      <c r="G62" s="273"/>
      <c r="H62" s="273"/>
      <c r="I62" s="273"/>
      <c r="J62" s="273"/>
    </row>
    <row r="63" spans="5:10" customFormat="1" x14ac:dyDescent="0.25">
      <c r="E63" s="273"/>
      <c r="F63" s="273"/>
      <c r="G63" s="273"/>
      <c r="H63" s="273"/>
      <c r="I63" s="273"/>
      <c r="J63" s="273"/>
    </row>
    <row r="64" spans="5:10" customFormat="1" x14ac:dyDescent="0.25">
      <c r="E64" s="273"/>
      <c r="F64" s="273"/>
      <c r="G64" s="273"/>
      <c r="H64" s="273"/>
      <c r="I64" s="273"/>
      <c r="J64" s="273"/>
    </row>
    <row r="65" spans="2:10" customFormat="1" x14ac:dyDescent="0.25">
      <c r="C65" s="273"/>
      <c r="D65" s="273"/>
      <c r="E65" s="273"/>
      <c r="F65" s="273"/>
      <c r="G65" s="273"/>
      <c r="H65" s="273"/>
      <c r="I65" s="273"/>
      <c r="J65" s="273"/>
    </row>
    <row r="66" spans="2:10" customFormat="1" x14ac:dyDescent="0.25">
      <c r="C66" s="273"/>
      <c r="D66" s="273"/>
      <c r="E66" s="273"/>
      <c r="F66" s="273"/>
      <c r="G66" s="273"/>
      <c r="H66" s="273"/>
      <c r="I66" s="273"/>
      <c r="J66" s="273"/>
    </row>
    <row r="67" spans="2:10" customFormat="1" x14ac:dyDescent="0.25">
      <c r="C67" s="273"/>
      <c r="D67" s="273"/>
      <c r="E67" s="273"/>
      <c r="F67" s="273"/>
      <c r="G67" s="273"/>
      <c r="H67" s="273"/>
      <c r="I67" s="273"/>
      <c r="J67" s="273"/>
    </row>
    <row r="68" spans="2:10" customFormat="1" x14ac:dyDescent="0.25">
      <c r="C68" s="273"/>
      <c r="D68" s="273"/>
      <c r="E68" s="273"/>
      <c r="F68" s="273"/>
      <c r="G68" s="273"/>
      <c r="H68" s="273"/>
      <c r="I68" s="273"/>
      <c r="J68" s="273"/>
    </row>
    <row r="69" spans="2:10" customFormat="1" x14ac:dyDescent="0.25">
      <c r="C69" s="273"/>
      <c r="D69" s="273"/>
      <c r="E69" s="273"/>
      <c r="F69" s="273"/>
      <c r="G69" s="273"/>
      <c r="H69" s="273"/>
      <c r="I69" s="273"/>
      <c r="J69" s="273"/>
    </row>
    <row r="70" spans="2:10" customFormat="1" x14ac:dyDescent="0.25">
      <c r="C70" s="273"/>
      <c r="D70" s="273"/>
      <c r="E70" s="273"/>
      <c r="F70" s="273"/>
      <c r="G70" s="273"/>
      <c r="H70" s="273"/>
      <c r="I70" s="273"/>
      <c r="J70" s="273"/>
    </row>
    <row r="71" spans="2:10" customFormat="1" x14ac:dyDescent="0.25">
      <c r="C71" s="273"/>
      <c r="D71" s="273"/>
      <c r="E71" s="273"/>
      <c r="F71" s="273"/>
      <c r="G71" s="273"/>
      <c r="H71" s="273"/>
      <c r="I71" s="273"/>
      <c r="J71" s="273"/>
    </row>
    <row r="72" spans="2:10" customFormat="1" x14ac:dyDescent="0.25">
      <c r="C72" s="273"/>
      <c r="D72" s="273"/>
      <c r="E72" s="273"/>
      <c r="F72" s="273"/>
      <c r="G72" s="273"/>
      <c r="H72" s="273"/>
      <c r="I72" s="273"/>
      <c r="J72" s="273"/>
    </row>
    <row r="73" spans="2:10" customFormat="1" x14ac:dyDescent="0.25">
      <c r="C73" s="273"/>
      <c r="D73" s="273"/>
      <c r="E73" s="273"/>
      <c r="F73" s="273"/>
      <c r="G73" s="273"/>
      <c r="H73" s="273"/>
      <c r="I73" s="273"/>
      <c r="J73" s="273"/>
    </row>
    <row r="74" spans="2:10" customFormat="1" x14ac:dyDescent="0.25">
      <c r="C74" s="273"/>
      <c r="D74" s="273"/>
      <c r="E74" s="273"/>
      <c r="F74" s="273"/>
      <c r="G74" s="273"/>
      <c r="H74" s="273"/>
      <c r="I74" s="273"/>
      <c r="J74" s="273"/>
    </row>
    <row r="75" spans="2:10" customFormat="1" x14ac:dyDescent="0.25">
      <c r="C75" s="273"/>
      <c r="D75" s="273"/>
      <c r="E75" s="273"/>
      <c r="F75" s="273"/>
      <c r="G75" s="273"/>
      <c r="H75" s="273"/>
      <c r="I75" s="273"/>
      <c r="J75" s="273"/>
    </row>
    <row r="76" spans="2:10" customFormat="1" x14ac:dyDescent="0.25">
      <c r="B76" s="273"/>
      <c r="C76" s="273"/>
      <c r="D76" s="273"/>
      <c r="E76" s="273"/>
      <c r="F76" s="273"/>
      <c r="G76" s="273"/>
      <c r="H76" s="273"/>
      <c r="I76" s="273"/>
      <c r="J76" s="273"/>
    </row>
    <row r="77" spans="2:10" customFormat="1" x14ac:dyDescent="0.25">
      <c r="B77" s="273"/>
      <c r="C77" s="273"/>
      <c r="D77" s="273"/>
      <c r="E77" s="273"/>
      <c r="F77" s="273"/>
      <c r="G77" s="273"/>
      <c r="H77" s="273"/>
      <c r="I77" s="273"/>
      <c r="J77" s="273"/>
    </row>
  </sheetData>
  <sheetProtection algorithmName="SHA-512" hashValue="FHvr2HFop8JFNLqGX8076yS1JTk/pP8Q8XwzDDBT3dZw1hioKJ63h2BEuK935QAR07TJGG8NSSme9ArHjpjEbw==" saltValue="Rlg7iMDYCXB6AryLJ3GOAg==" spinCount="100000" sheet="1" selectLockedCells="1"/>
  <mergeCells count="10">
    <mergeCell ref="O2:S4"/>
    <mergeCell ref="B2:D2"/>
    <mergeCell ref="F2:H2"/>
    <mergeCell ref="J2:L2"/>
    <mergeCell ref="B3:B4"/>
    <mergeCell ref="C3:D3"/>
    <mergeCell ref="F3:F4"/>
    <mergeCell ref="G3:H3"/>
    <mergeCell ref="J3:J4"/>
    <mergeCell ref="K3:L3"/>
  </mergeCells>
  <pageMargins left="0.7" right="0.7" top="0.75" bottom="0.75" header="0.3" footer="0.3"/>
  <pageSetup paperSize="9" scale="78" orientation="portrait" horizontalDpi="4294967294"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M1003"/>
  <sheetViews>
    <sheetView view="pageBreakPreview" topLeftCell="D1" zoomScaleNormal="100" zoomScaleSheetLayoutView="100" workbookViewId="0">
      <selection activeCell="Q15" sqref="Q15"/>
    </sheetView>
  </sheetViews>
  <sheetFormatPr defaultRowHeight="15" x14ac:dyDescent="0.25"/>
  <cols>
    <col min="1" max="1" width="11.28515625" customWidth="1"/>
    <col min="2" max="2" width="11.140625" bestFit="1" customWidth="1"/>
    <col min="3" max="3" width="14.42578125" style="272" bestFit="1" customWidth="1"/>
    <col min="4" max="4" width="13.42578125" style="272" bestFit="1" customWidth="1"/>
    <col min="5" max="5" width="2.85546875" style="272" customWidth="1"/>
    <col min="6" max="6" width="24.7109375" style="272" customWidth="1"/>
    <col min="7" max="7" width="8.5703125" customWidth="1"/>
    <col min="8" max="8" width="8.5703125" style="273" customWidth="1"/>
    <col min="9" max="12" width="10" customWidth="1"/>
    <col min="13" max="13" width="2.85546875" customWidth="1"/>
    <col min="16" max="16" width="14.5703125" customWidth="1"/>
    <col min="22" max="22" width="10" bestFit="1" customWidth="1"/>
    <col min="25" max="25" width="14.42578125" customWidth="1"/>
  </cols>
  <sheetData>
    <row r="1" spans="1:39" ht="6" customHeight="1" thickBot="1" x14ac:dyDescent="0.4"/>
    <row r="2" spans="1:39" ht="30" customHeight="1" x14ac:dyDescent="0.35">
      <c r="C2" s="915" t="s">
        <v>213</v>
      </c>
      <c r="D2" s="915"/>
      <c r="F2" s="916" t="s">
        <v>261</v>
      </c>
      <c r="G2" s="917"/>
      <c r="H2" s="917"/>
      <c r="I2" s="917"/>
      <c r="J2" s="917"/>
      <c r="K2" s="917"/>
      <c r="L2" s="918"/>
      <c r="M2" s="352"/>
      <c r="N2" s="919" t="s">
        <v>214</v>
      </c>
      <c r="O2" s="920"/>
      <c r="P2" s="271" t="s">
        <v>215</v>
      </c>
      <c r="Q2" s="274" t="s">
        <v>216</v>
      </c>
      <c r="R2" s="275">
        <f>Max_rate_Cat_A</f>
        <v>179</v>
      </c>
      <c r="S2" t="s">
        <v>217</v>
      </c>
      <c r="T2" s="322">
        <f>G9</f>
        <v>25.580000000000002</v>
      </c>
      <c r="W2" t="s">
        <v>218</v>
      </c>
      <c r="X2" s="285">
        <f>New_DA</f>
        <v>208</v>
      </c>
      <c r="Y2" s="276" t="s">
        <v>219</v>
      </c>
      <c r="Z2" s="277">
        <f>20%*'Key variables'!C19</f>
        <v>48.400000000000006</v>
      </c>
      <c r="AB2" s="278" t="s">
        <v>220</v>
      </c>
      <c r="AC2" s="279"/>
      <c r="AD2" s="280">
        <f>80%*'Key variables'!C19</f>
        <v>193.60000000000002</v>
      </c>
    </row>
    <row r="3" spans="1:39" ht="15" customHeight="1" thickBot="1" x14ac:dyDescent="0.3">
      <c r="C3" s="272" t="s">
        <v>259</v>
      </c>
      <c r="D3" s="272" t="s">
        <v>260</v>
      </c>
      <c r="F3" s="921" t="s">
        <v>221</v>
      </c>
      <c r="G3" s="922" t="s">
        <v>222</v>
      </c>
      <c r="H3" s="923"/>
      <c r="I3" s="923"/>
      <c r="J3" s="923"/>
      <c r="K3" s="923"/>
      <c r="L3" s="924"/>
      <c r="M3" s="282"/>
      <c r="N3" t="s">
        <v>223</v>
      </c>
      <c r="O3" t="s">
        <v>224</v>
      </c>
      <c r="P3" s="281">
        <v>0</v>
      </c>
      <c r="Q3" s="274" t="s">
        <v>225</v>
      </c>
      <c r="R3" s="274">
        <f>Rate_increment_Cat_A</f>
        <v>5</v>
      </c>
      <c r="W3" t="s">
        <v>226</v>
      </c>
      <c r="X3" s="285">
        <f>New_State_PensionNC</f>
        <v>242</v>
      </c>
      <c r="Y3" s="283" t="s">
        <v>227</v>
      </c>
      <c r="Z3" s="284"/>
      <c r="AA3" s="273"/>
      <c r="AB3" t="s">
        <v>228</v>
      </c>
      <c r="AD3" s="285">
        <f>R2</f>
        <v>179</v>
      </c>
      <c r="AM3" s="273"/>
    </row>
    <row r="4" spans="1:39" ht="15.75" thickBot="1" x14ac:dyDescent="0.3">
      <c r="F4" s="921"/>
      <c r="G4" s="925" t="s">
        <v>23</v>
      </c>
      <c r="H4" s="925" t="s">
        <v>194</v>
      </c>
      <c r="I4" s="922" t="s">
        <v>229</v>
      </c>
      <c r="J4" s="923"/>
      <c r="K4" s="923"/>
      <c r="L4" s="924"/>
      <c r="M4" s="282"/>
      <c r="S4" s="276"/>
      <c r="T4" s="212" t="s">
        <v>22</v>
      </c>
      <c r="U4" s="913" t="s">
        <v>214</v>
      </c>
      <c r="V4" s="914"/>
      <c r="W4" t="s">
        <v>230</v>
      </c>
      <c r="X4" s="286">
        <f>R2/'Key variables'!C19</f>
        <v>0.73966942148760328</v>
      </c>
      <c r="Y4" s="283" t="s">
        <v>231</v>
      </c>
      <c r="Z4" s="284"/>
      <c r="AA4" s="273"/>
      <c r="AB4" t="s">
        <v>232</v>
      </c>
      <c r="AD4" s="286">
        <f>AD3/'Key variables'!C19</f>
        <v>0.73966942148760328</v>
      </c>
      <c r="AH4" s="289" t="s">
        <v>233</v>
      </c>
      <c r="AM4" s="273"/>
    </row>
    <row r="5" spans="1:39" ht="15.75" thickBot="1" x14ac:dyDescent="0.3">
      <c r="F5" s="921"/>
      <c r="G5" s="925"/>
      <c r="H5" s="925"/>
      <c r="I5" s="290">
        <v>28</v>
      </c>
      <c r="J5" s="291">
        <v>29</v>
      </c>
      <c r="K5" s="291">
        <v>30</v>
      </c>
      <c r="L5" s="292">
        <v>31</v>
      </c>
      <c r="M5" s="309"/>
      <c r="P5" s="278" t="str">
        <f>'Key variables'!B18&amp;" band"</f>
        <v>New DA band</v>
      </c>
      <c r="Q5" s="428">
        <f>VLOOKUP('Key variables'!$B$18,$B$9:$D$1003,2,FALSE)</f>
        <v>208</v>
      </c>
      <c r="R5" s="428">
        <f>VLOOKUP('Key variables'!$B$18,$B$10:$D$1003,3,FALSE)</f>
        <v>212.99</v>
      </c>
      <c r="S5" s="287" t="s">
        <v>264</v>
      </c>
      <c r="T5" s="429" t="str">
        <f>VLOOKUP('Key variables'!$B$18,$B$9:$H$1003,7,FALSE)</f>
        <v>€159</v>
      </c>
      <c r="U5" s="305">
        <f>Q5-$T5</f>
        <v>49</v>
      </c>
      <c r="V5" s="430">
        <f>IF(R5="--",CONCATENATE("&gt;",TEXT(U5,"€###.00")),R5-$T5)</f>
        <v>53.990000000000009</v>
      </c>
      <c r="W5" s="278"/>
      <c r="X5" s="279"/>
      <c r="Y5" s="431" t="s">
        <v>234</v>
      </c>
      <c r="Z5" s="432">
        <f>'Key variables'!$C$19-R2</f>
        <v>63</v>
      </c>
      <c r="AA5" s="433" t="s">
        <v>214</v>
      </c>
      <c r="AB5" s="293"/>
      <c r="AC5" s="293"/>
      <c r="AD5" s="293"/>
      <c r="AE5" s="296" t="s">
        <v>235</v>
      </c>
      <c r="AF5" s="297">
        <f>'Key variables'!$C$18-T5</f>
        <v>49</v>
      </c>
      <c r="AG5" s="298" t="s">
        <v>236</v>
      </c>
      <c r="AH5" s="299">
        <f>AF5/'Key variables'!C18</f>
        <v>0.23557692307692307</v>
      </c>
      <c r="AM5" s="273"/>
    </row>
    <row r="6" spans="1:39" hidden="1" thickBot="1" x14ac:dyDescent="0.4">
      <c r="F6" s="300"/>
      <c r="G6" s="301"/>
      <c r="H6" s="302"/>
      <c r="I6" s="290"/>
      <c r="J6" s="291"/>
      <c r="K6" s="291"/>
      <c r="L6" s="292"/>
      <c r="M6" s="309"/>
      <c r="P6" s="287" t="s">
        <v>237</v>
      </c>
      <c r="Q6" s="303">
        <f>188+5</f>
        <v>193</v>
      </c>
      <c r="R6" s="288">
        <f>Q6+4.99</f>
        <v>197.99</v>
      </c>
      <c r="S6" t="s">
        <v>238</v>
      </c>
      <c r="T6" s="304">
        <v>155</v>
      </c>
      <c r="U6" s="305">
        <f>Q6-$T6</f>
        <v>38</v>
      </c>
      <c r="V6" s="288">
        <f>R6-$T6</f>
        <v>42.990000000000009</v>
      </c>
      <c r="Y6" s="293" t="s">
        <v>239</v>
      </c>
      <c r="Z6" s="294">
        <f>('Key variables'!$C$19-5)-(R2-P3)</f>
        <v>58</v>
      </c>
      <c r="AA6" s="295" t="s">
        <v>214</v>
      </c>
      <c r="AB6" s="293"/>
      <c r="AC6" s="293"/>
      <c r="AD6" s="293"/>
      <c r="AE6" s="296" t="s">
        <v>240</v>
      </c>
      <c r="AF6" s="297">
        <f>('Key variables'!$C$18-5)-T6</f>
        <v>48</v>
      </c>
      <c r="AG6" s="298" t="s">
        <v>236</v>
      </c>
      <c r="AH6" s="299">
        <f>AF6/('Key variables'!C18-5)</f>
        <v>0.23645320197044334</v>
      </c>
      <c r="AM6" s="273"/>
    </row>
    <row r="7" spans="1:39" ht="14.45" hidden="1" x14ac:dyDescent="0.35">
      <c r="F7" s="300"/>
      <c r="G7" s="301"/>
      <c r="H7" s="302"/>
      <c r="I7" s="290"/>
      <c r="J7" s="291"/>
      <c r="K7" s="291"/>
      <c r="L7" s="292"/>
      <c r="M7" s="309"/>
      <c r="P7" s="306"/>
      <c r="Q7" s="307"/>
      <c r="R7" s="307"/>
      <c r="T7" s="308"/>
      <c r="U7" s="307"/>
      <c r="V7" s="307"/>
      <c r="Y7" s="293"/>
      <c r="Z7" s="294"/>
      <c r="AA7" s="295"/>
      <c r="AB7" s="293"/>
      <c r="AC7" s="293"/>
      <c r="AD7" s="293"/>
      <c r="AE7" s="293"/>
      <c r="AF7" s="294"/>
      <c r="AG7" s="295"/>
      <c r="AM7" s="273"/>
    </row>
    <row r="8" spans="1:39" ht="14.45" hidden="1" x14ac:dyDescent="0.35">
      <c r="F8" s="300"/>
      <c r="G8" s="301"/>
      <c r="H8" s="302"/>
      <c r="I8" s="290"/>
      <c r="J8" s="291"/>
      <c r="K8" s="291"/>
      <c r="L8" s="292"/>
      <c r="M8" s="309"/>
      <c r="T8" s="309">
        <f>I5</f>
        <v>28</v>
      </c>
      <c r="U8" s="309">
        <f>J5</f>
        <v>29</v>
      </c>
      <c r="V8" s="309">
        <f>K5</f>
        <v>30</v>
      </c>
      <c r="W8" s="309">
        <f>L5</f>
        <v>31</v>
      </c>
      <c r="Z8" s="273"/>
      <c r="AA8" s="273"/>
      <c r="AM8" s="273"/>
    </row>
    <row r="9" spans="1:39" ht="14.45" x14ac:dyDescent="0.35">
      <c r="A9" t="str">
        <f>IFERROR(
                      IF(
                            AND($B9&lt;&gt;$W$3,$B9=$W$2,$C9&lt;=$X$2,$D9&gt;=$X$2),
                              IF(RIGHT($F9,LEN("or any greater amount"))="or any greater amount",$W$3,""),""),"")</f>
        <v/>
      </c>
      <c r="B9" t="str">
        <f>IFERROR(
                      IF(
                            AND($C9&lt;=$X$2,$D9&gt;=$X$2),$W$2,
                              IF(RIGHT($F9,LEN("or any greater amount"))="or any greater amount",$W$3,"")),"")</f>
        <v>New SP(nc)</v>
      </c>
      <c r="C9" s="310">
        <f>'Key variables'!C19-14</f>
        <v>228</v>
      </c>
      <c r="D9" s="311" t="s">
        <v>241</v>
      </c>
      <c r="E9" s="311"/>
      <c r="F9" s="312" t="str">
        <f>IFERROR(IF(AND(C9="",D9=""),"",IF(C9="--",TEXT(D9,IF(D9=ROUND(D9,0),"€###.00","€##.00"))&amp;" or any lesser amount",IF(D9="--",TEXT(C9,IF(C9=ROUND(C9,0),"€###.00","€##.00"))&amp;" or any greater amount",TEXT(C9,IF(C9=ROUND(C9,0),"€###.00","€##.00"))&amp;" to "&amp;TEXT(D9,IF(D9=ROUND(D9,0),"€###.00","€##.00"))))),"")</f>
        <v>€228.00 or any greater amount</v>
      </c>
      <c r="G9" s="313">
        <f t="shared" ref="G9:G72" si="0">IFERROR(IF(S9="Nil","Nil",ROUNDUP(ROUND(S9/7, 3),2)),"")</f>
        <v>25.580000000000002</v>
      </c>
      <c r="H9" s="314" t="str">
        <f t="shared" ref="H9:H72" si="1">IFERROR(IF(S9="Nil","Nil",TEXT(S9,IF(S9=ROUND(S9,0),"€###","€0.00"))),"")</f>
        <v>€179</v>
      </c>
      <c r="I9" s="315" t="str">
        <f t="shared" ref="I9:L9" si="2">IF(T9="Nil","Nil",TEXT(T9,IF(T9=ROUND(T9,0),"€###","€###.00")))</f>
        <v>€716</v>
      </c>
      <c r="J9" s="316" t="str">
        <f t="shared" si="2"/>
        <v>€741.50</v>
      </c>
      <c r="K9" s="316" t="str">
        <f t="shared" si="2"/>
        <v>€767</v>
      </c>
      <c r="L9" s="317" t="str">
        <f t="shared" si="2"/>
        <v>€792.50</v>
      </c>
      <c r="M9" s="351"/>
      <c r="N9" s="318">
        <f t="shared" ref="N9:N72" si="3">IFERROR(IF(C9="--","&lt;"&amp;D9,C9-IF(OR($H9="Nil",$H9=""),0,$H9)),"")</f>
        <v>49</v>
      </c>
      <c r="O9" s="319" t="str">
        <f t="shared" ref="O9:O72" si="4">IFERROR(IF(D9="--","&gt; €"&amp;N9,D9-IF(OR($H9="Nil",$H9=""),0,$H9)),"")</f>
        <v>&gt; €49</v>
      </c>
      <c r="S9" s="314">
        <f>R2</f>
        <v>179</v>
      </c>
      <c r="T9" s="315">
        <f t="shared" ref="T9:T40" si="5">IFERROR(IF($G9="Nil","Nil",IF(MROUND($G9*I$5,0.5)&lt;=$G9*I$5,MROUND($G9*I$5,0.5),MROUND($G9*I$5,0.5)-0.5)),"")</f>
        <v>716</v>
      </c>
      <c r="U9" s="316">
        <f t="shared" ref="U9:U40" si="6">IFERROR(IF($G9="Nil","Nil",IF(MROUND($G9*J$5,0.5)&lt;=$G9*J$5,MROUND($G9*J$5,0.5),MROUND($G9*J$5,0.5)-0.5)),"")</f>
        <v>741.5</v>
      </c>
      <c r="V9" s="316">
        <f t="shared" ref="V9:V40" si="7">IFERROR(IF($G9="Nil","Nil",IF(MROUND($G9*K$5,0.5)&lt;=$G9*K$5,MROUND($G9*K$5,0.5),MROUND($G9*K$5,0.5)-0.5)),"")</f>
        <v>767</v>
      </c>
      <c r="W9" s="317">
        <f t="shared" ref="W9:W40" si="8">IFERROR(IF($G9="Nil","Nil",IF(MROUND($G9*L$5,0.5)&lt;=$G9*L$5,MROUND($G9*L$5,0.5),MROUND($G9*L$5,0.5)-0.5)),"")</f>
        <v>792.5</v>
      </c>
      <c r="Z9" s="320"/>
      <c r="AA9" s="321"/>
      <c r="AC9" s="322">
        <f t="shared" ref="AC9" si="9">ROUNDUP(ROUND(S9/7, 3),2)</f>
        <v>25.580000000000002</v>
      </c>
      <c r="AD9" s="322">
        <f t="shared" ref="AD9" si="10">ROUND(AC9-G9,2)</f>
        <v>0</v>
      </c>
      <c r="AM9" s="321"/>
    </row>
    <row r="10" spans="1:39" ht="14.45" x14ac:dyDescent="0.35">
      <c r="A10" t="str">
        <f t="shared" ref="A10:A73" si="11">IFERROR(
                      IF(
                            AND($B10&lt;&gt;$W$3,$B10=$W$2,$C10&lt;=$X$2,$D10&gt;=$X$2),
                              IF(RIGHT($F10,LEN("or any greater amount"))="or any greater amount",$W$3,""),""),"")</f>
        <v/>
      </c>
      <c r="B10" t="str">
        <f t="shared" ref="B10:B73" si="12">IFERROR(
                      IF(
                            AND($C10&lt;=$X$2,$D10&gt;=$X$2),$W$2,
                              IF(RIGHT($F10,LEN("or any greater amount"))="or any greater amount",$W$3,"")),"")</f>
        <v/>
      </c>
      <c r="C10" s="323">
        <f t="shared" ref="C10:C44" si="13">IFERROR(IF(C9-$R$3&gt;=0,C9-$R$3,""),"")</f>
        <v>223</v>
      </c>
      <c r="D10" s="323">
        <f t="shared" ref="D10:D73" si="14">IFERROR(IF(C9-0.01&gt;=0,C9-0.01,""),"")</f>
        <v>227.99</v>
      </c>
      <c r="E10" s="323"/>
      <c r="F10" s="312" t="str">
        <f t="shared" ref="F10:F73" si="15">IFERROR(IF(AND(C10="",D10=""),"",IF(C10="--",TEXT(D10,IF(D10=ROUND(D10,0),"€###.00","€##.00"))&amp;" or any lesser amount",IF(D10="--",TEXT(C10,IF(C10=ROUND(C10,0),"€###.00","€##.00"))&amp;" or any greater amount",TEXT(C10,IF(C10=ROUND(C10,0),"€###.00","€##.00"))&amp;" to "&amp;TEXT(D10,IF(D10=ROUND(D10,0),"€###.00","€##.00"))))),"")</f>
        <v>€223.00 to €227.99</v>
      </c>
      <c r="G10" s="313">
        <f t="shared" si="0"/>
        <v>24.860000000000003</v>
      </c>
      <c r="H10" s="314" t="str">
        <f t="shared" si="1"/>
        <v>€174</v>
      </c>
      <c r="I10" s="315" t="str">
        <f t="shared" ref="I10:L25" si="16">IFERROR(IF(T10="Nil","Nil",TEXT(T10,IF(T10=ROUND(T10,0),"€###","€###.00"))),"")</f>
        <v>€696</v>
      </c>
      <c r="J10" s="316" t="str">
        <f t="shared" si="16"/>
        <v>€720.50</v>
      </c>
      <c r="K10" s="316" t="str">
        <f t="shared" si="16"/>
        <v>€745.50</v>
      </c>
      <c r="L10" s="317" t="str">
        <f t="shared" si="16"/>
        <v>€770.50</v>
      </c>
      <c r="M10" s="351"/>
      <c r="N10" s="318">
        <f t="shared" si="3"/>
        <v>49</v>
      </c>
      <c r="O10" s="318">
        <f t="shared" si="4"/>
        <v>53.990000000000009</v>
      </c>
      <c r="S10" s="314">
        <f t="shared" ref="S10:S73" si="17">IFERROR(IF(S9&lt;=$R$3,"Nil",S9-$R$3),"")</f>
        <v>174</v>
      </c>
      <c r="T10" s="315">
        <f t="shared" si="5"/>
        <v>696</v>
      </c>
      <c r="U10" s="316">
        <f t="shared" si="6"/>
        <v>720.5</v>
      </c>
      <c r="V10" s="316">
        <f t="shared" si="7"/>
        <v>745.5</v>
      </c>
      <c r="W10" s="317">
        <f t="shared" si="8"/>
        <v>770.5</v>
      </c>
      <c r="Z10" s="320"/>
      <c r="AA10" s="321"/>
      <c r="AC10" s="322">
        <f t="shared" ref="AC10:AC73" si="18">IFERROR(ROUNDUP(ROUND(S10/7, 3),2),"")</f>
        <v>24.860000000000003</v>
      </c>
      <c r="AD10" s="322">
        <f t="shared" ref="AD10:AD73" si="19">IFERROR(ROUND(AC10-G10,2),"")</f>
        <v>0</v>
      </c>
      <c r="AM10" s="321"/>
    </row>
    <row r="11" spans="1:39" ht="14.45" x14ac:dyDescent="0.35">
      <c r="A11" t="str">
        <f t="shared" si="11"/>
        <v/>
      </c>
      <c r="B11" t="str">
        <f t="shared" si="12"/>
        <v/>
      </c>
      <c r="C11" s="323">
        <f t="shared" si="13"/>
        <v>218</v>
      </c>
      <c r="D11" s="323">
        <f t="shared" si="14"/>
        <v>222.99</v>
      </c>
      <c r="E11" s="323"/>
      <c r="F11" s="312" t="str">
        <f t="shared" si="15"/>
        <v>€218.00 to €222.99</v>
      </c>
      <c r="G11" s="313">
        <f t="shared" si="0"/>
        <v>24.150000000000002</v>
      </c>
      <c r="H11" s="314" t="str">
        <f t="shared" si="1"/>
        <v>€169</v>
      </c>
      <c r="I11" s="315" t="str">
        <f t="shared" si="16"/>
        <v>€676</v>
      </c>
      <c r="J11" s="316" t="str">
        <f t="shared" si="16"/>
        <v>€700</v>
      </c>
      <c r="K11" s="316" t="str">
        <f t="shared" si="16"/>
        <v>€724.50</v>
      </c>
      <c r="L11" s="317" t="str">
        <f t="shared" si="16"/>
        <v>€748.50</v>
      </c>
      <c r="M11" s="351"/>
      <c r="N11" s="318">
        <f t="shared" si="3"/>
        <v>49</v>
      </c>
      <c r="O11" s="318">
        <f t="shared" si="4"/>
        <v>53.990000000000009</v>
      </c>
      <c r="S11" s="314">
        <f t="shared" si="17"/>
        <v>169</v>
      </c>
      <c r="T11" s="315">
        <f t="shared" si="5"/>
        <v>676</v>
      </c>
      <c r="U11" s="316">
        <f t="shared" si="6"/>
        <v>700</v>
      </c>
      <c r="V11" s="316">
        <f t="shared" si="7"/>
        <v>724.5</v>
      </c>
      <c r="W11" s="317">
        <f t="shared" si="8"/>
        <v>748.5</v>
      </c>
      <c r="Z11" s="320"/>
      <c r="AA11" s="321"/>
      <c r="AC11" s="322">
        <f t="shared" si="18"/>
        <v>24.150000000000002</v>
      </c>
      <c r="AD11" s="322">
        <f t="shared" si="19"/>
        <v>0</v>
      </c>
      <c r="AM11" s="321"/>
    </row>
    <row r="12" spans="1:39" ht="14.45" x14ac:dyDescent="0.35">
      <c r="A12" t="str">
        <f t="shared" si="11"/>
        <v/>
      </c>
      <c r="B12" t="str">
        <f t="shared" si="12"/>
        <v/>
      </c>
      <c r="C12" s="323">
        <f t="shared" si="13"/>
        <v>213</v>
      </c>
      <c r="D12" s="323">
        <f t="shared" si="14"/>
        <v>217.99</v>
      </c>
      <c r="E12" s="323"/>
      <c r="F12" s="312" t="str">
        <f t="shared" si="15"/>
        <v>€213.00 to €217.99</v>
      </c>
      <c r="G12" s="313">
        <f t="shared" si="0"/>
        <v>23.430000000000003</v>
      </c>
      <c r="H12" s="314" t="str">
        <f t="shared" si="1"/>
        <v>€164</v>
      </c>
      <c r="I12" s="315" t="str">
        <f t="shared" si="16"/>
        <v>€656</v>
      </c>
      <c r="J12" s="316" t="str">
        <f t="shared" si="16"/>
        <v>€679</v>
      </c>
      <c r="K12" s="316" t="str">
        <f t="shared" si="16"/>
        <v>€702.50</v>
      </c>
      <c r="L12" s="317" t="str">
        <f t="shared" si="16"/>
        <v>€726</v>
      </c>
      <c r="M12" s="351"/>
      <c r="N12" s="318">
        <f t="shared" si="3"/>
        <v>49</v>
      </c>
      <c r="O12" s="318">
        <f t="shared" si="4"/>
        <v>53.990000000000009</v>
      </c>
      <c r="S12" s="314">
        <f t="shared" si="17"/>
        <v>164</v>
      </c>
      <c r="T12" s="315">
        <f t="shared" si="5"/>
        <v>656</v>
      </c>
      <c r="U12" s="316">
        <f t="shared" si="6"/>
        <v>679</v>
      </c>
      <c r="V12" s="316">
        <f t="shared" si="7"/>
        <v>702.5</v>
      </c>
      <c r="W12" s="317">
        <f t="shared" si="8"/>
        <v>726</v>
      </c>
      <c r="Z12" s="320"/>
      <c r="AA12" s="321"/>
      <c r="AC12" s="322">
        <f t="shared" si="18"/>
        <v>23.430000000000003</v>
      </c>
      <c r="AD12" s="322">
        <f t="shared" si="19"/>
        <v>0</v>
      </c>
      <c r="AM12" s="321"/>
    </row>
    <row r="13" spans="1:39" ht="14.45" x14ac:dyDescent="0.35">
      <c r="A13" t="str">
        <f t="shared" si="11"/>
        <v/>
      </c>
      <c r="B13" t="str">
        <f t="shared" si="12"/>
        <v>New DA</v>
      </c>
      <c r="C13" s="323">
        <f t="shared" si="13"/>
        <v>208</v>
      </c>
      <c r="D13" s="323">
        <f t="shared" si="14"/>
        <v>212.99</v>
      </c>
      <c r="E13" s="323"/>
      <c r="F13" s="312" t="str">
        <f t="shared" si="15"/>
        <v>€208.00 to €212.99</v>
      </c>
      <c r="G13" s="313">
        <f t="shared" si="0"/>
        <v>22.720000000000002</v>
      </c>
      <c r="H13" s="314" t="str">
        <f t="shared" si="1"/>
        <v>€159</v>
      </c>
      <c r="I13" s="315" t="str">
        <f t="shared" si="16"/>
        <v>€636</v>
      </c>
      <c r="J13" s="316" t="str">
        <f t="shared" si="16"/>
        <v>€658.50</v>
      </c>
      <c r="K13" s="316" t="str">
        <f t="shared" si="16"/>
        <v>€681.50</v>
      </c>
      <c r="L13" s="317" t="str">
        <f t="shared" si="16"/>
        <v>€704</v>
      </c>
      <c r="M13" s="351"/>
      <c r="N13" s="318">
        <f t="shared" si="3"/>
        <v>49</v>
      </c>
      <c r="O13" s="318">
        <f t="shared" si="4"/>
        <v>53.990000000000009</v>
      </c>
      <c r="S13" s="314">
        <f t="shared" si="17"/>
        <v>159</v>
      </c>
      <c r="T13" s="315">
        <f t="shared" si="5"/>
        <v>636</v>
      </c>
      <c r="U13" s="316">
        <f t="shared" si="6"/>
        <v>658.5</v>
      </c>
      <c r="V13" s="316">
        <f t="shared" si="7"/>
        <v>681.5</v>
      </c>
      <c r="W13" s="317">
        <f t="shared" si="8"/>
        <v>704</v>
      </c>
      <c r="Z13" s="320"/>
      <c r="AA13" s="321"/>
      <c r="AC13" s="322">
        <f t="shared" si="18"/>
        <v>22.720000000000002</v>
      </c>
      <c r="AD13" s="322">
        <f t="shared" si="19"/>
        <v>0</v>
      </c>
      <c r="AM13" s="321"/>
    </row>
    <row r="14" spans="1:39" ht="14.45" x14ac:dyDescent="0.35">
      <c r="A14" t="str">
        <f t="shared" si="11"/>
        <v/>
      </c>
      <c r="B14" t="str">
        <f t="shared" si="12"/>
        <v/>
      </c>
      <c r="C14" s="323">
        <f t="shared" si="13"/>
        <v>203</v>
      </c>
      <c r="D14" s="323">
        <f t="shared" si="14"/>
        <v>207.99</v>
      </c>
      <c r="E14" s="323"/>
      <c r="F14" s="312" t="str">
        <f t="shared" si="15"/>
        <v>€203.00 to €207.99</v>
      </c>
      <c r="G14" s="313">
        <f t="shared" si="0"/>
        <v>22</v>
      </c>
      <c r="H14" s="314" t="str">
        <f t="shared" si="1"/>
        <v>€154</v>
      </c>
      <c r="I14" s="315" t="str">
        <f t="shared" si="16"/>
        <v>€616</v>
      </c>
      <c r="J14" s="316" t="str">
        <f t="shared" si="16"/>
        <v>€638</v>
      </c>
      <c r="K14" s="316" t="str">
        <f t="shared" si="16"/>
        <v>€660</v>
      </c>
      <c r="L14" s="317" t="str">
        <f t="shared" si="16"/>
        <v>€682</v>
      </c>
      <c r="M14" s="351"/>
      <c r="N14" s="318">
        <f t="shared" si="3"/>
        <v>49</v>
      </c>
      <c r="O14" s="318">
        <f t="shared" si="4"/>
        <v>53.990000000000009</v>
      </c>
      <c r="S14" s="314">
        <f t="shared" si="17"/>
        <v>154</v>
      </c>
      <c r="T14" s="315">
        <f t="shared" si="5"/>
        <v>616</v>
      </c>
      <c r="U14" s="316">
        <f t="shared" si="6"/>
        <v>638</v>
      </c>
      <c r="V14" s="316">
        <f t="shared" si="7"/>
        <v>660</v>
      </c>
      <c r="W14" s="317">
        <f t="shared" si="8"/>
        <v>682</v>
      </c>
      <c r="Z14" s="320"/>
      <c r="AA14" s="321"/>
      <c r="AC14" s="322">
        <f t="shared" si="18"/>
        <v>22</v>
      </c>
      <c r="AD14" s="322">
        <f t="shared" si="19"/>
        <v>0</v>
      </c>
      <c r="AM14" s="321"/>
    </row>
    <row r="15" spans="1:39" ht="14.45" x14ac:dyDescent="0.35">
      <c r="A15" t="str">
        <f t="shared" si="11"/>
        <v/>
      </c>
      <c r="B15" t="str">
        <f t="shared" si="12"/>
        <v/>
      </c>
      <c r="C15" s="323">
        <f t="shared" si="13"/>
        <v>198</v>
      </c>
      <c r="D15" s="323">
        <f t="shared" si="14"/>
        <v>202.99</v>
      </c>
      <c r="E15" s="323"/>
      <c r="F15" s="312" t="str">
        <f t="shared" si="15"/>
        <v>€198.00 to €202.99</v>
      </c>
      <c r="G15" s="313">
        <f t="shared" si="0"/>
        <v>21.290000000000003</v>
      </c>
      <c r="H15" s="314" t="str">
        <f t="shared" si="1"/>
        <v>€149</v>
      </c>
      <c r="I15" s="315" t="str">
        <f t="shared" si="16"/>
        <v>€596</v>
      </c>
      <c r="J15" s="316" t="str">
        <f t="shared" si="16"/>
        <v>€617</v>
      </c>
      <c r="K15" s="316" t="str">
        <f t="shared" si="16"/>
        <v>€638.50</v>
      </c>
      <c r="L15" s="317" t="str">
        <f t="shared" si="16"/>
        <v>€659.50</v>
      </c>
      <c r="M15" s="351"/>
      <c r="N15" s="318">
        <f t="shared" si="3"/>
        <v>49</v>
      </c>
      <c r="O15" s="318">
        <f t="shared" si="4"/>
        <v>53.990000000000009</v>
      </c>
      <c r="S15" s="314">
        <f t="shared" si="17"/>
        <v>149</v>
      </c>
      <c r="T15" s="315">
        <f t="shared" si="5"/>
        <v>596</v>
      </c>
      <c r="U15" s="316">
        <f t="shared" si="6"/>
        <v>617</v>
      </c>
      <c r="V15" s="316">
        <f t="shared" si="7"/>
        <v>638.5</v>
      </c>
      <c r="W15" s="317">
        <f t="shared" si="8"/>
        <v>659.5</v>
      </c>
      <c r="Z15" s="320"/>
      <c r="AA15" s="321"/>
      <c r="AC15" s="322">
        <f t="shared" si="18"/>
        <v>21.290000000000003</v>
      </c>
      <c r="AD15" s="322">
        <f t="shared" si="19"/>
        <v>0</v>
      </c>
      <c r="AM15" s="321"/>
    </row>
    <row r="16" spans="1:39" ht="14.45" x14ac:dyDescent="0.35">
      <c r="A16" t="str">
        <f t="shared" si="11"/>
        <v/>
      </c>
      <c r="B16" t="str">
        <f t="shared" si="12"/>
        <v/>
      </c>
      <c r="C16" s="323">
        <f t="shared" si="13"/>
        <v>193</v>
      </c>
      <c r="D16" s="323">
        <f t="shared" si="14"/>
        <v>197.99</v>
      </c>
      <c r="E16" s="323"/>
      <c r="F16" s="312" t="str">
        <f t="shared" si="15"/>
        <v>€193.00 to €197.99</v>
      </c>
      <c r="G16" s="313">
        <f t="shared" si="0"/>
        <v>20.580000000000002</v>
      </c>
      <c r="H16" s="314" t="str">
        <f t="shared" si="1"/>
        <v>€144</v>
      </c>
      <c r="I16" s="315" t="str">
        <f t="shared" si="16"/>
        <v>€576</v>
      </c>
      <c r="J16" s="316" t="str">
        <f t="shared" si="16"/>
        <v>€596.50</v>
      </c>
      <c r="K16" s="316" t="str">
        <f t="shared" si="16"/>
        <v>€617</v>
      </c>
      <c r="L16" s="317" t="str">
        <f t="shared" si="16"/>
        <v>€637.50</v>
      </c>
      <c r="M16" s="351"/>
      <c r="N16" s="318">
        <f t="shared" si="3"/>
        <v>49</v>
      </c>
      <c r="O16" s="318">
        <f t="shared" si="4"/>
        <v>53.990000000000009</v>
      </c>
      <c r="S16" s="314">
        <f t="shared" si="17"/>
        <v>144</v>
      </c>
      <c r="T16" s="315">
        <f t="shared" si="5"/>
        <v>576</v>
      </c>
      <c r="U16" s="316">
        <f t="shared" si="6"/>
        <v>596.5</v>
      </c>
      <c r="V16" s="316">
        <f t="shared" si="7"/>
        <v>617</v>
      </c>
      <c r="W16" s="317">
        <f t="shared" si="8"/>
        <v>637.5</v>
      </c>
      <c r="Z16" s="320"/>
      <c r="AA16" s="321"/>
      <c r="AC16" s="322">
        <f t="shared" si="18"/>
        <v>20.580000000000002</v>
      </c>
      <c r="AD16" s="322">
        <f t="shared" si="19"/>
        <v>0</v>
      </c>
      <c r="AM16" s="321"/>
    </row>
    <row r="17" spans="1:39" ht="14.45" x14ac:dyDescent="0.35">
      <c r="A17" t="str">
        <f t="shared" si="11"/>
        <v/>
      </c>
      <c r="B17" t="str">
        <f t="shared" si="12"/>
        <v/>
      </c>
      <c r="C17" s="323">
        <f t="shared" si="13"/>
        <v>188</v>
      </c>
      <c r="D17" s="323">
        <f t="shared" si="14"/>
        <v>192.99</v>
      </c>
      <c r="E17" s="323"/>
      <c r="F17" s="312" t="str">
        <f t="shared" si="15"/>
        <v>€188.00 to €192.99</v>
      </c>
      <c r="G17" s="313">
        <f t="shared" si="0"/>
        <v>19.860000000000003</v>
      </c>
      <c r="H17" s="314" t="str">
        <f t="shared" si="1"/>
        <v>€139</v>
      </c>
      <c r="I17" s="315" t="str">
        <f t="shared" si="16"/>
        <v>€556</v>
      </c>
      <c r="J17" s="316" t="str">
        <f t="shared" si="16"/>
        <v>€575.50</v>
      </c>
      <c r="K17" s="316" t="str">
        <f t="shared" si="16"/>
        <v>€595.50</v>
      </c>
      <c r="L17" s="317" t="str">
        <f t="shared" si="16"/>
        <v>€615.50</v>
      </c>
      <c r="M17" s="351"/>
      <c r="N17" s="318">
        <f t="shared" si="3"/>
        <v>49</v>
      </c>
      <c r="O17" s="318">
        <f t="shared" si="4"/>
        <v>53.990000000000009</v>
      </c>
      <c r="S17" s="314">
        <f t="shared" si="17"/>
        <v>139</v>
      </c>
      <c r="T17" s="315">
        <f t="shared" si="5"/>
        <v>556</v>
      </c>
      <c r="U17" s="316">
        <f t="shared" si="6"/>
        <v>575.5</v>
      </c>
      <c r="V17" s="316">
        <f t="shared" si="7"/>
        <v>595.5</v>
      </c>
      <c r="W17" s="317">
        <f t="shared" si="8"/>
        <v>615.5</v>
      </c>
      <c r="Z17" s="320"/>
      <c r="AA17" s="321"/>
      <c r="AC17" s="322">
        <f t="shared" si="18"/>
        <v>19.860000000000003</v>
      </c>
      <c r="AD17" s="322">
        <f t="shared" si="19"/>
        <v>0</v>
      </c>
      <c r="AM17" s="321"/>
    </row>
    <row r="18" spans="1:39" ht="14.45" x14ac:dyDescent="0.35">
      <c r="A18" t="str">
        <f t="shared" si="11"/>
        <v/>
      </c>
      <c r="B18" t="str">
        <f t="shared" si="12"/>
        <v/>
      </c>
      <c r="C18" s="323">
        <f t="shared" si="13"/>
        <v>183</v>
      </c>
      <c r="D18" s="323">
        <f t="shared" si="14"/>
        <v>187.99</v>
      </c>
      <c r="E18" s="323"/>
      <c r="F18" s="312" t="str">
        <f t="shared" si="15"/>
        <v>€183.00 to €187.99</v>
      </c>
      <c r="G18" s="313">
        <f t="shared" si="0"/>
        <v>19.150000000000002</v>
      </c>
      <c r="H18" s="314" t="str">
        <f t="shared" si="1"/>
        <v>€134</v>
      </c>
      <c r="I18" s="315" t="str">
        <f t="shared" si="16"/>
        <v>€536</v>
      </c>
      <c r="J18" s="316" t="str">
        <f t="shared" si="16"/>
        <v>€555</v>
      </c>
      <c r="K18" s="316" t="str">
        <f t="shared" si="16"/>
        <v>€574.50</v>
      </c>
      <c r="L18" s="317" t="str">
        <f t="shared" si="16"/>
        <v>€593.50</v>
      </c>
      <c r="M18" s="351"/>
      <c r="N18" s="318">
        <f t="shared" si="3"/>
        <v>49</v>
      </c>
      <c r="O18" s="318">
        <f t="shared" si="4"/>
        <v>53.990000000000009</v>
      </c>
      <c r="S18" s="314">
        <f t="shared" si="17"/>
        <v>134</v>
      </c>
      <c r="T18" s="315">
        <f t="shared" si="5"/>
        <v>536</v>
      </c>
      <c r="U18" s="316">
        <f t="shared" si="6"/>
        <v>555</v>
      </c>
      <c r="V18" s="316">
        <f t="shared" si="7"/>
        <v>574.5</v>
      </c>
      <c r="W18" s="317">
        <f t="shared" si="8"/>
        <v>593.5</v>
      </c>
      <c r="Z18" s="320"/>
      <c r="AA18" s="321"/>
      <c r="AC18" s="322">
        <f t="shared" si="18"/>
        <v>19.150000000000002</v>
      </c>
      <c r="AD18" s="322">
        <f t="shared" si="19"/>
        <v>0</v>
      </c>
      <c r="AM18" s="321"/>
    </row>
    <row r="19" spans="1:39" ht="14.45" x14ac:dyDescent="0.35">
      <c r="A19" t="str">
        <f t="shared" si="11"/>
        <v/>
      </c>
      <c r="B19" t="str">
        <f t="shared" si="12"/>
        <v/>
      </c>
      <c r="C19" s="323">
        <f t="shared" si="13"/>
        <v>178</v>
      </c>
      <c r="D19" s="323">
        <f t="shared" si="14"/>
        <v>182.99</v>
      </c>
      <c r="E19" s="323"/>
      <c r="F19" s="312" t="str">
        <f t="shared" si="15"/>
        <v>€178.00 to €182.99</v>
      </c>
      <c r="G19" s="313">
        <f t="shared" si="0"/>
        <v>18.430000000000003</v>
      </c>
      <c r="H19" s="314" t="str">
        <f t="shared" si="1"/>
        <v>€129</v>
      </c>
      <c r="I19" s="315" t="str">
        <f t="shared" si="16"/>
        <v>€516</v>
      </c>
      <c r="J19" s="316" t="str">
        <f t="shared" si="16"/>
        <v>€534</v>
      </c>
      <c r="K19" s="316" t="str">
        <f t="shared" si="16"/>
        <v>€552.50</v>
      </c>
      <c r="L19" s="317" t="str">
        <f t="shared" si="16"/>
        <v>€571</v>
      </c>
      <c r="M19" s="351"/>
      <c r="N19" s="318">
        <f t="shared" si="3"/>
        <v>49</v>
      </c>
      <c r="O19" s="318">
        <f t="shared" si="4"/>
        <v>53.990000000000009</v>
      </c>
      <c r="S19" s="314">
        <f t="shared" si="17"/>
        <v>129</v>
      </c>
      <c r="T19" s="315">
        <f t="shared" si="5"/>
        <v>516</v>
      </c>
      <c r="U19" s="316">
        <f t="shared" si="6"/>
        <v>534</v>
      </c>
      <c r="V19" s="316">
        <f t="shared" si="7"/>
        <v>552.5</v>
      </c>
      <c r="W19" s="317">
        <f t="shared" si="8"/>
        <v>571</v>
      </c>
      <c r="Z19" s="320"/>
      <c r="AA19" s="321"/>
      <c r="AC19" s="322">
        <f t="shared" si="18"/>
        <v>18.430000000000003</v>
      </c>
      <c r="AD19" s="322">
        <f t="shared" si="19"/>
        <v>0</v>
      </c>
      <c r="AM19" s="321"/>
    </row>
    <row r="20" spans="1:39" ht="14.45" x14ac:dyDescent="0.35">
      <c r="A20" t="str">
        <f t="shared" si="11"/>
        <v/>
      </c>
      <c r="B20" t="str">
        <f t="shared" si="12"/>
        <v/>
      </c>
      <c r="C20" s="323">
        <f t="shared" si="13"/>
        <v>173</v>
      </c>
      <c r="D20" s="323">
        <f t="shared" si="14"/>
        <v>177.99</v>
      </c>
      <c r="E20" s="323"/>
      <c r="F20" s="312" t="str">
        <f t="shared" si="15"/>
        <v>€173.00 to €177.99</v>
      </c>
      <c r="G20" s="313">
        <f t="shared" si="0"/>
        <v>17.720000000000002</v>
      </c>
      <c r="H20" s="314" t="str">
        <f t="shared" si="1"/>
        <v>€124</v>
      </c>
      <c r="I20" s="315" t="str">
        <f t="shared" si="16"/>
        <v>€496</v>
      </c>
      <c r="J20" s="316" t="str">
        <f t="shared" si="16"/>
        <v>€513.50</v>
      </c>
      <c r="K20" s="316" t="str">
        <f t="shared" si="16"/>
        <v>€531.50</v>
      </c>
      <c r="L20" s="317" t="str">
        <f t="shared" si="16"/>
        <v>€549</v>
      </c>
      <c r="M20" s="351"/>
      <c r="N20" s="318">
        <f t="shared" si="3"/>
        <v>49</v>
      </c>
      <c r="O20" s="318">
        <f t="shared" si="4"/>
        <v>53.990000000000009</v>
      </c>
      <c r="S20" s="314">
        <f t="shared" si="17"/>
        <v>124</v>
      </c>
      <c r="T20" s="315">
        <f t="shared" si="5"/>
        <v>496</v>
      </c>
      <c r="U20" s="316">
        <f t="shared" si="6"/>
        <v>513.5</v>
      </c>
      <c r="V20" s="316">
        <f t="shared" si="7"/>
        <v>531.5</v>
      </c>
      <c r="W20" s="317">
        <f t="shared" si="8"/>
        <v>549</v>
      </c>
      <c r="Z20" s="320"/>
      <c r="AA20" s="321"/>
      <c r="AC20" s="322">
        <f t="shared" si="18"/>
        <v>17.720000000000002</v>
      </c>
      <c r="AD20" s="322">
        <f t="shared" si="19"/>
        <v>0</v>
      </c>
      <c r="AM20" s="321"/>
    </row>
    <row r="21" spans="1:39" ht="14.45" x14ac:dyDescent="0.35">
      <c r="A21" t="str">
        <f t="shared" si="11"/>
        <v/>
      </c>
      <c r="B21" t="str">
        <f t="shared" si="12"/>
        <v/>
      </c>
      <c r="C21" s="323">
        <f t="shared" si="13"/>
        <v>168</v>
      </c>
      <c r="D21" s="323">
        <f t="shared" si="14"/>
        <v>172.99</v>
      </c>
      <c r="E21" s="323"/>
      <c r="F21" s="312" t="str">
        <f t="shared" si="15"/>
        <v>€168.00 to €172.99</v>
      </c>
      <c r="G21" s="313">
        <f t="shared" si="0"/>
        <v>17</v>
      </c>
      <c r="H21" s="314" t="str">
        <f t="shared" si="1"/>
        <v>€119</v>
      </c>
      <c r="I21" s="315" t="str">
        <f t="shared" si="16"/>
        <v>€476</v>
      </c>
      <c r="J21" s="316" t="str">
        <f t="shared" si="16"/>
        <v>€493</v>
      </c>
      <c r="K21" s="316" t="str">
        <f t="shared" si="16"/>
        <v>€510</v>
      </c>
      <c r="L21" s="317" t="str">
        <f t="shared" si="16"/>
        <v>€527</v>
      </c>
      <c r="M21" s="351"/>
      <c r="N21" s="318">
        <f t="shared" si="3"/>
        <v>49</v>
      </c>
      <c r="O21" s="318">
        <f t="shared" si="4"/>
        <v>53.990000000000009</v>
      </c>
      <c r="S21" s="314">
        <f t="shared" si="17"/>
        <v>119</v>
      </c>
      <c r="T21" s="315">
        <f t="shared" si="5"/>
        <v>476</v>
      </c>
      <c r="U21" s="316">
        <f t="shared" si="6"/>
        <v>493</v>
      </c>
      <c r="V21" s="316">
        <f t="shared" si="7"/>
        <v>510</v>
      </c>
      <c r="W21" s="317">
        <f t="shared" si="8"/>
        <v>527</v>
      </c>
      <c r="Z21" s="320"/>
      <c r="AA21" s="321"/>
      <c r="AC21" s="322">
        <f t="shared" si="18"/>
        <v>17</v>
      </c>
      <c r="AD21" s="322">
        <f t="shared" si="19"/>
        <v>0</v>
      </c>
      <c r="AM21" s="321"/>
    </row>
    <row r="22" spans="1:39" ht="14.45" x14ac:dyDescent="0.35">
      <c r="A22" t="str">
        <f t="shared" si="11"/>
        <v/>
      </c>
      <c r="B22" t="str">
        <f t="shared" si="12"/>
        <v/>
      </c>
      <c r="C22" s="323">
        <f t="shared" si="13"/>
        <v>163</v>
      </c>
      <c r="D22" s="323">
        <f t="shared" si="14"/>
        <v>167.99</v>
      </c>
      <c r="E22" s="323"/>
      <c r="F22" s="312" t="str">
        <f t="shared" si="15"/>
        <v>€163.00 to €167.99</v>
      </c>
      <c r="G22" s="313">
        <f t="shared" si="0"/>
        <v>16.290000000000003</v>
      </c>
      <c r="H22" s="314" t="str">
        <f t="shared" si="1"/>
        <v>€114</v>
      </c>
      <c r="I22" s="315" t="str">
        <f t="shared" si="16"/>
        <v>€456</v>
      </c>
      <c r="J22" s="316" t="str">
        <f t="shared" si="16"/>
        <v>€472</v>
      </c>
      <c r="K22" s="316" t="str">
        <f t="shared" si="16"/>
        <v>€488.50</v>
      </c>
      <c r="L22" s="317" t="str">
        <f t="shared" si="16"/>
        <v>€504.50</v>
      </c>
      <c r="M22" s="351"/>
      <c r="N22" s="318">
        <f t="shared" si="3"/>
        <v>49</v>
      </c>
      <c r="O22" s="318">
        <f t="shared" si="4"/>
        <v>53.990000000000009</v>
      </c>
      <c r="S22" s="314">
        <f t="shared" si="17"/>
        <v>114</v>
      </c>
      <c r="T22" s="315">
        <f t="shared" si="5"/>
        <v>456</v>
      </c>
      <c r="U22" s="316">
        <f t="shared" si="6"/>
        <v>472</v>
      </c>
      <c r="V22" s="316">
        <f t="shared" si="7"/>
        <v>488.5</v>
      </c>
      <c r="W22" s="317">
        <f t="shared" si="8"/>
        <v>504.5</v>
      </c>
      <c r="Z22" s="320"/>
      <c r="AA22" s="321"/>
      <c r="AC22" s="322">
        <f t="shared" si="18"/>
        <v>16.290000000000003</v>
      </c>
      <c r="AD22" s="322">
        <f t="shared" si="19"/>
        <v>0</v>
      </c>
      <c r="AM22" s="321"/>
    </row>
    <row r="23" spans="1:39" ht="14.45" x14ac:dyDescent="0.35">
      <c r="A23" t="str">
        <f t="shared" si="11"/>
        <v/>
      </c>
      <c r="B23" t="str">
        <f t="shared" si="12"/>
        <v/>
      </c>
      <c r="C23" s="323">
        <f t="shared" si="13"/>
        <v>158</v>
      </c>
      <c r="D23" s="323">
        <f t="shared" si="14"/>
        <v>162.99</v>
      </c>
      <c r="E23" s="323"/>
      <c r="F23" s="312" t="str">
        <f t="shared" si="15"/>
        <v>€158.00 to €162.99</v>
      </c>
      <c r="G23" s="313">
        <f t="shared" si="0"/>
        <v>15.58</v>
      </c>
      <c r="H23" s="314" t="str">
        <f t="shared" si="1"/>
        <v>€109</v>
      </c>
      <c r="I23" s="315" t="str">
        <f t="shared" si="16"/>
        <v>€436</v>
      </c>
      <c r="J23" s="316" t="str">
        <f t="shared" si="16"/>
        <v>€451.50</v>
      </c>
      <c r="K23" s="316" t="str">
        <f t="shared" si="16"/>
        <v>€467</v>
      </c>
      <c r="L23" s="317" t="str">
        <f t="shared" si="16"/>
        <v>€482.50</v>
      </c>
      <c r="M23" s="351"/>
      <c r="N23" s="318">
        <f t="shared" si="3"/>
        <v>49</v>
      </c>
      <c r="O23" s="318">
        <f t="shared" si="4"/>
        <v>53.990000000000009</v>
      </c>
      <c r="S23" s="314">
        <f t="shared" si="17"/>
        <v>109</v>
      </c>
      <c r="T23" s="315">
        <f t="shared" si="5"/>
        <v>436</v>
      </c>
      <c r="U23" s="316">
        <f t="shared" si="6"/>
        <v>451.5</v>
      </c>
      <c r="V23" s="316">
        <f t="shared" si="7"/>
        <v>467</v>
      </c>
      <c r="W23" s="317">
        <f t="shared" si="8"/>
        <v>482.5</v>
      </c>
      <c r="Z23" s="320"/>
      <c r="AA23" s="321"/>
      <c r="AC23" s="322">
        <f t="shared" si="18"/>
        <v>15.58</v>
      </c>
      <c r="AD23" s="322">
        <f t="shared" si="19"/>
        <v>0</v>
      </c>
      <c r="AM23" s="321"/>
    </row>
    <row r="24" spans="1:39" ht="14.45" x14ac:dyDescent="0.35">
      <c r="A24" t="str">
        <f t="shared" si="11"/>
        <v/>
      </c>
      <c r="B24" t="str">
        <f t="shared" si="12"/>
        <v/>
      </c>
      <c r="C24" s="323">
        <f t="shared" si="13"/>
        <v>153</v>
      </c>
      <c r="D24" s="323">
        <f t="shared" si="14"/>
        <v>157.99</v>
      </c>
      <c r="E24" s="323"/>
      <c r="F24" s="312" t="str">
        <f t="shared" si="15"/>
        <v>€153.00 to €157.99</v>
      </c>
      <c r="G24" s="313">
        <f t="shared" si="0"/>
        <v>14.86</v>
      </c>
      <c r="H24" s="314" t="str">
        <f t="shared" si="1"/>
        <v>€104</v>
      </c>
      <c r="I24" s="315" t="str">
        <f t="shared" si="16"/>
        <v>€416</v>
      </c>
      <c r="J24" s="316" t="str">
        <f t="shared" si="16"/>
        <v>€430.50</v>
      </c>
      <c r="K24" s="316" t="str">
        <f t="shared" si="16"/>
        <v>€445.50</v>
      </c>
      <c r="L24" s="317" t="str">
        <f t="shared" si="16"/>
        <v>€460.50</v>
      </c>
      <c r="M24" s="351"/>
      <c r="N24" s="318">
        <f t="shared" si="3"/>
        <v>49</v>
      </c>
      <c r="O24" s="318">
        <f t="shared" si="4"/>
        <v>53.990000000000009</v>
      </c>
      <c r="S24" s="314">
        <f t="shared" si="17"/>
        <v>104</v>
      </c>
      <c r="T24" s="315">
        <f t="shared" si="5"/>
        <v>416</v>
      </c>
      <c r="U24" s="316">
        <f t="shared" si="6"/>
        <v>430.5</v>
      </c>
      <c r="V24" s="316">
        <f t="shared" si="7"/>
        <v>445.5</v>
      </c>
      <c r="W24" s="317">
        <f t="shared" si="8"/>
        <v>460.5</v>
      </c>
      <c r="Z24" s="320"/>
      <c r="AA24" s="321"/>
      <c r="AC24" s="322">
        <f t="shared" si="18"/>
        <v>14.86</v>
      </c>
      <c r="AD24" s="322">
        <f t="shared" si="19"/>
        <v>0</v>
      </c>
      <c r="AM24" s="321"/>
    </row>
    <row r="25" spans="1:39" ht="14.45" x14ac:dyDescent="0.35">
      <c r="A25" t="str">
        <f t="shared" si="11"/>
        <v/>
      </c>
      <c r="B25" t="str">
        <f t="shared" si="12"/>
        <v/>
      </c>
      <c r="C25" s="323">
        <f t="shared" si="13"/>
        <v>148</v>
      </c>
      <c r="D25" s="323">
        <f t="shared" si="14"/>
        <v>152.99</v>
      </c>
      <c r="E25" s="323"/>
      <c r="F25" s="312" t="str">
        <f t="shared" si="15"/>
        <v>€148.00 to €152.99</v>
      </c>
      <c r="G25" s="313">
        <f t="shared" si="0"/>
        <v>14.15</v>
      </c>
      <c r="H25" s="314" t="str">
        <f t="shared" si="1"/>
        <v>€99</v>
      </c>
      <c r="I25" s="315" t="str">
        <f t="shared" si="16"/>
        <v>€396</v>
      </c>
      <c r="J25" s="316" t="str">
        <f t="shared" si="16"/>
        <v>€410</v>
      </c>
      <c r="K25" s="316" t="str">
        <f t="shared" si="16"/>
        <v>€424.50</v>
      </c>
      <c r="L25" s="317" t="str">
        <f t="shared" si="16"/>
        <v>€438.50</v>
      </c>
      <c r="M25" s="351"/>
      <c r="N25" s="318">
        <f t="shared" si="3"/>
        <v>49</v>
      </c>
      <c r="O25" s="318">
        <f t="shared" si="4"/>
        <v>53.990000000000009</v>
      </c>
      <c r="S25" s="314">
        <f t="shared" si="17"/>
        <v>99</v>
      </c>
      <c r="T25" s="315">
        <f t="shared" si="5"/>
        <v>396</v>
      </c>
      <c r="U25" s="316">
        <f t="shared" si="6"/>
        <v>410</v>
      </c>
      <c r="V25" s="316">
        <f t="shared" si="7"/>
        <v>424.5</v>
      </c>
      <c r="W25" s="317">
        <f t="shared" si="8"/>
        <v>438.5</v>
      </c>
      <c r="Z25" s="320"/>
      <c r="AA25" s="321"/>
      <c r="AC25" s="322">
        <f t="shared" si="18"/>
        <v>14.15</v>
      </c>
      <c r="AD25" s="322">
        <f t="shared" si="19"/>
        <v>0</v>
      </c>
      <c r="AM25" s="321"/>
    </row>
    <row r="26" spans="1:39" ht="14.45" x14ac:dyDescent="0.35">
      <c r="A26" t="str">
        <f t="shared" si="11"/>
        <v/>
      </c>
      <c r="B26" t="str">
        <f t="shared" si="12"/>
        <v/>
      </c>
      <c r="C26" s="323">
        <f t="shared" si="13"/>
        <v>143</v>
      </c>
      <c r="D26" s="323">
        <f t="shared" si="14"/>
        <v>147.99</v>
      </c>
      <c r="E26" s="323"/>
      <c r="F26" s="312" t="str">
        <f t="shared" si="15"/>
        <v>€143.00 to €147.99</v>
      </c>
      <c r="G26" s="313">
        <f t="shared" si="0"/>
        <v>13.43</v>
      </c>
      <c r="H26" s="314" t="str">
        <f t="shared" si="1"/>
        <v>€94</v>
      </c>
      <c r="I26" s="315" t="str">
        <f t="shared" ref="I26:L89" si="20">IFERROR(IF(T26="Nil","Nil",TEXT(T26,IF(T26=ROUND(T26,0),"€###","€###.00"))),"")</f>
        <v>€376</v>
      </c>
      <c r="J26" s="316" t="str">
        <f t="shared" si="20"/>
        <v>€389</v>
      </c>
      <c r="K26" s="316" t="str">
        <f t="shared" si="20"/>
        <v>€402.50</v>
      </c>
      <c r="L26" s="317" t="str">
        <f t="shared" si="20"/>
        <v>€416</v>
      </c>
      <c r="M26" s="351"/>
      <c r="N26" s="318">
        <f t="shared" si="3"/>
        <v>49</v>
      </c>
      <c r="O26" s="318">
        <f t="shared" si="4"/>
        <v>53.990000000000009</v>
      </c>
      <c r="S26" s="314">
        <f t="shared" si="17"/>
        <v>94</v>
      </c>
      <c r="T26" s="315">
        <f t="shared" si="5"/>
        <v>376</v>
      </c>
      <c r="U26" s="316">
        <f t="shared" si="6"/>
        <v>389</v>
      </c>
      <c r="V26" s="316">
        <f t="shared" si="7"/>
        <v>402.5</v>
      </c>
      <c r="W26" s="317">
        <f t="shared" si="8"/>
        <v>416</v>
      </c>
      <c r="Z26" s="320"/>
      <c r="AA26" s="321"/>
      <c r="AC26" s="322">
        <f t="shared" si="18"/>
        <v>13.43</v>
      </c>
      <c r="AD26" s="322">
        <f t="shared" si="19"/>
        <v>0</v>
      </c>
      <c r="AM26" s="321"/>
    </row>
    <row r="27" spans="1:39" ht="14.45" x14ac:dyDescent="0.35">
      <c r="A27" t="str">
        <f t="shared" si="11"/>
        <v/>
      </c>
      <c r="B27" t="str">
        <f t="shared" si="12"/>
        <v/>
      </c>
      <c r="C27" s="323">
        <f t="shared" si="13"/>
        <v>138</v>
      </c>
      <c r="D27" s="323">
        <f t="shared" si="14"/>
        <v>142.99</v>
      </c>
      <c r="E27" s="323"/>
      <c r="F27" s="312" t="str">
        <f t="shared" si="15"/>
        <v>€138.00 to €142.99</v>
      </c>
      <c r="G27" s="313">
        <f t="shared" si="0"/>
        <v>12.72</v>
      </c>
      <c r="H27" s="314" t="str">
        <f t="shared" si="1"/>
        <v>€89</v>
      </c>
      <c r="I27" s="315" t="str">
        <f t="shared" si="20"/>
        <v>€356</v>
      </c>
      <c r="J27" s="316" t="str">
        <f t="shared" si="20"/>
        <v>€368.50</v>
      </c>
      <c r="K27" s="316" t="str">
        <f t="shared" si="20"/>
        <v>€381.50</v>
      </c>
      <c r="L27" s="317" t="str">
        <f t="shared" si="20"/>
        <v>€394</v>
      </c>
      <c r="M27" s="351"/>
      <c r="N27" s="318">
        <f t="shared" si="3"/>
        <v>49</v>
      </c>
      <c r="O27" s="318">
        <f t="shared" si="4"/>
        <v>53.990000000000009</v>
      </c>
      <c r="S27" s="314">
        <f t="shared" si="17"/>
        <v>89</v>
      </c>
      <c r="T27" s="315">
        <f t="shared" si="5"/>
        <v>356</v>
      </c>
      <c r="U27" s="316">
        <f t="shared" si="6"/>
        <v>368.5</v>
      </c>
      <c r="V27" s="316">
        <f t="shared" si="7"/>
        <v>381.5</v>
      </c>
      <c r="W27" s="317">
        <f t="shared" si="8"/>
        <v>394</v>
      </c>
      <c r="Z27" s="320"/>
      <c r="AA27" s="321"/>
      <c r="AC27" s="322">
        <f t="shared" si="18"/>
        <v>12.72</v>
      </c>
      <c r="AD27" s="322">
        <f t="shared" si="19"/>
        <v>0</v>
      </c>
      <c r="AM27" s="321"/>
    </row>
    <row r="28" spans="1:39" ht="14.45" x14ac:dyDescent="0.35">
      <c r="A28" t="str">
        <f t="shared" si="11"/>
        <v/>
      </c>
      <c r="B28" t="str">
        <f t="shared" si="12"/>
        <v/>
      </c>
      <c r="C28" s="323">
        <f t="shared" si="13"/>
        <v>133</v>
      </c>
      <c r="D28" s="323">
        <f t="shared" si="14"/>
        <v>137.99</v>
      </c>
      <c r="E28" s="323"/>
      <c r="F28" s="312" t="str">
        <f t="shared" si="15"/>
        <v>€133.00 to €137.99</v>
      </c>
      <c r="G28" s="313">
        <f t="shared" si="0"/>
        <v>12</v>
      </c>
      <c r="H28" s="314" t="str">
        <f t="shared" si="1"/>
        <v>€84</v>
      </c>
      <c r="I28" s="315" t="str">
        <f t="shared" si="20"/>
        <v>€336</v>
      </c>
      <c r="J28" s="316" t="str">
        <f t="shared" si="20"/>
        <v>€348</v>
      </c>
      <c r="K28" s="316" t="str">
        <f t="shared" si="20"/>
        <v>€360</v>
      </c>
      <c r="L28" s="317" t="str">
        <f t="shared" si="20"/>
        <v>€372</v>
      </c>
      <c r="M28" s="351"/>
      <c r="N28" s="318">
        <f t="shared" si="3"/>
        <v>49</v>
      </c>
      <c r="O28" s="318">
        <f t="shared" si="4"/>
        <v>53.990000000000009</v>
      </c>
      <c r="S28" s="314">
        <f t="shared" si="17"/>
        <v>84</v>
      </c>
      <c r="T28" s="315">
        <f t="shared" si="5"/>
        <v>336</v>
      </c>
      <c r="U28" s="316">
        <f t="shared" si="6"/>
        <v>348</v>
      </c>
      <c r="V28" s="316">
        <f t="shared" si="7"/>
        <v>360</v>
      </c>
      <c r="W28" s="317">
        <f t="shared" si="8"/>
        <v>372</v>
      </c>
      <c r="Z28" s="320"/>
      <c r="AA28" s="321"/>
      <c r="AC28" s="322">
        <f t="shared" si="18"/>
        <v>12</v>
      </c>
      <c r="AD28" s="322">
        <f t="shared" si="19"/>
        <v>0</v>
      </c>
      <c r="AM28" s="321"/>
    </row>
    <row r="29" spans="1:39" ht="14.45" x14ac:dyDescent="0.35">
      <c r="A29" t="str">
        <f t="shared" si="11"/>
        <v/>
      </c>
      <c r="B29" t="str">
        <f t="shared" si="12"/>
        <v/>
      </c>
      <c r="C29" s="323">
        <f t="shared" si="13"/>
        <v>128</v>
      </c>
      <c r="D29" s="323">
        <f t="shared" si="14"/>
        <v>132.99</v>
      </c>
      <c r="E29" s="323"/>
      <c r="F29" s="312" t="str">
        <f t="shared" si="15"/>
        <v>€128.00 to €132.99</v>
      </c>
      <c r="G29" s="313">
        <f t="shared" si="0"/>
        <v>11.29</v>
      </c>
      <c r="H29" s="314" t="str">
        <f t="shared" si="1"/>
        <v>€79</v>
      </c>
      <c r="I29" s="315" t="str">
        <f t="shared" si="20"/>
        <v>€316</v>
      </c>
      <c r="J29" s="316" t="str">
        <f t="shared" si="20"/>
        <v>€327</v>
      </c>
      <c r="K29" s="316" t="str">
        <f t="shared" si="20"/>
        <v>€338.50</v>
      </c>
      <c r="L29" s="317" t="str">
        <f t="shared" si="20"/>
        <v>€349.50</v>
      </c>
      <c r="M29" s="351"/>
      <c r="N29" s="318">
        <f t="shared" si="3"/>
        <v>49</v>
      </c>
      <c r="O29" s="318">
        <f t="shared" si="4"/>
        <v>53.990000000000009</v>
      </c>
      <c r="S29" s="314">
        <f t="shared" si="17"/>
        <v>79</v>
      </c>
      <c r="T29" s="315">
        <f t="shared" si="5"/>
        <v>316</v>
      </c>
      <c r="U29" s="316">
        <f t="shared" si="6"/>
        <v>327</v>
      </c>
      <c r="V29" s="316">
        <f t="shared" si="7"/>
        <v>338.5</v>
      </c>
      <c r="W29" s="317">
        <f t="shared" si="8"/>
        <v>349.5</v>
      </c>
      <c r="Z29" s="320"/>
      <c r="AA29" s="321"/>
      <c r="AC29" s="322">
        <f t="shared" si="18"/>
        <v>11.29</v>
      </c>
      <c r="AD29" s="322">
        <f t="shared" si="19"/>
        <v>0</v>
      </c>
      <c r="AM29" s="321"/>
    </row>
    <row r="30" spans="1:39" x14ac:dyDescent="0.25">
      <c r="A30" t="str">
        <f t="shared" si="11"/>
        <v/>
      </c>
      <c r="B30" t="str">
        <f t="shared" si="12"/>
        <v/>
      </c>
      <c r="C30" s="323">
        <f t="shared" si="13"/>
        <v>123</v>
      </c>
      <c r="D30" s="323">
        <f t="shared" si="14"/>
        <v>127.99</v>
      </c>
      <c r="E30" s="323"/>
      <c r="F30" s="312" t="str">
        <f t="shared" si="15"/>
        <v>€123.00 to €127.99</v>
      </c>
      <c r="G30" s="313">
        <f t="shared" si="0"/>
        <v>10.58</v>
      </c>
      <c r="H30" s="314" t="str">
        <f t="shared" si="1"/>
        <v>€74</v>
      </c>
      <c r="I30" s="315" t="str">
        <f t="shared" si="20"/>
        <v>€296</v>
      </c>
      <c r="J30" s="316" t="str">
        <f t="shared" si="20"/>
        <v>€306.50</v>
      </c>
      <c r="K30" s="316" t="str">
        <f t="shared" si="20"/>
        <v>€317</v>
      </c>
      <c r="L30" s="317" t="str">
        <f t="shared" si="20"/>
        <v>€327.50</v>
      </c>
      <c r="M30" s="351"/>
      <c r="N30" s="318">
        <f t="shared" si="3"/>
        <v>49</v>
      </c>
      <c r="O30" s="318">
        <f t="shared" si="4"/>
        <v>53.989999999999995</v>
      </c>
      <c r="S30" s="314">
        <f t="shared" si="17"/>
        <v>74</v>
      </c>
      <c r="T30" s="315">
        <f t="shared" si="5"/>
        <v>296</v>
      </c>
      <c r="U30" s="316">
        <f t="shared" si="6"/>
        <v>306.5</v>
      </c>
      <c r="V30" s="316">
        <f t="shared" si="7"/>
        <v>317</v>
      </c>
      <c r="W30" s="317">
        <f t="shared" si="8"/>
        <v>327.5</v>
      </c>
      <c r="Z30" s="320"/>
      <c r="AA30" s="321"/>
      <c r="AC30" s="322">
        <f t="shared" si="18"/>
        <v>10.58</v>
      </c>
      <c r="AD30" s="322">
        <f t="shared" si="19"/>
        <v>0</v>
      </c>
      <c r="AM30" s="321"/>
    </row>
    <row r="31" spans="1:39" x14ac:dyDescent="0.25">
      <c r="A31" t="str">
        <f t="shared" si="11"/>
        <v/>
      </c>
      <c r="B31" t="str">
        <f t="shared" si="12"/>
        <v/>
      </c>
      <c r="C31" s="323">
        <f t="shared" si="13"/>
        <v>118</v>
      </c>
      <c r="D31" s="323">
        <f t="shared" si="14"/>
        <v>122.99</v>
      </c>
      <c r="E31" s="323"/>
      <c r="F31" s="312" t="str">
        <f t="shared" si="15"/>
        <v>€118.00 to €122.99</v>
      </c>
      <c r="G31" s="313">
        <f t="shared" si="0"/>
        <v>9.86</v>
      </c>
      <c r="H31" s="314" t="str">
        <f t="shared" si="1"/>
        <v>€69</v>
      </c>
      <c r="I31" s="315" t="str">
        <f t="shared" si="20"/>
        <v>€276</v>
      </c>
      <c r="J31" s="316" t="str">
        <f t="shared" si="20"/>
        <v>€285.50</v>
      </c>
      <c r="K31" s="316" t="str">
        <f t="shared" si="20"/>
        <v>€295.50</v>
      </c>
      <c r="L31" s="317" t="str">
        <f t="shared" si="20"/>
        <v>€305.50</v>
      </c>
      <c r="M31" s="351"/>
      <c r="N31" s="318">
        <f t="shared" si="3"/>
        <v>49</v>
      </c>
      <c r="O31" s="318">
        <f t="shared" si="4"/>
        <v>53.989999999999995</v>
      </c>
      <c r="S31" s="314">
        <f t="shared" si="17"/>
        <v>69</v>
      </c>
      <c r="T31" s="315">
        <f t="shared" si="5"/>
        <v>276</v>
      </c>
      <c r="U31" s="316">
        <f t="shared" si="6"/>
        <v>285.5</v>
      </c>
      <c r="V31" s="316">
        <f t="shared" si="7"/>
        <v>295.5</v>
      </c>
      <c r="W31" s="317">
        <f t="shared" si="8"/>
        <v>305.5</v>
      </c>
      <c r="Z31" s="320"/>
      <c r="AA31" s="321"/>
      <c r="AC31" s="322">
        <f t="shared" si="18"/>
        <v>9.86</v>
      </c>
      <c r="AD31" s="322">
        <f t="shared" si="19"/>
        <v>0</v>
      </c>
      <c r="AM31" s="321"/>
    </row>
    <row r="32" spans="1:39" x14ac:dyDescent="0.25">
      <c r="A32" t="str">
        <f t="shared" si="11"/>
        <v/>
      </c>
      <c r="B32" t="str">
        <f t="shared" si="12"/>
        <v/>
      </c>
      <c r="C32" s="323">
        <f t="shared" si="13"/>
        <v>113</v>
      </c>
      <c r="D32" s="323">
        <f t="shared" si="14"/>
        <v>117.99</v>
      </c>
      <c r="E32" s="323"/>
      <c r="F32" s="312" t="str">
        <f t="shared" si="15"/>
        <v>€113.00 to €117.99</v>
      </c>
      <c r="G32" s="313">
        <f t="shared" si="0"/>
        <v>9.15</v>
      </c>
      <c r="H32" s="314" t="str">
        <f t="shared" si="1"/>
        <v>€64</v>
      </c>
      <c r="I32" s="315" t="str">
        <f t="shared" si="20"/>
        <v>€256</v>
      </c>
      <c r="J32" s="316" t="str">
        <f t="shared" si="20"/>
        <v>€265</v>
      </c>
      <c r="K32" s="316" t="str">
        <f t="shared" si="20"/>
        <v>€274.50</v>
      </c>
      <c r="L32" s="317" t="str">
        <f t="shared" si="20"/>
        <v>€283.50</v>
      </c>
      <c r="M32" s="351"/>
      <c r="N32" s="318">
        <f t="shared" si="3"/>
        <v>49</v>
      </c>
      <c r="O32" s="318">
        <f t="shared" si="4"/>
        <v>53.989999999999995</v>
      </c>
      <c r="S32" s="314">
        <f t="shared" si="17"/>
        <v>64</v>
      </c>
      <c r="T32" s="315">
        <f t="shared" si="5"/>
        <v>256</v>
      </c>
      <c r="U32" s="316">
        <f t="shared" si="6"/>
        <v>265</v>
      </c>
      <c r="V32" s="316">
        <f t="shared" si="7"/>
        <v>274.5</v>
      </c>
      <c r="W32" s="317">
        <f t="shared" si="8"/>
        <v>283.5</v>
      </c>
      <c r="Z32" s="320"/>
      <c r="AA32" s="321"/>
      <c r="AC32" s="322">
        <f t="shared" si="18"/>
        <v>9.15</v>
      </c>
      <c r="AD32" s="322">
        <f t="shared" si="19"/>
        <v>0</v>
      </c>
      <c r="AM32" s="321"/>
    </row>
    <row r="33" spans="1:39" x14ac:dyDescent="0.25">
      <c r="A33" t="str">
        <f t="shared" si="11"/>
        <v/>
      </c>
      <c r="B33" t="str">
        <f t="shared" si="12"/>
        <v/>
      </c>
      <c r="C33" s="323">
        <f t="shared" si="13"/>
        <v>108</v>
      </c>
      <c r="D33" s="323">
        <f t="shared" si="14"/>
        <v>112.99</v>
      </c>
      <c r="E33" s="323"/>
      <c r="F33" s="312" t="str">
        <f t="shared" si="15"/>
        <v>€108.00 to €112.99</v>
      </c>
      <c r="G33" s="313">
        <f t="shared" si="0"/>
        <v>8.43</v>
      </c>
      <c r="H33" s="314" t="str">
        <f t="shared" si="1"/>
        <v>€59</v>
      </c>
      <c r="I33" s="315" t="str">
        <f t="shared" si="20"/>
        <v>€236</v>
      </c>
      <c r="J33" s="316" t="str">
        <f t="shared" si="20"/>
        <v>€244</v>
      </c>
      <c r="K33" s="316" t="str">
        <f t="shared" si="20"/>
        <v>€252.50</v>
      </c>
      <c r="L33" s="317" t="str">
        <f t="shared" si="20"/>
        <v>€261</v>
      </c>
      <c r="M33" s="351"/>
      <c r="N33" s="318">
        <f t="shared" si="3"/>
        <v>49</v>
      </c>
      <c r="O33" s="318">
        <f t="shared" si="4"/>
        <v>53.989999999999995</v>
      </c>
      <c r="S33" s="314">
        <f t="shared" si="17"/>
        <v>59</v>
      </c>
      <c r="T33" s="315">
        <f t="shared" si="5"/>
        <v>236</v>
      </c>
      <c r="U33" s="316">
        <f t="shared" si="6"/>
        <v>244</v>
      </c>
      <c r="V33" s="316">
        <f t="shared" si="7"/>
        <v>252.5</v>
      </c>
      <c r="W33" s="317">
        <f t="shared" si="8"/>
        <v>261</v>
      </c>
      <c r="Z33" s="320"/>
      <c r="AA33" s="321"/>
      <c r="AC33" s="322">
        <f t="shared" si="18"/>
        <v>8.43</v>
      </c>
      <c r="AD33" s="322">
        <f t="shared" si="19"/>
        <v>0</v>
      </c>
      <c r="AM33" s="321"/>
    </row>
    <row r="34" spans="1:39" x14ac:dyDescent="0.25">
      <c r="A34" t="str">
        <f t="shared" si="11"/>
        <v/>
      </c>
      <c r="B34" t="str">
        <f t="shared" si="12"/>
        <v/>
      </c>
      <c r="C34" s="323">
        <f t="shared" si="13"/>
        <v>103</v>
      </c>
      <c r="D34" s="323">
        <f t="shared" si="14"/>
        <v>107.99</v>
      </c>
      <c r="E34" s="323"/>
      <c r="F34" s="312" t="str">
        <f t="shared" si="15"/>
        <v>€103.00 to €107.99</v>
      </c>
      <c r="G34" s="313">
        <f t="shared" si="0"/>
        <v>7.72</v>
      </c>
      <c r="H34" s="314" t="str">
        <f t="shared" si="1"/>
        <v>€54</v>
      </c>
      <c r="I34" s="315" t="str">
        <f t="shared" si="20"/>
        <v>€216</v>
      </c>
      <c r="J34" s="316" t="str">
        <f t="shared" si="20"/>
        <v>€223.50</v>
      </c>
      <c r="K34" s="316" t="str">
        <f t="shared" si="20"/>
        <v>€231.50</v>
      </c>
      <c r="L34" s="317" t="str">
        <f t="shared" si="20"/>
        <v>€239</v>
      </c>
      <c r="M34" s="351"/>
      <c r="N34" s="318">
        <f t="shared" si="3"/>
        <v>49</v>
      </c>
      <c r="O34" s="318">
        <f t="shared" si="4"/>
        <v>53.989999999999995</v>
      </c>
      <c r="S34" s="314">
        <f t="shared" si="17"/>
        <v>54</v>
      </c>
      <c r="T34" s="315">
        <f t="shared" si="5"/>
        <v>216</v>
      </c>
      <c r="U34" s="316">
        <f t="shared" si="6"/>
        <v>223.5</v>
      </c>
      <c r="V34" s="316">
        <f t="shared" si="7"/>
        <v>231.5</v>
      </c>
      <c r="W34" s="317">
        <f t="shared" si="8"/>
        <v>239</v>
      </c>
      <c r="Z34" s="320"/>
      <c r="AA34" s="321"/>
      <c r="AC34" s="322">
        <f t="shared" si="18"/>
        <v>7.72</v>
      </c>
      <c r="AD34" s="322">
        <f t="shared" si="19"/>
        <v>0</v>
      </c>
      <c r="AM34" s="321"/>
    </row>
    <row r="35" spans="1:39" x14ac:dyDescent="0.25">
      <c r="A35" t="str">
        <f t="shared" si="11"/>
        <v/>
      </c>
      <c r="B35" t="str">
        <f t="shared" si="12"/>
        <v/>
      </c>
      <c r="C35" s="323">
        <f t="shared" si="13"/>
        <v>98</v>
      </c>
      <c r="D35" s="323">
        <f t="shared" si="14"/>
        <v>102.99</v>
      </c>
      <c r="E35" s="323"/>
      <c r="F35" s="312" t="str">
        <f t="shared" si="15"/>
        <v>€98.00 to €102.99</v>
      </c>
      <c r="G35" s="313">
        <f t="shared" si="0"/>
        <v>7</v>
      </c>
      <c r="H35" s="314" t="str">
        <f t="shared" si="1"/>
        <v>€49</v>
      </c>
      <c r="I35" s="315" t="str">
        <f t="shared" si="20"/>
        <v>€196</v>
      </c>
      <c r="J35" s="316" t="str">
        <f t="shared" si="20"/>
        <v>€203</v>
      </c>
      <c r="K35" s="316" t="str">
        <f t="shared" si="20"/>
        <v>€210</v>
      </c>
      <c r="L35" s="317" t="str">
        <f t="shared" si="20"/>
        <v>€217</v>
      </c>
      <c r="M35" s="351"/>
      <c r="N35" s="318">
        <f t="shared" si="3"/>
        <v>49</v>
      </c>
      <c r="O35" s="318">
        <f t="shared" si="4"/>
        <v>53.989999999999995</v>
      </c>
      <c r="S35" s="314">
        <f t="shared" si="17"/>
        <v>49</v>
      </c>
      <c r="T35" s="315">
        <f t="shared" si="5"/>
        <v>196</v>
      </c>
      <c r="U35" s="316">
        <f t="shared" si="6"/>
        <v>203</v>
      </c>
      <c r="V35" s="316">
        <f t="shared" si="7"/>
        <v>210</v>
      </c>
      <c r="W35" s="317">
        <f t="shared" si="8"/>
        <v>217</v>
      </c>
      <c r="Z35" s="320"/>
      <c r="AA35" s="321"/>
      <c r="AC35" s="322">
        <f t="shared" si="18"/>
        <v>7</v>
      </c>
      <c r="AD35" s="322">
        <f t="shared" si="19"/>
        <v>0</v>
      </c>
      <c r="AM35" s="321"/>
    </row>
    <row r="36" spans="1:39" x14ac:dyDescent="0.25">
      <c r="A36" t="str">
        <f t="shared" si="11"/>
        <v/>
      </c>
      <c r="B36" t="str">
        <f t="shared" si="12"/>
        <v/>
      </c>
      <c r="C36" s="323">
        <f t="shared" si="13"/>
        <v>93</v>
      </c>
      <c r="D36" s="323">
        <f t="shared" si="14"/>
        <v>97.99</v>
      </c>
      <c r="E36" s="323"/>
      <c r="F36" s="312" t="str">
        <f t="shared" si="15"/>
        <v>€93.00 to €97.99</v>
      </c>
      <c r="G36" s="313">
        <f t="shared" si="0"/>
        <v>6.29</v>
      </c>
      <c r="H36" s="314" t="str">
        <f t="shared" si="1"/>
        <v>€44</v>
      </c>
      <c r="I36" s="315" t="str">
        <f t="shared" si="20"/>
        <v>€176</v>
      </c>
      <c r="J36" s="316" t="str">
        <f t="shared" si="20"/>
        <v>€182</v>
      </c>
      <c r="K36" s="316" t="str">
        <f t="shared" si="20"/>
        <v>€188.50</v>
      </c>
      <c r="L36" s="317" t="str">
        <f t="shared" si="20"/>
        <v>€194.50</v>
      </c>
      <c r="M36" s="351"/>
      <c r="N36" s="318">
        <f t="shared" si="3"/>
        <v>49</v>
      </c>
      <c r="O36" s="318">
        <f t="shared" si="4"/>
        <v>53.989999999999995</v>
      </c>
      <c r="S36" s="314">
        <f t="shared" si="17"/>
        <v>44</v>
      </c>
      <c r="T36" s="315">
        <f t="shared" si="5"/>
        <v>176</v>
      </c>
      <c r="U36" s="316">
        <f t="shared" si="6"/>
        <v>182</v>
      </c>
      <c r="V36" s="316">
        <f t="shared" si="7"/>
        <v>188.5</v>
      </c>
      <c r="W36" s="317">
        <f t="shared" si="8"/>
        <v>194.5</v>
      </c>
      <c r="Z36" s="320"/>
      <c r="AA36" s="321"/>
      <c r="AC36" s="322">
        <f t="shared" si="18"/>
        <v>6.29</v>
      </c>
      <c r="AD36" s="322">
        <f t="shared" si="19"/>
        <v>0</v>
      </c>
      <c r="AM36" s="321"/>
    </row>
    <row r="37" spans="1:39" x14ac:dyDescent="0.25">
      <c r="A37" t="str">
        <f t="shared" si="11"/>
        <v/>
      </c>
      <c r="B37" t="str">
        <f t="shared" si="12"/>
        <v/>
      </c>
      <c r="C37" s="323">
        <f t="shared" si="13"/>
        <v>88</v>
      </c>
      <c r="D37" s="323">
        <f t="shared" si="14"/>
        <v>92.99</v>
      </c>
      <c r="E37" s="323"/>
      <c r="F37" s="312" t="str">
        <f t="shared" si="15"/>
        <v>€88.00 to €92.99</v>
      </c>
      <c r="G37" s="313">
        <f t="shared" si="0"/>
        <v>5.58</v>
      </c>
      <c r="H37" s="314" t="str">
        <f t="shared" si="1"/>
        <v>€39</v>
      </c>
      <c r="I37" s="315" t="str">
        <f t="shared" si="20"/>
        <v>€156</v>
      </c>
      <c r="J37" s="316" t="str">
        <f t="shared" si="20"/>
        <v>€161.50</v>
      </c>
      <c r="K37" s="316" t="str">
        <f t="shared" si="20"/>
        <v>€167</v>
      </c>
      <c r="L37" s="317" t="str">
        <f t="shared" si="20"/>
        <v>€172.50</v>
      </c>
      <c r="M37" s="351"/>
      <c r="N37" s="318">
        <f t="shared" si="3"/>
        <v>49</v>
      </c>
      <c r="O37" s="318">
        <f t="shared" si="4"/>
        <v>53.989999999999995</v>
      </c>
      <c r="S37" s="314">
        <f t="shared" si="17"/>
        <v>39</v>
      </c>
      <c r="T37" s="315">
        <f t="shared" si="5"/>
        <v>156</v>
      </c>
      <c r="U37" s="316">
        <f t="shared" si="6"/>
        <v>161.5</v>
      </c>
      <c r="V37" s="316">
        <f t="shared" si="7"/>
        <v>167</v>
      </c>
      <c r="W37" s="317">
        <f t="shared" si="8"/>
        <v>172.5</v>
      </c>
      <c r="Z37" s="320"/>
      <c r="AA37" s="321"/>
      <c r="AC37" s="322">
        <f t="shared" si="18"/>
        <v>5.58</v>
      </c>
      <c r="AD37" s="322">
        <f t="shared" si="19"/>
        <v>0</v>
      </c>
      <c r="AM37" s="321"/>
    </row>
    <row r="38" spans="1:39" x14ac:dyDescent="0.25">
      <c r="A38" t="str">
        <f t="shared" si="11"/>
        <v/>
      </c>
      <c r="B38" t="str">
        <f t="shared" si="12"/>
        <v/>
      </c>
      <c r="C38" s="323">
        <f t="shared" si="13"/>
        <v>83</v>
      </c>
      <c r="D38" s="323">
        <f t="shared" si="14"/>
        <v>87.99</v>
      </c>
      <c r="E38" s="323"/>
      <c r="F38" s="312" t="str">
        <f t="shared" si="15"/>
        <v>€83.00 to €87.99</v>
      </c>
      <c r="G38" s="313">
        <f t="shared" si="0"/>
        <v>4.8599999999999994</v>
      </c>
      <c r="H38" s="314" t="str">
        <f t="shared" si="1"/>
        <v>€34</v>
      </c>
      <c r="I38" s="315" t="str">
        <f t="shared" si="20"/>
        <v>€136</v>
      </c>
      <c r="J38" s="316" t="str">
        <f t="shared" si="20"/>
        <v>€140.50</v>
      </c>
      <c r="K38" s="316" t="str">
        <f t="shared" si="20"/>
        <v>€145.50</v>
      </c>
      <c r="L38" s="317" t="str">
        <f t="shared" si="20"/>
        <v>€150.50</v>
      </c>
      <c r="M38" s="351"/>
      <c r="N38" s="318">
        <f t="shared" si="3"/>
        <v>49</v>
      </c>
      <c r="O38" s="318">
        <f t="shared" si="4"/>
        <v>53.989999999999995</v>
      </c>
      <c r="S38" s="314">
        <f t="shared" si="17"/>
        <v>34</v>
      </c>
      <c r="T38" s="315">
        <f t="shared" si="5"/>
        <v>136</v>
      </c>
      <c r="U38" s="316">
        <f t="shared" si="6"/>
        <v>140.5</v>
      </c>
      <c r="V38" s="316">
        <f t="shared" si="7"/>
        <v>145.5</v>
      </c>
      <c r="W38" s="317">
        <f t="shared" si="8"/>
        <v>150.5</v>
      </c>
      <c r="Z38" s="320"/>
      <c r="AA38" s="321"/>
      <c r="AC38" s="322">
        <f t="shared" si="18"/>
        <v>4.8599999999999994</v>
      </c>
      <c r="AD38" s="322">
        <f t="shared" si="19"/>
        <v>0</v>
      </c>
      <c r="AM38" s="321"/>
    </row>
    <row r="39" spans="1:39" x14ac:dyDescent="0.25">
      <c r="A39" t="str">
        <f t="shared" si="11"/>
        <v/>
      </c>
      <c r="B39" t="str">
        <f t="shared" si="12"/>
        <v/>
      </c>
      <c r="C39" s="323">
        <f t="shared" si="13"/>
        <v>78</v>
      </c>
      <c r="D39" s="323">
        <f t="shared" si="14"/>
        <v>82.99</v>
      </c>
      <c r="E39" s="323"/>
      <c r="F39" s="312" t="str">
        <f t="shared" si="15"/>
        <v>€78.00 to €82.99</v>
      </c>
      <c r="G39" s="313">
        <f t="shared" si="0"/>
        <v>4.1499999999999995</v>
      </c>
      <c r="H39" s="314" t="str">
        <f t="shared" si="1"/>
        <v>€29</v>
      </c>
      <c r="I39" s="315" t="str">
        <f t="shared" si="20"/>
        <v>€116</v>
      </c>
      <c r="J39" s="316" t="str">
        <f t="shared" si="20"/>
        <v>€120</v>
      </c>
      <c r="K39" s="316" t="str">
        <f t="shared" si="20"/>
        <v>€124.50</v>
      </c>
      <c r="L39" s="317" t="str">
        <f t="shared" si="20"/>
        <v>€128.50</v>
      </c>
      <c r="M39" s="351"/>
      <c r="N39" s="318">
        <f t="shared" si="3"/>
        <v>49</v>
      </c>
      <c r="O39" s="318">
        <f t="shared" si="4"/>
        <v>53.989999999999995</v>
      </c>
      <c r="S39" s="314">
        <f t="shared" si="17"/>
        <v>29</v>
      </c>
      <c r="T39" s="315">
        <f t="shared" si="5"/>
        <v>116</v>
      </c>
      <c r="U39" s="316">
        <f t="shared" si="6"/>
        <v>120</v>
      </c>
      <c r="V39" s="316">
        <f t="shared" si="7"/>
        <v>124.5</v>
      </c>
      <c r="W39" s="317">
        <f t="shared" si="8"/>
        <v>128.5</v>
      </c>
      <c r="Z39" s="320"/>
      <c r="AA39" s="321"/>
      <c r="AC39" s="322">
        <f t="shared" si="18"/>
        <v>4.1499999999999995</v>
      </c>
      <c r="AD39" s="322">
        <f t="shared" si="19"/>
        <v>0</v>
      </c>
      <c r="AM39" s="321"/>
    </row>
    <row r="40" spans="1:39" x14ac:dyDescent="0.25">
      <c r="A40" t="str">
        <f t="shared" si="11"/>
        <v/>
      </c>
      <c r="B40" t="str">
        <f t="shared" si="12"/>
        <v/>
      </c>
      <c r="C40" s="323">
        <f t="shared" si="13"/>
        <v>73</v>
      </c>
      <c r="D40" s="323">
        <f t="shared" si="14"/>
        <v>77.989999999999995</v>
      </c>
      <c r="E40" s="323"/>
      <c r="F40" s="312" t="str">
        <f t="shared" si="15"/>
        <v>€73.00 to €77.99</v>
      </c>
      <c r="G40" s="313">
        <f t="shared" si="0"/>
        <v>3.4299999999999997</v>
      </c>
      <c r="H40" s="314" t="str">
        <f t="shared" si="1"/>
        <v>€24</v>
      </c>
      <c r="I40" s="315" t="str">
        <f t="shared" si="20"/>
        <v>€96</v>
      </c>
      <c r="J40" s="316" t="str">
        <f t="shared" si="20"/>
        <v>€99</v>
      </c>
      <c r="K40" s="316" t="str">
        <f t="shared" si="20"/>
        <v>€102.50</v>
      </c>
      <c r="L40" s="317" t="str">
        <f t="shared" si="20"/>
        <v>€106</v>
      </c>
      <c r="M40" s="351"/>
      <c r="N40" s="318">
        <f t="shared" si="3"/>
        <v>49</v>
      </c>
      <c r="O40" s="318">
        <f t="shared" si="4"/>
        <v>53.989999999999995</v>
      </c>
      <c r="S40" s="314">
        <f t="shared" si="17"/>
        <v>24</v>
      </c>
      <c r="T40" s="315">
        <f t="shared" si="5"/>
        <v>96</v>
      </c>
      <c r="U40" s="316">
        <f t="shared" si="6"/>
        <v>99</v>
      </c>
      <c r="V40" s="316">
        <f t="shared" si="7"/>
        <v>102.5</v>
      </c>
      <c r="W40" s="317">
        <f t="shared" si="8"/>
        <v>106</v>
      </c>
      <c r="Z40" s="320"/>
      <c r="AA40" s="321"/>
      <c r="AC40" s="322">
        <f t="shared" si="18"/>
        <v>3.4299999999999997</v>
      </c>
      <c r="AD40" s="322">
        <f t="shared" si="19"/>
        <v>0</v>
      </c>
      <c r="AM40" s="321"/>
    </row>
    <row r="41" spans="1:39" x14ac:dyDescent="0.25">
      <c r="A41" t="str">
        <f t="shared" si="11"/>
        <v/>
      </c>
      <c r="B41" t="str">
        <f t="shared" si="12"/>
        <v/>
      </c>
      <c r="C41" s="323">
        <f t="shared" si="13"/>
        <v>68</v>
      </c>
      <c r="D41" s="323">
        <f t="shared" si="14"/>
        <v>72.989999999999995</v>
      </c>
      <c r="E41" s="323"/>
      <c r="F41" s="312" t="str">
        <f t="shared" si="15"/>
        <v>€68.00 to €72.99</v>
      </c>
      <c r="G41" s="313">
        <f t="shared" si="0"/>
        <v>2.7199999999999998</v>
      </c>
      <c r="H41" s="314" t="str">
        <f t="shared" si="1"/>
        <v>€19</v>
      </c>
      <c r="I41" s="315" t="str">
        <f t="shared" si="20"/>
        <v>€76</v>
      </c>
      <c r="J41" s="316" t="str">
        <f t="shared" si="20"/>
        <v>€78.50</v>
      </c>
      <c r="K41" s="316" t="str">
        <f t="shared" si="20"/>
        <v>€81.50</v>
      </c>
      <c r="L41" s="317" t="str">
        <f t="shared" si="20"/>
        <v>€84</v>
      </c>
      <c r="M41" s="351"/>
      <c r="N41" s="318">
        <f t="shared" si="3"/>
        <v>49</v>
      </c>
      <c r="O41" s="318">
        <f t="shared" si="4"/>
        <v>53.989999999999995</v>
      </c>
      <c r="S41" s="314">
        <f t="shared" si="17"/>
        <v>19</v>
      </c>
      <c r="T41" s="315">
        <f t="shared" ref="T41:T72" si="21">IFERROR(IF($G41="Nil","Nil",IF(MROUND($G41*I$5,0.5)&lt;=$G41*I$5,MROUND($G41*I$5,0.5),MROUND($G41*I$5,0.5)-0.5)),"")</f>
        <v>76</v>
      </c>
      <c r="U41" s="316">
        <f t="shared" ref="U41:U72" si="22">IFERROR(IF($G41="Nil","Nil",IF(MROUND($G41*J$5,0.5)&lt;=$G41*J$5,MROUND($G41*J$5,0.5),MROUND($G41*J$5,0.5)-0.5)),"")</f>
        <v>78.5</v>
      </c>
      <c r="V41" s="316">
        <f t="shared" ref="V41:V72" si="23">IFERROR(IF($G41="Nil","Nil",IF(MROUND($G41*K$5,0.5)&lt;=$G41*K$5,MROUND($G41*K$5,0.5),MROUND($G41*K$5,0.5)-0.5)),"")</f>
        <v>81.5</v>
      </c>
      <c r="W41" s="317">
        <f t="shared" ref="W41:W72" si="24">IFERROR(IF($G41="Nil","Nil",IF(MROUND($G41*L$5,0.5)&lt;=$G41*L$5,MROUND($G41*L$5,0.5),MROUND($G41*L$5,0.5)-0.5)),"")</f>
        <v>84</v>
      </c>
      <c r="Z41" s="320"/>
      <c r="AA41" s="321"/>
      <c r="AC41" s="322">
        <f t="shared" si="18"/>
        <v>2.7199999999999998</v>
      </c>
      <c r="AD41" s="322">
        <f t="shared" si="19"/>
        <v>0</v>
      </c>
      <c r="AM41" s="321"/>
    </row>
    <row r="42" spans="1:39" x14ac:dyDescent="0.25">
      <c r="A42" t="str">
        <f t="shared" si="11"/>
        <v/>
      </c>
      <c r="B42" t="str">
        <f t="shared" si="12"/>
        <v/>
      </c>
      <c r="C42" s="323">
        <f t="shared" si="13"/>
        <v>63</v>
      </c>
      <c r="D42" s="323">
        <f t="shared" si="14"/>
        <v>67.989999999999995</v>
      </c>
      <c r="E42" s="323"/>
      <c r="F42" s="312" t="str">
        <f t="shared" si="15"/>
        <v>€63.00 to €67.99</v>
      </c>
      <c r="G42" s="313">
        <f t="shared" si="0"/>
        <v>2</v>
      </c>
      <c r="H42" s="314" t="str">
        <f t="shared" si="1"/>
        <v>€14</v>
      </c>
      <c r="I42" s="315" t="str">
        <f t="shared" si="20"/>
        <v>€56</v>
      </c>
      <c r="J42" s="316" t="str">
        <f t="shared" si="20"/>
        <v>€58</v>
      </c>
      <c r="K42" s="316" t="str">
        <f t="shared" si="20"/>
        <v>€60</v>
      </c>
      <c r="L42" s="317" t="str">
        <f t="shared" si="20"/>
        <v>€62</v>
      </c>
      <c r="M42" s="351"/>
      <c r="N42" s="318">
        <f t="shared" si="3"/>
        <v>49</v>
      </c>
      <c r="O42" s="318">
        <f t="shared" si="4"/>
        <v>53.989999999999995</v>
      </c>
      <c r="S42" s="314">
        <f t="shared" si="17"/>
        <v>14</v>
      </c>
      <c r="T42" s="315">
        <f t="shared" si="21"/>
        <v>56</v>
      </c>
      <c r="U42" s="316">
        <f t="shared" si="22"/>
        <v>58</v>
      </c>
      <c r="V42" s="316">
        <f t="shared" si="23"/>
        <v>60</v>
      </c>
      <c r="W42" s="317">
        <f t="shared" si="24"/>
        <v>62</v>
      </c>
      <c r="Z42" s="320"/>
      <c r="AA42" s="321"/>
      <c r="AC42" s="322">
        <f t="shared" si="18"/>
        <v>2</v>
      </c>
      <c r="AD42" s="322">
        <f t="shared" si="19"/>
        <v>0</v>
      </c>
      <c r="AM42" s="321"/>
    </row>
    <row r="43" spans="1:39" x14ac:dyDescent="0.25">
      <c r="A43" t="str">
        <f t="shared" si="11"/>
        <v/>
      </c>
      <c r="B43" t="str">
        <f t="shared" si="12"/>
        <v/>
      </c>
      <c r="C43" s="323">
        <f t="shared" si="13"/>
        <v>58</v>
      </c>
      <c r="D43" s="323">
        <f t="shared" si="14"/>
        <v>62.99</v>
      </c>
      <c r="E43" s="323"/>
      <c r="F43" s="312" t="str">
        <f t="shared" si="15"/>
        <v>€58.00 to €62.99</v>
      </c>
      <c r="G43" s="313">
        <f t="shared" si="0"/>
        <v>1.29</v>
      </c>
      <c r="H43" s="314" t="str">
        <f t="shared" si="1"/>
        <v>€9</v>
      </c>
      <c r="I43" s="315" t="str">
        <f t="shared" si="20"/>
        <v>€36</v>
      </c>
      <c r="J43" s="316" t="str">
        <f t="shared" si="20"/>
        <v>€37</v>
      </c>
      <c r="K43" s="316" t="str">
        <f t="shared" si="20"/>
        <v>€38.50</v>
      </c>
      <c r="L43" s="317" t="str">
        <f t="shared" si="20"/>
        <v>€39.50</v>
      </c>
      <c r="M43" s="351"/>
      <c r="N43" s="318">
        <f t="shared" si="3"/>
        <v>49</v>
      </c>
      <c r="O43" s="318">
        <f t="shared" si="4"/>
        <v>53.99</v>
      </c>
      <c r="S43" s="314">
        <f t="shared" si="17"/>
        <v>9</v>
      </c>
      <c r="T43" s="315">
        <f t="shared" si="21"/>
        <v>36</v>
      </c>
      <c r="U43" s="316">
        <f t="shared" si="22"/>
        <v>37</v>
      </c>
      <c r="V43" s="316">
        <f t="shared" si="23"/>
        <v>38.5</v>
      </c>
      <c r="W43" s="317">
        <f t="shared" si="24"/>
        <v>39.5</v>
      </c>
      <c r="Z43" s="320"/>
      <c r="AA43" s="321"/>
      <c r="AC43" s="322">
        <f t="shared" si="18"/>
        <v>1.29</v>
      </c>
      <c r="AD43" s="322">
        <f t="shared" si="19"/>
        <v>0</v>
      </c>
      <c r="AM43" s="321"/>
    </row>
    <row r="44" spans="1:39" x14ac:dyDescent="0.25">
      <c r="A44" t="str">
        <f t="shared" si="11"/>
        <v/>
      </c>
      <c r="B44" t="str">
        <f t="shared" si="12"/>
        <v/>
      </c>
      <c r="C44" s="323">
        <f t="shared" si="13"/>
        <v>53</v>
      </c>
      <c r="D44" s="323">
        <f t="shared" si="14"/>
        <v>57.99</v>
      </c>
      <c r="E44" s="323"/>
      <c r="F44" s="312" t="str">
        <f t="shared" si="15"/>
        <v>€53.00 to €57.99</v>
      </c>
      <c r="G44" s="313">
        <f t="shared" si="0"/>
        <v>0.57999999999999996</v>
      </c>
      <c r="H44" s="314" t="str">
        <f t="shared" si="1"/>
        <v>€4</v>
      </c>
      <c r="I44" s="315" t="str">
        <f t="shared" si="20"/>
        <v>€16</v>
      </c>
      <c r="J44" s="316" t="str">
        <f t="shared" si="20"/>
        <v>€16.50</v>
      </c>
      <c r="K44" s="316" t="str">
        <f t="shared" si="20"/>
        <v>€17</v>
      </c>
      <c r="L44" s="317" t="str">
        <f t="shared" si="20"/>
        <v>€17.50</v>
      </c>
      <c r="M44" s="351"/>
      <c r="N44" s="318">
        <f t="shared" si="3"/>
        <v>49</v>
      </c>
      <c r="O44" s="318">
        <f t="shared" si="4"/>
        <v>53.99</v>
      </c>
      <c r="S44" s="314">
        <f t="shared" si="17"/>
        <v>4</v>
      </c>
      <c r="T44" s="315">
        <f t="shared" si="21"/>
        <v>16</v>
      </c>
      <c r="U44" s="316">
        <f t="shared" si="22"/>
        <v>16.5</v>
      </c>
      <c r="V44" s="316">
        <f t="shared" si="23"/>
        <v>17</v>
      </c>
      <c r="W44" s="317">
        <f t="shared" si="24"/>
        <v>17.5</v>
      </c>
      <c r="Z44" s="320"/>
      <c r="AA44" s="321"/>
      <c r="AC44" s="322">
        <f t="shared" si="18"/>
        <v>0.57999999999999996</v>
      </c>
      <c r="AD44" s="322">
        <f t="shared" si="19"/>
        <v>0</v>
      </c>
      <c r="AM44" s="321"/>
    </row>
    <row r="45" spans="1:39" ht="15.75" thickBot="1" x14ac:dyDescent="0.3">
      <c r="A45" t="str">
        <f t="shared" si="11"/>
        <v/>
      </c>
      <c r="B45" t="str">
        <f t="shared" si="12"/>
        <v/>
      </c>
      <c r="C45" s="311" t="s">
        <v>241</v>
      </c>
      <c r="D45" s="323">
        <f t="shared" si="14"/>
        <v>52.99</v>
      </c>
      <c r="E45" s="323"/>
      <c r="F45" s="324" t="str">
        <f t="shared" si="15"/>
        <v>€52.99 or any lesser amount</v>
      </c>
      <c r="G45" s="325" t="str">
        <f t="shared" si="0"/>
        <v>Nil</v>
      </c>
      <c r="H45" s="326" t="str">
        <f t="shared" si="1"/>
        <v>Nil</v>
      </c>
      <c r="I45" s="327" t="str">
        <f t="shared" si="20"/>
        <v>Nil</v>
      </c>
      <c r="J45" s="328" t="str">
        <f t="shared" si="20"/>
        <v>Nil</v>
      </c>
      <c r="K45" s="328" t="str">
        <f t="shared" si="20"/>
        <v>Nil</v>
      </c>
      <c r="L45" s="329" t="str">
        <f t="shared" si="20"/>
        <v>Nil</v>
      </c>
      <c r="M45" s="351"/>
      <c r="N45" s="318" t="str">
        <f t="shared" si="3"/>
        <v>&lt;52.99</v>
      </c>
      <c r="O45" s="318">
        <f t="shared" si="4"/>
        <v>52.99</v>
      </c>
      <c r="S45" s="314" t="str">
        <f t="shared" si="17"/>
        <v>Nil</v>
      </c>
      <c r="T45" s="315" t="str">
        <f t="shared" si="21"/>
        <v>Nil</v>
      </c>
      <c r="U45" s="316" t="str">
        <f t="shared" si="22"/>
        <v>Nil</v>
      </c>
      <c r="V45" s="316" t="str">
        <f t="shared" si="23"/>
        <v>Nil</v>
      </c>
      <c r="W45" s="317" t="str">
        <f t="shared" si="24"/>
        <v>Nil</v>
      </c>
      <c r="Z45" s="320"/>
      <c r="AA45" s="321"/>
      <c r="AC45" s="322" t="str">
        <f t="shared" si="18"/>
        <v/>
      </c>
      <c r="AD45" s="322" t="str">
        <f t="shared" si="19"/>
        <v/>
      </c>
      <c r="AM45" s="321"/>
    </row>
    <row r="46" spans="1:39" x14ac:dyDescent="0.25">
      <c r="A46" t="str">
        <f t="shared" si="11"/>
        <v/>
      </c>
      <c r="B46" t="str">
        <f t="shared" si="12"/>
        <v/>
      </c>
      <c r="C46" s="323" t="str">
        <f t="shared" ref="C46:C80" si="25">IFERROR(IF(C45-$R$3&gt;=0,C45-$R$3,""),"")</f>
        <v/>
      </c>
      <c r="D46" s="323" t="str">
        <f t="shared" si="14"/>
        <v/>
      </c>
      <c r="E46" s="323"/>
      <c r="F46" s="312" t="str">
        <f t="shared" si="15"/>
        <v/>
      </c>
      <c r="G46" s="313" t="str">
        <f t="shared" si="0"/>
        <v/>
      </c>
      <c r="H46" s="314" t="str">
        <f t="shared" si="1"/>
        <v/>
      </c>
      <c r="I46" s="315" t="str">
        <f t="shared" si="20"/>
        <v/>
      </c>
      <c r="J46" s="316" t="str">
        <f t="shared" si="20"/>
        <v/>
      </c>
      <c r="K46" s="316" t="str">
        <f t="shared" si="20"/>
        <v/>
      </c>
      <c r="L46" s="317" t="str">
        <f t="shared" si="20"/>
        <v/>
      </c>
      <c r="M46" s="351"/>
      <c r="N46" s="318" t="str">
        <f t="shared" si="3"/>
        <v/>
      </c>
      <c r="O46" s="318" t="str">
        <f t="shared" si="4"/>
        <v/>
      </c>
      <c r="S46" s="314" t="str">
        <f t="shared" si="17"/>
        <v/>
      </c>
      <c r="T46" s="315" t="str">
        <f t="shared" si="21"/>
        <v/>
      </c>
      <c r="U46" s="316" t="str">
        <f t="shared" si="22"/>
        <v/>
      </c>
      <c r="V46" s="316" t="str">
        <f t="shared" si="23"/>
        <v/>
      </c>
      <c r="W46" s="317" t="str">
        <f t="shared" si="24"/>
        <v/>
      </c>
      <c r="Z46" s="320"/>
      <c r="AA46" s="321"/>
      <c r="AC46" s="322" t="str">
        <f t="shared" si="18"/>
        <v/>
      </c>
      <c r="AD46" s="322" t="str">
        <f t="shared" si="19"/>
        <v/>
      </c>
      <c r="AM46" s="321"/>
    </row>
    <row r="47" spans="1:39" x14ac:dyDescent="0.25">
      <c r="A47" t="str">
        <f t="shared" si="11"/>
        <v/>
      </c>
      <c r="B47" t="str">
        <f t="shared" si="12"/>
        <v/>
      </c>
      <c r="C47" s="323" t="str">
        <f t="shared" si="25"/>
        <v/>
      </c>
      <c r="D47" s="323" t="str">
        <f t="shared" si="14"/>
        <v/>
      </c>
      <c r="E47" s="323"/>
      <c r="F47" s="312" t="str">
        <f t="shared" si="15"/>
        <v/>
      </c>
      <c r="G47" s="313" t="str">
        <f t="shared" si="0"/>
        <v/>
      </c>
      <c r="H47" s="314" t="str">
        <f t="shared" si="1"/>
        <v/>
      </c>
      <c r="I47" s="315" t="str">
        <f t="shared" si="20"/>
        <v/>
      </c>
      <c r="J47" s="316" t="str">
        <f t="shared" si="20"/>
        <v/>
      </c>
      <c r="K47" s="316" t="str">
        <f t="shared" si="20"/>
        <v/>
      </c>
      <c r="L47" s="317" t="str">
        <f t="shared" si="20"/>
        <v/>
      </c>
      <c r="M47" s="351"/>
      <c r="N47" s="318" t="str">
        <f t="shared" si="3"/>
        <v/>
      </c>
      <c r="O47" s="318" t="str">
        <f t="shared" si="4"/>
        <v/>
      </c>
      <c r="S47" s="314" t="str">
        <f t="shared" si="17"/>
        <v/>
      </c>
      <c r="T47" s="315" t="str">
        <f t="shared" si="21"/>
        <v/>
      </c>
      <c r="U47" s="316" t="str">
        <f t="shared" si="22"/>
        <v/>
      </c>
      <c r="V47" s="316" t="str">
        <f t="shared" si="23"/>
        <v/>
      </c>
      <c r="W47" s="317" t="str">
        <f t="shared" si="24"/>
        <v/>
      </c>
      <c r="Z47" s="320"/>
      <c r="AA47" s="321"/>
      <c r="AC47" s="322" t="str">
        <f t="shared" si="18"/>
        <v/>
      </c>
      <c r="AD47" s="322" t="str">
        <f t="shared" si="19"/>
        <v/>
      </c>
      <c r="AM47" s="321"/>
    </row>
    <row r="48" spans="1:39" x14ac:dyDescent="0.25">
      <c r="A48" t="str">
        <f t="shared" si="11"/>
        <v/>
      </c>
      <c r="B48" t="str">
        <f t="shared" si="12"/>
        <v/>
      </c>
      <c r="C48" s="323" t="str">
        <f t="shared" si="25"/>
        <v/>
      </c>
      <c r="D48" s="323" t="str">
        <f t="shared" si="14"/>
        <v/>
      </c>
      <c r="E48" s="323"/>
      <c r="F48" s="312" t="str">
        <f t="shared" si="15"/>
        <v/>
      </c>
      <c r="G48" s="313" t="str">
        <f t="shared" si="0"/>
        <v/>
      </c>
      <c r="H48" s="314" t="str">
        <f t="shared" si="1"/>
        <v/>
      </c>
      <c r="I48" s="315" t="str">
        <f t="shared" si="20"/>
        <v/>
      </c>
      <c r="J48" s="316" t="str">
        <f t="shared" si="20"/>
        <v/>
      </c>
      <c r="K48" s="316" t="str">
        <f t="shared" si="20"/>
        <v/>
      </c>
      <c r="L48" s="317" t="str">
        <f t="shared" si="20"/>
        <v/>
      </c>
      <c r="M48" s="351"/>
      <c r="N48" s="318" t="str">
        <f t="shared" si="3"/>
        <v/>
      </c>
      <c r="O48" s="318" t="str">
        <f t="shared" si="4"/>
        <v/>
      </c>
      <c r="S48" s="314" t="str">
        <f t="shared" si="17"/>
        <v/>
      </c>
      <c r="T48" s="315" t="str">
        <f t="shared" si="21"/>
        <v/>
      </c>
      <c r="U48" s="316" t="str">
        <f t="shared" si="22"/>
        <v/>
      </c>
      <c r="V48" s="316" t="str">
        <f t="shared" si="23"/>
        <v/>
      </c>
      <c r="W48" s="317" t="str">
        <f t="shared" si="24"/>
        <v/>
      </c>
      <c r="Z48" s="320"/>
      <c r="AA48" s="321"/>
      <c r="AC48" s="322" t="str">
        <f t="shared" si="18"/>
        <v/>
      </c>
      <c r="AD48" s="322" t="str">
        <f t="shared" si="19"/>
        <v/>
      </c>
      <c r="AM48" s="321"/>
    </row>
    <row r="49" spans="1:39" x14ac:dyDescent="0.25">
      <c r="A49" t="str">
        <f t="shared" si="11"/>
        <v/>
      </c>
      <c r="B49" t="str">
        <f t="shared" si="12"/>
        <v/>
      </c>
      <c r="C49" s="323" t="str">
        <f t="shared" si="25"/>
        <v/>
      </c>
      <c r="D49" s="323" t="str">
        <f t="shared" si="14"/>
        <v/>
      </c>
      <c r="E49" s="323"/>
      <c r="F49" s="312" t="str">
        <f t="shared" si="15"/>
        <v/>
      </c>
      <c r="G49" s="313" t="str">
        <f t="shared" si="0"/>
        <v/>
      </c>
      <c r="H49" s="314" t="str">
        <f t="shared" si="1"/>
        <v/>
      </c>
      <c r="I49" s="315" t="str">
        <f t="shared" si="20"/>
        <v/>
      </c>
      <c r="J49" s="316" t="str">
        <f t="shared" si="20"/>
        <v/>
      </c>
      <c r="K49" s="316" t="str">
        <f t="shared" si="20"/>
        <v/>
      </c>
      <c r="L49" s="317" t="str">
        <f t="shared" si="20"/>
        <v/>
      </c>
      <c r="M49" s="351"/>
      <c r="N49" s="318" t="str">
        <f t="shared" si="3"/>
        <v/>
      </c>
      <c r="O49" s="318" t="str">
        <f t="shared" si="4"/>
        <v/>
      </c>
      <c r="S49" s="314" t="str">
        <f t="shared" si="17"/>
        <v/>
      </c>
      <c r="T49" s="315" t="str">
        <f t="shared" si="21"/>
        <v/>
      </c>
      <c r="U49" s="316" t="str">
        <f t="shared" si="22"/>
        <v/>
      </c>
      <c r="V49" s="316" t="str">
        <f t="shared" si="23"/>
        <v/>
      </c>
      <c r="W49" s="317" t="str">
        <f t="shared" si="24"/>
        <v/>
      </c>
      <c r="Z49" s="320"/>
      <c r="AA49" s="321"/>
      <c r="AC49" s="322" t="str">
        <f t="shared" si="18"/>
        <v/>
      </c>
      <c r="AD49" s="322" t="str">
        <f t="shared" si="19"/>
        <v/>
      </c>
      <c r="AM49" s="321"/>
    </row>
    <row r="50" spans="1:39" x14ac:dyDescent="0.25">
      <c r="A50" t="str">
        <f t="shared" si="11"/>
        <v/>
      </c>
      <c r="B50" t="str">
        <f t="shared" si="12"/>
        <v/>
      </c>
      <c r="C50" s="323" t="str">
        <f t="shared" si="25"/>
        <v/>
      </c>
      <c r="D50" s="323" t="str">
        <f t="shared" si="14"/>
        <v/>
      </c>
      <c r="E50" s="323"/>
      <c r="F50" s="312" t="str">
        <f t="shared" si="15"/>
        <v/>
      </c>
      <c r="G50" s="313" t="str">
        <f t="shared" si="0"/>
        <v/>
      </c>
      <c r="H50" s="314" t="str">
        <f t="shared" si="1"/>
        <v/>
      </c>
      <c r="I50" s="315" t="str">
        <f t="shared" si="20"/>
        <v/>
      </c>
      <c r="J50" s="316" t="str">
        <f t="shared" si="20"/>
        <v/>
      </c>
      <c r="K50" s="316" t="str">
        <f t="shared" si="20"/>
        <v/>
      </c>
      <c r="L50" s="317" t="str">
        <f t="shared" si="20"/>
        <v/>
      </c>
      <c r="M50" s="351"/>
      <c r="N50" s="318" t="str">
        <f t="shared" si="3"/>
        <v/>
      </c>
      <c r="O50" s="318" t="str">
        <f t="shared" si="4"/>
        <v/>
      </c>
      <c r="S50" s="314" t="str">
        <f t="shared" si="17"/>
        <v/>
      </c>
      <c r="T50" s="315" t="str">
        <f t="shared" si="21"/>
        <v/>
      </c>
      <c r="U50" s="316" t="str">
        <f t="shared" si="22"/>
        <v/>
      </c>
      <c r="V50" s="316" t="str">
        <f t="shared" si="23"/>
        <v/>
      </c>
      <c r="W50" s="317" t="str">
        <f t="shared" si="24"/>
        <v/>
      </c>
      <c r="Z50" s="320"/>
      <c r="AA50" s="321"/>
      <c r="AC50" s="322" t="str">
        <f t="shared" si="18"/>
        <v/>
      </c>
      <c r="AD50" s="322" t="str">
        <f t="shared" si="19"/>
        <v/>
      </c>
      <c r="AM50" s="321"/>
    </row>
    <row r="51" spans="1:39" x14ac:dyDescent="0.25">
      <c r="A51" t="str">
        <f t="shared" si="11"/>
        <v/>
      </c>
      <c r="B51" t="str">
        <f t="shared" si="12"/>
        <v/>
      </c>
      <c r="C51" s="323" t="str">
        <f t="shared" si="25"/>
        <v/>
      </c>
      <c r="D51" s="323" t="str">
        <f t="shared" si="14"/>
        <v/>
      </c>
      <c r="E51" s="323"/>
      <c r="F51" s="312" t="str">
        <f t="shared" si="15"/>
        <v/>
      </c>
      <c r="G51" s="313" t="str">
        <f t="shared" si="0"/>
        <v/>
      </c>
      <c r="H51" s="314" t="str">
        <f t="shared" si="1"/>
        <v/>
      </c>
      <c r="I51" s="315" t="str">
        <f t="shared" si="20"/>
        <v/>
      </c>
      <c r="J51" s="316" t="str">
        <f t="shared" si="20"/>
        <v/>
      </c>
      <c r="K51" s="316" t="str">
        <f t="shared" si="20"/>
        <v/>
      </c>
      <c r="L51" s="317" t="str">
        <f t="shared" si="20"/>
        <v/>
      </c>
      <c r="M51" s="351"/>
      <c r="N51" s="318" t="str">
        <f t="shared" si="3"/>
        <v/>
      </c>
      <c r="O51" s="318" t="str">
        <f t="shared" si="4"/>
        <v/>
      </c>
      <c r="S51" s="314" t="str">
        <f t="shared" si="17"/>
        <v/>
      </c>
      <c r="T51" s="315" t="str">
        <f t="shared" si="21"/>
        <v/>
      </c>
      <c r="U51" s="316" t="str">
        <f t="shared" si="22"/>
        <v/>
      </c>
      <c r="V51" s="316" t="str">
        <f t="shared" si="23"/>
        <v/>
      </c>
      <c r="W51" s="317" t="str">
        <f t="shared" si="24"/>
        <v/>
      </c>
      <c r="Z51" s="320"/>
      <c r="AA51" s="321"/>
      <c r="AC51" s="322" t="str">
        <f t="shared" si="18"/>
        <v/>
      </c>
      <c r="AD51" s="322" t="str">
        <f t="shared" si="19"/>
        <v/>
      </c>
      <c r="AM51" s="321"/>
    </row>
    <row r="52" spans="1:39" x14ac:dyDescent="0.25">
      <c r="A52" t="str">
        <f t="shared" si="11"/>
        <v/>
      </c>
      <c r="B52" t="str">
        <f t="shared" si="12"/>
        <v/>
      </c>
      <c r="C52" s="323" t="str">
        <f t="shared" si="25"/>
        <v/>
      </c>
      <c r="D52" s="323" t="str">
        <f t="shared" si="14"/>
        <v/>
      </c>
      <c r="E52" s="323"/>
      <c r="F52" s="312" t="str">
        <f t="shared" si="15"/>
        <v/>
      </c>
      <c r="G52" s="313" t="str">
        <f t="shared" si="0"/>
        <v/>
      </c>
      <c r="H52" s="314" t="str">
        <f t="shared" si="1"/>
        <v/>
      </c>
      <c r="I52" s="315" t="str">
        <f t="shared" si="20"/>
        <v/>
      </c>
      <c r="J52" s="316" t="str">
        <f t="shared" si="20"/>
        <v/>
      </c>
      <c r="K52" s="316" t="str">
        <f t="shared" si="20"/>
        <v/>
      </c>
      <c r="L52" s="317" t="str">
        <f t="shared" si="20"/>
        <v/>
      </c>
      <c r="M52" s="351"/>
      <c r="N52" s="318" t="str">
        <f t="shared" si="3"/>
        <v/>
      </c>
      <c r="O52" s="318" t="str">
        <f t="shared" si="4"/>
        <v/>
      </c>
      <c r="S52" s="314" t="str">
        <f t="shared" si="17"/>
        <v/>
      </c>
      <c r="T52" s="315" t="str">
        <f t="shared" si="21"/>
        <v/>
      </c>
      <c r="U52" s="316" t="str">
        <f t="shared" si="22"/>
        <v/>
      </c>
      <c r="V52" s="316" t="str">
        <f t="shared" si="23"/>
        <v/>
      </c>
      <c r="W52" s="317" t="str">
        <f t="shared" si="24"/>
        <v/>
      </c>
      <c r="Z52" s="320"/>
      <c r="AA52" s="321"/>
      <c r="AC52" s="322" t="str">
        <f t="shared" si="18"/>
        <v/>
      </c>
      <c r="AD52" s="322" t="str">
        <f t="shared" si="19"/>
        <v/>
      </c>
      <c r="AM52" s="321"/>
    </row>
    <row r="53" spans="1:39" x14ac:dyDescent="0.25">
      <c r="A53" t="str">
        <f t="shared" si="11"/>
        <v/>
      </c>
      <c r="B53" t="str">
        <f t="shared" si="12"/>
        <v/>
      </c>
      <c r="C53" s="323" t="str">
        <f t="shared" si="25"/>
        <v/>
      </c>
      <c r="D53" s="323" t="str">
        <f t="shared" si="14"/>
        <v/>
      </c>
      <c r="E53" s="323"/>
      <c r="F53" s="312" t="str">
        <f t="shared" si="15"/>
        <v/>
      </c>
      <c r="G53" s="313" t="str">
        <f t="shared" si="0"/>
        <v/>
      </c>
      <c r="H53" s="314" t="str">
        <f t="shared" si="1"/>
        <v/>
      </c>
      <c r="I53" s="315" t="str">
        <f t="shared" si="20"/>
        <v/>
      </c>
      <c r="J53" s="316" t="str">
        <f t="shared" si="20"/>
        <v/>
      </c>
      <c r="K53" s="316" t="str">
        <f t="shared" si="20"/>
        <v/>
      </c>
      <c r="L53" s="317" t="str">
        <f t="shared" si="20"/>
        <v/>
      </c>
      <c r="M53" s="351"/>
      <c r="N53" s="318" t="str">
        <f t="shared" si="3"/>
        <v/>
      </c>
      <c r="O53" s="318" t="str">
        <f t="shared" si="4"/>
        <v/>
      </c>
      <c r="S53" s="314" t="str">
        <f t="shared" si="17"/>
        <v/>
      </c>
      <c r="T53" s="315" t="str">
        <f t="shared" si="21"/>
        <v/>
      </c>
      <c r="U53" s="316" t="str">
        <f t="shared" si="22"/>
        <v/>
      </c>
      <c r="V53" s="316" t="str">
        <f t="shared" si="23"/>
        <v/>
      </c>
      <c r="W53" s="317" t="str">
        <f t="shared" si="24"/>
        <v/>
      </c>
      <c r="Z53" s="320"/>
      <c r="AA53" s="321"/>
      <c r="AC53" s="322" t="str">
        <f t="shared" si="18"/>
        <v/>
      </c>
      <c r="AD53" s="322" t="str">
        <f t="shared" si="19"/>
        <v/>
      </c>
      <c r="AM53" s="321"/>
    </row>
    <row r="54" spans="1:39" x14ac:dyDescent="0.25">
      <c r="A54" t="str">
        <f t="shared" si="11"/>
        <v/>
      </c>
      <c r="B54" t="str">
        <f t="shared" si="12"/>
        <v/>
      </c>
      <c r="C54" s="323" t="str">
        <f t="shared" si="25"/>
        <v/>
      </c>
      <c r="D54" s="323" t="str">
        <f t="shared" si="14"/>
        <v/>
      </c>
      <c r="E54" s="323"/>
      <c r="F54" s="312" t="str">
        <f t="shared" si="15"/>
        <v/>
      </c>
      <c r="G54" s="313" t="str">
        <f t="shared" si="0"/>
        <v/>
      </c>
      <c r="H54" s="314" t="str">
        <f t="shared" si="1"/>
        <v/>
      </c>
      <c r="I54" s="315" t="str">
        <f t="shared" si="20"/>
        <v/>
      </c>
      <c r="J54" s="316" t="str">
        <f t="shared" si="20"/>
        <v/>
      </c>
      <c r="K54" s="316" t="str">
        <f t="shared" si="20"/>
        <v/>
      </c>
      <c r="L54" s="317" t="str">
        <f t="shared" si="20"/>
        <v/>
      </c>
      <c r="M54" s="351"/>
      <c r="N54" s="318" t="str">
        <f t="shared" si="3"/>
        <v/>
      </c>
      <c r="O54" s="318" t="str">
        <f t="shared" si="4"/>
        <v/>
      </c>
      <c r="S54" s="314" t="str">
        <f t="shared" si="17"/>
        <v/>
      </c>
      <c r="T54" s="315" t="str">
        <f t="shared" si="21"/>
        <v/>
      </c>
      <c r="U54" s="316" t="str">
        <f t="shared" si="22"/>
        <v/>
      </c>
      <c r="V54" s="316" t="str">
        <f t="shared" si="23"/>
        <v/>
      </c>
      <c r="W54" s="317" t="str">
        <f t="shared" si="24"/>
        <v/>
      </c>
      <c r="Z54" s="320"/>
      <c r="AA54" s="321"/>
      <c r="AC54" s="322" t="str">
        <f t="shared" si="18"/>
        <v/>
      </c>
      <c r="AD54" s="322" t="str">
        <f t="shared" si="19"/>
        <v/>
      </c>
      <c r="AM54" s="321"/>
    </row>
    <row r="55" spans="1:39" x14ac:dyDescent="0.25">
      <c r="A55" t="str">
        <f t="shared" si="11"/>
        <v/>
      </c>
      <c r="B55" t="str">
        <f t="shared" si="12"/>
        <v/>
      </c>
      <c r="C55" s="323" t="str">
        <f t="shared" si="25"/>
        <v/>
      </c>
      <c r="D55" s="323" t="str">
        <f t="shared" si="14"/>
        <v/>
      </c>
      <c r="E55" s="323"/>
      <c r="F55" s="312" t="str">
        <f t="shared" si="15"/>
        <v/>
      </c>
      <c r="G55" s="313" t="str">
        <f t="shared" si="0"/>
        <v/>
      </c>
      <c r="H55" s="314" t="str">
        <f t="shared" si="1"/>
        <v/>
      </c>
      <c r="I55" s="315" t="str">
        <f t="shared" si="20"/>
        <v/>
      </c>
      <c r="J55" s="316" t="str">
        <f t="shared" si="20"/>
        <v/>
      </c>
      <c r="K55" s="316" t="str">
        <f t="shared" si="20"/>
        <v/>
      </c>
      <c r="L55" s="317" t="str">
        <f t="shared" si="20"/>
        <v/>
      </c>
      <c r="M55" s="351"/>
      <c r="N55" s="318" t="str">
        <f t="shared" si="3"/>
        <v/>
      </c>
      <c r="O55" s="318" t="str">
        <f t="shared" si="4"/>
        <v/>
      </c>
      <c r="S55" s="314" t="str">
        <f t="shared" si="17"/>
        <v/>
      </c>
      <c r="T55" s="315" t="str">
        <f t="shared" si="21"/>
        <v/>
      </c>
      <c r="U55" s="316" t="str">
        <f t="shared" si="22"/>
        <v/>
      </c>
      <c r="V55" s="316" t="str">
        <f t="shared" si="23"/>
        <v/>
      </c>
      <c r="W55" s="317" t="str">
        <f t="shared" si="24"/>
        <v/>
      </c>
      <c r="Z55" s="320"/>
      <c r="AA55" s="321"/>
      <c r="AC55" s="322" t="str">
        <f t="shared" si="18"/>
        <v/>
      </c>
      <c r="AD55" s="322" t="str">
        <f t="shared" si="19"/>
        <v/>
      </c>
      <c r="AM55" s="321"/>
    </row>
    <row r="56" spans="1:39" x14ac:dyDescent="0.25">
      <c r="A56" t="str">
        <f t="shared" si="11"/>
        <v/>
      </c>
      <c r="B56" t="str">
        <f t="shared" si="12"/>
        <v/>
      </c>
      <c r="C56" s="323" t="str">
        <f t="shared" si="25"/>
        <v/>
      </c>
      <c r="D56" s="323" t="str">
        <f t="shared" si="14"/>
        <v/>
      </c>
      <c r="E56" s="323"/>
      <c r="F56" s="312" t="str">
        <f t="shared" si="15"/>
        <v/>
      </c>
      <c r="G56" s="313" t="str">
        <f t="shared" si="0"/>
        <v/>
      </c>
      <c r="H56" s="314" t="str">
        <f t="shared" si="1"/>
        <v/>
      </c>
      <c r="I56" s="315" t="str">
        <f t="shared" si="20"/>
        <v/>
      </c>
      <c r="J56" s="316" t="str">
        <f t="shared" si="20"/>
        <v/>
      </c>
      <c r="K56" s="316" t="str">
        <f t="shared" si="20"/>
        <v/>
      </c>
      <c r="L56" s="317" t="str">
        <f t="shared" si="20"/>
        <v/>
      </c>
      <c r="M56" s="351"/>
      <c r="N56" s="318" t="str">
        <f t="shared" si="3"/>
        <v/>
      </c>
      <c r="O56" s="318" t="str">
        <f t="shared" si="4"/>
        <v/>
      </c>
      <c r="S56" s="314" t="str">
        <f t="shared" si="17"/>
        <v/>
      </c>
      <c r="T56" s="315" t="str">
        <f t="shared" si="21"/>
        <v/>
      </c>
      <c r="U56" s="316" t="str">
        <f t="shared" si="22"/>
        <v/>
      </c>
      <c r="V56" s="316" t="str">
        <f t="shared" si="23"/>
        <v/>
      </c>
      <c r="W56" s="317" t="str">
        <f t="shared" si="24"/>
        <v/>
      </c>
      <c r="Z56" s="320"/>
      <c r="AA56" s="321"/>
      <c r="AC56" s="322" t="str">
        <f t="shared" si="18"/>
        <v/>
      </c>
      <c r="AD56" s="322" t="str">
        <f t="shared" si="19"/>
        <v/>
      </c>
      <c r="AM56" s="321"/>
    </row>
    <row r="57" spans="1:39" x14ac:dyDescent="0.25">
      <c r="A57" t="str">
        <f t="shared" si="11"/>
        <v/>
      </c>
      <c r="B57" t="str">
        <f t="shared" si="12"/>
        <v/>
      </c>
      <c r="C57" s="323" t="str">
        <f t="shared" si="25"/>
        <v/>
      </c>
      <c r="D57" s="323" t="str">
        <f t="shared" si="14"/>
        <v/>
      </c>
      <c r="E57" s="323"/>
      <c r="F57" s="312" t="str">
        <f t="shared" si="15"/>
        <v/>
      </c>
      <c r="G57" s="313" t="str">
        <f t="shared" si="0"/>
        <v/>
      </c>
      <c r="H57" s="314" t="str">
        <f t="shared" si="1"/>
        <v/>
      </c>
      <c r="I57" s="315" t="str">
        <f t="shared" si="20"/>
        <v/>
      </c>
      <c r="J57" s="316" t="str">
        <f t="shared" si="20"/>
        <v/>
      </c>
      <c r="K57" s="316" t="str">
        <f t="shared" si="20"/>
        <v/>
      </c>
      <c r="L57" s="317" t="str">
        <f t="shared" si="20"/>
        <v/>
      </c>
      <c r="M57" s="351"/>
      <c r="N57" s="318" t="str">
        <f t="shared" si="3"/>
        <v/>
      </c>
      <c r="O57" s="318" t="str">
        <f t="shared" si="4"/>
        <v/>
      </c>
      <c r="S57" s="314" t="str">
        <f t="shared" si="17"/>
        <v/>
      </c>
      <c r="T57" s="315" t="str">
        <f t="shared" si="21"/>
        <v/>
      </c>
      <c r="U57" s="316" t="str">
        <f t="shared" si="22"/>
        <v/>
      </c>
      <c r="V57" s="316" t="str">
        <f t="shared" si="23"/>
        <v/>
      </c>
      <c r="W57" s="317" t="str">
        <f t="shared" si="24"/>
        <v/>
      </c>
      <c r="Z57" s="320"/>
      <c r="AA57" s="321"/>
      <c r="AC57" s="322" t="str">
        <f t="shared" si="18"/>
        <v/>
      </c>
      <c r="AD57" s="322" t="str">
        <f t="shared" si="19"/>
        <v/>
      </c>
      <c r="AM57" s="321"/>
    </row>
    <row r="58" spans="1:39" x14ac:dyDescent="0.25">
      <c r="A58" t="str">
        <f t="shared" si="11"/>
        <v/>
      </c>
      <c r="B58" t="str">
        <f t="shared" si="12"/>
        <v/>
      </c>
      <c r="C58" s="323" t="str">
        <f t="shared" si="25"/>
        <v/>
      </c>
      <c r="D58" s="323" t="str">
        <f t="shared" si="14"/>
        <v/>
      </c>
      <c r="E58" s="323"/>
      <c r="F58" s="312" t="str">
        <f t="shared" si="15"/>
        <v/>
      </c>
      <c r="G58" s="313" t="str">
        <f t="shared" si="0"/>
        <v/>
      </c>
      <c r="H58" s="314" t="str">
        <f t="shared" si="1"/>
        <v/>
      </c>
      <c r="I58" s="315" t="str">
        <f t="shared" si="20"/>
        <v/>
      </c>
      <c r="J58" s="316" t="str">
        <f t="shared" si="20"/>
        <v/>
      </c>
      <c r="K58" s="316" t="str">
        <f t="shared" si="20"/>
        <v/>
      </c>
      <c r="L58" s="317" t="str">
        <f t="shared" si="20"/>
        <v/>
      </c>
      <c r="M58" s="351"/>
      <c r="N58" s="318" t="str">
        <f t="shared" si="3"/>
        <v/>
      </c>
      <c r="O58" s="318" t="str">
        <f t="shared" si="4"/>
        <v/>
      </c>
      <c r="S58" s="314" t="str">
        <f t="shared" si="17"/>
        <v/>
      </c>
      <c r="T58" s="315" t="str">
        <f t="shared" si="21"/>
        <v/>
      </c>
      <c r="U58" s="316" t="str">
        <f t="shared" si="22"/>
        <v/>
      </c>
      <c r="V58" s="316" t="str">
        <f t="shared" si="23"/>
        <v/>
      </c>
      <c r="W58" s="317" t="str">
        <f t="shared" si="24"/>
        <v/>
      </c>
      <c r="Z58" s="320"/>
      <c r="AA58" s="321"/>
      <c r="AC58" s="322" t="str">
        <f t="shared" si="18"/>
        <v/>
      </c>
      <c r="AD58" s="322" t="str">
        <f t="shared" si="19"/>
        <v/>
      </c>
      <c r="AM58" s="321"/>
    </row>
    <row r="59" spans="1:39" x14ac:dyDescent="0.25">
      <c r="A59" t="str">
        <f t="shared" si="11"/>
        <v/>
      </c>
      <c r="B59" t="str">
        <f t="shared" si="12"/>
        <v/>
      </c>
      <c r="C59" s="323" t="str">
        <f t="shared" si="25"/>
        <v/>
      </c>
      <c r="D59" s="323" t="str">
        <f t="shared" si="14"/>
        <v/>
      </c>
      <c r="E59" s="323"/>
      <c r="F59" s="312" t="str">
        <f t="shared" si="15"/>
        <v/>
      </c>
      <c r="G59" s="313" t="str">
        <f t="shared" si="0"/>
        <v/>
      </c>
      <c r="H59" s="314" t="str">
        <f t="shared" si="1"/>
        <v/>
      </c>
      <c r="I59" s="315" t="str">
        <f t="shared" si="20"/>
        <v/>
      </c>
      <c r="J59" s="316" t="str">
        <f t="shared" si="20"/>
        <v/>
      </c>
      <c r="K59" s="316" t="str">
        <f t="shared" si="20"/>
        <v/>
      </c>
      <c r="L59" s="317" t="str">
        <f t="shared" si="20"/>
        <v/>
      </c>
      <c r="M59" s="351"/>
      <c r="N59" s="318" t="str">
        <f t="shared" si="3"/>
        <v/>
      </c>
      <c r="O59" s="318" t="str">
        <f t="shared" si="4"/>
        <v/>
      </c>
      <c r="S59" s="314" t="str">
        <f t="shared" si="17"/>
        <v/>
      </c>
      <c r="T59" s="315" t="str">
        <f t="shared" si="21"/>
        <v/>
      </c>
      <c r="U59" s="316" t="str">
        <f t="shared" si="22"/>
        <v/>
      </c>
      <c r="V59" s="316" t="str">
        <f t="shared" si="23"/>
        <v/>
      </c>
      <c r="W59" s="317" t="str">
        <f t="shared" si="24"/>
        <v/>
      </c>
      <c r="Z59" s="320"/>
      <c r="AA59" s="321"/>
      <c r="AC59" s="322" t="str">
        <f t="shared" si="18"/>
        <v/>
      </c>
      <c r="AD59" s="322" t="str">
        <f t="shared" si="19"/>
        <v/>
      </c>
      <c r="AM59" s="321"/>
    </row>
    <row r="60" spans="1:39" x14ac:dyDescent="0.25">
      <c r="A60" t="str">
        <f t="shared" si="11"/>
        <v/>
      </c>
      <c r="B60" t="str">
        <f t="shared" si="12"/>
        <v/>
      </c>
      <c r="C60" s="323" t="str">
        <f t="shared" si="25"/>
        <v/>
      </c>
      <c r="D60" s="323" t="str">
        <f t="shared" si="14"/>
        <v/>
      </c>
      <c r="E60" s="323"/>
      <c r="F60" s="312" t="str">
        <f t="shared" si="15"/>
        <v/>
      </c>
      <c r="G60" s="313" t="str">
        <f t="shared" si="0"/>
        <v/>
      </c>
      <c r="H60" s="314" t="str">
        <f>IFERROR(IF(S60="Nil","Nil",TEXT(S60,IF(S60=ROUND(S60,0),"€###","€0.00"))),"")</f>
        <v/>
      </c>
      <c r="I60" s="315" t="str">
        <f t="shared" si="20"/>
        <v/>
      </c>
      <c r="J60" s="316" t="str">
        <f t="shared" si="20"/>
        <v/>
      </c>
      <c r="K60" s="316" t="str">
        <f t="shared" si="20"/>
        <v/>
      </c>
      <c r="L60" s="317" t="str">
        <f t="shared" si="20"/>
        <v/>
      </c>
      <c r="M60" s="351"/>
      <c r="N60" s="318" t="str">
        <f t="shared" si="3"/>
        <v/>
      </c>
      <c r="O60" s="318" t="str">
        <f t="shared" si="4"/>
        <v/>
      </c>
      <c r="S60" s="314" t="str">
        <f t="shared" si="17"/>
        <v/>
      </c>
      <c r="T60" s="315" t="str">
        <f t="shared" si="21"/>
        <v/>
      </c>
      <c r="U60" s="316" t="str">
        <f t="shared" si="22"/>
        <v/>
      </c>
      <c r="V60" s="316" t="str">
        <f t="shared" si="23"/>
        <v/>
      </c>
      <c r="W60" s="317" t="str">
        <f t="shared" si="24"/>
        <v/>
      </c>
      <c r="Z60" s="320"/>
      <c r="AA60" s="321"/>
      <c r="AC60" s="322" t="str">
        <f t="shared" si="18"/>
        <v/>
      </c>
      <c r="AD60" s="322" t="str">
        <f t="shared" si="19"/>
        <v/>
      </c>
      <c r="AM60" s="321"/>
    </row>
    <row r="61" spans="1:39" x14ac:dyDescent="0.25">
      <c r="A61" t="str">
        <f t="shared" si="11"/>
        <v/>
      </c>
      <c r="B61" t="str">
        <f t="shared" si="12"/>
        <v/>
      </c>
      <c r="C61" s="323" t="str">
        <f t="shared" si="25"/>
        <v/>
      </c>
      <c r="D61" s="323" t="str">
        <f t="shared" si="14"/>
        <v/>
      </c>
      <c r="E61" s="323"/>
      <c r="F61" s="312" t="str">
        <f t="shared" si="15"/>
        <v/>
      </c>
      <c r="G61" s="313" t="str">
        <f t="shared" si="0"/>
        <v/>
      </c>
      <c r="H61" s="314" t="str">
        <f t="shared" si="1"/>
        <v/>
      </c>
      <c r="I61" s="315" t="str">
        <f t="shared" si="20"/>
        <v/>
      </c>
      <c r="J61" s="316" t="str">
        <f t="shared" si="20"/>
        <v/>
      </c>
      <c r="K61" s="316" t="str">
        <f t="shared" si="20"/>
        <v/>
      </c>
      <c r="L61" s="317" t="str">
        <f t="shared" si="20"/>
        <v/>
      </c>
      <c r="M61" s="351"/>
      <c r="N61" s="318" t="str">
        <f t="shared" si="3"/>
        <v/>
      </c>
      <c r="O61" s="318" t="str">
        <f t="shared" si="4"/>
        <v/>
      </c>
      <c r="S61" s="314" t="str">
        <f t="shared" si="17"/>
        <v/>
      </c>
      <c r="T61" s="315" t="str">
        <f t="shared" si="21"/>
        <v/>
      </c>
      <c r="U61" s="316" t="str">
        <f t="shared" si="22"/>
        <v/>
      </c>
      <c r="V61" s="316" t="str">
        <f t="shared" si="23"/>
        <v/>
      </c>
      <c r="W61" s="317" t="str">
        <f t="shared" si="24"/>
        <v/>
      </c>
      <c r="Z61" s="320"/>
      <c r="AA61" s="321"/>
      <c r="AC61" s="322" t="str">
        <f t="shared" si="18"/>
        <v/>
      </c>
      <c r="AD61" s="322" t="str">
        <f t="shared" si="19"/>
        <v/>
      </c>
      <c r="AM61" s="321"/>
    </row>
    <row r="62" spans="1:39" x14ac:dyDescent="0.25">
      <c r="A62" t="str">
        <f t="shared" si="11"/>
        <v/>
      </c>
      <c r="B62" t="str">
        <f t="shared" si="12"/>
        <v/>
      </c>
      <c r="C62" s="323" t="str">
        <f t="shared" si="25"/>
        <v/>
      </c>
      <c r="D62" s="323" t="str">
        <f t="shared" si="14"/>
        <v/>
      </c>
      <c r="E62" s="323"/>
      <c r="F62" s="312" t="str">
        <f t="shared" si="15"/>
        <v/>
      </c>
      <c r="G62" s="313" t="str">
        <f t="shared" si="0"/>
        <v/>
      </c>
      <c r="H62" s="314" t="str">
        <f t="shared" si="1"/>
        <v/>
      </c>
      <c r="I62" s="315" t="str">
        <f t="shared" si="20"/>
        <v/>
      </c>
      <c r="J62" s="316" t="str">
        <f t="shared" si="20"/>
        <v/>
      </c>
      <c r="K62" s="316" t="str">
        <f t="shared" si="20"/>
        <v/>
      </c>
      <c r="L62" s="317" t="str">
        <f t="shared" si="20"/>
        <v/>
      </c>
      <c r="M62" s="351"/>
      <c r="N62" s="318" t="str">
        <f t="shared" si="3"/>
        <v/>
      </c>
      <c r="O62" s="318" t="str">
        <f t="shared" si="4"/>
        <v/>
      </c>
      <c r="S62" s="314" t="str">
        <f t="shared" si="17"/>
        <v/>
      </c>
      <c r="T62" s="315" t="str">
        <f t="shared" si="21"/>
        <v/>
      </c>
      <c r="U62" s="316" t="str">
        <f t="shared" si="22"/>
        <v/>
      </c>
      <c r="V62" s="316" t="str">
        <f t="shared" si="23"/>
        <v/>
      </c>
      <c r="W62" s="317" t="str">
        <f t="shared" si="24"/>
        <v/>
      </c>
      <c r="Z62" s="320"/>
      <c r="AA62" s="321"/>
      <c r="AC62" s="322" t="str">
        <f t="shared" si="18"/>
        <v/>
      </c>
      <c r="AD62" s="322" t="str">
        <f t="shared" si="19"/>
        <v/>
      </c>
      <c r="AM62" s="321"/>
    </row>
    <row r="63" spans="1:39" x14ac:dyDescent="0.25">
      <c r="A63" t="str">
        <f t="shared" si="11"/>
        <v/>
      </c>
      <c r="B63" t="str">
        <f t="shared" si="12"/>
        <v/>
      </c>
      <c r="C63" s="323" t="str">
        <f t="shared" si="25"/>
        <v/>
      </c>
      <c r="D63" s="323" t="str">
        <f t="shared" si="14"/>
        <v/>
      </c>
      <c r="E63" s="323"/>
      <c r="F63" s="312" t="str">
        <f t="shared" si="15"/>
        <v/>
      </c>
      <c r="G63" s="313" t="str">
        <f t="shared" si="0"/>
        <v/>
      </c>
      <c r="H63" s="314" t="str">
        <f t="shared" si="1"/>
        <v/>
      </c>
      <c r="I63" s="315" t="str">
        <f t="shared" si="20"/>
        <v/>
      </c>
      <c r="J63" s="316" t="str">
        <f t="shared" si="20"/>
        <v/>
      </c>
      <c r="K63" s="316" t="str">
        <f t="shared" si="20"/>
        <v/>
      </c>
      <c r="L63" s="317" t="str">
        <f t="shared" si="20"/>
        <v/>
      </c>
      <c r="M63" s="351"/>
      <c r="N63" s="318" t="str">
        <f t="shared" si="3"/>
        <v/>
      </c>
      <c r="O63" s="318" t="str">
        <f t="shared" si="4"/>
        <v/>
      </c>
      <c r="S63" s="314" t="str">
        <f t="shared" si="17"/>
        <v/>
      </c>
      <c r="T63" s="315" t="str">
        <f t="shared" si="21"/>
        <v/>
      </c>
      <c r="U63" s="316" t="str">
        <f t="shared" si="22"/>
        <v/>
      </c>
      <c r="V63" s="316" t="str">
        <f t="shared" si="23"/>
        <v/>
      </c>
      <c r="W63" s="317" t="str">
        <f t="shared" si="24"/>
        <v/>
      </c>
      <c r="Z63" s="320"/>
      <c r="AA63" s="321"/>
      <c r="AC63" s="322" t="str">
        <f t="shared" si="18"/>
        <v/>
      </c>
      <c r="AD63" s="322" t="str">
        <f t="shared" si="19"/>
        <v/>
      </c>
      <c r="AM63" s="321"/>
    </row>
    <row r="64" spans="1:39" x14ac:dyDescent="0.25">
      <c r="A64" t="str">
        <f t="shared" si="11"/>
        <v/>
      </c>
      <c r="B64" t="str">
        <f t="shared" si="12"/>
        <v/>
      </c>
      <c r="C64" s="323" t="str">
        <f t="shared" si="25"/>
        <v/>
      </c>
      <c r="D64" s="323" t="str">
        <f t="shared" si="14"/>
        <v/>
      </c>
      <c r="E64" s="323"/>
      <c r="F64" s="312" t="str">
        <f t="shared" si="15"/>
        <v/>
      </c>
      <c r="G64" s="313" t="str">
        <f t="shared" si="0"/>
        <v/>
      </c>
      <c r="H64" s="314" t="str">
        <f t="shared" si="1"/>
        <v/>
      </c>
      <c r="I64" s="315" t="str">
        <f t="shared" si="20"/>
        <v/>
      </c>
      <c r="J64" s="316" t="str">
        <f t="shared" si="20"/>
        <v/>
      </c>
      <c r="K64" s="316" t="str">
        <f t="shared" si="20"/>
        <v/>
      </c>
      <c r="L64" s="317" t="str">
        <f t="shared" si="20"/>
        <v/>
      </c>
      <c r="M64" s="351"/>
      <c r="N64" s="318" t="str">
        <f t="shared" si="3"/>
        <v/>
      </c>
      <c r="O64" s="318" t="str">
        <f t="shared" si="4"/>
        <v/>
      </c>
      <c r="S64" s="314" t="str">
        <f t="shared" si="17"/>
        <v/>
      </c>
      <c r="T64" s="315" t="str">
        <f t="shared" si="21"/>
        <v/>
      </c>
      <c r="U64" s="316" t="str">
        <f t="shared" si="22"/>
        <v/>
      </c>
      <c r="V64" s="316" t="str">
        <f t="shared" si="23"/>
        <v/>
      </c>
      <c r="W64" s="317" t="str">
        <f t="shared" si="24"/>
        <v/>
      </c>
      <c r="Z64" s="320"/>
      <c r="AA64" s="321"/>
      <c r="AC64" s="322" t="str">
        <f t="shared" si="18"/>
        <v/>
      </c>
      <c r="AD64" s="322" t="str">
        <f t="shared" si="19"/>
        <v/>
      </c>
      <c r="AM64" s="321"/>
    </row>
    <row r="65" spans="1:39" x14ac:dyDescent="0.25">
      <c r="A65" t="str">
        <f t="shared" si="11"/>
        <v/>
      </c>
      <c r="B65" t="str">
        <f t="shared" si="12"/>
        <v/>
      </c>
      <c r="C65" s="323" t="str">
        <f t="shared" si="25"/>
        <v/>
      </c>
      <c r="D65" s="323" t="str">
        <f t="shared" si="14"/>
        <v/>
      </c>
      <c r="E65" s="323"/>
      <c r="F65" s="312" t="str">
        <f t="shared" si="15"/>
        <v/>
      </c>
      <c r="G65" s="313" t="str">
        <f t="shared" si="0"/>
        <v/>
      </c>
      <c r="H65" s="314" t="str">
        <f t="shared" si="1"/>
        <v/>
      </c>
      <c r="I65" s="315" t="str">
        <f t="shared" si="20"/>
        <v/>
      </c>
      <c r="J65" s="316" t="str">
        <f t="shared" si="20"/>
        <v/>
      </c>
      <c r="K65" s="316" t="str">
        <f t="shared" si="20"/>
        <v/>
      </c>
      <c r="L65" s="317" t="str">
        <f t="shared" si="20"/>
        <v/>
      </c>
      <c r="M65" s="351"/>
      <c r="N65" s="318" t="str">
        <f t="shared" si="3"/>
        <v/>
      </c>
      <c r="O65" s="318" t="str">
        <f t="shared" si="4"/>
        <v/>
      </c>
      <c r="S65" s="314" t="str">
        <f t="shared" si="17"/>
        <v/>
      </c>
      <c r="T65" s="315" t="str">
        <f t="shared" si="21"/>
        <v/>
      </c>
      <c r="U65" s="316" t="str">
        <f t="shared" si="22"/>
        <v/>
      </c>
      <c r="V65" s="316" t="str">
        <f t="shared" si="23"/>
        <v/>
      </c>
      <c r="W65" s="317" t="str">
        <f t="shared" si="24"/>
        <v/>
      </c>
      <c r="Z65" s="320"/>
      <c r="AA65" s="321"/>
      <c r="AC65" s="322" t="str">
        <f t="shared" si="18"/>
        <v/>
      </c>
      <c r="AD65" s="322" t="str">
        <f t="shared" si="19"/>
        <v/>
      </c>
      <c r="AM65" s="321"/>
    </row>
    <row r="66" spans="1:39" x14ac:dyDescent="0.25">
      <c r="A66" t="str">
        <f t="shared" si="11"/>
        <v/>
      </c>
      <c r="B66" t="str">
        <f t="shared" si="12"/>
        <v/>
      </c>
      <c r="C66" s="323" t="str">
        <f t="shared" si="25"/>
        <v/>
      </c>
      <c r="D66" s="323" t="str">
        <f t="shared" si="14"/>
        <v/>
      </c>
      <c r="E66" s="323"/>
      <c r="F66" s="312" t="str">
        <f t="shared" si="15"/>
        <v/>
      </c>
      <c r="G66" s="313" t="str">
        <f t="shared" si="0"/>
        <v/>
      </c>
      <c r="H66" s="314" t="str">
        <f t="shared" si="1"/>
        <v/>
      </c>
      <c r="I66" s="315" t="str">
        <f t="shared" si="20"/>
        <v/>
      </c>
      <c r="J66" s="316" t="str">
        <f t="shared" si="20"/>
        <v/>
      </c>
      <c r="K66" s="316" t="str">
        <f t="shared" si="20"/>
        <v/>
      </c>
      <c r="L66" s="317" t="str">
        <f t="shared" si="20"/>
        <v/>
      </c>
      <c r="M66" s="351"/>
      <c r="N66" s="318" t="str">
        <f t="shared" si="3"/>
        <v/>
      </c>
      <c r="O66" s="318" t="str">
        <f t="shared" si="4"/>
        <v/>
      </c>
      <c r="S66" s="314" t="str">
        <f t="shared" si="17"/>
        <v/>
      </c>
      <c r="T66" s="315" t="str">
        <f t="shared" si="21"/>
        <v/>
      </c>
      <c r="U66" s="316" t="str">
        <f t="shared" si="22"/>
        <v/>
      </c>
      <c r="V66" s="316" t="str">
        <f t="shared" si="23"/>
        <v/>
      </c>
      <c r="W66" s="317" t="str">
        <f t="shared" si="24"/>
        <v/>
      </c>
      <c r="Z66" s="320"/>
      <c r="AA66" s="321"/>
      <c r="AC66" s="322" t="str">
        <f t="shared" si="18"/>
        <v/>
      </c>
      <c r="AD66" s="322" t="str">
        <f t="shared" si="19"/>
        <v/>
      </c>
      <c r="AM66" s="321"/>
    </row>
    <row r="67" spans="1:39" x14ac:dyDescent="0.25">
      <c r="A67" t="str">
        <f t="shared" si="11"/>
        <v/>
      </c>
      <c r="B67" t="str">
        <f t="shared" si="12"/>
        <v/>
      </c>
      <c r="C67" s="323" t="str">
        <f t="shared" si="25"/>
        <v/>
      </c>
      <c r="D67" s="323" t="str">
        <f t="shared" si="14"/>
        <v/>
      </c>
      <c r="E67" s="323"/>
      <c r="F67" s="312" t="str">
        <f t="shared" si="15"/>
        <v/>
      </c>
      <c r="G67" s="313" t="str">
        <f t="shared" si="0"/>
        <v/>
      </c>
      <c r="H67" s="314" t="str">
        <f t="shared" si="1"/>
        <v/>
      </c>
      <c r="I67" s="315" t="str">
        <f t="shared" si="20"/>
        <v/>
      </c>
      <c r="J67" s="316" t="str">
        <f t="shared" si="20"/>
        <v/>
      </c>
      <c r="K67" s="316" t="str">
        <f t="shared" si="20"/>
        <v/>
      </c>
      <c r="L67" s="317" t="str">
        <f t="shared" si="20"/>
        <v/>
      </c>
      <c r="M67" s="351"/>
      <c r="N67" s="318" t="str">
        <f t="shared" si="3"/>
        <v/>
      </c>
      <c r="O67" s="318" t="str">
        <f t="shared" si="4"/>
        <v/>
      </c>
      <c r="S67" s="314" t="str">
        <f t="shared" si="17"/>
        <v/>
      </c>
      <c r="T67" s="315" t="str">
        <f t="shared" si="21"/>
        <v/>
      </c>
      <c r="U67" s="316" t="str">
        <f t="shared" si="22"/>
        <v/>
      </c>
      <c r="V67" s="316" t="str">
        <f t="shared" si="23"/>
        <v/>
      </c>
      <c r="W67" s="317" t="str">
        <f t="shared" si="24"/>
        <v/>
      </c>
      <c r="Z67" s="320"/>
      <c r="AA67" s="321"/>
      <c r="AC67" s="322" t="str">
        <f t="shared" si="18"/>
        <v/>
      </c>
      <c r="AD67" s="322" t="str">
        <f t="shared" si="19"/>
        <v/>
      </c>
      <c r="AM67" s="321"/>
    </row>
    <row r="68" spans="1:39" x14ac:dyDescent="0.25">
      <c r="A68" t="str">
        <f t="shared" si="11"/>
        <v/>
      </c>
      <c r="B68" t="str">
        <f t="shared" si="12"/>
        <v/>
      </c>
      <c r="C68" s="323" t="str">
        <f t="shared" si="25"/>
        <v/>
      </c>
      <c r="D68" s="323" t="str">
        <f t="shared" si="14"/>
        <v/>
      </c>
      <c r="E68" s="323"/>
      <c r="F68" s="312" t="str">
        <f t="shared" si="15"/>
        <v/>
      </c>
      <c r="G68" s="313" t="str">
        <f t="shared" si="0"/>
        <v/>
      </c>
      <c r="H68" s="314" t="str">
        <f t="shared" si="1"/>
        <v/>
      </c>
      <c r="I68" s="315" t="str">
        <f t="shared" si="20"/>
        <v/>
      </c>
      <c r="J68" s="316" t="str">
        <f t="shared" si="20"/>
        <v/>
      </c>
      <c r="K68" s="316" t="str">
        <f t="shared" si="20"/>
        <v/>
      </c>
      <c r="L68" s="317" t="str">
        <f t="shared" si="20"/>
        <v/>
      </c>
      <c r="M68" s="351"/>
      <c r="N68" s="318" t="str">
        <f t="shared" si="3"/>
        <v/>
      </c>
      <c r="O68" s="318" t="str">
        <f t="shared" si="4"/>
        <v/>
      </c>
      <c r="S68" s="314" t="str">
        <f t="shared" si="17"/>
        <v/>
      </c>
      <c r="T68" s="315" t="str">
        <f t="shared" si="21"/>
        <v/>
      </c>
      <c r="U68" s="316" t="str">
        <f t="shared" si="22"/>
        <v/>
      </c>
      <c r="V68" s="316" t="str">
        <f t="shared" si="23"/>
        <v/>
      </c>
      <c r="W68" s="317" t="str">
        <f t="shared" si="24"/>
        <v/>
      </c>
      <c r="Z68" s="320"/>
      <c r="AA68" s="321"/>
      <c r="AC68" s="322" t="str">
        <f t="shared" si="18"/>
        <v/>
      </c>
      <c r="AD68" s="322" t="str">
        <f t="shared" si="19"/>
        <v/>
      </c>
      <c r="AM68" s="321"/>
    </row>
    <row r="69" spans="1:39" x14ac:dyDescent="0.25">
      <c r="A69" t="str">
        <f t="shared" si="11"/>
        <v/>
      </c>
      <c r="B69" t="str">
        <f t="shared" si="12"/>
        <v/>
      </c>
      <c r="C69" s="323" t="str">
        <f t="shared" si="25"/>
        <v/>
      </c>
      <c r="D69" s="323" t="str">
        <f t="shared" si="14"/>
        <v/>
      </c>
      <c r="E69" s="323"/>
      <c r="F69" s="312" t="str">
        <f t="shared" si="15"/>
        <v/>
      </c>
      <c r="G69" s="313" t="str">
        <f t="shared" si="0"/>
        <v/>
      </c>
      <c r="H69" s="314" t="str">
        <f t="shared" si="1"/>
        <v/>
      </c>
      <c r="I69" s="315" t="str">
        <f t="shared" si="20"/>
        <v/>
      </c>
      <c r="J69" s="316" t="str">
        <f t="shared" si="20"/>
        <v/>
      </c>
      <c r="K69" s="316" t="str">
        <f t="shared" si="20"/>
        <v/>
      </c>
      <c r="L69" s="317" t="str">
        <f t="shared" si="20"/>
        <v/>
      </c>
      <c r="M69" s="351"/>
      <c r="N69" s="318" t="str">
        <f t="shared" si="3"/>
        <v/>
      </c>
      <c r="O69" s="318" t="str">
        <f t="shared" si="4"/>
        <v/>
      </c>
      <c r="S69" s="314" t="str">
        <f t="shared" si="17"/>
        <v/>
      </c>
      <c r="T69" s="315" t="str">
        <f t="shared" si="21"/>
        <v/>
      </c>
      <c r="U69" s="316" t="str">
        <f t="shared" si="22"/>
        <v/>
      </c>
      <c r="V69" s="316" t="str">
        <f t="shared" si="23"/>
        <v/>
      </c>
      <c r="W69" s="317" t="str">
        <f t="shared" si="24"/>
        <v/>
      </c>
      <c r="Z69" s="320"/>
      <c r="AA69" s="321"/>
      <c r="AC69" s="322" t="str">
        <f t="shared" si="18"/>
        <v/>
      </c>
      <c r="AD69" s="322" t="str">
        <f t="shared" si="19"/>
        <v/>
      </c>
      <c r="AM69" s="321"/>
    </row>
    <row r="70" spans="1:39" x14ac:dyDescent="0.25">
      <c r="A70" t="str">
        <f t="shared" si="11"/>
        <v/>
      </c>
      <c r="B70" t="str">
        <f t="shared" si="12"/>
        <v/>
      </c>
      <c r="C70" s="323" t="str">
        <f t="shared" si="25"/>
        <v/>
      </c>
      <c r="D70" s="323" t="str">
        <f t="shared" si="14"/>
        <v/>
      </c>
      <c r="E70" s="323"/>
      <c r="F70" s="312" t="str">
        <f t="shared" si="15"/>
        <v/>
      </c>
      <c r="G70" s="313" t="str">
        <f t="shared" si="0"/>
        <v/>
      </c>
      <c r="H70" s="314" t="str">
        <f t="shared" si="1"/>
        <v/>
      </c>
      <c r="I70" s="315" t="str">
        <f t="shared" si="20"/>
        <v/>
      </c>
      <c r="J70" s="316" t="str">
        <f t="shared" si="20"/>
        <v/>
      </c>
      <c r="K70" s="316" t="str">
        <f t="shared" si="20"/>
        <v/>
      </c>
      <c r="L70" s="317" t="str">
        <f t="shared" si="20"/>
        <v/>
      </c>
      <c r="M70" s="351"/>
      <c r="N70" s="318" t="str">
        <f t="shared" si="3"/>
        <v/>
      </c>
      <c r="O70" s="318" t="str">
        <f t="shared" si="4"/>
        <v/>
      </c>
      <c r="S70" s="314" t="str">
        <f t="shared" si="17"/>
        <v/>
      </c>
      <c r="T70" s="315" t="str">
        <f t="shared" si="21"/>
        <v/>
      </c>
      <c r="U70" s="316" t="str">
        <f t="shared" si="22"/>
        <v/>
      </c>
      <c r="V70" s="316" t="str">
        <f t="shared" si="23"/>
        <v/>
      </c>
      <c r="W70" s="317" t="str">
        <f t="shared" si="24"/>
        <v/>
      </c>
      <c r="Z70" s="320"/>
      <c r="AA70" s="321"/>
      <c r="AC70" s="322" t="str">
        <f t="shared" si="18"/>
        <v/>
      </c>
      <c r="AD70" s="322" t="str">
        <f t="shared" si="19"/>
        <v/>
      </c>
      <c r="AM70" s="321"/>
    </row>
    <row r="71" spans="1:39" x14ac:dyDescent="0.25">
      <c r="A71" t="str">
        <f t="shared" si="11"/>
        <v/>
      </c>
      <c r="B71" t="str">
        <f t="shared" si="12"/>
        <v/>
      </c>
      <c r="C71" s="323" t="str">
        <f t="shared" si="25"/>
        <v/>
      </c>
      <c r="D71" s="323" t="str">
        <f t="shared" si="14"/>
        <v/>
      </c>
      <c r="E71" s="323"/>
      <c r="F71" s="312" t="str">
        <f t="shared" si="15"/>
        <v/>
      </c>
      <c r="G71" s="313" t="str">
        <f t="shared" si="0"/>
        <v/>
      </c>
      <c r="H71" s="314" t="str">
        <f t="shared" si="1"/>
        <v/>
      </c>
      <c r="I71" s="315" t="str">
        <f t="shared" si="20"/>
        <v/>
      </c>
      <c r="J71" s="316" t="str">
        <f t="shared" si="20"/>
        <v/>
      </c>
      <c r="K71" s="316" t="str">
        <f t="shared" si="20"/>
        <v/>
      </c>
      <c r="L71" s="317" t="str">
        <f t="shared" si="20"/>
        <v/>
      </c>
      <c r="M71" s="351"/>
      <c r="N71" s="318" t="str">
        <f t="shared" si="3"/>
        <v/>
      </c>
      <c r="O71" s="318" t="str">
        <f t="shared" si="4"/>
        <v/>
      </c>
      <c r="S71" s="314" t="str">
        <f t="shared" si="17"/>
        <v/>
      </c>
      <c r="T71" s="315" t="str">
        <f t="shared" si="21"/>
        <v/>
      </c>
      <c r="U71" s="316" t="str">
        <f t="shared" si="22"/>
        <v/>
      </c>
      <c r="V71" s="316" t="str">
        <f t="shared" si="23"/>
        <v/>
      </c>
      <c r="W71" s="317" t="str">
        <f t="shared" si="24"/>
        <v/>
      </c>
      <c r="Z71" s="320"/>
      <c r="AA71" s="321"/>
      <c r="AC71" s="322" t="str">
        <f t="shared" si="18"/>
        <v/>
      </c>
      <c r="AD71" s="322" t="str">
        <f t="shared" si="19"/>
        <v/>
      </c>
      <c r="AM71" s="321"/>
    </row>
    <row r="72" spans="1:39" x14ac:dyDescent="0.25">
      <c r="A72" t="str">
        <f t="shared" si="11"/>
        <v/>
      </c>
      <c r="B72" t="str">
        <f t="shared" si="12"/>
        <v/>
      </c>
      <c r="C72" s="323" t="str">
        <f t="shared" si="25"/>
        <v/>
      </c>
      <c r="D72" s="323" t="str">
        <f t="shared" si="14"/>
        <v/>
      </c>
      <c r="E72" s="323"/>
      <c r="F72" s="312" t="str">
        <f t="shared" si="15"/>
        <v/>
      </c>
      <c r="G72" s="313" t="str">
        <f t="shared" si="0"/>
        <v/>
      </c>
      <c r="H72" s="314" t="str">
        <f t="shared" si="1"/>
        <v/>
      </c>
      <c r="I72" s="315" t="str">
        <f t="shared" si="20"/>
        <v/>
      </c>
      <c r="J72" s="316" t="str">
        <f t="shared" si="20"/>
        <v/>
      </c>
      <c r="K72" s="316" t="str">
        <f t="shared" si="20"/>
        <v/>
      </c>
      <c r="L72" s="317" t="str">
        <f t="shared" si="20"/>
        <v/>
      </c>
      <c r="M72" s="351"/>
      <c r="N72" s="318" t="str">
        <f t="shared" si="3"/>
        <v/>
      </c>
      <c r="O72" s="318" t="str">
        <f t="shared" si="4"/>
        <v/>
      </c>
      <c r="S72" s="314" t="str">
        <f t="shared" si="17"/>
        <v/>
      </c>
      <c r="T72" s="315" t="str">
        <f t="shared" si="21"/>
        <v/>
      </c>
      <c r="U72" s="316" t="str">
        <f t="shared" si="22"/>
        <v/>
      </c>
      <c r="V72" s="316" t="str">
        <f t="shared" si="23"/>
        <v/>
      </c>
      <c r="W72" s="317" t="str">
        <f t="shared" si="24"/>
        <v/>
      </c>
      <c r="Z72" s="320"/>
      <c r="AA72" s="321"/>
      <c r="AC72" s="322" t="str">
        <f t="shared" si="18"/>
        <v/>
      </c>
      <c r="AD72" s="322" t="str">
        <f t="shared" si="19"/>
        <v/>
      </c>
      <c r="AM72" s="321"/>
    </row>
    <row r="73" spans="1:39" x14ac:dyDescent="0.25">
      <c r="A73" t="str">
        <f t="shared" si="11"/>
        <v/>
      </c>
      <c r="B73" t="str">
        <f t="shared" si="12"/>
        <v/>
      </c>
      <c r="C73" s="323" t="str">
        <f t="shared" si="25"/>
        <v/>
      </c>
      <c r="D73" s="323" t="str">
        <f t="shared" si="14"/>
        <v/>
      </c>
      <c r="E73" s="323"/>
      <c r="F73" s="312" t="str">
        <f t="shared" si="15"/>
        <v/>
      </c>
      <c r="G73" s="313" t="str">
        <f t="shared" ref="G73:G136" si="26">IFERROR(IF(S73="Nil","Nil",ROUNDUP(ROUND(S73/7, 3),2)),"")</f>
        <v/>
      </c>
      <c r="H73" s="314" t="str">
        <f t="shared" ref="H73:H136" si="27">IFERROR(IF(S73="Nil","Nil",TEXT(S73,IF(S73=ROUND(S73,0),"€###","€0.00"))),"")</f>
        <v/>
      </c>
      <c r="I73" s="315" t="str">
        <f t="shared" si="20"/>
        <v/>
      </c>
      <c r="J73" s="316" t="str">
        <f t="shared" si="20"/>
        <v/>
      </c>
      <c r="K73" s="316" t="str">
        <f t="shared" si="20"/>
        <v/>
      </c>
      <c r="L73" s="317" t="str">
        <f t="shared" si="20"/>
        <v/>
      </c>
      <c r="M73" s="351"/>
      <c r="N73" s="318" t="str">
        <f t="shared" ref="N73:N136" si="28">IFERROR(IF(C73="--","&lt;"&amp;D73,C73-IF(OR($H73="Nil",$H73=""),0,$H73)),"")</f>
        <v/>
      </c>
      <c r="O73" s="318" t="str">
        <f t="shared" ref="O73:O136" si="29">IFERROR(IF(D73="--","&gt; €"&amp;N73,D73-IF(OR($H73="Nil",$H73=""),0,$H73)),"")</f>
        <v/>
      </c>
      <c r="S73" s="314" t="str">
        <f t="shared" si="17"/>
        <v/>
      </c>
      <c r="T73" s="315" t="str">
        <f t="shared" ref="T73:T104" si="30">IFERROR(IF($G73="Nil","Nil",IF(MROUND($G73*I$5,0.5)&lt;=$G73*I$5,MROUND($G73*I$5,0.5),MROUND($G73*I$5,0.5)-0.5)),"")</f>
        <v/>
      </c>
      <c r="U73" s="316" t="str">
        <f t="shared" ref="U73:U104" si="31">IFERROR(IF($G73="Nil","Nil",IF(MROUND($G73*J$5,0.5)&lt;=$G73*J$5,MROUND($G73*J$5,0.5),MROUND($G73*J$5,0.5)-0.5)),"")</f>
        <v/>
      </c>
      <c r="V73" s="316" t="str">
        <f t="shared" ref="V73:V104" si="32">IFERROR(IF($G73="Nil","Nil",IF(MROUND($G73*K$5,0.5)&lt;=$G73*K$5,MROUND($G73*K$5,0.5),MROUND($G73*K$5,0.5)-0.5)),"")</f>
        <v/>
      </c>
      <c r="W73" s="317" t="str">
        <f t="shared" ref="W73:W104" si="33">IFERROR(IF($G73="Nil","Nil",IF(MROUND($G73*L$5,0.5)&lt;=$G73*L$5,MROUND($G73*L$5,0.5),MROUND($G73*L$5,0.5)-0.5)),"")</f>
        <v/>
      </c>
      <c r="Z73" s="320"/>
      <c r="AA73" s="321"/>
      <c r="AC73" s="322" t="str">
        <f t="shared" si="18"/>
        <v/>
      </c>
      <c r="AD73" s="322" t="str">
        <f t="shared" si="19"/>
        <v/>
      </c>
      <c r="AM73" s="321"/>
    </row>
    <row r="74" spans="1:39" x14ac:dyDescent="0.25">
      <c r="A74" t="str">
        <f t="shared" ref="A74:A137" si="34">IFERROR(
                      IF(
                            AND($B74&lt;&gt;$W$3,$B74=$W$2,$C74&lt;=$X$2,$D74&gt;=$X$2),
                              IF(RIGHT($F74,LEN("or any greater amount"))="or any greater amount",$W$3,""),""),"")</f>
        <v/>
      </c>
      <c r="B74" t="str">
        <f t="shared" ref="B74:B137" si="35">IFERROR(
                      IF(
                            AND($C74&lt;=$X$2,$D74&gt;=$X$2),$W$2,
                              IF(RIGHT($F74,LEN("or any greater amount"))="or any greater amount",$W$3,"")),"")</f>
        <v/>
      </c>
      <c r="C74" s="323" t="str">
        <f t="shared" si="25"/>
        <v/>
      </c>
      <c r="D74" s="323" t="str">
        <f t="shared" ref="D74:D137" si="36">IFERROR(IF(C73-0.01&gt;=0,C73-0.01,""),"")</f>
        <v/>
      </c>
      <c r="E74" s="323"/>
      <c r="F74" s="312" t="str">
        <f t="shared" ref="F74:F137" si="37">IFERROR(IF(AND(C74="",D74=""),"",IF(C74="--",TEXT(D74,IF(D74=ROUND(D74,0),"€###.00","€##.00"))&amp;" or any lesser amount",IF(D74="--",TEXT(C74,IF(C74=ROUND(C74,0),"€###.00","€##.00"))&amp;" or any greater amount",TEXT(C74,IF(C74=ROUND(C74,0),"€###.00","€##.00"))&amp;" to "&amp;TEXT(D74,IF(D74=ROUND(D74,0),"€###.00","€##.00"))))),"")</f>
        <v/>
      </c>
      <c r="G74" s="313" t="str">
        <f t="shared" si="26"/>
        <v/>
      </c>
      <c r="H74" s="314" t="str">
        <f t="shared" si="27"/>
        <v/>
      </c>
      <c r="I74" s="315" t="str">
        <f t="shared" si="20"/>
        <v/>
      </c>
      <c r="J74" s="316" t="str">
        <f t="shared" si="20"/>
        <v/>
      </c>
      <c r="K74" s="316" t="str">
        <f t="shared" si="20"/>
        <v/>
      </c>
      <c r="L74" s="317" t="str">
        <f t="shared" si="20"/>
        <v/>
      </c>
      <c r="M74" s="351"/>
      <c r="N74" s="318" t="str">
        <f t="shared" si="28"/>
        <v/>
      </c>
      <c r="O74" s="318" t="str">
        <f t="shared" si="29"/>
        <v/>
      </c>
      <c r="S74" s="314" t="str">
        <f t="shared" ref="S74:S137" si="38">IFERROR(IF(S73&lt;=$R$3,"Nil",S73-$R$3),"")</f>
        <v/>
      </c>
      <c r="T74" s="315" t="str">
        <f t="shared" si="30"/>
        <v/>
      </c>
      <c r="U74" s="316" t="str">
        <f t="shared" si="31"/>
        <v/>
      </c>
      <c r="V74" s="316" t="str">
        <f t="shared" si="32"/>
        <v/>
      </c>
      <c r="W74" s="317" t="str">
        <f t="shared" si="33"/>
        <v/>
      </c>
      <c r="Z74" s="320"/>
      <c r="AA74" s="321"/>
      <c r="AC74" s="322" t="str">
        <f t="shared" ref="AC74:AC137" si="39">IFERROR(ROUNDUP(ROUND(S74/7, 3),2),"")</f>
        <v/>
      </c>
      <c r="AD74" s="322" t="str">
        <f t="shared" ref="AD74:AD137" si="40">IFERROR(ROUND(AC74-G74,2),"")</f>
        <v/>
      </c>
      <c r="AM74" s="321"/>
    </row>
    <row r="75" spans="1:39" x14ac:dyDescent="0.25">
      <c r="A75" t="str">
        <f t="shared" si="34"/>
        <v/>
      </c>
      <c r="B75" t="str">
        <f t="shared" si="35"/>
        <v/>
      </c>
      <c r="C75" s="323" t="str">
        <f t="shared" si="25"/>
        <v/>
      </c>
      <c r="D75" s="323" t="str">
        <f t="shared" si="36"/>
        <v/>
      </c>
      <c r="E75" s="323"/>
      <c r="F75" s="312" t="str">
        <f t="shared" si="37"/>
        <v/>
      </c>
      <c r="G75" s="313" t="str">
        <f t="shared" si="26"/>
        <v/>
      </c>
      <c r="H75" s="314" t="str">
        <f t="shared" si="27"/>
        <v/>
      </c>
      <c r="I75" s="315" t="str">
        <f t="shared" si="20"/>
        <v/>
      </c>
      <c r="J75" s="316" t="str">
        <f t="shared" si="20"/>
        <v/>
      </c>
      <c r="K75" s="316" t="str">
        <f t="shared" si="20"/>
        <v/>
      </c>
      <c r="L75" s="317" t="str">
        <f t="shared" si="20"/>
        <v/>
      </c>
      <c r="M75" s="351"/>
      <c r="N75" s="318" t="str">
        <f t="shared" si="28"/>
        <v/>
      </c>
      <c r="O75" s="318" t="str">
        <f t="shared" si="29"/>
        <v/>
      </c>
      <c r="S75" s="314" t="str">
        <f t="shared" si="38"/>
        <v/>
      </c>
      <c r="T75" s="315" t="str">
        <f t="shared" si="30"/>
        <v/>
      </c>
      <c r="U75" s="316" t="str">
        <f t="shared" si="31"/>
        <v/>
      </c>
      <c r="V75" s="316" t="str">
        <f t="shared" si="32"/>
        <v/>
      </c>
      <c r="W75" s="317" t="str">
        <f t="shared" si="33"/>
        <v/>
      </c>
      <c r="Z75" s="320"/>
      <c r="AA75" s="321"/>
      <c r="AC75" s="322" t="str">
        <f t="shared" si="39"/>
        <v/>
      </c>
      <c r="AD75" s="322" t="str">
        <f t="shared" si="40"/>
        <v/>
      </c>
      <c r="AM75" s="321"/>
    </row>
    <row r="76" spans="1:39" x14ac:dyDescent="0.25">
      <c r="A76" t="str">
        <f t="shared" si="34"/>
        <v/>
      </c>
      <c r="B76" t="str">
        <f t="shared" si="35"/>
        <v/>
      </c>
      <c r="C76" s="323" t="str">
        <f t="shared" si="25"/>
        <v/>
      </c>
      <c r="D76" s="323" t="str">
        <f t="shared" si="36"/>
        <v/>
      </c>
      <c r="E76" s="323"/>
      <c r="F76" s="312" t="str">
        <f t="shared" si="37"/>
        <v/>
      </c>
      <c r="G76" s="313" t="str">
        <f t="shared" si="26"/>
        <v/>
      </c>
      <c r="H76" s="314" t="str">
        <f t="shared" si="27"/>
        <v/>
      </c>
      <c r="I76" s="315" t="str">
        <f t="shared" si="20"/>
        <v/>
      </c>
      <c r="J76" s="316" t="str">
        <f t="shared" si="20"/>
        <v/>
      </c>
      <c r="K76" s="316" t="str">
        <f t="shared" si="20"/>
        <v/>
      </c>
      <c r="L76" s="317" t="str">
        <f t="shared" si="20"/>
        <v/>
      </c>
      <c r="M76" s="351"/>
      <c r="N76" s="318" t="str">
        <f t="shared" si="28"/>
        <v/>
      </c>
      <c r="O76" s="318" t="str">
        <f t="shared" si="29"/>
        <v/>
      </c>
      <c r="S76" s="314" t="str">
        <f t="shared" si="38"/>
        <v/>
      </c>
      <c r="T76" s="315" t="str">
        <f t="shared" si="30"/>
        <v/>
      </c>
      <c r="U76" s="316" t="str">
        <f t="shared" si="31"/>
        <v/>
      </c>
      <c r="V76" s="316" t="str">
        <f t="shared" si="32"/>
        <v/>
      </c>
      <c r="W76" s="317" t="str">
        <f t="shared" si="33"/>
        <v/>
      </c>
      <c r="Z76" s="320"/>
      <c r="AA76" s="321"/>
      <c r="AC76" s="322" t="str">
        <f t="shared" si="39"/>
        <v/>
      </c>
      <c r="AD76" s="322" t="str">
        <f t="shared" si="40"/>
        <v/>
      </c>
      <c r="AM76" s="321"/>
    </row>
    <row r="77" spans="1:39" x14ac:dyDescent="0.25">
      <c r="A77" t="str">
        <f t="shared" si="34"/>
        <v/>
      </c>
      <c r="B77" t="str">
        <f t="shared" si="35"/>
        <v/>
      </c>
      <c r="C77" s="323" t="str">
        <f t="shared" si="25"/>
        <v/>
      </c>
      <c r="D77" s="323" t="str">
        <f t="shared" si="36"/>
        <v/>
      </c>
      <c r="E77" s="323"/>
      <c r="F77" s="312" t="str">
        <f t="shared" si="37"/>
        <v/>
      </c>
      <c r="G77" s="313" t="str">
        <f t="shared" si="26"/>
        <v/>
      </c>
      <c r="H77" s="314" t="str">
        <f t="shared" si="27"/>
        <v/>
      </c>
      <c r="I77" s="315" t="str">
        <f t="shared" si="20"/>
        <v/>
      </c>
      <c r="J77" s="316" t="str">
        <f t="shared" si="20"/>
        <v/>
      </c>
      <c r="K77" s="316" t="str">
        <f t="shared" si="20"/>
        <v/>
      </c>
      <c r="L77" s="317" t="str">
        <f t="shared" si="20"/>
        <v/>
      </c>
      <c r="M77" s="351"/>
      <c r="N77" s="318" t="str">
        <f t="shared" si="28"/>
        <v/>
      </c>
      <c r="O77" s="318" t="str">
        <f t="shared" si="29"/>
        <v/>
      </c>
      <c r="S77" s="314" t="str">
        <f t="shared" si="38"/>
        <v/>
      </c>
      <c r="T77" s="315" t="str">
        <f t="shared" si="30"/>
        <v/>
      </c>
      <c r="U77" s="316" t="str">
        <f t="shared" si="31"/>
        <v/>
      </c>
      <c r="V77" s="316" t="str">
        <f t="shared" si="32"/>
        <v/>
      </c>
      <c r="W77" s="317" t="str">
        <f t="shared" si="33"/>
        <v/>
      </c>
      <c r="Z77" s="320"/>
      <c r="AA77" s="321"/>
      <c r="AC77" s="322" t="str">
        <f t="shared" si="39"/>
        <v/>
      </c>
      <c r="AD77" s="322" t="str">
        <f t="shared" si="40"/>
        <v/>
      </c>
      <c r="AM77" s="321"/>
    </row>
    <row r="78" spans="1:39" x14ac:dyDescent="0.25">
      <c r="A78" t="str">
        <f t="shared" si="34"/>
        <v/>
      </c>
      <c r="B78" t="str">
        <f t="shared" si="35"/>
        <v/>
      </c>
      <c r="C78" s="323" t="str">
        <f t="shared" si="25"/>
        <v/>
      </c>
      <c r="D78" s="323" t="str">
        <f t="shared" si="36"/>
        <v/>
      </c>
      <c r="E78" s="323"/>
      <c r="F78" s="312" t="str">
        <f t="shared" si="37"/>
        <v/>
      </c>
      <c r="G78" s="313" t="str">
        <f t="shared" si="26"/>
        <v/>
      </c>
      <c r="H78" s="314" t="str">
        <f t="shared" si="27"/>
        <v/>
      </c>
      <c r="I78" s="315" t="str">
        <f t="shared" si="20"/>
        <v/>
      </c>
      <c r="J78" s="316" t="str">
        <f t="shared" si="20"/>
        <v/>
      </c>
      <c r="K78" s="316" t="str">
        <f t="shared" si="20"/>
        <v/>
      </c>
      <c r="L78" s="317" t="str">
        <f t="shared" si="20"/>
        <v/>
      </c>
      <c r="M78" s="351"/>
      <c r="N78" s="318" t="str">
        <f t="shared" si="28"/>
        <v/>
      </c>
      <c r="O78" s="318" t="str">
        <f t="shared" si="29"/>
        <v/>
      </c>
      <c r="S78" s="314" t="str">
        <f t="shared" si="38"/>
        <v/>
      </c>
      <c r="T78" s="315" t="str">
        <f t="shared" si="30"/>
        <v/>
      </c>
      <c r="U78" s="316" t="str">
        <f t="shared" si="31"/>
        <v/>
      </c>
      <c r="V78" s="316" t="str">
        <f t="shared" si="32"/>
        <v/>
      </c>
      <c r="W78" s="317" t="str">
        <f t="shared" si="33"/>
        <v/>
      </c>
      <c r="Z78" s="320"/>
      <c r="AA78" s="321"/>
      <c r="AC78" s="322" t="str">
        <f t="shared" si="39"/>
        <v/>
      </c>
      <c r="AD78" s="322" t="str">
        <f t="shared" si="40"/>
        <v/>
      </c>
      <c r="AM78" s="321"/>
    </row>
    <row r="79" spans="1:39" x14ac:dyDescent="0.25">
      <c r="A79" t="str">
        <f t="shared" si="34"/>
        <v/>
      </c>
      <c r="B79" t="str">
        <f t="shared" si="35"/>
        <v/>
      </c>
      <c r="C79" s="323" t="str">
        <f t="shared" si="25"/>
        <v/>
      </c>
      <c r="D79" s="323" t="str">
        <f t="shared" si="36"/>
        <v/>
      </c>
      <c r="E79" s="323"/>
      <c r="F79" s="312" t="str">
        <f t="shared" si="37"/>
        <v/>
      </c>
      <c r="G79" s="313" t="str">
        <f t="shared" si="26"/>
        <v/>
      </c>
      <c r="H79" s="314" t="str">
        <f t="shared" si="27"/>
        <v/>
      </c>
      <c r="I79" s="315" t="str">
        <f t="shared" si="20"/>
        <v/>
      </c>
      <c r="J79" s="316" t="str">
        <f t="shared" si="20"/>
        <v/>
      </c>
      <c r="K79" s="316" t="str">
        <f t="shared" si="20"/>
        <v/>
      </c>
      <c r="L79" s="317" t="str">
        <f t="shared" si="20"/>
        <v/>
      </c>
      <c r="M79" s="351"/>
      <c r="N79" s="318" t="str">
        <f t="shared" si="28"/>
        <v/>
      </c>
      <c r="O79" s="318" t="str">
        <f t="shared" si="29"/>
        <v/>
      </c>
      <c r="S79" s="314" t="str">
        <f t="shared" si="38"/>
        <v/>
      </c>
      <c r="T79" s="315" t="str">
        <f t="shared" si="30"/>
        <v/>
      </c>
      <c r="U79" s="316" t="str">
        <f t="shared" si="31"/>
        <v/>
      </c>
      <c r="V79" s="316" t="str">
        <f t="shared" si="32"/>
        <v/>
      </c>
      <c r="W79" s="317" t="str">
        <f t="shared" si="33"/>
        <v/>
      </c>
      <c r="Z79" s="320"/>
      <c r="AA79" s="321"/>
      <c r="AC79" s="322" t="str">
        <f t="shared" si="39"/>
        <v/>
      </c>
      <c r="AD79" s="322" t="str">
        <f t="shared" si="40"/>
        <v/>
      </c>
      <c r="AM79" s="321"/>
    </row>
    <row r="80" spans="1:39" x14ac:dyDescent="0.25">
      <c r="A80" t="str">
        <f t="shared" si="34"/>
        <v/>
      </c>
      <c r="B80" t="str">
        <f t="shared" si="35"/>
        <v/>
      </c>
      <c r="C80" s="323" t="str">
        <f t="shared" si="25"/>
        <v/>
      </c>
      <c r="D80" s="323" t="str">
        <f t="shared" si="36"/>
        <v/>
      </c>
      <c r="E80" s="323"/>
      <c r="F80" s="312" t="str">
        <f t="shared" si="37"/>
        <v/>
      </c>
      <c r="G80" s="313" t="str">
        <f t="shared" si="26"/>
        <v/>
      </c>
      <c r="H80" s="314" t="str">
        <f t="shared" si="27"/>
        <v/>
      </c>
      <c r="I80" s="315" t="str">
        <f t="shared" si="20"/>
        <v/>
      </c>
      <c r="J80" s="316" t="str">
        <f t="shared" si="20"/>
        <v/>
      </c>
      <c r="K80" s="316" t="str">
        <f t="shared" si="20"/>
        <v/>
      </c>
      <c r="L80" s="317" t="str">
        <f t="shared" si="20"/>
        <v/>
      </c>
      <c r="M80" s="351"/>
      <c r="N80" s="318" t="str">
        <f t="shared" si="28"/>
        <v/>
      </c>
      <c r="O80" s="318" t="str">
        <f t="shared" si="29"/>
        <v/>
      </c>
      <c r="S80" s="314" t="str">
        <f t="shared" si="38"/>
        <v/>
      </c>
      <c r="T80" s="315" t="str">
        <f t="shared" si="30"/>
        <v/>
      </c>
      <c r="U80" s="316" t="str">
        <f t="shared" si="31"/>
        <v/>
      </c>
      <c r="V80" s="316" t="str">
        <f t="shared" si="32"/>
        <v/>
      </c>
      <c r="W80" s="317" t="str">
        <f t="shared" si="33"/>
        <v/>
      </c>
      <c r="Z80" s="320"/>
      <c r="AA80" s="321"/>
      <c r="AC80" s="322" t="str">
        <f t="shared" si="39"/>
        <v/>
      </c>
      <c r="AD80" s="322" t="str">
        <f t="shared" si="40"/>
        <v/>
      </c>
      <c r="AM80" s="321"/>
    </row>
    <row r="81" spans="1:39" x14ac:dyDescent="0.25">
      <c r="A81" t="str">
        <f t="shared" si="34"/>
        <v/>
      </c>
      <c r="B81" t="str">
        <f t="shared" si="35"/>
        <v/>
      </c>
      <c r="C81" s="311" t="s">
        <v>241</v>
      </c>
      <c r="D81" s="323" t="str">
        <f t="shared" si="36"/>
        <v/>
      </c>
      <c r="E81" s="323"/>
      <c r="F81" s="312" t="str">
        <f t="shared" si="37"/>
        <v/>
      </c>
      <c r="G81" s="313" t="str">
        <f t="shared" si="26"/>
        <v/>
      </c>
      <c r="H81" s="314" t="str">
        <f t="shared" si="27"/>
        <v/>
      </c>
      <c r="I81" s="315" t="str">
        <f t="shared" si="20"/>
        <v/>
      </c>
      <c r="J81" s="316" t="str">
        <f t="shared" si="20"/>
        <v/>
      </c>
      <c r="K81" s="316" t="str">
        <f t="shared" si="20"/>
        <v/>
      </c>
      <c r="L81" s="317" t="str">
        <f t="shared" si="20"/>
        <v/>
      </c>
      <c r="M81" s="351"/>
      <c r="N81" s="318" t="str">
        <f t="shared" si="28"/>
        <v>&lt;</v>
      </c>
      <c r="O81" s="318" t="str">
        <f t="shared" si="29"/>
        <v/>
      </c>
      <c r="S81" s="314" t="str">
        <f t="shared" si="38"/>
        <v/>
      </c>
      <c r="T81" s="315" t="str">
        <f t="shared" si="30"/>
        <v/>
      </c>
      <c r="U81" s="316" t="str">
        <f t="shared" si="31"/>
        <v/>
      </c>
      <c r="V81" s="316" t="str">
        <f t="shared" si="32"/>
        <v/>
      </c>
      <c r="W81" s="317" t="str">
        <f t="shared" si="33"/>
        <v/>
      </c>
      <c r="Z81" s="320"/>
      <c r="AA81" s="321"/>
      <c r="AC81" s="322" t="str">
        <f t="shared" si="39"/>
        <v/>
      </c>
      <c r="AD81" s="322" t="str">
        <f t="shared" si="40"/>
        <v/>
      </c>
      <c r="AM81" s="321"/>
    </row>
    <row r="82" spans="1:39" x14ac:dyDescent="0.25">
      <c r="A82" t="str">
        <f t="shared" si="34"/>
        <v/>
      </c>
      <c r="B82" t="str">
        <f t="shared" si="35"/>
        <v/>
      </c>
      <c r="C82" s="323" t="str">
        <f t="shared" ref="C82:C145" si="41">IFERROR(IF(C81-$R$3&gt;=0,C81-$R$3,""),"")</f>
        <v/>
      </c>
      <c r="D82" s="323" t="str">
        <f t="shared" si="36"/>
        <v/>
      </c>
      <c r="E82" s="323"/>
      <c r="F82" s="312" t="str">
        <f t="shared" si="37"/>
        <v/>
      </c>
      <c r="G82" s="313" t="str">
        <f t="shared" si="26"/>
        <v/>
      </c>
      <c r="H82" s="314" t="str">
        <f t="shared" si="27"/>
        <v/>
      </c>
      <c r="I82" s="315" t="str">
        <f t="shared" si="20"/>
        <v/>
      </c>
      <c r="J82" s="316" t="str">
        <f t="shared" si="20"/>
        <v/>
      </c>
      <c r="K82" s="316" t="str">
        <f t="shared" si="20"/>
        <v/>
      </c>
      <c r="L82" s="317" t="str">
        <f t="shared" si="20"/>
        <v/>
      </c>
      <c r="M82" s="351"/>
      <c r="N82" s="318" t="str">
        <f t="shared" si="28"/>
        <v/>
      </c>
      <c r="O82" s="318" t="str">
        <f t="shared" si="29"/>
        <v/>
      </c>
      <c r="S82" s="314" t="str">
        <f t="shared" si="38"/>
        <v/>
      </c>
      <c r="T82" s="315" t="str">
        <f t="shared" si="30"/>
        <v/>
      </c>
      <c r="U82" s="316" t="str">
        <f t="shared" si="31"/>
        <v/>
      </c>
      <c r="V82" s="316" t="str">
        <f t="shared" si="32"/>
        <v/>
      </c>
      <c r="W82" s="317" t="str">
        <f t="shared" si="33"/>
        <v/>
      </c>
      <c r="Z82" s="320"/>
      <c r="AA82" s="321"/>
      <c r="AC82" s="322" t="str">
        <f t="shared" si="39"/>
        <v/>
      </c>
      <c r="AD82" s="322" t="str">
        <f t="shared" si="40"/>
        <v/>
      </c>
      <c r="AM82" s="321"/>
    </row>
    <row r="83" spans="1:39" x14ac:dyDescent="0.25">
      <c r="A83" t="str">
        <f t="shared" si="34"/>
        <v/>
      </c>
      <c r="B83" t="str">
        <f t="shared" si="35"/>
        <v/>
      </c>
      <c r="C83" s="323" t="str">
        <f t="shared" si="41"/>
        <v/>
      </c>
      <c r="D83" s="323" t="str">
        <f t="shared" si="36"/>
        <v/>
      </c>
      <c r="E83" s="323"/>
      <c r="F83" s="312" t="str">
        <f t="shared" si="37"/>
        <v/>
      </c>
      <c r="G83" s="313" t="str">
        <f t="shared" si="26"/>
        <v/>
      </c>
      <c r="H83" s="314" t="str">
        <f t="shared" si="27"/>
        <v/>
      </c>
      <c r="I83" s="315" t="str">
        <f t="shared" si="20"/>
        <v/>
      </c>
      <c r="J83" s="316" t="str">
        <f t="shared" si="20"/>
        <v/>
      </c>
      <c r="K83" s="316" t="str">
        <f t="shared" si="20"/>
        <v/>
      </c>
      <c r="L83" s="317" t="str">
        <f t="shared" si="20"/>
        <v/>
      </c>
      <c r="M83" s="351"/>
      <c r="N83" s="318" t="str">
        <f t="shared" si="28"/>
        <v/>
      </c>
      <c r="O83" s="318" t="str">
        <f t="shared" si="29"/>
        <v/>
      </c>
      <c r="S83" s="314" t="str">
        <f t="shared" si="38"/>
        <v/>
      </c>
      <c r="T83" s="315" t="str">
        <f t="shared" si="30"/>
        <v/>
      </c>
      <c r="U83" s="316" t="str">
        <f t="shared" si="31"/>
        <v/>
      </c>
      <c r="V83" s="316" t="str">
        <f t="shared" si="32"/>
        <v/>
      </c>
      <c r="W83" s="317" t="str">
        <f t="shared" si="33"/>
        <v/>
      </c>
      <c r="Z83" s="320"/>
      <c r="AA83" s="321"/>
      <c r="AC83" s="322" t="str">
        <f t="shared" si="39"/>
        <v/>
      </c>
      <c r="AD83" s="322" t="str">
        <f t="shared" si="40"/>
        <v/>
      </c>
      <c r="AM83" s="321"/>
    </row>
    <row r="84" spans="1:39" x14ac:dyDescent="0.25">
      <c r="A84" t="str">
        <f t="shared" si="34"/>
        <v/>
      </c>
      <c r="B84" t="str">
        <f t="shared" si="35"/>
        <v/>
      </c>
      <c r="C84" s="323" t="str">
        <f t="shared" si="41"/>
        <v/>
      </c>
      <c r="D84" s="323" t="str">
        <f t="shared" si="36"/>
        <v/>
      </c>
      <c r="E84" s="323"/>
      <c r="F84" s="312" t="str">
        <f t="shared" si="37"/>
        <v/>
      </c>
      <c r="G84" s="313" t="str">
        <f t="shared" si="26"/>
        <v/>
      </c>
      <c r="H84" s="314" t="str">
        <f t="shared" si="27"/>
        <v/>
      </c>
      <c r="I84" s="315" t="str">
        <f t="shared" si="20"/>
        <v/>
      </c>
      <c r="J84" s="316" t="str">
        <f t="shared" si="20"/>
        <v/>
      </c>
      <c r="K84" s="316" t="str">
        <f t="shared" si="20"/>
        <v/>
      </c>
      <c r="L84" s="317" t="str">
        <f t="shared" si="20"/>
        <v/>
      </c>
      <c r="M84" s="351"/>
      <c r="N84" s="318" t="str">
        <f t="shared" si="28"/>
        <v/>
      </c>
      <c r="O84" s="318" t="str">
        <f t="shared" si="29"/>
        <v/>
      </c>
      <c r="S84" s="314" t="str">
        <f t="shared" si="38"/>
        <v/>
      </c>
      <c r="T84" s="315" t="str">
        <f t="shared" si="30"/>
        <v/>
      </c>
      <c r="U84" s="316" t="str">
        <f t="shared" si="31"/>
        <v/>
      </c>
      <c r="V84" s="316" t="str">
        <f t="shared" si="32"/>
        <v/>
      </c>
      <c r="W84" s="317" t="str">
        <f t="shared" si="33"/>
        <v/>
      </c>
      <c r="Z84" s="320"/>
      <c r="AA84" s="321"/>
      <c r="AC84" s="322" t="str">
        <f t="shared" si="39"/>
        <v/>
      </c>
      <c r="AD84" s="322" t="str">
        <f t="shared" si="40"/>
        <v/>
      </c>
      <c r="AM84" s="321"/>
    </row>
    <row r="85" spans="1:39" x14ac:dyDescent="0.25">
      <c r="A85" t="str">
        <f t="shared" si="34"/>
        <v/>
      </c>
      <c r="B85" t="str">
        <f t="shared" si="35"/>
        <v/>
      </c>
      <c r="C85" s="323" t="str">
        <f t="shared" si="41"/>
        <v/>
      </c>
      <c r="D85" s="323" t="str">
        <f t="shared" si="36"/>
        <v/>
      </c>
      <c r="E85" s="323"/>
      <c r="F85" s="312" t="str">
        <f t="shared" si="37"/>
        <v/>
      </c>
      <c r="G85" s="313" t="str">
        <f t="shared" si="26"/>
        <v/>
      </c>
      <c r="H85" s="314" t="str">
        <f t="shared" si="27"/>
        <v/>
      </c>
      <c r="I85" s="315" t="str">
        <f t="shared" si="20"/>
        <v/>
      </c>
      <c r="J85" s="316" t="str">
        <f t="shared" si="20"/>
        <v/>
      </c>
      <c r="K85" s="316" t="str">
        <f t="shared" si="20"/>
        <v/>
      </c>
      <c r="L85" s="317" t="str">
        <f t="shared" si="20"/>
        <v/>
      </c>
      <c r="M85" s="351"/>
      <c r="N85" s="318" t="str">
        <f t="shared" si="28"/>
        <v/>
      </c>
      <c r="O85" s="318" t="str">
        <f t="shared" si="29"/>
        <v/>
      </c>
      <c r="S85" s="314" t="str">
        <f t="shared" si="38"/>
        <v/>
      </c>
      <c r="T85" s="315" t="str">
        <f t="shared" si="30"/>
        <v/>
      </c>
      <c r="U85" s="316" t="str">
        <f t="shared" si="31"/>
        <v/>
      </c>
      <c r="V85" s="316" t="str">
        <f t="shared" si="32"/>
        <v/>
      </c>
      <c r="W85" s="317" t="str">
        <f t="shared" si="33"/>
        <v/>
      </c>
      <c r="Z85" s="320"/>
      <c r="AA85" s="321"/>
      <c r="AC85" s="322" t="str">
        <f t="shared" si="39"/>
        <v/>
      </c>
      <c r="AD85" s="322" t="str">
        <f t="shared" si="40"/>
        <v/>
      </c>
      <c r="AM85" s="321"/>
    </row>
    <row r="86" spans="1:39" x14ac:dyDescent="0.25">
      <c r="A86" t="str">
        <f t="shared" si="34"/>
        <v/>
      </c>
      <c r="B86" t="str">
        <f t="shared" si="35"/>
        <v/>
      </c>
      <c r="C86" s="323" t="str">
        <f t="shared" si="41"/>
        <v/>
      </c>
      <c r="D86" s="323" t="str">
        <f t="shared" si="36"/>
        <v/>
      </c>
      <c r="E86" s="323"/>
      <c r="F86" s="312" t="str">
        <f t="shared" si="37"/>
        <v/>
      </c>
      <c r="G86" s="313" t="str">
        <f t="shared" si="26"/>
        <v/>
      </c>
      <c r="H86" s="314" t="str">
        <f t="shared" si="27"/>
        <v/>
      </c>
      <c r="I86" s="315" t="str">
        <f t="shared" si="20"/>
        <v/>
      </c>
      <c r="J86" s="316" t="str">
        <f t="shared" si="20"/>
        <v/>
      </c>
      <c r="K86" s="316" t="str">
        <f t="shared" si="20"/>
        <v/>
      </c>
      <c r="L86" s="317" t="str">
        <f t="shared" si="20"/>
        <v/>
      </c>
      <c r="M86" s="351"/>
      <c r="N86" s="318" t="str">
        <f t="shared" si="28"/>
        <v/>
      </c>
      <c r="O86" s="318" t="str">
        <f t="shared" si="29"/>
        <v/>
      </c>
      <c r="S86" s="314" t="str">
        <f t="shared" si="38"/>
        <v/>
      </c>
      <c r="T86" s="315" t="str">
        <f t="shared" si="30"/>
        <v/>
      </c>
      <c r="U86" s="316" t="str">
        <f t="shared" si="31"/>
        <v/>
      </c>
      <c r="V86" s="316" t="str">
        <f t="shared" si="32"/>
        <v/>
      </c>
      <c r="W86" s="317" t="str">
        <f t="shared" si="33"/>
        <v/>
      </c>
      <c r="Z86" s="320"/>
      <c r="AA86" s="321"/>
      <c r="AC86" s="322" t="str">
        <f t="shared" si="39"/>
        <v/>
      </c>
      <c r="AD86" s="322" t="str">
        <f t="shared" si="40"/>
        <v/>
      </c>
      <c r="AM86" s="321"/>
    </row>
    <row r="87" spans="1:39" x14ac:dyDescent="0.25">
      <c r="A87" t="str">
        <f t="shared" si="34"/>
        <v/>
      </c>
      <c r="B87" t="str">
        <f t="shared" si="35"/>
        <v/>
      </c>
      <c r="C87" s="323" t="str">
        <f t="shared" si="41"/>
        <v/>
      </c>
      <c r="D87" s="323" t="str">
        <f t="shared" si="36"/>
        <v/>
      </c>
      <c r="E87" s="323"/>
      <c r="F87" s="312" t="str">
        <f t="shared" si="37"/>
        <v/>
      </c>
      <c r="G87" s="313" t="str">
        <f t="shared" si="26"/>
        <v/>
      </c>
      <c r="H87" s="314" t="str">
        <f t="shared" si="27"/>
        <v/>
      </c>
      <c r="I87" s="315" t="str">
        <f t="shared" si="20"/>
        <v/>
      </c>
      <c r="J87" s="316" t="str">
        <f t="shared" si="20"/>
        <v/>
      </c>
      <c r="K87" s="316" t="str">
        <f t="shared" si="20"/>
        <v/>
      </c>
      <c r="L87" s="317" t="str">
        <f t="shared" si="20"/>
        <v/>
      </c>
      <c r="M87" s="351"/>
      <c r="N87" s="318" t="str">
        <f t="shared" si="28"/>
        <v/>
      </c>
      <c r="O87" s="318" t="str">
        <f t="shared" si="29"/>
        <v/>
      </c>
      <c r="S87" s="314" t="str">
        <f t="shared" si="38"/>
        <v/>
      </c>
      <c r="T87" s="315" t="str">
        <f t="shared" si="30"/>
        <v/>
      </c>
      <c r="U87" s="316" t="str">
        <f t="shared" si="31"/>
        <v/>
      </c>
      <c r="V87" s="316" t="str">
        <f t="shared" si="32"/>
        <v/>
      </c>
      <c r="W87" s="317" t="str">
        <f t="shared" si="33"/>
        <v/>
      </c>
      <c r="Z87" s="320"/>
      <c r="AA87" s="321"/>
      <c r="AC87" s="322" t="str">
        <f t="shared" si="39"/>
        <v/>
      </c>
      <c r="AD87" s="322" t="str">
        <f t="shared" si="40"/>
        <v/>
      </c>
      <c r="AM87" s="321"/>
    </row>
    <row r="88" spans="1:39" x14ac:dyDescent="0.25">
      <c r="A88" t="str">
        <f t="shared" si="34"/>
        <v/>
      </c>
      <c r="B88" t="str">
        <f t="shared" si="35"/>
        <v/>
      </c>
      <c r="C88" s="323" t="str">
        <f t="shared" si="41"/>
        <v/>
      </c>
      <c r="D88" s="323" t="str">
        <f t="shared" si="36"/>
        <v/>
      </c>
      <c r="E88" s="323"/>
      <c r="F88" s="312" t="str">
        <f t="shared" si="37"/>
        <v/>
      </c>
      <c r="G88" s="313" t="str">
        <f t="shared" si="26"/>
        <v/>
      </c>
      <c r="H88" s="314" t="str">
        <f t="shared" si="27"/>
        <v/>
      </c>
      <c r="I88" s="315" t="str">
        <f t="shared" si="20"/>
        <v/>
      </c>
      <c r="J88" s="316" t="str">
        <f t="shared" si="20"/>
        <v/>
      </c>
      <c r="K88" s="316" t="str">
        <f t="shared" si="20"/>
        <v/>
      </c>
      <c r="L88" s="317" t="str">
        <f t="shared" si="20"/>
        <v/>
      </c>
      <c r="M88" s="351"/>
      <c r="N88" s="318" t="str">
        <f t="shared" si="28"/>
        <v/>
      </c>
      <c r="O88" s="318" t="str">
        <f t="shared" si="29"/>
        <v/>
      </c>
      <c r="S88" s="314" t="str">
        <f t="shared" si="38"/>
        <v/>
      </c>
      <c r="T88" s="315" t="str">
        <f t="shared" si="30"/>
        <v/>
      </c>
      <c r="U88" s="316" t="str">
        <f t="shared" si="31"/>
        <v/>
      </c>
      <c r="V88" s="316" t="str">
        <f t="shared" si="32"/>
        <v/>
      </c>
      <c r="W88" s="317" t="str">
        <f t="shared" si="33"/>
        <v/>
      </c>
      <c r="Z88" s="320"/>
      <c r="AA88" s="321"/>
      <c r="AC88" s="322" t="str">
        <f t="shared" si="39"/>
        <v/>
      </c>
      <c r="AD88" s="322" t="str">
        <f t="shared" si="40"/>
        <v/>
      </c>
      <c r="AM88" s="321"/>
    </row>
    <row r="89" spans="1:39" x14ac:dyDescent="0.25">
      <c r="A89" t="str">
        <f t="shared" si="34"/>
        <v/>
      </c>
      <c r="B89" t="str">
        <f t="shared" si="35"/>
        <v/>
      </c>
      <c r="C89" s="323" t="str">
        <f t="shared" si="41"/>
        <v/>
      </c>
      <c r="D89" s="323" t="str">
        <f t="shared" si="36"/>
        <v/>
      </c>
      <c r="E89" s="323"/>
      <c r="F89" s="312" t="str">
        <f t="shared" si="37"/>
        <v/>
      </c>
      <c r="G89" s="313" t="str">
        <f t="shared" si="26"/>
        <v/>
      </c>
      <c r="H89" s="314" t="str">
        <f t="shared" si="27"/>
        <v/>
      </c>
      <c r="I89" s="315" t="str">
        <f t="shared" si="20"/>
        <v/>
      </c>
      <c r="J89" s="316" t="str">
        <f t="shared" si="20"/>
        <v/>
      </c>
      <c r="K89" s="316" t="str">
        <f t="shared" si="20"/>
        <v/>
      </c>
      <c r="L89" s="317" t="str">
        <f t="shared" ref="L89:L152" si="42">IFERROR(IF(W89="Nil","Nil",TEXT(W89,IF(W89=ROUND(W89,0),"€###","€###.00"))),"")</f>
        <v/>
      </c>
      <c r="M89" s="351"/>
      <c r="N89" s="318" t="str">
        <f t="shared" si="28"/>
        <v/>
      </c>
      <c r="O89" s="318" t="str">
        <f t="shared" si="29"/>
        <v/>
      </c>
      <c r="S89" s="314" t="str">
        <f t="shared" si="38"/>
        <v/>
      </c>
      <c r="T89" s="315" t="str">
        <f t="shared" si="30"/>
        <v/>
      </c>
      <c r="U89" s="316" t="str">
        <f t="shared" si="31"/>
        <v/>
      </c>
      <c r="V89" s="316" t="str">
        <f t="shared" si="32"/>
        <v/>
      </c>
      <c r="W89" s="317" t="str">
        <f t="shared" si="33"/>
        <v/>
      </c>
      <c r="Z89" s="320"/>
      <c r="AA89" s="321"/>
      <c r="AC89" s="322" t="str">
        <f t="shared" si="39"/>
        <v/>
      </c>
      <c r="AD89" s="322" t="str">
        <f t="shared" si="40"/>
        <v/>
      </c>
      <c r="AM89" s="321"/>
    </row>
    <row r="90" spans="1:39" x14ac:dyDescent="0.25">
      <c r="A90" t="str">
        <f t="shared" si="34"/>
        <v/>
      </c>
      <c r="B90" t="str">
        <f t="shared" si="35"/>
        <v/>
      </c>
      <c r="C90" s="323" t="str">
        <f t="shared" si="41"/>
        <v/>
      </c>
      <c r="D90" s="323" t="str">
        <f t="shared" si="36"/>
        <v/>
      </c>
      <c r="E90" s="323"/>
      <c r="F90" s="312" t="str">
        <f t="shared" si="37"/>
        <v/>
      </c>
      <c r="G90" s="313" t="str">
        <f t="shared" si="26"/>
        <v/>
      </c>
      <c r="H90" s="314" t="str">
        <f t="shared" si="27"/>
        <v/>
      </c>
      <c r="I90" s="315" t="str">
        <f t="shared" ref="I90:L153" si="43">IFERROR(IF(T90="Nil","Nil",TEXT(T90,IF(T90=ROUND(T90,0),"€###","€###.00"))),"")</f>
        <v/>
      </c>
      <c r="J90" s="316" t="str">
        <f t="shared" si="43"/>
        <v/>
      </c>
      <c r="K90" s="316" t="str">
        <f t="shared" si="43"/>
        <v/>
      </c>
      <c r="L90" s="317" t="str">
        <f t="shared" si="42"/>
        <v/>
      </c>
      <c r="M90" s="351"/>
      <c r="N90" s="318" t="str">
        <f t="shared" si="28"/>
        <v/>
      </c>
      <c r="O90" s="318" t="str">
        <f t="shared" si="29"/>
        <v/>
      </c>
      <c r="S90" s="314" t="str">
        <f t="shared" si="38"/>
        <v/>
      </c>
      <c r="T90" s="315" t="str">
        <f t="shared" si="30"/>
        <v/>
      </c>
      <c r="U90" s="316" t="str">
        <f t="shared" si="31"/>
        <v/>
      </c>
      <c r="V90" s="316" t="str">
        <f t="shared" si="32"/>
        <v/>
      </c>
      <c r="W90" s="317" t="str">
        <f t="shared" si="33"/>
        <v/>
      </c>
      <c r="Z90" s="320"/>
      <c r="AA90" s="321"/>
      <c r="AC90" s="322" t="str">
        <f t="shared" si="39"/>
        <v/>
      </c>
      <c r="AD90" s="322" t="str">
        <f t="shared" si="40"/>
        <v/>
      </c>
      <c r="AM90" s="321"/>
    </row>
    <row r="91" spans="1:39" x14ac:dyDescent="0.25">
      <c r="A91" t="str">
        <f t="shared" si="34"/>
        <v/>
      </c>
      <c r="B91" t="str">
        <f t="shared" si="35"/>
        <v/>
      </c>
      <c r="C91" s="323" t="str">
        <f t="shared" si="41"/>
        <v/>
      </c>
      <c r="D91" s="323" t="str">
        <f t="shared" si="36"/>
        <v/>
      </c>
      <c r="E91" s="323"/>
      <c r="F91" s="312" t="str">
        <f t="shared" si="37"/>
        <v/>
      </c>
      <c r="G91" s="313" t="str">
        <f t="shared" si="26"/>
        <v/>
      </c>
      <c r="H91" s="314" t="str">
        <f t="shared" si="27"/>
        <v/>
      </c>
      <c r="I91" s="315" t="str">
        <f t="shared" si="43"/>
        <v/>
      </c>
      <c r="J91" s="316" t="str">
        <f t="shared" si="43"/>
        <v/>
      </c>
      <c r="K91" s="316" t="str">
        <f t="shared" si="43"/>
        <v/>
      </c>
      <c r="L91" s="317" t="str">
        <f t="shared" si="42"/>
        <v/>
      </c>
      <c r="M91" s="351"/>
      <c r="N91" s="318" t="str">
        <f t="shared" si="28"/>
        <v/>
      </c>
      <c r="O91" s="318" t="str">
        <f t="shared" si="29"/>
        <v/>
      </c>
      <c r="S91" s="314" t="str">
        <f t="shared" si="38"/>
        <v/>
      </c>
      <c r="T91" s="315" t="str">
        <f t="shared" si="30"/>
        <v/>
      </c>
      <c r="U91" s="316" t="str">
        <f t="shared" si="31"/>
        <v/>
      </c>
      <c r="V91" s="316" t="str">
        <f t="shared" si="32"/>
        <v/>
      </c>
      <c r="W91" s="317" t="str">
        <f t="shared" si="33"/>
        <v/>
      </c>
      <c r="Z91" s="320"/>
      <c r="AA91" s="321"/>
      <c r="AC91" s="322" t="str">
        <f t="shared" si="39"/>
        <v/>
      </c>
      <c r="AD91" s="322" t="str">
        <f t="shared" si="40"/>
        <v/>
      </c>
      <c r="AM91" s="321"/>
    </row>
    <row r="92" spans="1:39" x14ac:dyDescent="0.25">
      <c r="A92" t="str">
        <f t="shared" si="34"/>
        <v/>
      </c>
      <c r="B92" t="str">
        <f t="shared" si="35"/>
        <v/>
      </c>
      <c r="C92" s="323" t="str">
        <f t="shared" si="41"/>
        <v/>
      </c>
      <c r="D92" s="323" t="str">
        <f t="shared" si="36"/>
        <v/>
      </c>
      <c r="E92" s="323"/>
      <c r="F92" s="312" t="str">
        <f t="shared" si="37"/>
        <v/>
      </c>
      <c r="G92" s="313" t="str">
        <f t="shared" si="26"/>
        <v/>
      </c>
      <c r="H92" s="314" t="str">
        <f t="shared" si="27"/>
        <v/>
      </c>
      <c r="I92" s="315" t="str">
        <f t="shared" si="43"/>
        <v/>
      </c>
      <c r="J92" s="316" t="str">
        <f t="shared" si="43"/>
        <v/>
      </c>
      <c r="K92" s="316" t="str">
        <f t="shared" si="43"/>
        <v/>
      </c>
      <c r="L92" s="317" t="str">
        <f t="shared" si="42"/>
        <v/>
      </c>
      <c r="M92" s="351"/>
      <c r="N92" s="318" t="str">
        <f t="shared" si="28"/>
        <v/>
      </c>
      <c r="O92" s="318" t="str">
        <f t="shared" si="29"/>
        <v/>
      </c>
      <c r="S92" s="314" t="str">
        <f t="shared" si="38"/>
        <v/>
      </c>
      <c r="T92" s="315" t="str">
        <f t="shared" si="30"/>
        <v/>
      </c>
      <c r="U92" s="316" t="str">
        <f t="shared" si="31"/>
        <v/>
      </c>
      <c r="V92" s="316" t="str">
        <f t="shared" si="32"/>
        <v/>
      </c>
      <c r="W92" s="317" t="str">
        <f t="shared" si="33"/>
        <v/>
      </c>
      <c r="Z92" s="320"/>
      <c r="AA92" s="321"/>
      <c r="AC92" s="322" t="str">
        <f t="shared" si="39"/>
        <v/>
      </c>
      <c r="AD92" s="322" t="str">
        <f t="shared" si="40"/>
        <v/>
      </c>
      <c r="AM92" s="321"/>
    </row>
    <row r="93" spans="1:39" x14ac:dyDescent="0.25">
      <c r="A93" t="str">
        <f t="shared" si="34"/>
        <v/>
      </c>
      <c r="B93" t="str">
        <f t="shared" si="35"/>
        <v/>
      </c>
      <c r="C93" s="323" t="str">
        <f t="shared" si="41"/>
        <v/>
      </c>
      <c r="D93" s="323" t="str">
        <f t="shared" si="36"/>
        <v/>
      </c>
      <c r="E93" s="323"/>
      <c r="F93" s="312" t="str">
        <f t="shared" si="37"/>
        <v/>
      </c>
      <c r="G93" s="313" t="str">
        <f t="shared" si="26"/>
        <v/>
      </c>
      <c r="H93" s="314" t="str">
        <f t="shared" si="27"/>
        <v/>
      </c>
      <c r="I93" s="315" t="str">
        <f t="shared" si="43"/>
        <v/>
      </c>
      <c r="J93" s="316" t="str">
        <f t="shared" si="43"/>
        <v/>
      </c>
      <c r="K93" s="316" t="str">
        <f t="shared" si="43"/>
        <v/>
      </c>
      <c r="L93" s="317" t="str">
        <f t="shared" si="42"/>
        <v/>
      </c>
      <c r="M93" s="351"/>
      <c r="N93" s="318" t="str">
        <f t="shared" si="28"/>
        <v/>
      </c>
      <c r="O93" s="318" t="str">
        <f t="shared" si="29"/>
        <v/>
      </c>
      <c r="S93" s="314" t="str">
        <f t="shared" si="38"/>
        <v/>
      </c>
      <c r="T93" s="315" t="str">
        <f t="shared" si="30"/>
        <v/>
      </c>
      <c r="U93" s="316" t="str">
        <f t="shared" si="31"/>
        <v/>
      </c>
      <c r="V93" s="316" t="str">
        <f t="shared" si="32"/>
        <v/>
      </c>
      <c r="W93" s="317" t="str">
        <f t="shared" si="33"/>
        <v/>
      </c>
      <c r="Z93" s="320"/>
      <c r="AA93" s="321"/>
      <c r="AC93" s="322" t="str">
        <f t="shared" si="39"/>
        <v/>
      </c>
      <c r="AD93" s="322" t="str">
        <f t="shared" si="40"/>
        <v/>
      </c>
      <c r="AM93" s="321"/>
    </row>
    <row r="94" spans="1:39" x14ac:dyDescent="0.25">
      <c r="A94" t="str">
        <f t="shared" si="34"/>
        <v/>
      </c>
      <c r="B94" t="str">
        <f t="shared" si="35"/>
        <v/>
      </c>
      <c r="C94" s="323" t="str">
        <f t="shared" si="41"/>
        <v/>
      </c>
      <c r="D94" s="323" t="str">
        <f t="shared" si="36"/>
        <v/>
      </c>
      <c r="E94" s="323"/>
      <c r="F94" s="312" t="str">
        <f t="shared" si="37"/>
        <v/>
      </c>
      <c r="G94" s="313" t="str">
        <f t="shared" si="26"/>
        <v/>
      </c>
      <c r="H94" s="314" t="str">
        <f t="shared" si="27"/>
        <v/>
      </c>
      <c r="I94" s="315" t="str">
        <f t="shared" si="43"/>
        <v/>
      </c>
      <c r="J94" s="316" t="str">
        <f t="shared" si="43"/>
        <v/>
      </c>
      <c r="K94" s="316" t="str">
        <f t="shared" si="43"/>
        <v/>
      </c>
      <c r="L94" s="317" t="str">
        <f t="shared" si="42"/>
        <v/>
      </c>
      <c r="M94" s="351"/>
      <c r="N94" s="318" t="str">
        <f t="shared" si="28"/>
        <v/>
      </c>
      <c r="O94" s="318" t="str">
        <f t="shared" si="29"/>
        <v/>
      </c>
      <c r="S94" s="314" t="str">
        <f t="shared" si="38"/>
        <v/>
      </c>
      <c r="T94" s="315" t="str">
        <f t="shared" si="30"/>
        <v/>
      </c>
      <c r="U94" s="316" t="str">
        <f t="shared" si="31"/>
        <v/>
      </c>
      <c r="V94" s="316" t="str">
        <f t="shared" si="32"/>
        <v/>
      </c>
      <c r="W94" s="317" t="str">
        <f t="shared" si="33"/>
        <v/>
      </c>
      <c r="Z94" s="320"/>
      <c r="AA94" s="321"/>
      <c r="AC94" s="322" t="str">
        <f t="shared" si="39"/>
        <v/>
      </c>
      <c r="AD94" s="322" t="str">
        <f t="shared" si="40"/>
        <v/>
      </c>
      <c r="AM94" s="321"/>
    </row>
    <row r="95" spans="1:39" x14ac:dyDescent="0.25">
      <c r="A95" t="str">
        <f t="shared" si="34"/>
        <v/>
      </c>
      <c r="B95" t="str">
        <f t="shared" si="35"/>
        <v/>
      </c>
      <c r="C95" s="323" t="str">
        <f t="shared" si="41"/>
        <v/>
      </c>
      <c r="D95" s="323" t="str">
        <f t="shared" si="36"/>
        <v/>
      </c>
      <c r="E95" s="323"/>
      <c r="F95" s="312" t="str">
        <f t="shared" si="37"/>
        <v/>
      </c>
      <c r="G95" s="313" t="str">
        <f t="shared" si="26"/>
        <v/>
      </c>
      <c r="H95" s="314" t="str">
        <f t="shared" si="27"/>
        <v/>
      </c>
      <c r="I95" s="315" t="str">
        <f t="shared" si="43"/>
        <v/>
      </c>
      <c r="J95" s="316" t="str">
        <f t="shared" si="43"/>
        <v/>
      </c>
      <c r="K95" s="316" t="str">
        <f t="shared" si="43"/>
        <v/>
      </c>
      <c r="L95" s="317" t="str">
        <f t="shared" si="42"/>
        <v/>
      </c>
      <c r="M95" s="351"/>
      <c r="N95" s="318" t="str">
        <f t="shared" si="28"/>
        <v/>
      </c>
      <c r="O95" s="318" t="str">
        <f t="shared" si="29"/>
        <v/>
      </c>
      <c r="S95" s="314" t="str">
        <f t="shared" si="38"/>
        <v/>
      </c>
      <c r="T95" s="315" t="str">
        <f t="shared" si="30"/>
        <v/>
      </c>
      <c r="U95" s="316" t="str">
        <f t="shared" si="31"/>
        <v/>
      </c>
      <c r="V95" s="316" t="str">
        <f t="shared" si="32"/>
        <v/>
      </c>
      <c r="W95" s="317" t="str">
        <f t="shared" si="33"/>
        <v/>
      </c>
      <c r="Z95" s="320"/>
      <c r="AA95" s="321"/>
      <c r="AC95" s="322" t="str">
        <f t="shared" si="39"/>
        <v/>
      </c>
      <c r="AD95" s="322" t="str">
        <f t="shared" si="40"/>
        <v/>
      </c>
      <c r="AM95" s="321"/>
    </row>
    <row r="96" spans="1:39" x14ac:dyDescent="0.25">
      <c r="A96" t="str">
        <f t="shared" si="34"/>
        <v/>
      </c>
      <c r="B96" t="str">
        <f t="shared" si="35"/>
        <v/>
      </c>
      <c r="C96" s="323" t="str">
        <f t="shared" si="41"/>
        <v/>
      </c>
      <c r="D96" s="323" t="str">
        <f t="shared" si="36"/>
        <v/>
      </c>
      <c r="E96" s="323"/>
      <c r="F96" s="312" t="str">
        <f t="shared" si="37"/>
        <v/>
      </c>
      <c r="G96" s="313" t="str">
        <f t="shared" si="26"/>
        <v/>
      </c>
      <c r="H96" s="314" t="str">
        <f t="shared" si="27"/>
        <v/>
      </c>
      <c r="I96" s="315" t="str">
        <f t="shared" si="43"/>
        <v/>
      </c>
      <c r="J96" s="316" t="str">
        <f t="shared" si="43"/>
        <v/>
      </c>
      <c r="K96" s="316" t="str">
        <f t="shared" si="43"/>
        <v/>
      </c>
      <c r="L96" s="317" t="str">
        <f t="shared" si="42"/>
        <v/>
      </c>
      <c r="M96" s="351"/>
      <c r="N96" s="318" t="str">
        <f t="shared" si="28"/>
        <v/>
      </c>
      <c r="O96" s="318" t="str">
        <f t="shared" si="29"/>
        <v/>
      </c>
      <c r="S96" s="314" t="str">
        <f t="shared" si="38"/>
        <v/>
      </c>
      <c r="T96" s="315" t="str">
        <f t="shared" si="30"/>
        <v/>
      </c>
      <c r="U96" s="316" t="str">
        <f t="shared" si="31"/>
        <v/>
      </c>
      <c r="V96" s="316" t="str">
        <f t="shared" si="32"/>
        <v/>
      </c>
      <c r="W96" s="317" t="str">
        <f t="shared" si="33"/>
        <v/>
      </c>
      <c r="Z96" s="320"/>
      <c r="AA96" s="321"/>
      <c r="AC96" s="322" t="str">
        <f t="shared" si="39"/>
        <v/>
      </c>
      <c r="AD96" s="322" t="str">
        <f t="shared" si="40"/>
        <v/>
      </c>
      <c r="AM96" s="321"/>
    </row>
    <row r="97" spans="1:39" x14ac:dyDescent="0.25">
      <c r="A97" t="str">
        <f t="shared" si="34"/>
        <v/>
      </c>
      <c r="B97" t="str">
        <f t="shared" si="35"/>
        <v/>
      </c>
      <c r="C97" s="323" t="str">
        <f t="shared" si="41"/>
        <v/>
      </c>
      <c r="D97" s="323" t="str">
        <f t="shared" si="36"/>
        <v/>
      </c>
      <c r="E97" s="323"/>
      <c r="F97" s="312" t="str">
        <f t="shared" si="37"/>
        <v/>
      </c>
      <c r="G97" s="313" t="str">
        <f t="shared" si="26"/>
        <v/>
      </c>
      <c r="H97" s="314" t="str">
        <f t="shared" si="27"/>
        <v/>
      </c>
      <c r="I97" s="315" t="str">
        <f t="shared" si="43"/>
        <v/>
      </c>
      <c r="J97" s="316" t="str">
        <f t="shared" si="43"/>
        <v/>
      </c>
      <c r="K97" s="316" t="str">
        <f t="shared" si="43"/>
        <v/>
      </c>
      <c r="L97" s="317" t="str">
        <f t="shared" si="42"/>
        <v/>
      </c>
      <c r="M97" s="351"/>
      <c r="N97" s="318" t="str">
        <f t="shared" si="28"/>
        <v/>
      </c>
      <c r="O97" s="318" t="str">
        <f t="shared" si="29"/>
        <v/>
      </c>
      <c r="S97" s="314" t="str">
        <f t="shared" si="38"/>
        <v/>
      </c>
      <c r="T97" s="315" t="str">
        <f t="shared" si="30"/>
        <v/>
      </c>
      <c r="U97" s="316" t="str">
        <f t="shared" si="31"/>
        <v/>
      </c>
      <c r="V97" s="316" t="str">
        <f t="shared" si="32"/>
        <v/>
      </c>
      <c r="W97" s="317" t="str">
        <f t="shared" si="33"/>
        <v/>
      </c>
      <c r="Z97" s="320"/>
      <c r="AA97" s="321"/>
      <c r="AC97" s="322" t="str">
        <f t="shared" si="39"/>
        <v/>
      </c>
      <c r="AD97" s="322" t="str">
        <f t="shared" si="40"/>
        <v/>
      </c>
      <c r="AM97" s="321"/>
    </row>
    <row r="98" spans="1:39" x14ac:dyDescent="0.25">
      <c r="A98" t="str">
        <f t="shared" si="34"/>
        <v/>
      </c>
      <c r="B98" t="str">
        <f t="shared" si="35"/>
        <v/>
      </c>
      <c r="C98" s="323" t="str">
        <f t="shared" si="41"/>
        <v/>
      </c>
      <c r="D98" s="323" t="str">
        <f t="shared" si="36"/>
        <v/>
      </c>
      <c r="E98" s="323"/>
      <c r="F98" s="312" t="str">
        <f t="shared" si="37"/>
        <v/>
      </c>
      <c r="G98" s="313" t="str">
        <f t="shared" si="26"/>
        <v/>
      </c>
      <c r="H98" s="314" t="str">
        <f t="shared" si="27"/>
        <v/>
      </c>
      <c r="I98" s="315" t="str">
        <f t="shared" si="43"/>
        <v/>
      </c>
      <c r="J98" s="316" t="str">
        <f t="shared" si="43"/>
        <v/>
      </c>
      <c r="K98" s="316" t="str">
        <f t="shared" si="43"/>
        <v/>
      </c>
      <c r="L98" s="317" t="str">
        <f t="shared" si="42"/>
        <v/>
      </c>
      <c r="M98" s="351"/>
      <c r="N98" s="318" t="str">
        <f t="shared" si="28"/>
        <v/>
      </c>
      <c r="O98" s="318" t="str">
        <f t="shared" si="29"/>
        <v/>
      </c>
      <c r="S98" s="314" t="str">
        <f t="shared" si="38"/>
        <v/>
      </c>
      <c r="T98" s="315" t="str">
        <f t="shared" si="30"/>
        <v/>
      </c>
      <c r="U98" s="316" t="str">
        <f t="shared" si="31"/>
        <v/>
      </c>
      <c r="V98" s="316" t="str">
        <f t="shared" si="32"/>
        <v/>
      </c>
      <c r="W98" s="317" t="str">
        <f t="shared" si="33"/>
        <v/>
      </c>
      <c r="Z98" s="320"/>
      <c r="AA98" s="321"/>
      <c r="AC98" s="322" t="str">
        <f t="shared" si="39"/>
        <v/>
      </c>
      <c r="AD98" s="322" t="str">
        <f t="shared" si="40"/>
        <v/>
      </c>
      <c r="AM98" s="321"/>
    </row>
    <row r="99" spans="1:39" x14ac:dyDescent="0.25">
      <c r="A99" t="str">
        <f t="shared" si="34"/>
        <v/>
      </c>
      <c r="B99" t="str">
        <f t="shared" si="35"/>
        <v/>
      </c>
      <c r="C99" s="323" t="str">
        <f t="shared" si="41"/>
        <v/>
      </c>
      <c r="D99" s="323" t="str">
        <f t="shared" si="36"/>
        <v/>
      </c>
      <c r="E99" s="323"/>
      <c r="F99" s="312" t="str">
        <f t="shared" si="37"/>
        <v/>
      </c>
      <c r="G99" s="313" t="str">
        <f t="shared" si="26"/>
        <v/>
      </c>
      <c r="H99" s="314" t="str">
        <f t="shared" si="27"/>
        <v/>
      </c>
      <c r="I99" s="315" t="str">
        <f t="shared" si="43"/>
        <v/>
      </c>
      <c r="J99" s="316" t="str">
        <f t="shared" si="43"/>
        <v/>
      </c>
      <c r="K99" s="316" t="str">
        <f t="shared" si="43"/>
        <v/>
      </c>
      <c r="L99" s="317" t="str">
        <f t="shared" si="42"/>
        <v/>
      </c>
      <c r="M99" s="351"/>
      <c r="N99" s="318" t="str">
        <f t="shared" si="28"/>
        <v/>
      </c>
      <c r="O99" s="318" t="str">
        <f t="shared" si="29"/>
        <v/>
      </c>
      <c r="S99" s="314" t="str">
        <f t="shared" si="38"/>
        <v/>
      </c>
      <c r="T99" s="315" t="str">
        <f t="shared" si="30"/>
        <v/>
      </c>
      <c r="U99" s="316" t="str">
        <f t="shared" si="31"/>
        <v/>
      </c>
      <c r="V99" s="316" t="str">
        <f t="shared" si="32"/>
        <v/>
      </c>
      <c r="W99" s="317" t="str">
        <f t="shared" si="33"/>
        <v/>
      </c>
      <c r="Z99" s="320"/>
      <c r="AA99" s="321"/>
      <c r="AC99" s="322" t="str">
        <f t="shared" si="39"/>
        <v/>
      </c>
      <c r="AD99" s="322" t="str">
        <f t="shared" si="40"/>
        <v/>
      </c>
      <c r="AM99" s="321"/>
    </row>
    <row r="100" spans="1:39" x14ac:dyDescent="0.25">
      <c r="A100" t="str">
        <f t="shared" si="34"/>
        <v/>
      </c>
      <c r="B100" t="str">
        <f t="shared" si="35"/>
        <v/>
      </c>
      <c r="C100" s="323" t="str">
        <f t="shared" si="41"/>
        <v/>
      </c>
      <c r="D100" s="323" t="str">
        <f t="shared" si="36"/>
        <v/>
      </c>
      <c r="E100" s="323"/>
      <c r="F100" s="312" t="str">
        <f t="shared" si="37"/>
        <v/>
      </c>
      <c r="G100" s="313" t="str">
        <f t="shared" si="26"/>
        <v/>
      </c>
      <c r="H100" s="314" t="str">
        <f t="shared" si="27"/>
        <v/>
      </c>
      <c r="I100" s="315" t="str">
        <f t="shared" si="43"/>
        <v/>
      </c>
      <c r="J100" s="316" t="str">
        <f t="shared" si="43"/>
        <v/>
      </c>
      <c r="K100" s="316" t="str">
        <f t="shared" si="43"/>
        <v/>
      </c>
      <c r="L100" s="317" t="str">
        <f t="shared" si="42"/>
        <v/>
      </c>
      <c r="M100" s="351"/>
      <c r="N100" s="318" t="str">
        <f t="shared" si="28"/>
        <v/>
      </c>
      <c r="O100" s="318" t="str">
        <f t="shared" si="29"/>
        <v/>
      </c>
      <c r="S100" s="314" t="str">
        <f t="shared" si="38"/>
        <v/>
      </c>
      <c r="T100" s="315" t="str">
        <f t="shared" si="30"/>
        <v/>
      </c>
      <c r="U100" s="316" t="str">
        <f t="shared" si="31"/>
        <v/>
      </c>
      <c r="V100" s="316" t="str">
        <f t="shared" si="32"/>
        <v/>
      </c>
      <c r="W100" s="317" t="str">
        <f t="shared" si="33"/>
        <v/>
      </c>
      <c r="Z100" s="320"/>
      <c r="AA100" s="321"/>
      <c r="AC100" s="322" t="str">
        <f t="shared" si="39"/>
        <v/>
      </c>
      <c r="AD100" s="322" t="str">
        <f t="shared" si="40"/>
        <v/>
      </c>
      <c r="AM100" s="321"/>
    </row>
    <row r="101" spans="1:39" x14ac:dyDescent="0.25">
      <c r="A101" t="str">
        <f t="shared" si="34"/>
        <v/>
      </c>
      <c r="B101" t="str">
        <f t="shared" si="35"/>
        <v/>
      </c>
      <c r="C101" s="323" t="str">
        <f t="shared" si="41"/>
        <v/>
      </c>
      <c r="D101" s="323" t="str">
        <f t="shared" si="36"/>
        <v/>
      </c>
      <c r="E101" s="323"/>
      <c r="F101" s="312" t="str">
        <f t="shared" si="37"/>
        <v/>
      </c>
      <c r="G101" s="313" t="str">
        <f t="shared" si="26"/>
        <v/>
      </c>
      <c r="H101" s="314" t="str">
        <f t="shared" si="27"/>
        <v/>
      </c>
      <c r="I101" s="315" t="str">
        <f t="shared" si="43"/>
        <v/>
      </c>
      <c r="J101" s="316" t="str">
        <f t="shared" si="43"/>
        <v/>
      </c>
      <c r="K101" s="316" t="str">
        <f t="shared" si="43"/>
        <v/>
      </c>
      <c r="L101" s="317" t="str">
        <f t="shared" si="42"/>
        <v/>
      </c>
      <c r="M101" s="351"/>
      <c r="N101" s="318" t="str">
        <f t="shared" si="28"/>
        <v/>
      </c>
      <c r="O101" s="318" t="str">
        <f t="shared" si="29"/>
        <v/>
      </c>
      <c r="S101" s="314" t="str">
        <f t="shared" si="38"/>
        <v/>
      </c>
      <c r="T101" s="315" t="str">
        <f t="shared" si="30"/>
        <v/>
      </c>
      <c r="U101" s="316" t="str">
        <f t="shared" si="31"/>
        <v/>
      </c>
      <c r="V101" s="316" t="str">
        <f t="shared" si="32"/>
        <v/>
      </c>
      <c r="W101" s="317" t="str">
        <f t="shared" si="33"/>
        <v/>
      </c>
      <c r="Z101" s="320"/>
      <c r="AA101" s="321"/>
      <c r="AC101" s="322" t="str">
        <f t="shared" si="39"/>
        <v/>
      </c>
      <c r="AD101" s="322" t="str">
        <f t="shared" si="40"/>
        <v/>
      </c>
      <c r="AM101" s="321"/>
    </row>
    <row r="102" spans="1:39" x14ac:dyDescent="0.25">
      <c r="A102" t="str">
        <f t="shared" si="34"/>
        <v/>
      </c>
      <c r="B102" t="str">
        <f t="shared" si="35"/>
        <v/>
      </c>
      <c r="C102" s="323" t="str">
        <f t="shared" si="41"/>
        <v/>
      </c>
      <c r="D102" s="323" t="str">
        <f t="shared" si="36"/>
        <v/>
      </c>
      <c r="E102" s="323"/>
      <c r="F102" s="312" t="str">
        <f t="shared" si="37"/>
        <v/>
      </c>
      <c r="G102" s="313" t="str">
        <f t="shared" si="26"/>
        <v/>
      </c>
      <c r="H102" s="314" t="str">
        <f t="shared" si="27"/>
        <v/>
      </c>
      <c r="I102" s="315" t="str">
        <f t="shared" si="43"/>
        <v/>
      </c>
      <c r="J102" s="316" t="str">
        <f t="shared" si="43"/>
        <v/>
      </c>
      <c r="K102" s="316" t="str">
        <f t="shared" si="43"/>
        <v/>
      </c>
      <c r="L102" s="317" t="str">
        <f t="shared" si="42"/>
        <v/>
      </c>
      <c r="M102" s="351"/>
      <c r="N102" s="318" t="str">
        <f t="shared" si="28"/>
        <v/>
      </c>
      <c r="O102" s="318" t="str">
        <f t="shared" si="29"/>
        <v/>
      </c>
      <c r="S102" s="314" t="str">
        <f t="shared" si="38"/>
        <v/>
      </c>
      <c r="T102" s="315" t="str">
        <f t="shared" si="30"/>
        <v/>
      </c>
      <c r="U102" s="316" t="str">
        <f t="shared" si="31"/>
        <v/>
      </c>
      <c r="V102" s="316" t="str">
        <f t="shared" si="32"/>
        <v/>
      </c>
      <c r="W102" s="317" t="str">
        <f t="shared" si="33"/>
        <v/>
      </c>
      <c r="Z102" s="320"/>
      <c r="AA102" s="321"/>
      <c r="AC102" s="322" t="str">
        <f t="shared" si="39"/>
        <v/>
      </c>
      <c r="AD102" s="322" t="str">
        <f t="shared" si="40"/>
        <v/>
      </c>
      <c r="AM102" s="321"/>
    </row>
    <row r="103" spans="1:39" x14ac:dyDescent="0.25">
      <c r="A103" t="str">
        <f t="shared" si="34"/>
        <v/>
      </c>
      <c r="B103" t="str">
        <f t="shared" si="35"/>
        <v/>
      </c>
      <c r="C103" s="323" t="str">
        <f t="shared" si="41"/>
        <v/>
      </c>
      <c r="D103" s="323" t="str">
        <f t="shared" si="36"/>
        <v/>
      </c>
      <c r="E103" s="323"/>
      <c r="F103" s="312" t="str">
        <f t="shared" si="37"/>
        <v/>
      </c>
      <c r="G103" s="313" t="str">
        <f t="shared" si="26"/>
        <v/>
      </c>
      <c r="H103" s="314" t="str">
        <f t="shared" si="27"/>
        <v/>
      </c>
      <c r="I103" s="315" t="str">
        <f t="shared" si="43"/>
        <v/>
      </c>
      <c r="J103" s="316" t="str">
        <f t="shared" si="43"/>
        <v/>
      </c>
      <c r="K103" s="316" t="str">
        <f t="shared" si="43"/>
        <v/>
      </c>
      <c r="L103" s="317" t="str">
        <f t="shared" si="42"/>
        <v/>
      </c>
      <c r="M103" s="351"/>
      <c r="N103" s="318" t="str">
        <f t="shared" si="28"/>
        <v/>
      </c>
      <c r="O103" s="318" t="str">
        <f t="shared" si="29"/>
        <v/>
      </c>
      <c r="S103" s="314" t="str">
        <f t="shared" si="38"/>
        <v/>
      </c>
      <c r="T103" s="315" t="str">
        <f t="shared" si="30"/>
        <v/>
      </c>
      <c r="U103" s="316" t="str">
        <f t="shared" si="31"/>
        <v/>
      </c>
      <c r="V103" s="316" t="str">
        <f t="shared" si="32"/>
        <v/>
      </c>
      <c r="W103" s="317" t="str">
        <f t="shared" si="33"/>
        <v/>
      </c>
      <c r="Z103" s="320"/>
      <c r="AA103" s="321"/>
      <c r="AC103" s="322" t="str">
        <f t="shared" si="39"/>
        <v/>
      </c>
      <c r="AD103" s="322" t="str">
        <f t="shared" si="40"/>
        <v/>
      </c>
      <c r="AM103" s="321"/>
    </row>
    <row r="104" spans="1:39" x14ac:dyDescent="0.25">
      <c r="A104" t="str">
        <f t="shared" si="34"/>
        <v/>
      </c>
      <c r="B104" t="str">
        <f t="shared" si="35"/>
        <v/>
      </c>
      <c r="C104" s="323" t="str">
        <f t="shared" si="41"/>
        <v/>
      </c>
      <c r="D104" s="323" t="str">
        <f t="shared" si="36"/>
        <v/>
      </c>
      <c r="E104" s="323"/>
      <c r="F104" s="312" t="str">
        <f t="shared" si="37"/>
        <v/>
      </c>
      <c r="G104" s="313" t="str">
        <f t="shared" si="26"/>
        <v/>
      </c>
      <c r="H104" s="314" t="str">
        <f t="shared" si="27"/>
        <v/>
      </c>
      <c r="I104" s="315" t="str">
        <f t="shared" si="43"/>
        <v/>
      </c>
      <c r="J104" s="316" t="str">
        <f t="shared" si="43"/>
        <v/>
      </c>
      <c r="K104" s="316" t="str">
        <f t="shared" si="43"/>
        <v/>
      </c>
      <c r="L104" s="317" t="str">
        <f t="shared" si="42"/>
        <v/>
      </c>
      <c r="M104" s="351"/>
      <c r="N104" s="318" t="str">
        <f t="shared" si="28"/>
        <v/>
      </c>
      <c r="O104" s="318" t="str">
        <f t="shared" si="29"/>
        <v/>
      </c>
      <c r="S104" s="314" t="str">
        <f t="shared" si="38"/>
        <v/>
      </c>
      <c r="T104" s="315" t="str">
        <f t="shared" si="30"/>
        <v/>
      </c>
      <c r="U104" s="316" t="str">
        <f t="shared" si="31"/>
        <v/>
      </c>
      <c r="V104" s="316" t="str">
        <f t="shared" si="32"/>
        <v/>
      </c>
      <c r="W104" s="317" t="str">
        <f t="shared" si="33"/>
        <v/>
      </c>
      <c r="Z104" s="320"/>
      <c r="AA104" s="321"/>
      <c r="AC104" s="322" t="str">
        <f t="shared" si="39"/>
        <v/>
      </c>
      <c r="AD104" s="322" t="str">
        <f t="shared" si="40"/>
        <v/>
      </c>
      <c r="AM104" s="321"/>
    </row>
    <row r="105" spans="1:39" x14ac:dyDescent="0.25">
      <c r="A105" t="str">
        <f t="shared" si="34"/>
        <v/>
      </c>
      <c r="B105" t="str">
        <f t="shared" si="35"/>
        <v/>
      </c>
      <c r="C105" s="323" t="str">
        <f t="shared" si="41"/>
        <v/>
      </c>
      <c r="D105" s="323" t="str">
        <f t="shared" si="36"/>
        <v/>
      </c>
      <c r="E105" s="323"/>
      <c r="F105" s="312" t="str">
        <f t="shared" si="37"/>
        <v/>
      </c>
      <c r="G105" s="313" t="str">
        <f t="shared" si="26"/>
        <v/>
      </c>
      <c r="H105" s="314" t="str">
        <f t="shared" si="27"/>
        <v/>
      </c>
      <c r="I105" s="315" t="str">
        <f t="shared" si="43"/>
        <v/>
      </c>
      <c r="J105" s="316" t="str">
        <f t="shared" si="43"/>
        <v/>
      </c>
      <c r="K105" s="316" t="str">
        <f t="shared" si="43"/>
        <v/>
      </c>
      <c r="L105" s="317" t="str">
        <f t="shared" si="42"/>
        <v/>
      </c>
      <c r="M105" s="351"/>
      <c r="N105" s="318" t="str">
        <f t="shared" si="28"/>
        <v/>
      </c>
      <c r="O105" s="318" t="str">
        <f t="shared" si="29"/>
        <v/>
      </c>
      <c r="S105" s="314" t="str">
        <f t="shared" si="38"/>
        <v/>
      </c>
      <c r="T105" s="315" t="str">
        <f t="shared" ref="T105:T136" si="44">IFERROR(IF($G105="Nil","Nil",IF(MROUND($G105*I$5,0.5)&lt;=$G105*I$5,MROUND($G105*I$5,0.5),MROUND($G105*I$5,0.5)-0.5)),"")</f>
        <v/>
      </c>
      <c r="U105" s="316" t="str">
        <f t="shared" ref="U105:U136" si="45">IFERROR(IF($G105="Nil","Nil",IF(MROUND($G105*J$5,0.5)&lt;=$G105*J$5,MROUND($G105*J$5,0.5),MROUND($G105*J$5,0.5)-0.5)),"")</f>
        <v/>
      </c>
      <c r="V105" s="316" t="str">
        <f t="shared" ref="V105:V136" si="46">IFERROR(IF($G105="Nil","Nil",IF(MROUND($G105*K$5,0.5)&lt;=$G105*K$5,MROUND($G105*K$5,0.5),MROUND($G105*K$5,0.5)-0.5)),"")</f>
        <v/>
      </c>
      <c r="W105" s="317" t="str">
        <f t="shared" ref="W105:W136" si="47">IFERROR(IF($G105="Nil","Nil",IF(MROUND($G105*L$5,0.5)&lt;=$G105*L$5,MROUND($G105*L$5,0.5),MROUND($G105*L$5,0.5)-0.5)),"")</f>
        <v/>
      </c>
      <c r="Z105" s="320"/>
      <c r="AA105" s="321"/>
      <c r="AC105" s="322" t="str">
        <f t="shared" si="39"/>
        <v/>
      </c>
      <c r="AD105" s="322" t="str">
        <f t="shared" si="40"/>
        <v/>
      </c>
      <c r="AM105" s="321"/>
    </row>
    <row r="106" spans="1:39" x14ac:dyDescent="0.25">
      <c r="A106" t="str">
        <f t="shared" si="34"/>
        <v/>
      </c>
      <c r="B106" t="str">
        <f t="shared" si="35"/>
        <v/>
      </c>
      <c r="C106" s="323" t="str">
        <f t="shared" si="41"/>
        <v/>
      </c>
      <c r="D106" s="323" t="str">
        <f t="shared" si="36"/>
        <v/>
      </c>
      <c r="E106" s="323"/>
      <c r="F106" s="312" t="str">
        <f t="shared" si="37"/>
        <v/>
      </c>
      <c r="G106" s="313" t="str">
        <f t="shared" si="26"/>
        <v/>
      </c>
      <c r="H106" s="314" t="str">
        <f t="shared" si="27"/>
        <v/>
      </c>
      <c r="I106" s="315" t="str">
        <f t="shared" si="43"/>
        <v/>
      </c>
      <c r="J106" s="316" t="str">
        <f t="shared" si="43"/>
        <v/>
      </c>
      <c r="K106" s="316" t="str">
        <f t="shared" si="43"/>
        <v/>
      </c>
      <c r="L106" s="317" t="str">
        <f t="shared" si="42"/>
        <v/>
      </c>
      <c r="M106" s="351"/>
      <c r="N106" s="318" t="str">
        <f t="shared" si="28"/>
        <v/>
      </c>
      <c r="O106" s="318" t="str">
        <f t="shared" si="29"/>
        <v/>
      </c>
      <c r="S106" s="314" t="str">
        <f t="shared" si="38"/>
        <v/>
      </c>
      <c r="T106" s="315" t="str">
        <f t="shared" si="44"/>
        <v/>
      </c>
      <c r="U106" s="316" t="str">
        <f t="shared" si="45"/>
        <v/>
      </c>
      <c r="V106" s="316" t="str">
        <f t="shared" si="46"/>
        <v/>
      </c>
      <c r="W106" s="317" t="str">
        <f t="shared" si="47"/>
        <v/>
      </c>
      <c r="Z106" s="320"/>
      <c r="AA106" s="321"/>
      <c r="AC106" s="322" t="str">
        <f t="shared" si="39"/>
        <v/>
      </c>
      <c r="AD106" s="322" t="str">
        <f t="shared" si="40"/>
        <v/>
      </c>
      <c r="AM106" s="321"/>
    </row>
    <row r="107" spans="1:39" x14ac:dyDescent="0.25">
      <c r="A107" t="str">
        <f t="shared" si="34"/>
        <v/>
      </c>
      <c r="B107" t="str">
        <f t="shared" si="35"/>
        <v/>
      </c>
      <c r="C107" s="323" t="str">
        <f t="shared" si="41"/>
        <v/>
      </c>
      <c r="D107" s="323" t="str">
        <f t="shared" si="36"/>
        <v/>
      </c>
      <c r="E107" s="323"/>
      <c r="F107" s="312" t="str">
        <f t="shared" si="37"/>
        <v/>
      </c>
      <c r="G107" s="313" t="str">
        <f t="shared" si="26"/>
        <v/>
      </c>
      <c r="H107" s="314" t="str">
        <f t="shared" si="27"/>
        <v/>
      </c>
      <c r="I107" s="315" t="str">
        <f t="shared" si="43"/>
        <v/>
      </c>
      <c r="J107" s="316" t="str">
        <f t="shared" si="43"/>
        <v/>
      </c>
      <c r="K107" s="316" t="str">
        <f t="shared" si="43"/>
        <v/>
      </c>
      <c r="L107" s="317" t="str">
        <f t="shared" si="42"/>
        <v/>
      </c>
      <c r="M107" s="351"/>
      <c r="N107" s="318" t="str">
        <f t="shared" si="28"/>
        <v/>
      </c>
      <c r="O107" s="318" t="str">
        <f t="shared" si="29"/>
        <v/>
      </c>
      <c r="S107" s="314" t="str">
        <f t="shared" si="38"/>
        <v/>
      </c>
      <c r="T107" s="315" t="str">
        <f t="shared" si="44"/>
        <v/>
      </c>
      <c r="U107" s="316" t="str">
        <f t="shared" si="45"/>
        <v/>
      </c>
      <c r="V107" s="316" t="str">
        <f t="shared" si="46"/>
        <v/>
      </c>
      <c r="W107" s="317" t="str">
        <f t="shared" si="47"/>
        <v/>
      </c>
      <c r="Z107" s="320"/>
      <c r="AA107" s="321"/>
      <c r="AC107" s="322" t="str">
        <f t="shared" si="39"/>
        <v/>
      </c>
      <c r="AD107" s="322" t="str">
        <f t="shared" si="40"/>
        <v/>
      </c>
      <c r="AM107" s="321"/>
    </row>
    <row r="108" spans="1:39" x14ac:dyDescent="0.25">
      <c r="A108" t="str">
        <f t="shared" si="34"/>
        <v/>
      </c>
      <c r="B108" t="str">
        <f t="shared" si="35"/>
        <v/>
      </c>
      <c r="C108" s="323" t="str">
        <f t="shared" si="41"/>
        <v/>
      </c>
      <c r="D108" s="323" t="str">
        <f t="shared" si="36"/>
        <v/>
      </c>
      <c r="E108" s="323"/>
      <c r="F108" s="312" t="str">
        <f t="shared" si="37"/>
        <v/>
      </c>
      <c r="G108" s="313" t="str">
        <f t="shared" si="26"/>
        <v/>
      </c>
      <c r="H108" s="314" t="str">
        <f t="shared" si="27"/>
        <v/>
      </c>
      <c r="I108" s="315" t="str">
        <f t="shared" si="43"/>
        <v/>
      </c>
      <c r="J108" s="316" t="str">
        <f t="shared" si="43"/>
        <v/>
      </c>
      <c r="K108" s="316" t="str">
        <f t="shared" si="43"/>
        <v/>
      </c>
      <c r="L108" s="317" t="str">
        <f t="shared" si="42"/>
        <v/>
      </c>
      <c r="M108" s="351"/>
      <c r="N108" s="318" t="str">
        <f t="shared" si="28"/>
        <v/>
      </c>
      <c r="O108" s="318" t="str">
        <f t="shared" si="29"/>
        <v/>
      </c>
      <c r="S108" s="314" t="str">
        <f t="shared" si="38"/>
        <v/>
      </c>
      <c r="T108" s="315" t="str">
        <f t="shared" si="44"/>
        <v/>
      </c>
      <c r="U108" s="316" t="str">
        <f t="shared" si="45"/>
        <v/>
      </c>
      <c r="V108" s="316" t="str">
        <f t="shared" si="46"/>
        <v/>
      </c>
      <c r="W108" s="317" t="str">
        <f t="shared" si="47"/>
        <v/>
      </c>
      <c r="Z108" s="320"/>
      <c r="AA108" s="321"/>
      <c r="AC108" s="322" t="str">
        <f t="shared" si="39"/>
        <v/>
      </c>
      <c r="AD108" s="322" t="str">
        <f t="shared" si="40"/>
        <v/>
      </c>
      <c r="AM108" s="321"/>
    </row>
    <row r="109" spans="1:39" x14ac:dyDescent="0.25">
      <c r="A109" t="str">
        <f t="shared" si="34"/>
        <v/>
      </c>
      <c r="B109" t="str">
        <f t="shared" si="35"/>
        <v/>
      </c>
      <c r="C109" s="323" t="str">
        <f t="shared" si="41"/>
        <v/>
      </c>
      <c r="D109" s="323" t="str">
        <f t="shared" si="36"/>
        <v/>
      </c>
      <c r="E109" s="323"/>
      <c r="F109" s="312" t="str">
        <f t="shared" si="37"/>
        <v/>
      </c>
      <c r="G109" s="313" t="str">
        <f t="shared" si="26"/>
        <v/>
      </c>
      <c r="H109" s="314" t="str">
        <f t="shared" si="27"/>
        <v/>
      </c>
      <c r="I109" s="315" t="str">
        <f t="shared" si="43"/>
        <v/>
      </c>
      <c r="J109" s="316" t="str">
        <f t="shared" si="43"/>
        <v/>
      </c>
      <c r="K109" s="316" t="str">
        <f t="shared" si="43"/>
        <v/>
      </c>
      <c r="L109" s="317" t="str">
        <f t="shared" si="42"/>
        <v/>
      </c>
      <c r="M109" s="351"/>
      <c r="N109" s="318" t="str">
        <f t="shared" si="28"/>
        <v/>
      </c>
      <c r="O109" s="318" t="str">
        <f t="shared" si="29"/>
        <v/>
      </c>
      <c r="S109" s="314" t="str">
        <f t="shared" si="38"/>
        <v/>
      </c>
      <c r="T109" s="315" t="str">
        <f t="shared" si="44"/>
        <v/>
      </c>
      <c r="U109" s="316" t="str">
        <f t="shared" si="45"/>
        <v/>
      </c>
      <c r="V109" s="316" t="str">
        <f t="shared" si="46"/>
        <v/>
      </c>
      <c r="W109" s="317" t="str">
        <f t="shared" si="47"/>
        <v/>
      </c>
      <c r="Z109" s="320"/>
      <c r="AA109" s="321"/>
      <c r="AC109" s="322" t="str">
        <f t="shared" si="39"/>
        <v/>
      </c>
      <c r="AD109" s="322" t="str">
        <f t="shared" si="40"/>
        <v/>
      </c>
      <c r="AM109" s="321"/>
    </row>
    <row r="110" spans="1:39" x14ac:dyDescent="0.25">
      <c r="A110" t="str">
        <f t="shared" si="34"/>
        <v/>
      </c>
      <c r="B110" t="str">
        <f t="shared" si="35"/>
        <v/>
      </c>
      <c r="C110" s="323" t="str">
        <f t="shared" si="41"/>
        <v/>
      </c>
      <c r="D110" s="323" t="str">
        <f t="shared" si="36"/>
        <v/>
      </c>
      <c r="E110" s="323"/>
      <c r="F110" s="312" t="str">
        <f t="shared" si="37"/>
        <v/>
      </c>
      <c r="G110" s="313" t="str">
        <f t="shared" si="26"/>
        <v/>
      </c>
      <c r="H110" s="314" t="str">
        <f t="shared" si="27"/>
        <v/>
      </c>
      <c r="I110" s="315" t="str">
        <f t="shared" si="43"/>
        <v/>
      </c>
      <c r="J110" s="316" t="str">
        <f t="shared" si="43"/>
        <v/>
      </c>
      <c r="K110" s="316" t="str">
        <f t="shared" si="43"/>
        <v/>
      </c>
      <c r="L110" s="317" t="str">
        <f t="shared" si="42"/>
        <v/>
      </c>
      <c r="M110" s="351"/>
      <c r="N110" s="318" t="str">
        <f t="shared" si="28"/>
        <v/>
      </c>
      <c r="O110" s="318" t="str">
        <f t="shared" si="29"/>
        <v/>
      </c>
      <c r="S110" s="314" t="str">
        <f t="shared" si="38"/>
        <v/>
      </c>
      <c r="T110" s="315" t="str">
        <f t="shared" si="44"/>
        <v/>
      </c>
      <c r="U110" s="316" t="str">
        <f t="shared" si="45"/>
        <v/>
      </c>
      <c r="V110" s="316" t="str">
        <f t="shared" si="46"/>
        <v/>
      </c>
      <c r="W110" s="317" t="str">
        <f t="shared" si="47"/>
        <v/>
      </c>
      <c r="Z110" s="320"/>
      <c r="AA110" s="321"/>
      <c r="AC110" s="322" t="str">
        <f t="shared" si="39"/>
        <v/>
      </c>
      <c r="AD110" s="322" t="str">
        <f t="shared" si="40"/>
        <v/>
      </c>
      <c r="AM110" s="321"/>
    </row>
    <row r="111" spans="1:39" x14ac:dyDescent="0.25">
      <c r="A111" t="str">
        <f t="shared" si="34"/>
        <v/>
      </c>
      <c r="B111" t="str">
        <f t="shared" si="35"/>
        <v/>
      </c>
      <c r="C111" s="323" t="str">
        <f t="shared" si="41"/>
        <v/>
      </c>
      <c r="D111" s="323" t="str">
        <f t="shared" si="36"/>
        <v/>
      </c>
      <c r="E111" s="323"/>
      <c r="F111" s="312" t="str">
        <f t="shared" si="37"/>
        <v/>
      </c>
      <c r="G111" s="313" t="str">
        <f t="shared" si="26"/>
        <v/>
      </c>
      <c r="H111" s="314" t="str">
        <f t="shared" si="27"/>
        <v/>
      </c>
      <c r="I111" s="315" t="str">
        <f t="shared" si="43"/>
        <v/>
      </c>
      <c r="J111" s="316" t="str">
        <f t="shared" si="43"/>
        <v/>
      </c>
      <c r="K111" s="316" t="str">
        <f t="shared" si="43"/>
        <v/>
      </c>
      <c r="L111" s="317" t="str">
        <f t="shared" si="42"/>
        <v/>
      </c>
      <c r="M111" s="351"/>
      <c r="N111" s="318" t="str">
        <f t="shared" si="28"/>
        <v/>
      </c>
      <c r="O111" s="318" t="str">
        <f t="shared" si="29"/>
        <v/>
      </c>
      <c r="S111" s="314" t="str">
        <f t="shared" si="38"/>
        <v/>
      </c>
      <c r="T111" s="315" t="str">
        <f t="shared" si="44"/>
        <v/>
      </c>
      <c r="U111" s="316" t="str">
        <f t="shared" si="45"/>
        <v/>
      </c>
      <c r="V111" s="316" t="str">
        <f t="shared" si="46"/>
        <v/>
      </c>
      <c r="W111" s="317" t="str">
        <f t="shared" si="47"/>
        <v/>
      </c>
      <c r="Z111" s="320"/>
      <c r="AA111" s="321"/>
      <c r="AC111" s="322" t="str">
        <f t="shared" si="39"/>
        <v/>
      </c>
      <c r="AD111" s="322" t="str">
        <f t="shared" si="40"/>
        <v/>
      </c>
      <c r="AM111" s="321"/>
    </row>
    <row r="112" spans="1:39" x14ac:dyDescent="0.25">
      <c r="A112" t="str">
        <f t="shared" si="34"/>
        <v/>
      </c>
      <c r="B112" t="str">
        <f t="shared" si="35"/>
        <v/>
      </c>
      <c r="C112" s="323" t="str">
        <f t="shared" si="41"/>
        <v/>
      </c>
      <c r="D112" s="323" t="str">
        <f t="shared" si="36"/>
        <v/>
      </c>
      <c r="E112" s="323"/>
      <c r="F112" s="312" t="str">
        <f t="shared" si="37"/>
        <v/>
      </c>
      <c r="G112" s="313" t="str">
        <f t="shared" si="26"/>
        <v/>
      </c>
      <c r="H112" s="314" t="str">
        <f t="shared" si="27"/>
        <v/>
      </c>
      <c r="I112" s="315" t="str">
        <f t="shared" si="43"/>
        <v/>
      </c>
      <c r="J112" s="316" t="str">
        <f t="shared" si="43"/>
        <v/>
      </c>
      <c r="K112" s="316" t="str">
        <f t="shared" si="43"/>
        <v/>
      </c>
      <c r="L112" s="317" t="str">
        <f t="shared" si="42"/>
        <v/>
      </c>
      <c r="M112" s="351"/>
      <c r="N112" s="318" t="str">
        <f t="shared" si="28"/>
        <v/>
      </c>
      <c r="O112" s="318" t="str">
        <f t="shared" si="29"/>
        <v/>
      </c>
      <c r="S112" s="314" t="str">
        <f t="shared" si="38"/>
        <v/>
      </c>
      <c r="T112" s="315" t="str">
        <f t="shared" si="44"/>
        <v/>
      </c>
      <c r="U112" s="316" t="str">
        <f t="shared" si="45"/>
        <v/>
      </c>
      <c r="V112" s="316" t="str">
        <f t="shared" si="46"/>
        <v/>
      </c>
      <c r="W112" s="317" t="str">
        <f t="shared" si="47"/>
        <v/>
      </c>
      <c r="Z112" s="320"/>
      <c r="AA112" s="321"/>
      <c r="AC112" s="322" t="str">
        <f t="shared" si="39"/>
        <v/>
      </c>
      <c r="AD112" s="322" t="str">
        <f t="shared" si="40"/>
        <v/>
      </c>
      <c r="AM112" s="321"/>
    </row>
    <row r="113" spans="1:39" x14ac:dyDescent="0.25">
      <c r="A113" t="str">
        <f t="shared" si="34"/>
        <v/>
      </c>
      <c r="B113" t="str">
        <f t="shared" si="35"/>
        <v/>
      </c>
      <c r="C113" s="323" t="str">
        <f t="shared" si="41"/>
        <v/>
      </c>
      <c r="D113" s="323" t="str">
        <f t="shared" si="36"/>
        <v/>
      </c>
      <c r="E113" s="323"/>
      <c r="F113" s="312" t="str">
        <f t="shared" si="37"/>
        <v/>
      </c>
      <c r="G113" s="313" t="str">
        <f t="shared" si="26"/>
        <v/>
      </c>
      <c r="H113" s="314" t="str">
        <f t="shared" si="27"/>
        <v/>
      </c>
      <c r="I113" s="315" t="str">
        <f t="shared" si="43"/>
        <v/>
      </c>
      <c r="J113" s="316" t="str">
        <f t="shared" si="43"/>
        <v/>
      </c>
      <c r="K113" s="316" t="str">
        <f t="shared" si="43"/>
        <v/>
      </c>
      <c r="L113" s="317" t="str">
        <f t="shared" si="42"/>
        <v/>
      </c>
      <c r="M113" s="351"/>
      <c r="N113" s="318" t="str">
        <f t="shared" si="28"/>
        <v/>
      </c>
      <c r="O113" s="318" t="str">
        <f t="shared" si="29"/>
        <v/>
      </c>
      <c r="S113" s="314" t="str">
        <f t="shared" si="38"/>
        <v/>
      </c>
      <c r="T113" s="315" t="str">
        <f t="shared" si="44"/>
        <v/>
      </c>
      <c r="U113" s="316" t="str">
        <f t="shared" si="45"/>
        <v/>
      </c>
      <c r="V113" s="316" t="str">
        <f t="shared" si="46"/>
        <v/>
      </c>
      <c r="W113" s="317" t="str">
        <f t="shared" si="47"/>
        <v/>
      </c>
      <c r="Z113" s="320"/>
      <c r="AA113" s="321"/>
      <c r="AC113" s="322" t="str">
        <f t="shared" si="39"/>
        <v/>
      </c>
      <c r="AD113" s="322" t="str">
        <f t="shared" si="40"/>
        <v/>
      </c>
      <c r="AM113" s="321"/>
    </row>
    <row r="114" spans="1:39" x14ac:dyDescent="0.25">
      <c r="A114" t="str">
        <f t="shared" si="34"/>
        <v/>
      </c>
      <c r="B114" t="str">
        <f t="shared" si="35"/>
        <v/>
      </c>
      <c r="C114" s="323" t="str">
        <f t="shared" si="41"/>
        <v/>
      </c>
      <c r="D114" s="323" t="str">
        <f t="shared" si="36"/>
        <v/>
      </c>
      <c r="E114" s="323"/>
      <c r="F114" s="312" t="str">
        <f t="shared" si="37"/>
        <v/>
      </c>
      <c r="G114" s="313" t="str">
        <f t="shared" si="26"/>
        <v/>
      </c>
      <c r="H114" s="314" t="str">
        <f t="shared" si="27"/>
        <v/>
      </c>
      <c r="I114" s="315" t="str">
        <f t="shared" si="43"/>
        <v/>
      </c>
      <c r="J114" s="316" t="str">
        <f t="shared" si="43"/>
        <v/>
      </c>
      <c r="K114" s="316" t="str">
        <f t="shared" si="43"/>
        <v/>
      </c>
      <c r="L114" s="317" t="str">
        <f t="shared" si="42"/>
        <v/>
      </c>
      <c r="M114" s="351"/>
      <c r="N114" s="318" t="str">
        <f t="shared" si="28"/>
        <v/>
      </c>
      <c r="O114" s="318" t="str">
        <f t="shared" si="29"/>
        <v/>
      </c>
      <c r="S114" s="314" t="str">
        <f t="shared" si="38"/>
        <v/>
      </c>
      <c r="T114" s="315" t="str">
        <f t="shared" si="44"/>
        <v/>
      </c>
      <c r="U114" s="316" t="str">
        <f t="shared" si="45"/>
        <v/>
      </c>
      <c r="V114" s="316" t="str">
        <f t="shared" si="46"/>
        <v/>
      </c>
      <c r="W114" s="317" t="str">
        <f t="shared" si="47"/>
        <v/>
      </c>
      <c r="Z114" s="320"/>
      <c r="AA114" s="321"/>
      <c r="AC114" s="322" t="str">
        <f t="shared" si="39"/>
        <v/>
      </c>
      <c r="AD114" s="322" t="str">
        <f t="shared" si="40"/>
        <v/>
      </c>
      <c r="AM114" s="321"/>
    </row>
    <row r="115" spans="1:39" x14ac:dyDescent="0.25">
      <c r="A115" t="str">
        <f t="shared" si="34"/>
        <v/>
      </c>
      <c r="B115" t="str">
        <f t="shared" si="35"/>
        <v/>
      </c>
      <c r="C115" s="323" t="str">
        <f t="shared" si="41"/>
        <v/>
      </c>
      <c r="D115" s="323" t="str">
        <f t="shared" si="36"/>
        <v/>
      </c>
      <c r="E115" s="323"/>
      <c r="F115" s="312" t="str">
        <f t="shared" si="37"/>
        <v/>
      </c>
      <c r="G115" s="313" t="str">
        <f t="shared" si="26"/>
        <v/>
      </c>
      <c r="H115" s="314" t="str">
        <f t="shared" si="27"/>
        <v/>
      </c>
      <c r="I115" s="315" t="str">
        <f t="shared" si="43"/>
        <v/>
      </c>
      <c r="J115" s="316" t="str">
        <f t="shared" si="43"/>
        <v/>
      </c>
      <c r="K115" s="316" t="str">
        <f t="shared" si="43"/>
        <v/>
      </c>
      <c r="L115" s="317" t="str">
        <f t="shared" si="42"/>
        <v/>
      </c>
      <c r="M115" s="351"/>
      <c r="N115" s="318" t="str">
        <f t="shared" si="28"/>
        <v/>
      </c>
      <c r="O115" s="318" t="str">
        <f t="shared" si="29"/>
        <v/>
      </c>
      <c r="S115" s="314" t="str">
        <f t="shared" si="38"/>
        <v/>
      </c>
      <c r="T115" s="315" t="str">
        <f t="shared" si="44"/>
        <v/>
      </c>
      <c r="U115" s="316" t="str">
        <f t="shared" si="45"/>
        <v/>
      </c>
      <c r="V115" s="316" t="str">
        <f t="shared" si="46"/>
        <v/>
      </c>
      <c r="W115" s="317" t="str">
        <f t="shared" si="47"/>
        <v/>
      </c>
      <c r="Z115" s="320"/>
      <c r="AA115" s="321"/>
      <c r="AC115" s="322" t="str">
        <f t="shared" si="39"/>
        <v/>
      </c>
      <c r="AD115" s="322" t="str">
        <f t="shared" si="40"/>
        <v/>
      </c>
      <c r="AM115" s="321"/>
    </row>
    <row r="116" spans="1:39" x14ac:dyDescent="0.25">
      <c r="A116" t="str">
        <f t="shared" si="34"/>
        <v/>
      </c>
      <c r="B116" t="str">
        <f t="shared" si="35"/>
        <v/>
      </c>
      <c r="C116" s="323" t="str">
        <f t="shared" si="41"/>
        <v/>
      </c>
      <c r="D116" s="323" t="str">
        <f t="shared" si="36"/>
        <v/>
      </c>
      <c r="E116" s="323"/>
      <c r="F116" s="312" t="str">
        <f t="shared" si="37"/>
        <v/>
      </c>
      <c r="G116" s="313" t="str">
        <f t="shared" si="26"/>
        <v/>
      </c>
      <c r="H116" s="314" t="str">
        <f t="shared" si="27"/>
        <v/>
      </c>
      <c r="I116" s="315" t="str">
        <f t="shared" si="43"/>
        <v/>
      </c>
      <c r="J116" s="316" t="str">
        <f t="shared" si="43"/>
        <v/>
      </c>
      <c r="K116" s="316" t="str">
        <f t="shared" si="43"/>
        <v/>
      </c>
      <c r="L116" s="317" t="str">
        <f t="shared" si="42"/>
        <v/>
      </c>
      <c r="M116" s="351"/>
      <c r="N116" s="318" t="str">
        <f t="shared" si="28"/>
        <v/>
      </c>
      <c r="O116" s="318" t="str">
        <f t="shared" si="29"/>
        <v/>
      </c>
      <c r="S116" s="314" t="str">
        <f t="shared" si="38"/>
        <v/>
      </c>
      <c r="T116" s="315" t="str">
        <f t="shared" si="44"/>
        <v/>
      </c>
      <c r="U116" s="316" t="str">
        <f t="shared" si="45"/>
        <v/>
      </c>
      <c r="V116" s="316" t="str">
        <f t="shared" si="46"/>
        <v/>
      </c>
      <c r="W116" s="317" t="str">
        <f t="shared" si="47"/>
        <v/>
      </c>
      <c r="Z116" s="320"/>
      <c r="AA116" s="321"/>
      <c r="AC116" s="322" t="str">
        <f t="shared" si="39"/>
        <v/>
      </c>
      <c r="AD116" s="322" t="str">
        <f t="shared" si="40"/>
        <v/>
      </c>
      <c r="AM116" s="321"/>
    </row>
    <row r="117" spans="1:39" x14ac:dyDescent="0.25">
      <c r="A117" t="str">
        <f t="shared" si="34"/>
        <v/>
      </c>
      <c r="B117" t="str">
        <f t="shared" si="35"/>
        <v/>
      </c>
      <c r="C117" s="323" t="str">
        <f t="shared" si="41"/>
        <v/>
      </c>
      <c r="D117" s="323" t="str">
        <f t="shared" si="36"/>
        <v/>
      </c>
      <c r="E117" s="323"/>
      <c r="F117" s="312" t="str">
        <f t="shared" si="37"/>
        <v/>
      </c>
      <c r="G117" s="313" t="str">
        <f t="shared" si="26"/>
        <v/>
      </c>
      <c r="H117" s="314" t="str">
        <f t="shared" si="27"/>
        <v/>
      </c>
      <c r="I117" s="315" t="str">
        <f t="shared" si="43"/>
        <v/>
      </c>
      <c r="J117" s="316" t="str">
        <f t="shared" si="43"/>
        <v/>
      </c>
      <c r="K117" s="316" t="str">
        <f t="shared" si="43"/>
        <v/>
      </c>
      <c r="L117" s="317" t="str">
        <f t="shared" si="42"/>
        <v/>
      </c>
      <c r="M117" s="351"/>
      <c r="N117" s="318" t="str">
        <f t="shared" si="28"/>
        <v/>
      </c>
      <c r="O117" s="318" t="str">
        <f t="shared" si="29"/>
        <v/>
      </c>
      <c r="S117" s="314" t="str">
        <f t="shared" si="38"/>
        <v/>
      </c>
      <c r="T117" s="315" t="str">
        <f t="shared" si="44"/>
        <v/>
      </c>
      <c r="U117" s="316" t="str">
        <f t="shared" si="45"/>
        <v/>
      </c>
      <c r="V117" s="316" t="str">
        <f t="shared" si="46"/>
        <v/>
      </c>
      <c r="W117" s="317" t="str">
        <f t="shared" si="47"/>
        <v/>
      </c>
      <c r="Z117" s="320"/>
      <c r="AA117" s="321"/>
      <c r="AC117" s="322" t="str">
        <f t="shared" si="39"/>
        <v/>
      </c>
      <c r="AD117" s="322" t="str">
        <f t="shared" si="40"/>
        <v/>
      </c>
      <c r="AM117" s="321"/>
    </row>
    <row r="118" spans="1:39" x14ac:dyDescent="0.25">
      <c r="A118" t="str">
        <f t="shared" si="34"/>
        <v/>
      </c>
      <c r="B118" t="str">
        <f t="shared" si="35"/>
        <v/>
      </c>
      <c r="C118" s="323" t="str">
        <f t="shared" si="41"/>
        <v/>
      </c>
      <c r="D118" s="323" t="str">
        <f t="shared" si="36"/>
        <v/>
      </c>
      <c r="E118" s="323"/>
      <c r="F118" s="312" t="str">
        <f t="shared" si="37"/>
        <v/>
      </c>
      <c r="G118" s="313" t="str">
        <f t="shared" si="26"/>
        <v/>
      </c>
      <c r="H118" s="314" t="str">
        <f t="shared" si="27"/>
        <v/>
      </c>
      <c r="I118" s="315" t="str">
        <f t="shared" si="43"/>
        <v/>
      </c>
      <c r="J118" s="316" t="str">
        <f t="shared" si="43"/>
        <v/>
      </c>
      <c r="K118" s="316" t="str">
        <f t="shared" si="43"/>
        <v/>
      </c>
      <c r="L118" s="317" t="str">
        <f t="shared" si="42"/>
        <v/>
      </c>
      <c r="M118" s="351"/>
      <c r="N118" s="318" t="str">
        <f t="shared" si="28"/>
        <v/>
      </c>
      <c r="O118" s="318" t="str">
        <f t="shared" si="29"/>
        <v/>
      </c>
      <c r="S118" s="314" t="str">
        <f t="shared" si="38"/>
        <v/>
      </c>
      <c r="T118" s="315" t="str">
        <f t="shared" si="44"/>
        <v/>
      </c>
      <c r="U118" s="316" t="str">
        <f t="shared" si="45"/>
        <v/>
      </c>
      <c r="V118" s="316" t="str">
        <f t="shared" si="46"/>
        <v/>
      </c>
      <c r="W118" s="317" t="str">
        <f t="shared" si="47"/>
        <v/>
      </c>
      <c r="Z118" s="320"/>
      <c r="AA118" s="321"/>
      <c r="AC118" s="322" t="str">
        <f t="shared" si="39"/>
        <v/>
      </c>
      <c r="AD118" s="322" t="str">
        <f t="shared" si="40"/>
        <v/>
      </c>
      <c r="AM118" s="321"/>
    </row>
    <row r="119" spans="1:39" x14ac:dyDescent="0.25">
      <c r="A119" t="str">
        <f t="shared" si="34"/>
        <v/>
      </c>
      <c r="B119" t="str">
        <f t="shared" si="35"/>
        <v/>
      </c>
      <c r="C119" s="323" t="str">
        <f t="shared" si="41"/>
        <v/>
      </c>
      <c r="D119" s="323" t="str">
        <f t="shared" si="36"/>
        <v/>
      </c>
      <c r="E119" s="323"/>
      <c r="F119" s="312" t="str">
        <f t="shared" si="37"/>
        <v/>
      </c>
      <c r="G119" s="313" t="str">
        <f t="shared" si="26"/>
        <v/>
      </c>
      <c r="H119" s="314" t="str">
        <f t="shared" si="27"/>
        <v/>
      </c>
      <c r="I119" s="315" t="str">
        <f t="shared" si="43"/>
        <v/>
      </c>
      <c r="J119" s="316" t="str">
        <f t="shared" si="43"/>
        <v/>
      </c>
      <c r="K119" s="316" t="str">
        <f t="shared" si="43"/>
        <v/>
      </c>
      <c r="L119" s="317" t="str">
        <f t="shared" si="42"/>
        <v/>
      </c>
      <c r="M119" s="351"/>
      <c r="N119" s="318" t="str">
        <f t="shared" si="28"/>
        <v/>
      </c>
      <c r="O119" s="318" t="str">
        <f t="shared" si="29"/>
        <v/>
      </c>
      <c r="S119" s="314" t="str">
        <f t="shared" si="38"/>
        <v/>
      </c>
      <c r="T119" s="315" t="str">
        <f t="shared" si="44"/>
        <v/>
      </c>
      <c r="U119" s="316" t="str">
        <f t="shared" si="45"/>
        <v/>
      </c>
      <c r="V119" s="316" t="str">
        <f t="shared" si="46"/>
        <v/>
      </c>
      <c r="W119" s="317" t="str">
        <f t="shared" si="47"/>
        <v/>
      </c>
      <c r="Z119" s="320"/>
      <c r="AA119" s="321"/>
      <c r="AC119" s="322" t="str">
        <f t="shared" si="39"/>
        <v/>
      </c>
      <c r="AD119" s="322" t="str">
        <f t="shared" si="40"/>
        <v/>
      </c>
      <c r="AM119" s="321"/>
    </row>
    <row r="120" spans="1:39" x14ac:dyDescent="0.25">
      <c r="A120" t="str">
        <f t="shared" si="34"/>
        <v/>
      </c>
      <c r="B120" t="str">
        <f t="shared" si="35"/>
        <v/>
      </c>
      <c r="C120" s="323" t="str">
        <f t="shared" si="41"/>
        <v/>
      </c>
      <c r="D120" s="323" t="str">
        <f t="shared" si="36"/>
        <v/>
      </c>
      <c r="E120" s="323"/>
      <c r="F120" s="312" t="str">
        <f t="shared" si="37"/>
        <v/>
      </c>
      <c r="G120" s="313" t="str">
        <f t="shared" si="26"/>
        <v/>
      </c>
      <c r="H120" s="314" t="str">
        <f t="shared" si="27"/>
        <v/>
      </c>
      <c r="I120" s="315" t="str">
        <f t="shared" si="43"/>
        <v/>
      </c>
      <c r="J120" s="316" t="str">
        <f t="shared" si="43"/>
        <v/>
      </c>
      <c r="K120" s="316" t="str">
        <f t="shared" si="43"/>
        <v/>
      </c>
      <c r="L120" s="317" t="str">
        <f t="shared" si="42"/>
        <v/>
      </c>
      <c r="M120" s="351"/>
      <c r="N120" s="318" t="str">
        <f t="shared" si="28"/>
        <v/>
      </c>
      <c r="O120" s="318" t="str">
        <f t="shared" si="29"/>
        <v/>
      </c>
      <c r="S120" s="314" t="str">
        <f t="shared" si="38"/>
        <v/>
      </c>
      <c r="T120" s="315" t="str">
        <f t="shared" si="44"/>
        <v/>
      </c>
      <c r="U120" s="316" t="str">
        <f t="shared" si="45"/>
        <v/>
      </c>
      <c r="V120" s="316" t="str">
        <f t="shared" si="46"/>
        <v/>
      </c>
      <c r="W120" s="317" t="str">
        <f t="shared" si="47"/>
        <v/>
      </c>
      <c r="Z120" s="320"/>
      <c r="AA120" s="321"/>
      <c r="AC120" s="322" t="str">
        <f t="shared" si="39"/>
        <v/>
      </c>
      <c r="AD120" s="322" t="str">
        <f t="shared" si="40"/>
        <v/>
      </c>
      <c r="AM120" s="321"/>
    </row>
    <row r="121" spans="1:39" x14ac:dyDescent="0.25">
      <c r="A121" t="str">
        <f t="shared" si="34"/>
        <v/>
      </c>
      <c r="B121" t="str">
        <f t="shared" si="35"/>
        <v/>
      </c>
      <c r="C121" s="323" t="str">
        <f t="shared" si="41"/>
        <v/>
      </c>
      <c r="D121" s="323" t="str">
        <f t="shared" si="36"/>
        <v/>
      </c>
      <c r="E121" s="323"/>
      <c r="F121" s="312" t="str">
        <f t="shared" si="37"/>
        <v/>
      </c>
      <c r="G121" s="313" t="str">
        <f t="shared" si="26"/>
        <v/>
      </c>
      <c r="H121" s="314" t="str">
        <f t="shared" si="27"/>
        <v/>
      </c>
      <c r="I121" s="315" t="str">
        <f t="shared" si="43"/>
        <v/>
      </c>
      <c r="J121" s="316" t="str">
        <f t="shared" si="43"/>
        <v/>
      </c>
      <c r="K121" s="316" t="str">
        <f t="shared" si="43"/>
        <v/>
      </c>
      <c r="L121" s="317" t="str">
        <f t="shared" si="42"/>
        <v/>
      </c>
      <c r="M121" s="351"/>
      <c r="N121" s="318" t="str">
        <f t="shared" si="28"/>
        <v/>
      </c>
      <c r="O121" s="318" t="str">
        <f t="shared" si="29"/>
        <v/>
      </c>
      <c r="S121" s="314" t="str">
        <f t="shared" si="38"/>
        <v/>
      </c>
      <c r="T121" s="315" t="str">
        <f t="shared" si="44"/>
        <v/>
      </c>
      <c r="U121" s="316" t="str">
        <f t="shared" si="45"/>
        <v/>
      </c>
      <c r="V121" s="316" t="str">
        <f t="shared" si="46"/>
        <v/>
      </c>
      <c r="W121" s="317" t="str">
        <f t="shared" si="47"/>
        <v/>
      </c>
      <c r="Z121" s="320"/>
      <c r="AA121" s="321"/>
      <c r="AC121" s="322" t="str">
        <f t="shared" si="39"/>
        <v/>
      </c>
      <c r="AD121" s="322" t="str">
        <f t="shared" si="40"/>
        <v/>
      </c>
      <c r="AM121" s="321"/>
    </row>
    <row r="122" spans="1:39" x14ac:dyDescent="0.25">
      <c r="A122" t="str">
        <f t="shared" si="34"/>
        <v/>
      </c>
      <c r="B122" t="str">
        <f t="shared" si="35"/>
        <v/>
      </c>
      <c r="C122" s="323" t="str">
        <f t="shared" si="41"/>
        <v/>
      </c>
      <c r="D122" s="323" t="str">
        <f t="shared" si="36"/>
        <v/>
      </c>
      <c r="E122" s="323"/>
      <c r="F122" s="312" t="str">
        <f t="shared" si="37"/>
        <v/>
      </c>
      <c r="G122" s="313" t="str">
        <f t="shared" si="26"/>
        <v/>
      </c>
      <c r="H122" s="314" t="str">
        <f t="shared" si="27"/>
        <v/>
      </c>
      <c r="I122" s="315" t="str">
        <f t="shared" si="43"/>
        <v/>
      </c>
      <c r="J122" s="316" t="str">
        <f t="shared" si="43"/>
        <v/>
      </c>
      <c r="K122" s="316" t="str">
        <f t="shared" si="43"/>
        <v/>
      </c>
      <c r="L122" s="317" t="str">
        <f t="shared" si="42"/>
        <v/>
      </c>
      <c r="M122" s="351"/>
      <c r="N122" s="318" t="str">
        <f t="shared" si="28"/>
        <v/>
      </c>
      <c r="O122" s="318" t="str">
        <f t="shared" si="29"/>
        <v/>
      </c>
      <c r="S122" s="314" t="str">
        <f t="shared" si="38"/>
        <v/>
      </c>
      <c r="T122" s="315" t="str">
        <f t="shared" si="44"/>
        <v/>
      </c>
      <c r="U122" s="316" t="str">
        <f t="shared" si="45"/>
        <v/>
      </c>
      <c r="V122" s="316" t="str">
        <f t="shared" si="46"/>
        <v/>
      </c>
      <c r="W122" s="317" t="str">
        <f t="shared" si="47"/>
        <v/>
      </c>
      <c r="Z122" s="320"/>
      <c r="AA122" s="321"/>
      <c r="AC122" s="322" t="str">
        <f t="shared" si="39"/>
        <v/>
      </c>
      <c r="AD122" s="322" t="str">
        <f t="shared" si="40"/>
        <v/>
      </c>
      <c r="AM122" s="321"/>
    </row>
    <row r="123" spans="1:39" x14ac:dyDescent="0.25">
      <c r="A123" t="str">
        <f t="shared" si="34"/>
        <v/>
      </c>
      <c r="B123" t="str">
        <f t="shared" si="35"/>
        <v/>
      </c>
      <c r="C123" s="323" t="str">
        <f t="shared" si="41"/>
        <v/>
      </c>
      <c r="D123" s="323" t="str">
        <f t="shared" si="36"/>
        <v/>
      </c>
      <c r="E123" s="323"/>
      <c r="F123" s="312" t="str">
        <f t="shared" si="37"/>
        <v/>
      </c>
      <c r="G123" s="313" t="str">
        <f t="shared" si="26"/>
        <v/>
      </c>
      <c r="H123" s="314" t="str">
        <f t="shared" si="27"/>
        <v/>
      </c>
      <c r="I123" s="315" t="str">
        <f t="shared" si="43"/>
        <v/>
      </c>
      <c r="J123" s="316" t="str">
        <f t="shared" si="43"/>
        <v/>
      </c>
      <c r="K123" s="316" t="str">
        <f t="shared" si="43"/>
        <v/>
      </c>
      <c r="L123" s="317" t="str">
        <f t="shared" si="42"/>
        <v/>
      </c>
      <c r="M123" s="351"/>
      <c r="N123" s="318" t="str">
        <f t="shared" si="28"/>
        <v/>
      </c>
      <c r="O123" s="318" t="str">
        <f t="shared" si="29"/>
        <v/>
      </c>
      <c r="S123" s="314" t="str">
        <f t="shared" si="38"/>
        <v/>
      </c>
      <c r="T123" s="315" t="str">
        <f t="shared" si="44"/>
        <v/>
      </c>
      <c r="U123" s="316" t="str">
        <f t="shared" si="45"/>
        <v/>
      </c>
      <c r="V123" s="316" t="str">
        <f t="shared" si="46"/>
        <v/>
      </c>
      <c r="W123" s="317" t="str">
        <f t="shared" si="47"/>
        <v/>
      </c>
      <c r="Z123" s="320"/>
      <c r="AA123" s="321"/>
      <c r="AC123" s="322" t="str">
        <f t="shared" si="39"/>
        <v/>
      </c>
      <c r="AD123" s="322" t="str">
        <f t="shared" si="40"/>
        <v/>
      </c>
      <c r="AM123" s="321"/>
    </row>
    <row r="124" spans="1:39" x14ac:dyDescent="0.25">
      <c r="A124" t="str">
        <f t="shared" si="34"/>
        <v/>
      </c>
      <c r="B124" t="str">
        <f t="shared" si="35"/>
        <v/>
      </c>
      <c r="C124" s="323" t="str">
        <f t="shared" si="41"/>
        <v/>
      </c>
      <c r="D124" s="323" t="str">
        <f t="shared" si="36"/>
        <v/>
      </c>
      <c r="E124" s="323"/>
      <c r="F124" s="312" t="str">
        <f t="shared" si="37"/>
        <v/>
      </c>
      <c r="G124" s="313" t="str">
        <f t="shared" si="26"/>
        <v/>
      </c>
      <c r="H124" s="314" t="str">
        <f t="shared" si="27"/>
        <v/>
      </c>
      <c r="I124" s="315" t="str">
        <f t="shared" si="43"/>
        <v/>
      </c>
      <c r="J124" s="316" t="str">
        <f t="shared" si="43"/>
        <v/>
      </c>
      <c r="K124" s="316" t="str">
        <f t="shared" si="43"/>
        <v/>
      </c>
      <c r="L124" s="317" t="str">
        <f t="shared" si="42"/>
        <v/>
      </c>
      <c r="M124" s="351"/>
      <c r="N124" s="318" t="str">
        <f t="shared" si="28"/>
        <v/>
      </c>
      <c r="O124" s="318" t="str">
        <f t="shared" si="29"/>
        <v/>
      </c>
      <c r="S124" s="314" t="str">
        <f t="shared" si="38"/>
        <v/>
      </c>
      <c r="T124" s="315" t="str">
        <f t="shared" si="44"/>
        <v/>
      </c>
      <c r="U124" s="316" t="str">
        <f t="shared" si="45"/>
        <v/>
      </c>
      <c r="V124" s="316" t="str">
        <f t="shared" si="46"/>
        <v/>
      </c>
      <c r="W124" s="317" t="str">
        <f t="shared" si="47"/>
        <v/>
      </c>
      <c r="Z124" s="320"/>
      <c r="AA124" s="321"/>
      <c r="AC124" s="322" t="str">
        <f t="shared" si="39"/>
        <v/>
      </c>
      <c r="AD124" s="322" t="str">
        <f t="shared" si="40"/>
        <v/>
      </c>
      <c r="AM124" s="321"/>
    </row>
    <row r="125" spans="1:39" x14ac:dyDescent="0.25">
      <c r="A125" t="str">
        <f t="shared" si="34"/>
        <v/>
      </c>
      <c r="B125" t="str">
        <f t="shared" si="35"/>
        <v/>
      </c>
      <c r="C125" s="323" t="str">
        <f t="shared" si="41"/>
        <v/>
      </c>
      <c r="D125" s="323" t="str">
        <f t="shared" si="36"/>
        <v/>
      </c>
      <c r="E125" s="323"/>
      <c r="F125" s="312" t="str">
        <f t="shared" si="37"/>
        <v/>
      </c>
      <c r="G125" s="313" t="str">
        <f t="shared" si="26"/>
        <v/>
      </c>
      <c r="H125" s="314" t="str">
        <f t="shared" si="27"/>
        <v/>
      </c>
      <c r="I125" s="315" t="str">
        <f t="shared" si="43"/>
        <v/>
      </c>
      <c r="J125" s="316" t="str">
        <f t="shared" si="43"/>
        <v/>
      </c>
      <c r="K125" s="316" t="str">
        <f t="shared" si="43"/>
        <v/>
      </c>
      <c r="L125" s="317" t="str">
        <f t="shared" si="42"/>
        <v/>
      </c>
      <c r="M125" s="351"/>
      <c r="N125" s="318" t="str">
        <f t="shared" si="28"/>
        <v/>
      </c>
      <c r="O125" s="318" t="str">
        <f t="shared" si="29"/>
        <v/>
      </c>
      <c r="S125" s="314" t="str">
        <f t="shared" si="38"/>
        <v/>
      </c>
      <c r="T125" s="315" t="str">
        <f t="shared" si="44"/>
        <v/>
      </c>
      <c r="U125" s="316" t="str">
        <f t="shared" si="45"/>
        <v/>
      </c>
      <c r="V125" s="316" t="str">
        <f t="shared" si="46"/>
        <v/>
      </c>
      <c r="W125" s="317" t="str">
        <f t="shared" si="47"/>
        <v/>
      </c>
      <c r="Z125" s="320"/>
      <c r="AA125" s="321"/>
      <c r="AC125" s="322" t="str">
        <f t="shared" si="39"/>
        <v/>
      </c>
      <c r="AD125" s="322" t="str">
        <f t="shared" si="40"/>
        <v/>
      </c>
      <c r="AM125" s="321"/>
    </row>
    <row r="126" spans="1:39" x14ac:dyDescent="0.25">
      <c r="A126" t="str">
        <f t="shared" si="34"/>
        <v/>
      </c>
      <c r="B126" t="str">
        <f t="shared" si="35"/>
        <v/>
      </c>
      <c r="C126" s="323" t="str">
        <f t="shared" si="41"/>
        <v/>
      </c>
      <c r="D126" s="323" t="str">
        <f t="shared" si="36"/>
        <v/>
      </c>
      <c r="E126" s="323"/>
      <c r="F126" s="312" t="str">
        <f t="shared" si="37"/>
        <v/>
      </c>
      <c r="G126" s="313" t="str">
        <f t="shared" si="26"/>
        <v/>
      </c>
      <c r="H126" s="314" t="str">
        <f t="shared" si="27"/>
        <v/>
      </c>
      <c r="I126" s="315" t="str">
        <f t="shared" si="43"/>
        <v/>
      </c>
      <c r="J126" s="316" t="str">
        <f t="shared" si="43"/>
        <v/>
      </c>
      <c r="K126" s="316" t="str">
        <f t="shared" si="43"/>
        <v/>
      </c>
      <c r="L126" s="317" t="str">
        <f t="shared" si="42"/>
        <v/>
      </c>
      <c r="M126" s="351"/>
      <c r="N126" s="318" t="str">
        <f t="shared" si="28"/>
        <v/>
      </c>
      <c r="O126" s="318" t="str">
        <f t="shared" si="29"/>
        <v/>
      </c>
      <c r="S126" s="314" t="str">
        <f t="shared" si="38"/>
        <v/>
      </c>
      <c r="T126" s="315" t="str">
        <f t="shared" si="44"/>
        <v/>
      </c>
      <c r="U126" s="316" t="str">
        <f t="shared" si="45"/>
        <v/>
      </c>
      <c r="V126" s="316" t="str">
        <f t="shared" si="46"/>
        <v/>
      </c>
      <c r="W126" s="317" t="str">
        <f t="shared" si="47"/>
        <v/>
      </c>
      <c r="Z126" s="320"/>
      <c r="AA126" s="321"/>
      <c r="AC126" s="322" t="str">
        <f t="shared" si="39"/>
        <v/>
      </c>
      <c r="AD126" s="322" t="str">
        <f t="shared" si="40"/>
        <v/>
      </c>
      <c r="AM126" s="321"/>
    </row>
    <row r="127" spans="1:39" x14ac:dyDescent="0.25">
      <c r="A127" t="str">
        <f t="shared" si="34"/>
        <v/>
      </c>
      <c r="B127" t="str">
        <f t="shared" si="35"/>
        <v/>
      </c>
      <c r="C127" s="323" t="str">
        <f t="shared" si="41"/>
        <v/>
      </c>
      <c r="D127" s="323" t="str">
        <f t="shared" si="36"/>
        <v/>
      </c>
      <c r="E127" s="323"/>
      <c r="F127" s="312" t="str">
        <f t="shared" si="37"/>
        <v/>
      </c>
      <c r="G127" s="313" t="str">
        <f t="shared" si="26"/>
        <v/>
      </c>
      <c r="H127" s="314" t="str">
        <f t="shared" si="27"/>
        <v/>
      </c>
      <c r="I127" s="315" t="str">
        <f t="shared" si="43"/>
        <v/>
      </c>
      <c r="J127" s="316" t="str">
        <f t="shared" si="43"/>
        <v/>
      </c>
      <c r="K127" s="316" t="str">
        <f t="shared" si="43"/>
        <v/>
      </c>
      <c r="L127" s="317" t="str">
        <f t="shared" si="42"/>
        <v/>
      </c>
      <c r="M127" s="351"/>
      <c r="N127" s="318" t="str">
        <f t="shared" si="28"/>
        <v/>
      </c>
      <c r="O127" s="318" t="str">
        <f t="shared" si="29"/>
        <v/>
      </c>
      <c r="S127" s="314" t="str">
        <f t="shared" si="38"/>
        <v/>
      </c>
      <c r="T127" s="315" t="str">
        <f t="shared" si="44"/>
        <v/>
      </c>
      <c r="U127" s="316" t="str">
        <f t="shared" si="45"/>
        <v/>
      </c>
      <c r="V127" s="316" t="str">
        <f t="shared" si="46"/>
        <v/>
      </c>
      <c r="W127" s="317" t="str">
        <f t="shared" si="47"/>
        <v/>
      </c>
      <c r="Z127" s="320"/>
      <c r="AA127" s="321"/>
      <c r="AC127" s="322" t="str">
        <f t="shared" si="39"/>
        <v/>
      </c>
      <c r="AD127" s="322" t="str">
        <f t="shared" si="40"/>
        <v/>
      </c>
      <c r="AM127" s="321"/>
    </row>
    <row r="128" spans="1:39" x14ac:dyDescent="0.25">
      <c r="A128" t="str">
        <f t="shared" si="34"/>
        <v/>
      </c>
      <c r="B128" t="str">
        <f t="shared" si="35"/>
        <v/>
      </c>
      <c r="C128" s="323" t="str">
        <f t="shared" si="41"/>
        <v/>
      </c>
      <c r="D128" s="323" t="str">
        <f t="shared" si="36"/>
        <v/>
      </c>
      <c r="E128" s="323"/>
      <c r="F128" s="312" t="str">
        <f t="shared" si="37"/>
        <v/>
      </c>
      <c r="G128" s="313" t="str">
        <f t="shared" si="26"/>
        <v/>
      </c>
      <c r="H128" s="314" t="str">
        <f t="shared" si="27"/>
        <v/>
      </c>
      <c r="I128" s="315" t="str">
        <f t="shared" si="43"/>
        <v/>
      </c>
      <c r="J128" s="316" t="str">
        <f t="shared" si="43"/>
        <v/>
      </c>
      <c r="K128" s="316" t="str">
        <f t="shared" si="43"/>
        <v/>
      </c>
      <c r="L128" s="317" t="str">
        <f t="shared" si="42"/>
        <v/>
      </c>
      <c r="M128" s="351"/>
      <c r="N128" s="318" t="str">
        <f t="shared" si="28"/>
        <v/>
      </c>
      <c r="O128" s="318" t="str">
        <f t="shared" si="29"/>
        <v/>
      </c>
      <c r="S128" s="314" t="str">
        <f t="shared" si="38"/>
        <v/>
      </c>
      <c r="T128" s="315" t="str">
        <f t="shared" si="44"/>
        <v/>
      </c>
      <c r="U128" s="316" t="str">
        <f t="shared" si="45"/>
        <v/>
      </c>
      <c r="V128" s="316" t="str">
        <f t="shared" si="46"/>
        <v/>
      </c>
      <c r="W128" s="317" t="str">
        <f t="shared" si="47"/>
        <v/>
      </c>
      <c r="Z128" s="320"/>
      <c r="AA128" s="321"/>
      <c r="AC128" s="322" t="str">
        <f t="shared" si="39"/>
        <v/>
      </c>
      <c r="AD128" s="322" t="str">
        <f t="shared" si="40"/>
        <v/>
      </c>
      <c r="AM128" s="321"/>
    </row>
    <row r="129" spans="1:39" x14ac:dyDescent="0.25">
      <c r="A129" t="str">
        <f t="shared" si="34"/>
        <v/>
      </c>
      <c r="B129" t="str">
        <f t="shared" si="35"/>
        <v/>
      </c>
      <c r="C129" s="323" t="str">
        <f t="shared" si="41"/>
        <v/>
      </c>
      <c r="D129" s="323" t="str">
        <f t="shared" si="36"/>
        <v/>
      </c>
      <c r="E129" s="323"/>
      <c r="F129" s="312" t="str">
        <f t="shared" si="37"/>
        <v/>
      </c>
      <c r="G129" s="313" t="str">
        <f t="shared" si="26"/>
        <v/>
      </c>
      <c r="H129" s="314" t="str">
        <f t="shared" si="27"/>
        <v/>
      </c>
      <c r="I129" s="315" t="str">
        <f t="shared" si="43"/>
        <v/>
      </c>
      <c r="J129" s="316" t="str">
        <f t="shared" si="43"/>
        <v/>
      </c>
      <c r="K129" s="316" t="str">
        <f t="shared" si="43"/>
        <v/>
      </c>
      <c r="L129" s="317" t="str">
        <f t="shared" si="42"/>
        <v/>
      </c>
      <c r="M129" s="351"/>
      <c r="N129" s="318" t="str">
        <f t="shared" si="28"/>
        <v/>
      </c>
      <c r="O129" s="318" t="str">
        <f t="shared" si="29"/>
        <v/>
      </c>
      <c r="S129" s="314" t="str">
        <f t="shared" si="38"/>
        <v/>
      </c>
      <c r="T129" s="315" t="str">
        <f t="shared" si="44"/>
        <v/>
      </c>
      <c r="U129" s="316" t="str">
        <f t="shared" si="45"/>
        <v/>
      </c>
      <c r="V129" s="316" t="str">
        <f t="shared" si="46"/>
        <v/>
      </c>
      <c r="W129" s="317" t="str">
        <f t="shared" si="47"/>
        <v/>
      </c>
      <c r="Z129" s="320"/>
      <c r="AA129" s="321"/>
      <c r="AC129" s="322" t="str">
        <f t="shared" si="39"/>
        <v/>
      </c>
      <c r="AD129" s="322" t="str">
        <f t="shared" si="40"/>
        <v/>
      </c>
      <c r="AM129" s="321"/>
    </row>
    <row r="130" spans="1:39" x14ac:dyDescent="0.25">
      <c r="A130" t="str">
        <f t="shared" si="34"/>
        <v/>
      </c>
      <c r="B130" t="str">
        <f t="shared" si="35"/>
        <v/>
      </c>
      <c r="C130" s="323" t="str">
        <f t="shared" si="41"/>
        <v/>
      </c>
      <c r="D130" s="323" t="str">
        <f t="shared" si="36"/>
        <v/>
      </c>
      <c r="E130" s="323"/>
      <c r="F130" s="312" t="str">
        <f t="shared" si="37"/>
        <v/>
      </c>
      <c r="G130" s="313" t="str">
        <f t="shared" si="26"/>
        <v/>
      </c>
      <c r="H130" s="314" t="str">
        <f t="shared" si="27"/>
        <v/>
      </c>
      <c r="I130" s="315" t="str">
        <f t="shared" si="43"/>
        <v/>
      </c>
      <c r="J130" s="316" t="str">
        <f t="shared" si="43"/>
        <v/>
      </c>
      <c r="K130" s="316" t="str">
        <f t="shared" si="43"/>
        <v/>
      </c>
      <c r="L130" s="317" t="str">
        <f t="shared" si="42"/>
        <v/>
      </c>
      <c r="M130" s="351"/>
      <c r="N130" s="318" t="str">
        <f t="shared" si="28"/>
        <v/>
      </c>
      <c r="O130" s="318" t="str">
        <f t="shared" si="29"/>
        <v/>
      </c>
      <c r="S130" s="314" t="str">
        <f t="shared" si="38"/>
        <v/>
      </c>
      <c r="T130" s="315" t="str">
        <f t="shared" si="44"/>
        <v/>
      </c>
      <c r="U130" s="316" t="str">
        <f t="shared" si="45"/>
        <v/>
      </c>
      <c r="V130" s="316" t="str">
        <f t="shared" si="46"/>
        <v/>
      </c>
      <c r="W130" s="317" t="str">
        <f t="shared" si="47"/>
        <v/>
      </c>
      <c r="Z130" s="320"/>
      <c r="AA130" s="321"/>
      <c r="AC130" s="322" t="str">
        <f t="shared" si="39"/>
        <v/>
      </c>
      <c r="AD130" s="322" t="str">
        <f t="shared" si="40"/>
        <v/>
      </c>
      <c r="AM130" s="321"/>
    </row>
    <row r="131" spans="1:39" x14ac:dyDescent="0.25">
      <c r="A131" t="str">
        <f t="shared" si="34"/>
        <v/>
      </c>
      <c r="B131" t="str">
        <f t="shared" si="35"/>
        <v/>
      </c>
      <c r="C131" s="323" t="str">
        <f t="shared" si="41"/>
        <v/>
      </c>
      <c r="D131" s="323" t="str">
        <f t="shared" si="36"/>
        <v/>
      </c>
      <c r="E131" s="323"/>
      <c r="F131" s="312" t="str">
        <f t="shared" si="37"/>
        <v/>
      </c>
      <c r="G131" s="313" t="str">
        <f t="shared" si="26"/>
        <v/>
      </c>
      <c r="H131" s="314" t="str">
        <f t="shared" si="27"/>
        <v/>
      </c>
      <c r="I131" s="315" t="str">
        <f t="shared" si="43"/>
        <v/>
      </c>
      <c r="J131" s="316" t="str">
        <f t="shared" si="43"/>
        <v/>
      </c>
      <c r="K131" s="316" t="str">
        <f t="shared" si="43"/>
        <v/>
      </c>
      <c r="L131" s="317" t="str">
        <f t="shared" si="42"/>
        <v/>
      </c>
      <c r="M131" s="351"/>
      <c r="N131" s="318" t="str">
        <f t="shared" si="28"/>
        <v/>
      </c>
      <c r="O131" s="318" t="str">
        <f t="shared" si="29"/>
        <v/>
      </c>
      <c r="S131" s="314" t="str">
        <f t="shared" si="38"/>
        <v/>
      </c>
      <c r="T131" s="315" t="str">
        <f t="shared" si="44"/>
        <v/>
      </c>
      <c r="U131" s="316" t="str">
        <f t="shared" si="45"/>
        <v/>
      </c>
      <c r="V131" s="316" t="str">
        <f t="shared" si="46"/>
        <v/>
      </c>
      <c r="W131" s="317" t="str">
        <f t="shared" si="47"/>
        <v/>
      </c>
      <c r="Z131" s="320"/>
      <c r="AA131" s="321"/>
      <c r="AC131" s="322" t="str">
        <f t="shared" si="39"/>
        <v/>
      </c>
      <c r="AD131" s="322" t="str">
        <f t="shared" si="40"/>
        <v/>
      </c>
      <c r="AM131" s="321"/>
    </row>
    <row r="132" spans="1:39" x14ac:dyDescent="0.25">
      <c r="A132" t="str">
        <f t="shared" si="34"/>
        <v/>
      </c>
      <c r="B132" t="str">
        <f t="shared" si="35"/>
        <v/>
      </c>
      <c r="C132" s="323" t="str">
        <f t="shared" si="41"/>
        <v/>
      </c>
      <c r="D132" s="323" t="str">
        <f t="shared" si="36"/>
        <v/>
      </c>
      <c r="E132" s="323"/>
      <c r="F132" s="312" t="str">
        <f t="shared" si="37"/>
        <v/>
      </c>
      <c r="G132" s="313" t="str">
        <f t="shared" si="26"/>
        <v/>
      </c>
      <c r="H132" s="314" t="str">
        <f t="shared" si="27"/>
        <v/>
      </c>
      <c r="I132" s="315" t="str">
        <f t="shared" si="43"/>
        <v/>
      </c>
      <c r="J132" s="316" t="str">
        <f t="shared" si="43"/>
        <v/>
      </c>
      <c r="K132" s="316" t="str">
        <f t="shared" si="43"/>
        <v/>
      </c>
      <c r="L132" s="317" t="str">
        <f t="shared" si="42"/>
        <v/>
      </c>
      <c r="M132" s="351"/>
      <c r="N132" s="318" t="str">
        <f t="shared" si="28"/>
        <v/>
      </c>
      <c r="O132" s="318" t="str">
        <f t="shared" si="29"/>
        <v/>
      </c>
      <c r="S132" s="314" t="str">
        <f t="shared" si="38"/>
        <v/>
      </c>
      <c r="T132" s="315" t="str">
        <f t="shared" si="44"/>
        <v/>
      </c>
      <c r="U132" s="316" t="str">
        <f t="shared" si="45"/>
        <v/>
      </c>
      <c r="V132" s="316" t="str">
        <f t="shared" si="46"/>
        <v/>
      </c>
      <c r="W132" s="317" t="str">
        <f t="shared" si="47"/>
        <v/>
      </c>
      <c r="Z132" s="320"/>
      <c r="AA132" s="321"/>
      <c r="AC132" s="322" t="str">
        <f t="shared" si="39"/>
        <v/>
      </c>
      <c r="AD132" s="322" t="str">
        <f t="shared" si="40"/>
        <v/>
      </c>
      <c r="AM132" s="321"/>
    </row>
    <row r="133" spans="1:39" x14ac:dyDescent="0.25">
      <c r="A133" t="str">
        <f t="shared" si="34"/>
        <v/>
      </c>
      <c r="B133" t="str">
        <f t="shared" si="35"/>
        <v/>
      </c>
      <c r="C133" s="323" t="str">
        <f t="shared" si="41"/>
        <v/>
      </c>
      <c r="D133" s="323" t="str">
        <f t="shared" si="36"/>
        <v/>
      </c>
      <c r="E133" s="323"/>
      <c r="F133" s="312" t="str">
        <f t="shared" si="37"/>
        <v/>
      </c>
      <c r="G133" s="313" t="str">
        <f t="shared" si="26"/>
        <v/>
      </c>
      <c r="H133" s="314" t="str">
        <f t="shared" si="27"/>
        <v/>
      </c>
      <c r="I133" s="315" t="str">
        <f t="shared" si="43"/>
        <v/>
      </c>
      <c r="J133" s="316" t="str">
        <f t="shared" si="43"/>
        <v/>
      </c>
      <c r="K133" s="316" t="str">
        <f t="shared" si="43"/>
        <v/>
      </c>
      <c r="L133" s="317" t="str">
        <f t="shared" si="42"/>
        <v/>
      </c>
      <c r="M133" s="351"/>
      <c r="N133" s="318" t="str">
        <f t="shared" si="28"/>
        <v/>
      </c>
      <c r="O133" s="318" t="str">
        <f t="shared" si="29"/>
        <v/>
      </c>
      <c r="S133" s="314" t="str">
        <f t="shared" si="38"/>
        <v/>
      </c>
      <c r="T133" s="315" t="str">
        <f t="shared" si="44"/>
        <v/>
      </c>
      <c r="U133" s="316" t="str">
        <f t="shared" si="45"/>
        <v/>
      </c>
      <c r="V133" s="316" t="str">
        <f t="shared" si="46"/>
        <v/>
      </c>
      <c r="W133" s="317" t="str">
        <f t="shared" si="47"/>
        <v/>
      </c>
      <c r="Z133" s="320"/>
      <c r="AA133" s="321"/>
      <c r="AC133" s="322" t="str">
        <f t="shared" si="39"/>
        <v/>
      </c>
      <c r="AD133" s="322" t="str">
        <f t="shared" si="40"/>
        <v/>
      </c>
      <c r="AM133" s="321"/>
    </row>
    <row r="134" spans="1:39" x14ac:dyDescent="0.25">
      <c r="A134" t="str">
        <f t="shared" si="34"/>
        <v/>
      </c>
      <c r="B134" t="str">
        <f t="shared" si="35"/>
        <v/>
      </c>
      <c r="C134" s="323" t="str">
        <f t="shared" si="41"/>
        <v/>
      </c>
      <c r="D134" s="323" t="str">
        <f t="shared" si="36"/>
        <v/>
      </c>
      <c r="E134" s="323"/>
      <c r="F134" s="312" t="str">
        <f t="shared" si="37"/>
        <v/>
      </c>
      <c r="G134" s="313" t="str">
        <f t="shared" si="26"/>
        <v/>
      </c>
      <c r="H134" s="314" t="str">
        <f t="shared" si="27"/>
        <v/>
      </c>
      <c r="I134" s="315" t="str">
        <f t="shared" si="43"/>
        <v/>
      </c>
      <c r="J134" s="316" t="str">
        <f t="shared" si="43"/>
        <v/>
      </c>
      <c r="K134" s="316" t="str">
        <f t="shared" si="43"/>
        <v/>
      </c>
      <c r="L134" s="317" t="str">
        <f t="shared" si="42"/>
        <v/>
      </c>
      <c r="M134" s="351"/>
      <c r="N134" s="318" t="str">
        <f t="shared" si="28"/>
        <v/>
      </c>
      <c r="O134" s="318" t="str">
        <f t="shared" si="29"/>
        <v/>
      </c>
      <c r="S134" s="314" t="str">
        <f t="shared" si="38"/>
        <v/>
      </c>
      <c r="T134" s="315" t="str">
        <f t="shared" si="44"/>
        <v/>
      </c>
      <c r="U134" s="316" t="str">
        <f t="shared" si="45"/>
        <v/>
      </c>
      <c r="V134" s="316" t="str">
        <f t="shared" si="46"/>
        <v/>
      </c>
      <c r="W134" s="317" t="str">
        <f t="shared" si="47"/>
        <v/>
      </c>
      <c r="Z134" s="320"/>
      <c r="AA134" s="321"/>
      <c r="AC134" s="322" t="str">
        <f t="shared" si="39"/>
        <v/>
      </c>
      <c r="AD134" s="322" t="str">
        <f t="shared" si="40"/>
        <v/>
      </c>
      <c r="AM134" s="321"/>
    </row>
    <row r="135" spans="1:39" x14ac:dyDescent="0.25">
      <c r="A135" t="str">
        <f t="shared" si="34"/>
        <v/>
      </c>
      <c r="B135" t="str">
        <f t="shared" si="35"/>
        <v/>
      </c>
      <c r="C135" s="323" t="str">
        <f t="shared" si="41"/>
        <v/>
      </c>
      <c r="D135" s="323" t="str">
        <f t="shared" si="36"/>
        <v/>
      </c>
      <c r="E135" s="323"/>
      <c r="F135" s="312" t="str">
        <f t="shared" si="37"/>
        <v/>
      </c>
      <c r="G135" s="313" t="str">
        <f t="shared" si="26"/>
        <v/>
      </c>
      <c r="H135" s="314" t="str">
        <f t="shared" si="27"/>
        <v/>
      </c>
      <c r="I135" s="315" t="str">
        <f t="shared" si="43"/>
        <v/>
      </c>
      <c r="J135" s="316" t="str">
        <f t="shared" si="43"/>
        <v/>
      </c>
      <c r="K135" s="316" t="str">
        <f t="shared" si="43"/>
        <v/>
      </c>
      <c r="L135" s="317" t="str">
        <f t="shared" si="42"/>
        <v/>
      </c>
      <c r="M135" s="351"/>
      <c r="N135" s="318" t="str">
        <f t="shared" si="28"/>
        <v/>
      </c>
      <c r="O135" s="318" t="str">
        <f t="shared" si="29"/>
        <v/>
      </c>
      <c r="S135" s="314" t="str">
        <f t="shared" si="38"/>
        <v/>
      </c>
      <c r="T135" s="315" t="str">
        <f t="shared" si="44"/>
        <v/>
      </c>
      <c r="U135" s="316" t="str">
        <f t="shared" si="45"/>
        <v/>
      </c>
      <c r="V135" s="316" t="str">
        <f t="shared" si="46"/>
        <v/>
      </c>
      <c r="W135" s="317" t="str">
        <f t="shared" si="47"/>
        <v/>
      </c>
      <c r="Z135" s="320"/>
      <c r="AA135" s="321"/>
      <c r="AC135" s="322" t="str">
        <f t="shared" si="39"/>
        <v/>
      </c>
      <c r="AD135" s="322" t="str">
        <f t="shared" si="40"/>
        <v/>
      </c>
      <c r="AM135" s="321"/>
    </row>
    <row r="136" spans="1:39" x14ac:dyDescent="0.25">
      <c r="A136" t="str">
        <f t="shared" si="34"/>
        <v/>
      </c>
      <c r="B136" t="str">
        <f t="shared" si="35"/>
        <v/>
      </c>
      <c r="C136" s="323" t="str">
        <f t="shared" si="41"/>
        <v/>
      </c>
      <c r="D136" s="323" t="str">
        <f t="shared" si="36"/>
        <v/>
      </c>
      <c r="E136" s="323"/>
      <c r="F136" s="312" t="str">
        <f t="shared" si="37"/>
        <v/>
      </c>
      <c r="G136" s="313" t="str">
        <f t="shared" si="26"/>
        <v/>
      </c>
      <c r="H136" s="314" t="str">
        <f t="shared" si="27"/>
        <v/>
      </c>
      <c r="I136" s="315" t="str">
        <f t="shared" si="43"/>
        <v/>
      </c>
      <c r="J136" s="316" t="str">
        <f t="shared" si="43"/>
        <v/>
      </c>
      <c r="K136" s="316" t="str">
        <f t="shared" si="43"/>
        <v/>
      </c>
      <c r="L136" s="317" t="str">
        <f t="shared" si="42"/>
        <v/>
      </c>
      <c r="M136" s="351"/>
      <c r="N136" s="318" t="str">
        <f t="shared" si="28"/>
        <v/>
      </c>
      <c r="O136" s="318" t="str">
        <f t="shared" si="29"/>
        <v/>
      </c>
      <c r="S136" s="314" t="str">
        <f t="shared" si="38"/>
        <v/>
      </c>
      <c r="T136" s="315" t="str">
        <f t="shared" si="44"/>
        <v/>
      </c>
      <c r="U136" s="316" t="str">
        <f t="shared" si="45"/>
        <v/>
      </c>
      <c r="V136" s="316" t="str">
        <f t="shared" si="46"/>
        <v/>
      </c>
      <c r="W136" s="317" t="str">
        <f t="shared" si="47"/>
        <v/>
      </c>
      <c r="Z136" s="320"/>
      <c r="AA136" s="321"/>
      <c r="AC136" s="322" t="str">
        <f t="shared" si="39"/>
        <v/>
      </c>
      <c r="AD136" s="322" t="str">
        <f t="shared" si="40"/>
        <v/>
      </c>
      <c r="AM136" s="321"/>
    </row>
    <row r="137" spans="1:39" x14ac:dyDescent="0.25">
      <c r="A137" t="str">
        <f t="shared" si="34"/>
        <v/>
      </c>
      <c r="B137" t="str">
        <f t="shared" si="35"/>
        <v/>
      </c>
      <c r="C137" s="323" t="str">
        <f t="shared" si="41"/>
        <v/>
      </c>
      <c r="D137" s="323" t="str">
        <f t="shared" si="36"/>
        <v/>
      </c>
      <c r="E137" s="323"/>
      <c r="F137" s="312" t="str">
        <f t="shared" si="37"/>
        <v/>
      </c>
      <c r="G137" s="313" t="str">
        <f t="shared" ref="G137:G200" si="48">IFERROR(IF(S137="Nil","Nil",ROUNDUP(ROUND(S137/7, 3),2)),"")</f>
        <v/>
      </c>
      <c r="H137" s="314" t="str">
        <f t="shared" ref="H137:H200" si="49">IFERROR(IF(S137="Nil","Nil",TEXT(S137,IF(S137=ROUND(S137,0),"€###","€0.00"))),"")</f>
        <v/>
      </c>
      <c r="I137" s="315" t="str">
        <f t="shared" si="43"/>
        <v/>
      </c>
      <c r="J137" s="316" t="str">
        <f t="shared" si="43"/>
        <v/>
      </c>
      <c r="K137" s="316" t="str">
        <f t="shared" si="43"/>
        <v/>
      </c>
      <c r="L137" s="317" t="str">
        <f t="shared" si="42"/>
        <v/>
      </c>
      <c r="M137" s="351"/>
      <c r="N137" s="318" t="str">
        <f t="shared" ref="N137:N200" si="50">IFERROR(IF(C137="--","&lt;"&amp;D137,C137-IF(OR($H137="Nil",$H137=""),0,$H137)),"")</f>
        <v/>
      </c>
      <c r="O137" s="318" t="str">
        <f t="shared" ref="O137:O200" si="51">IFERROR(IF(D137="--","&gt; €"&amp;N137,D137-IF(OR($H137="Nil",$H137=""),0,$H137)),"")</f>
        <v/>
      </c>
      <c r="S137" s="314" t="str">
        <f t="shared" si="38"/>
        <v/>
      </c>
      <c r="T137" s="315" t="str">
        <f t="shared" ref="T137:T150" si="52">IFERROR(IF($G137="Nil","Nil",IF(MROUND($G137*I$5,0.5)&lt;=$G137*I$5,MROUND($G137*I$5,0.5),MROUND($G137*I$5,0.5)-0.5)),"")</f>
        <v/>
      </c>
      <c r="U137" s="316" t="str">
        <f t="shared" ref="U137:U150" si="53">IFERROR(IF($G137="Nil","Nil",IF(MROUND($G137*J$5,0.5)&lt;=$G137*J$5,MROUND($G137*J$5,0.5),MROUND($G137*J$5,0.5)-0.5)),"")</f>
        <v/>
      </c>
      <c r="V137" s="316" t="str">
        <f t="shared" ref="V137:V150" si="54">IFERROR(IF($G137="Nil","Nil",IF(MROUND($G137*K$5,0.5)&lt;=$G137*K$5,MROUND($G137*K$5,0.5),MROUND($G137*K$5,0.5)-0.5)),"")</f>
        <v/>
      </c>
      <c r="W137" s="317" t="str">
        <f t="shared" ref="W137:W150" si="55">IFERROR(IF($G137="Nil","Nil",IF(MROUND($G137*L$5,0.5)&lt;=$G137*L$5,MROUND($G137*L$5,0.5),MROUND($G137*L$5,0.5)-0.5)),"")</f>
        <v/>
      </c>
      <c r="Z137" s="320"/>
      <c r="AA137" s="321"/>
      <c r="AC137" s="322" t="str">
        <f t="shared" si="39"/>
        <v/>
      </c>
      <c r="AD137" s="322" t="str">
        <f t="shared" si="40"/>
        <v/>
      </c>
      <c r="AM137" s="321"/>
    </row>
    <row r="138" spans="1:39" x14ac:dyDescent="0.25">
      <c r="A138" t="str">
        <f t="shared" ref="A138:A201" si="56">IFERROR(
                      IF(
                            AND($B138&lt;&gt;$W$3,$B138=$W$2,$C138&lt;=$X$2,$D138&gt;=$X$2),
                              IF(RIGHT($F138,LEN("or any greater amount"))="or any greater amount",$W$3,""),""),"")</f>
        <v/>
      </c>
      <c r="B138" t="str">
        <f t="shared" ref="B138:B201" si="57">IFERROR(
                      IF(
                            AND($C138&lt;=$X$2,$D138&gt;=$X$2),$W$2,
                              IF(RIGHT($F138,LEN("or any greater amount"))="or any greater amount",$W$3,"")),"")</f>
        <v/>
      </c>
      <c r="C138" s="323" t="str">
        <f t="shared" si="41"/>
        <v/>
      </c>
      <c r="D138" s="323" t="str">
        <f t="shared" ref="D138:D201" si="58">IFERROR(IF(C137-0.01&gt;=0,C137-0.01,""),"")</f>
        <v/>
      </c>
      <c r="E138" s="323"/>
      <c r="F138" s="312" t="str">
        <f t="shared" ref="F138:F201" si="59">IFERROR(IF(AND(C138="",D138=""),"",IF(C138="--",TEXT(D138,IF(D138=ROUND(D138,0),"€###.00","€##.00"))&amp;" or any lesser amount",IF(D138="--",TEXT(C138,IF(C138=ROUND(C138,0),"€###.00","€##.00"))&amp;" or any greater amount",TEXT(C138,IF(C138=ROUND(C138,0),"€###.00","€##.00"))&amp;" to "&amp;TEXT(D138,IF(D138=ROUND(D138,0),"€###.00","€##.00"))))),"")</f>
        <v/>
      </c>
      <c r="G138" s="313" t="str">
        <f t="shared" si="48"/>
        <v/>
      </c>
      <c r="H138" s="314" t="str">
        <f t="shared" si="49"/>
        <v/>
      </c>
      <c r="I138" s="315" t="str">
        <f t="shared" si="43"/>
        <v/>
      </c>
      <c r="J138" s="316" t="str">
        <f t="shared" si="43"/>
        <v/>
      </c>
      <c r="K138" s="316" t="str">
        <f t="shared" si="43"/>
        <v/>
      </c>
      <c r="L138" s="317" t="str">
        <f t="shared" si="42"/>
        <v/>
      </c>
      <c r="M138" s="351"/>
      <c r="N138" s="318" t="str">
        <f t="shared" si="50"/>
        <v/>
      </c>
      <c r="O138" s="318" t="str">
        <f t="shared" si="51"/>
        <v/>
      </c>
      <c r="S138" s="314" t="str">
        <f t="shared" ref="S138:S201" si="60">IFERROR(IF(S137&lt;=$R$3,"Nil",S137-$R$3),"")</f>
        <v/>
      </c>
      <c r="T138" s="315" t="str">
        <f t="shared" si="52"/>
        <v/>
      </c>
      <c r="U138" s="316" t="str">
        <f t="shared" si="53"/>
        <v/>
      </c>
      <c r="V138" s="316" t="str">
        <f t="shared" si="54"/>
        <v/>
      </c>
      <c r="W138" s="317" t="str">
        <f t="shared" si="55"/>
        <v/>
      </c>
      <c r="Z138" s="320"/>
      <c r="AA138" s="321"/>
      <c r="AC138" s="322" t="str">
        <f t="shared" ref="AC138:AC201" si="61">IFERROR(ROUNDUP(ROUND(S138/7, 3),2),"")</f>
        <v/>
      </c>
      <c r="AD138" s="322" t="str">
        <f t="shared" ref="AD138:AD201" si="62">IFERROR(ROUND(AC138-G138,2),"")</f>
        <v/>
      </c>
      <c r="AM138" s="321"/>
    </row>
    <row r="139" spans="1:39" x14ac:dyDescent="0.25">
      <c r="A139" t="str">
        <f t="shared" si="56"/>
        <v/>
      </c>
      <c r="B139" t="str">
        <f t="shared" si="57"/>
        <v/>
      </c>
      <c r="C139" s="323" t="str">
        <f t="shared" si="41"/>
        <v/>
      </c>
      <c r="D139" s="323" t="str">
        <f t="shared" si="58"/>
        <v/>
      </c>
      <c r="E139" s="323"/>
      <c r="F139" s="312" t="str">
        <f t="shared" si="59"/>
        <v/>
      </c>
      <c r="G139" s="313" t="str">
        <f t="shared" si="48"/>
        <v/>
      </c>
      <c r="H139" s="314" t="str">
        <f t="shared" si="49"/>
        <v/>
      </c>
      <c r="I139" s="315" t="str">
        <f t="shared" si="43"/>
        <v/>
      </c>
      <c r="J139" s="316" t="str">
        <f t="shared" si="43"/>
        <v/>
      </c>
      <c r="K139" s="316" t="str">
        <f t="shared" si="43"/>
        <v/>
      </c>
      <c r="L139" s="317" t="str">
        <f t="shared" si="42"/>
        <v/>
      </c>
      <c r="M139" s="351"/>
      <c r="N139" s="318" t="str">
        <f t="shared" si="50"/>
        <v/>
      </c>
      <c r="O139" s="318" t="str">
        <f t="shared" si="51"/>
        <v/>
      </c>
      <c r="S139" s="314" t="str">
        <f t="shared" si="60"/>
        <v/>
      </c>
      <c r="T139" s="315" t="str">
        <f t="shared" si="52"/>
        <v/>
      </c>
      <c r="U139" s="316" t="str">
        <f t="shared" si="53"/>
        <v/>
      </c>
      <c r="V139" s="316" t="str">
        <f t="shared" si="54"/>
        <v/>
      </c>
      <c r="W139" s="317" t="str">
        <f t="shared" si="55"/>
        <v/>
      </c>
      <c r="Z139" s="320"/>
      <c r="AA139" s="321"/>
      <c r="AC139" s="322" t="str">
        <f t="shared" si="61"/>
        <v/>
      </c>
      <c r="AD139" s="322" t="str">
        <f t="shared" si="62"/>
        <v/>
      </c>
      <c r="AM139" s="321"/>
    </row>
    <row r="140" spans="1:39" x14ac:dyDescent="0.25">
      <c r="A140" t="str">
        <f t="shared" si="56"/>
        <v/>
      </c>
      <c r="B140" t="str">
        <f t="shared" si="57"/>
        <v/>
      </c>
      <c r="C140" s="323" t="str">
        <f t="shared" si="41"/>
        <v/>
      </c>
      <c r="D140" s="323" t="str">
        <f t="shared" si="58"/>
        <v/>
      </c>
      <c r="E140" s="323"/>
      <c r="F140" s="312" t="str">
        <f t="shared" si="59"/>
        <v/>
      </c>
      <c r="G140" s="313" t="str">
        <f t="shared" si="48"/>
        <v/>
      </c>
      <c r="H140" s="314" t="str">
        <f t="shared" si="49"/>
        <v/>
      </c>
      <c r="I140" s="315" t="str">
        <f t="shared" si="43"/>
        <v/>
      </c>
      <c r="J140" s="316" t="str">
        <f t="shared" si="43"/>
        <v/>
      </c>
      <c r="K140" s="316" t="str">
        <f t="shared" si="43"/>
        <v/>
      </c>
      <c r="L140" s="317" t="str">
        <f t="shared" si="42"/>
        <v/>
      </c>
      <c r="M140" s="351"/>
      <c r="N140" s="318" t="str">
        <f t="shared" si="50"/>
        <v/>
      </c>
      <c r="O140" s="318" t="str">
        <f t="shared" si="51"/>
        <v/>
      </c>
      <c r="S140" s="314" t="str">
        <f t="shared" si="60"/>
        <v/>
      </c>
      <c r="T140" s="315" t="str">
        <f t="shared" si="52"/>
        <v/>
      </c>
      <c r="U140" s="316" t="str">
        <f t="shared" si="53"/>
        <v/>
      </c>
      <c r="V140" s="316" t="str">
        <f t="shared" si="54"/>
        <v/>
      </c>
      <c r="W140" s="317" t="str">
        <f t="shared" si="55"/>
        <v/>
      </c>
      <c r="Z140" s="320"/>
      <c r="AA140" s="321"/>
      <c r="AC140" s="322" t="str">
        <f t="shared" si="61"/>
        <v/>
      </c>
      <c r="AD140" s="322" t="str">
        <f t="shared" si="62"/>
        <v/>
      </c>
      <c r="AM140" s="321"/>
    </row>
    <row r="141" spans="1:39" x14ac:dyDescent="0.25">
      <c r="A141" t="str">
        <f t="shared" si="56"/>
        <v/>
      </c>
      <c r="B141" t="str">
        <f t="shared" si="57"/>
        <v/>
      </c>
      <c r="C141" s="323" t="str">
        <f t="shared" si="41"/>
        <v/>
      </c>
      <c r="D141" s="323" t="str">
        <f t="shared" si="58"/>
        <v/>
      </c>
      <c r="E141" s="323"/>
      <c r="F141" s="312" t="str">
        <f t="shared" si="59"/>
        <v/>
      </c>
      <c r="G141" s="313" t="str">
        <f t="shared" si="48"/>
        <v/>
      </c>
      <c r="H141" s="314" t="str">
        <f t="shared" si="49"/>
        <v/>
      </c>
      <c r="I141" s="315" t="str">
        <f t="shared" si="43"/>
        <v/>
      </c>
      <c r="J141" s="316" t="str">
        <f t="shared" si="43"/>
        <v/>
      </c>
      <c r="K141" s="316" t="str">
        <f t="shared" si="43"/>
        <v/>
      </c>
      <c r="L141" s="317" t="str">
        <f t="shared" si="42"/>
        <v/>
      </c>
      <c r="M141" s="351"/>
      <c r="N141" s="318" t="str">
        <f t="shared" si="50"/>
        <v/>
      </c>
      <c r="O141" s="318" t="str">
        <f t="shared" si="51"/>
        <v/>
      </c>
      <c r="S141" s="314" t="str">
        <f t="shared" si="60"/>
        <v/>
      </c>
      <c r="T141" s="315" t="str">
        <f t="shared" si="52"/>
        <v/>
      </c>
      <c r="U141" s="316" t="str">
        <f t="shared" si="53"/>
        <v/>
      </c>
      <c r="V141" s="316" t="str">
        <f t="shared" si="54"/>
        <v/>
      </c>
      <c r="W141" s="317" t="str">
        <f t="shared" si="55"/>
        <v/>
      </c>
      <c r="Z141" s="320"/>
      <c r="AA141" s="321"/>
      <c r="AC141" s="322" t="str">
        <f t="shared" si="61"/>
        <v/>
      </c>
      <c r="AD141" s="322" t="str">
        <f t="shared" si="62"/>
        <v/>
      </c>
      <c r="AM141" s="321"/>
    </row>
    <row r="142" spans="1:39" x14ac:dyDescent="0.25">
      <c r="A142" t="str">
        <f t="shared" si="56"/>
        <v/>
      </c>
      <c r="B142" t="str">
        <f t="shared" si="57"/>
        <v/>
      </c>
      <c r="C142" s="323" t="str">
        <f t="shared" si="41"/>
        <v/>
      </c>
      <c r="D142" s="323" t="str">
        <f t="shared" si="58"/>
        <v/>
      </c>
      <c r="E142" s="323"/>
      <c r="F142" s="312" t="str">
        <f t="shared" si="59"/>
        <v/>
      </c>
      <c r="G142" s="313" t="str">
        <f t="shared" si="48"/>
        <v/>
      </c>
      <c r="H142" s="314" t="str">
        <f t="shared" si="49"/>
        <v/>
      </c>
      <c r="I142" s="315" t="str">
        <f t="shared" si="43"/>
        <v/>
      </c>
      <c r="J142" s="316" t="str">
        <f t="shared" si="43"/>
        <v/>
      </c>
      <c r="K142" s="316" t="str">
        <f t="shared" si="43"/>
        <v/>
      </c>
      <c r="L142" s="317" t="str">
        <f t="shared" si="42"/>
        <v/>
      </c>
      <c r="M142" s="351"/>
      <c r="N142" s="318" t="str">
        <f t="shared" si="50"/>
        <v/>
      </c>
      <c r="O142" s="318" t="str">
        <f t="shared" si="51"/>
        <v/>
      </c>
      <c r="S142" s="314" t="str">
        <f t="shared" si="60"/>
        <v/>
      </c>
      <c r="T142" s="315" t="str">
        <f t="shared" si="52"/>
        <v/>
      </c>
      <c r="U142" s="316" t="str">
        <f t="shared" si="53"/>
        <v/>
      </c>
      <c r="V142" s="316" t="str">
        <f t="shared" si="54"/>
        <v/>
      </c>
      <c r="W142" s="317" t="str">
        <f t="shared" si="55"/>
        <v/>
      </c>
      <c r="Z142" s="320"/>
      <c r="AA142" s="321"/>
      <c r="AC142" s="322" t="str">
        <f t="shared" si="61"/>
        <v/>
      </c>
      <c r="AD142" s="322" t="str">
        <f t="shared" si="62"/>
        <v/>
      </c>
      <c r="AM142" s="321"/>
    </row>
    <row r="143" spans="1:39" x14ac:dyDescent="0.25">
      <c r="A143" t="str">
        <f t="shared" si="56"/>
        <v/>
      </c>
      <c r="B143" t="str">
        <f t="shared" si="57"/>
        <v/>
      </c>
      <c r="C143" s="323" t="str">
        <f t="shared" si="41"/>
        <v/>
      </c>
      <c r="D143" s="323" t="str">
        <f t="shared" si="58"/>
        <v/>
      </c>
      <c r="E143" s="323"/>
      <c r="F143" s="312" t="str">
        <f t="shared" si="59"/>
        <v/>
      </c>
      <c r="G143" s="313" t="str">
        <f t="shared" si="48"/>
        <v/>
      </c>
      <c r="H143" s="314" t="str">
        <f t="shared" si="49"/>
        <v/>
      </c>
      <c r="I143" s="315" t="str">
        <f t="shared" si="43"/>
        <v/>
      </c>
      <c r="J143" s="316" t="str">
        <f t="shared" si="43"/>
        <v/>
      </c>
      <c r="K143" s="316" t="str">
        <f t="shared" si="43"/>
        <v/>
      </c>
      <c r="L143" s="317" t="str">
        <f t="shared" si="42"/>
        <v/>
      </c>
      <c r="M143" s="351"/>
      <c r="N143" s="318" t="str">
        <f t="shared" si="50"/>
        <v/>
      </c>
      <c r="O143" s="318" t="str">
        <f t="shared" si="51"/>
        <v/>
      </c>
      <c r="S143" s="314" t="str">
        <f t="shared" si="60"/>
        <v/>
      </c>
      <c r="T143" s="315" t="str">
        <f t="shared" si="52"/>
        <v/>
      </c>
      <c r="U143" s="316" t="str">
        <f t="shared" si="53"/>
        <v/>
      </c>
      <c r="V143" s="316" t="str">
        <f t="shared" si="54"/>
        <v/>
      </c>
      <c r="W143" s="317" t="str">
        <f t="shared" si="55"/>
        <v/>
      </c>
      <c r="Z143" s="320"/>
      <c r="AA143" s="321"/>
      <c r="AC143" s="322" t="str">
        <f t="shared" si="61"/>
        <v/>
      </c>
      <c r="AD143" s="322" t="str">
        <f t="shared" si="62"/>
        <v/>
      </c>
      <c r="AM143" s="321"/>
    </row>
    <row r="144" spans="1:39" x14ac:dyDescent="0.25">
      <c r="A144" t="str">
        <f t="shared" si="56"/>
        <v/>
      </c>
      <c r="B144" t="str">
        <f t="shared" si="57"/>
        <v/>
      </c>
      <c r="C144" s="323" t="str">
        <f t="shared" si="41"/>
        <v/>
      </c>
      <c r="D144" s="323" t="str">
        <f t="shared" si="58"/>
        <v/>
      </c>
      <c r="E144" s="323"/>
      <c r="F144" s="312" t="str">
        <f t="shared" si="59"/>
        <v/>
      </c>
      <c r="G144" s="313" t="str">
        <f t="shared" si="48"/>
        <v/>
      </c>
      <c r="H144" s="314" t="str">
        <f t="shared" si="49"/>
        <v/>
      </c>
      <c r="I144" s="315" t="str">
        <f t="shared" si="43"/>
        <v/>
      </c>
      <c r="J144" s="316" t="str">
        <f t="shared" si="43"/>
        <v/>
      </c>
      <c r="K144" s="316" t="str">
        <f t="shared" si="43"/>
        <v/>
      </c>
      <c r="L144" s="317" t="str">
        <f t="shared" si="42"/>
        <v/>
      </c>
      <c r="M144" s="351"/>
      <c r="N144" s="318" t="str">
        <f t="shared" si="50"/>
        <v/>
      </c>
      <c r="O144" s="318" t="str">
        <f t="shared" si="51"/>
        <v/>
      </c>
      <c r="S144" s="314" t="str">
        <f t="shared" si="60"/>
        <v/>
      </c>
      <c r="T144" s="315" t="str">
        <f t="shared" si="52"/>
        <v/>
      </c>
      <c r="U144" s="316" t="str">
        <f t="shared" si="53"/>
        <v/>
      </c>
      <c r="V144" s="316" t="str">
        <f t="shared" si="54"/>
        <v/>
      </c>
      <c r="W144" s="317" t="str">
        <f t="shared" si="55"/>
        <v/>
      </c>
      <c r="Z144" s="320"/>
      <c r="AA144" s="321"/>
      <c r="AC144" s="322" t="str">
        <f t="shared" si="61"/>
        <v/>
      </c>
      <c r="AD144" s="322" t="str">
        <f t="shared" si="62"/>
        <v/>
      </c>
      <c r="AM144" s="321"/>
    </row>
    <row r="145" spans="1:39" x14ac:dyDescent="0.25">
      <c r="A145" t="str">
        <f t="shared" si="56"/>
        <v/>
      </c>
      <c r="B145" t="str">
        <f t="shared" si="57"/>
        <v/>
      </c>
      <c r="C145" s="323" t="str">
        <f t="shared" si="41"/>
        <v/>
      </c>
      <c r="D145" s="323" t="str">
        <f t="shared" si="58"/>
        <v/>
      </c>
      <c r="E145" s="323"/>
      <c r="F145" s="312" t="str">
        <f t="shared" si="59"/>
        <v/>
      </c>
      <c r="G145" s="313" t="str">
        <f t="shared" si="48"/>
        <v/>
      </c>
      <c r="H145" s="314" t="str">
        <f t="shared" si="49"/>
        <v/>
      </c>
      <c r="I145" s="315" t="str">
        <f t="shared" si="43"/>
        <v/>
      </c>
      <c r="J145" s="316" t="str">
        <f t="shared" si="43"/>
        <v/>
      </c>
      <c r="K145" s="316" t="str">
        <f t="shared" si="43"/>
        <v/>
      </c>
      <c r="L145" s="317" t="str">
        <f t="shared" si="42"/>
        <v/>
      </c>
      <c r="M145" s="351"/>
      <c r="N145" s="318" t="str">
        <f t="shared" si="50"/>
        <v/>
      </c>
      <c r="O145" s="318" t="str">
        <f t="shared" si="51"/>
        <v/>
      </c>
      <c r="S145" s="314" t="str">
        <f t="shared" si="60"/>
        <v/>
      </c>
      <c r="T145" s="315" t="str">
        <f t="shared" si="52"/>
        <v/>
      </c>
      <c r="U145" s="316" t="str">
        <f t="shared" si="53"/>
        <v/>
      </c>
      <c r="V145" s="316" t="str">
        <f t="shared" si="54"/>
        <v/>
      </c>
      <c r="W145" s="317" t="str">
        <f t="shared" si="55"/>
        <v/>
      </c>
      <c r="Z145" s="320"/>
      <c r="AA145" s="321"/>
      <c r="AC145" s="322" t="str">
        <f t="shared" si="61"/>
        <v/>
      </c>
      <c r="AD145" s="322" t="str">
        <f t="shared" si="62"/>
        <v/>
      </c>
      <c r="AM145" s="321"/>
    </row>
    <row r="146" spans="1:39" x14ac:dyDescent="0.25">
      <c r="A146" t="str">
        <f t="shared" si="56"/>
        <v/>
      </c>
      <c r="B146" t="str">
        <f t="shared" si="57"/>
        <v/>
      </c>
      <c r="C146" s="323" t="str">
        <f t="shared" ref="C146:C209" si="63">IFERROR(IF(C145-$R$3&gt;=0,C145-$R$3,""),"")</f>
        <v/>
      </c>
      <c r="D146" s="323" t="str">
        <f t="shared" si="58"/>
        <v/>
      </c>
      <c r="E146" s="323"/>
      <c r="F146" s="312" t="str">
        <f t="shared" si="59"/>
        <v/>
      </c>
      <c r="G146" s="313" t="str">
        <f t="shared" si="48"/>
        <v/>
      </c>
      <c r="H146" s="314" t="str">
        <f t="shared" si="49"/>
        <v/>
      </c>
      <c r="I146" s="315" t="str">
        <f t="shared" si="43"/>
        <v/>
      </c>
      <c r="J146" s="316" t="str">
        <f t="shared" si="43"/>
        <v/>
      </c>
      <c r="K146" s="316" t="str">
        <f t="shared" si="43"/>
        <v/>
      </c>
      <c r="L146" s="317" t="str">
        <f t="shared" si="42"/>
        <v/>
      </c>
      <c r="M146" s="351"/>
      <c r="N146" s="318" t="str">
        <f t="shared" si="50"/>
        <v/>
      </c>
      <c r="O146" s="318" t="str">
        <f t="shared" si="51"/>
        <v/>
      </c>
      <c r="S146" s="314" t="str">
        <f t="shared" si="60"/>
        <v/>
      </c>
      <c r="T146" s="315" t="str">
        <f t="shared" si="52"/>
        <v/>
      </c>
      <c r="U146" s="316" t="str">
        <f t="shared" si="53"/>
        <v/>
      </c>
      <c r="V146" s="316" t="str">
        <f t="shared" si="54"/>
        <v/>
      </c>
      <c r="W146" s="317" t="str">
        <f t="shared" si="55"/>
        <v/>
      </c>
      <c r="Z146" s="320"/>
      <c r="AA146" s="321"/>
      <c r="AC146" s="322" t="str">
        <f t="shared" si="61"/>
        <v/>
      </c>
      <c r="AD146" s="322" t="str">
        <f t="shared" si="62"/>
        <v/>
      </c>
      <c r="AM146" s="321"/>
    </row>
    <row r="147" spans="1:39" x14ac:dyDescent="0.25">
      <c r="A147" t="str">
        <f t="shared" si="56"/>
        <v/>
      </c>
      <c r="B147" t="str">
        <f t="shared" si="57"/>
        <v/>
      </c>
      <c r="C147" s="323" t="str">
        <f t="shared" si="63"/>
        <v/>
      </c>
      <c r="D147" s="323" t="str">
        <f t="shared" si="58"/>
        <v/>
      </c>
      <c r="E147" s="323"/>
      <c r="F147" s="312" t="str">
        <f t="shared" si="59"/>
        <v/>
      </c>
      <c r="G147" s="313" t="str">
        <f t="shared" si="48"/>
        <v/>
      </c>
      <c r="H147" s="314" t="str">
        <f t="shared" si="49"/>
        <v/>
      </c>
      <c r="I147" s="315" t="str">
        <f t="shared" si="43"/>
        <v/>
      </c>
      <c r="J147" s="316" t="str">
        <f t="shared" si="43"/>
        <v/>
      </c>
      <c r="K147" s="316" t="str">
        <f t="shared" si="43"/>
        <v/>
      </c>
      <c r="L147" s="317" t="str">
        <f t="shared" si="42"/>
        <v/>
      </c>
      <c r="M147" s="351"/>
      <c r="N147" s="318" t="str">
        <f t="shared" si="50"/>
        <v/>
      </c>
      <c r="O147" s="318" t="str">
        <f t="shared" si="51"/>
        <v/>
      </c>
      <c r="S147" s="314" t="str">
        <f t="shared" si="60"/>
        <v/>
      </c>
      <c r="T147" s="315" t="str">
        <f t="shared" si="52"/>
        <v/>
      </c>
      <c r="U147" s="316" t="str">
        <f t="shared" si="53"/>
        <v/>
      </c>
      <c r="V147" s="316" t="str">
        <f t="shared" si="54"/>
        <v/>
      </c>
      <c r="W147" s="317" t="str">
        <f t="shared" si="55"/>
        <v/>
      </c>
      <c r="Z147" s="320"/>
      <c r="AA147" s="321"/>
      <c r="AC147" s="322" t="str">
        <f t="shared" si="61"/>
        <v/>
      </c>
      <c r="AD147" s="322" t="str">
        <f t="shared" si="62"/>
        <v/>
      </c>
      <c r="AM147" s="321"/>
    </row>
    <row r="148" spans="1:39" x14ac:dyDescent="0.25">
      <c r="A148" t="str">
        <f t="shared" si="56"/>
        <v/>
      </c>
      <c r="B148" t="str">
        <f t="shared" si="57"/>
        <v/>
      </c>
      <c r="C148" s="323" t="str">
        <f t="shared" si="63"/>
        <v/>
      </c>
      <c r="D148" s="323" t="str">
        <f t="shared" si="58"/>
        <v/>
      </c>
      <c r="E148" s="323"/>
      <c r="F148" s="312" t="str">
        <f t="shared" si="59"/>
        <v/>
      </c>
      <c r="G148" s="313" t="str">
        <f t="shared" si="48"/>
        <v/>
      </c>
      <c r="H148" s="314" t="str">
        <f t="shared" si="49"/>
        <v/>
      </c>
      <c r="I148" s="315" t="str">
        <f t="shared" si="43"/>
        <v/>
      </c>
      <c r="J148" s="316" t="str">
        <f t="shared" si="43"/>
        <v/>
      </c>
      <c r="K148" s="316" t="str">
        <f t="shared" si="43"/>
        <v/>
      </c>
      <c r="L148" s="317" t="str">
        <f t="shared" si="42"/>
        <v/>
      </c>
      <c r="M148" s="351"/>
      <c r="N148" s="318" t="str">
        <f t="shared" si="50"/>
        <v/>
      </c>
      <c r="O148" s="318" t="str">
        <f t="shared" si="51"/>
        <v/>
      </c>
      <c r="S148" s="314" t="str">
        <f t="shared" si="60"/>
        <v/>
      </c>
      <c r="T148" s="315" t="str">
        <f t="shared" si="52"/>
        <v/>
      </c>
      <c r="U148" s="316" t="str">
        <f t="shared" si="53"/>
        <v/>
      </c>
      <c r="V148" s="316" t="str">
        <f t="shared" si="54"/>
        <v/>
      </c>
      <c r="W148" s="317" t="str">
        <f t="shared" si="55"/>
        <v/>
      </c>
      <c r="Z148" s="320"/>
      <c r="AA148" s="321"/>
      <c r="AC148" s="322" t="str">
        <f t="shared" si="61"/>
        <v/>
      </c>
      <c r="AD148" s="322" t="str">
        <f t="shared" si="62"/>
        <v/>
      </c>
      <c r="AM148" s="321"/>
    </row>
    <row r="149" spans="1:39" x14ac:dyDescent="0.25">
      <c r="A149" t="str">
        <f t="shared" si="56"/>
        <v/>
      </c>
      <c r="B149" t="str">
        <f t="shared" si="57"/>
        <v/>
      </c>
      <c r="C149" s="323" t="str">
        <f t="shared" si="63"/>
        <v/>
      </c>
      <c r="D149" s="323" t="str">
        <f t="shared" si="58"/>
        <v/>
      </c>
      <c r="E149" s="323"/>
      <c r="F149" s="312" t="str">
        <f t="shared" si="59"/>
        <v/>
      </c>
      <c r="G149" s="313" t="str">
        <f t="shared" si="48"/>
        <v/>
      </c>
      <c r="H149" s="314" t="str">
        <f t="shared" si="49"/>
        <v/>
      </c>
      <c r="I149" s="315" t="str">
        <f t="shared" si="43"/>
        <v/>
      </c>
      <c r="J149" s="316" t="str">
        <f t="shared" si="43"/>
        <v/>
      </c>
      <c r="K149" s="316" t="str">
        <f t="shared" si="43"/>
        <v/>
      </c>
      <c r="L149" s="317" t="str">
        <f t="shared" si="42"/>
        <v/>
      </c>
      <c r="M149" s="351"/>
      <c r="N149" s="318" t="str">
        <f t="shared" si="50"/>
        <v/>
      </c>
      <c r="O149" s="318" t="str">
        <f t="shared" si="51"/>
        <v/>
      </c>
      <c r="S149" s="314" t="str">
        <f t="shared" si="60"/>
        <v/>
      </c>
      <c r="T149" s="315" t="str">
        <f t="shared" si="52"/>
        <v/>
      </c>
      <c r="U149" s="316" t="str">
        <f t="shared" si="53"/>
        <v/>
      </c>
      <c r="V149" s="316" t="str">
        <f t="shared" si="54"/>
        <v/>
      </c>
      <c r="W149" s="317" t="str">
        <f t="shared" si="55"/>
        <v/>
      </c>
      <c r="Z149" s="320"/>
      <c r="AA149" s="321"/>
      <c r="AC149" s="322" t="str">
        <f t="shared" si="61"/>
        <v/>
      </c>
      <c r="AD149" s="322" t="str">
        <f t="shared" si="62"/>
        <v/>
      </c>
      <c r="AM149" s="321"/>
    </row>
    <row r="150" spans="1:39" x14ac:dyDescent="0.25">
      <c r="A150" t="str">
        <f t="shared" si="56"/>
        <v/>
      </c>
      <c r="B150" t="str">
        <f t="shared" si="57"/>
        <v/>
      </c>
      <c r="C150" s="323" t="str">
        <f t="shared" si="63"/>
        <v/>
      </c>
      <c r="D150" s="323" t="str">
        <f t="shared" si="58"/>
        <v/>
      </c>
      <c r="E150" s="323"/>
      <c r="F150" s="312" t="str">
        <f t="shared" si="59"/>
        <v/>
      </c>
      <c r="G150" s="313" t="str">
        <f t="shared" si="48"/>
        <v/>
      </c>
      <c r="H150" s="314" t="str">
        <f t="shared" si="49"/>
        <v/>
      </c>
      <c r="I150" s="315" t="str">
        <f t="shared" si="43"/>
        <v/>
      </c>
      <c r="J150" s="316" t="str">
        <f t="shared" si="43"/>
        <v/>
      </c>
      <c r="K150" s="316" t="str">
        <f t="shared" si="43"/>
        <v/>
      </c>
      <c r="L150" s="317" t="str">
        <f t="shared" si="42"/>
        <v/>
      </c>
      <c r="M150" s="351"/>
      <c r="N150" s="318" t="str">
        <f t="shared" si="50"/>
        <v/>
      </c>
      <c r="O150" s="318" t="str">
        <f t="shared" si="51"/>
        <v/>
      </c>
      <c r="S150" s="314" t="str">
        <f t="shared" si="60"/>
        <v/>
      </c>
      <c r="T150" s="315" t="str">
        <f t="shared" si="52"/>
        <v/>
      </c>
      <c r="U150" s="316" t="str">
        <f t="shared" si="53"/>
        <v/>
      </c>
      <c r="V150" s="316" t="str">
        <f t="shared" si="54"/>
        <v/>
      </c>
      <c r="W150" s="317" t="str">
        <f t="shared" si="55"/>
        <v/>
      </c>
      <c r="Z150" s="320"/>
      <c r="AA150" s="321"/>
      <c r="AC150" s="322" t="str">
        <f t="shared" si="61"/>
        <v/>
      </c>
      <c r="AD150" s="322" t="str">
        <f t="shared" si="62"/>
        <v/>
      </c>
      <c r="AM150" s="321"/>
    </row>
    <row r="151" spans="1:39" x14ac:dyDescent="0.25">
      <c r="A151" t="str">
        <f t="shared" si="56"/>
        <v/>
      </c>
      <c r="B151" t="str">
        <f t="shared" si="57"/>
        <v/>
      </c>
      <c r="C151" s="323" t="str">
        <f t="shared" si="63"/>
        <v/>
      </c>
      <c r="D151" s="323" t="str">
        <f t="shared" si="58"/>
        <v/>
      </c>
      <c r="E151" s="323"/>
      <c r="F151" s="312" t="str">
        <f t="shared" si="59"/>
        <v/>
      </c>
      <c r="G151" s="313" t="str">
        <f t="shared" si="48"/>
        <v/>
      </c>
      <c r="H151" s="314" t="str">
        <f t="shared" si="49"/>
        <v/>
      </c>
      <c r="I151" s="315" t="str">
        <f t="shared" si="43"/>
        <v/>
      </c>
      <c r="J151" s="316" t="str">
        <f t="shared" si="43"/>
        <v/>
      </c>
      <c r="K151" s="316" t="str">
        <f t="shared" si="43"/>
        <v/>
      </c>
      <c r="L151" s="317" t="str">
        <f t="shared" si="42"/>
        <v/>
      </c>
      <c r="M151" s="351"/>
      <c r="N151" s="318" t="str">
        <f t="shared" si="50"/>
        <v/>
      </c>
      <c r="O151" s="318" t="str">
        <f t="shared" si="51"/>
        <v/>
      </c>
      <c r="S151" s="314" t="str">
        <f t="shared" si="60"/>
        <v/>
      </c>
      <c r="T151" s="315" t="str">
        <f t="shared" ref="T151:T214" si="64">IFERROR(IF($G151="Nil","Nil",IF(MROUND($G151*I$5,0.5)&lt;=$G151*I$5,MROUND($G151*I$5,0.5),MROUND($G151*I$5,0.5)-0.5)),"")</f>
        <v/>
      </c>
      <c r="U151" s="316" t="str">
        <f t="shared" ref="U151:U214" si="65">IFERROR(IF($G151="Nil","Nil",IF(MROUND($G151*J$5,0.5)&lt;=$G151*J$5,MROUND($G151*J$5,0.5),MROUND($G151*J$5,0.5)-0.5)),"")</f>
        <v/>
      </c>
      <c r="V151" s="316" t="str">
        <f t="shared" ref="V151:V214" si="66">IFERROR(IF($G151="Nil","Nil",IF(MROUND($G151*K$5,0.5)&lt;=$G151*K$5,MROUND($G151*K$5,0.5),MROUND($G151*K$5,0.5)-0.5)),"")</f>
        <v/>
      </c>
      <c r="W151" s="317" t="str">
        <f t="shared" ref="W151:W214" si="67">IFERROR(IF($G151="Nil","Nil",IF(MROUND($G151*L$5,0.5)&lt;=$G151*L$5,MROUND($G151*L$5,0.5),MROUND($G151*L$5,0.5)-0.5)),"")</f>
        <v/>
      </c>
      <c r="Z151" s="320"/>
      <c r="AA151" s="321"/>
      <c r="AC151" s="322" t="str">
        <f t="shared" si="61"/>
        <v/>
      </c>
      <c r="AD151" s="322" t="str">
        <f t="shared" si="62"/>
        <v/>
      </c>
      <c r="AM151" s="321"/>
    </row>
    <row r="152" spans="1:39" x14ac:dyDescent="0.25">
      <c r="A152" t="str">
        <f t="shared" si="56"/>
        <v/>
      </c>
      <c r="B152" t="str">
        <f t="shared" si="57"/>
        <v/>
      </c>
      <c r="C152" s="323" t="str">
        <f t="shared" si="63"/>
        <v/>
      </c>
      <c r="D152" s="323" t="str">
        <f t="shared" si="58"/>
        <v/>
      </c>
      <c r="E152" s="323"/>
      <c r="F152" s="312" t="str">
        <f t="shared" si="59"/>
        <v/>
      </c>
      <c r="G152" s="313" t="str">
        <f t="shared" si="48"/>
        <v/>
      </c>
      <c r="H152" s="314" t="str">
        <f t="shared" si="49"/>
        <v/>
      </c>
      <c r="I152" s="315" t="str">
        <f t="shared" si="43"/>
        <v/>
      </c>
      <c r="J152" s="316" t="str">
        <f t="shared" si="43"/>
        <v/>
      </c>
      <c r="K152" s="316" t="str">
        <f t="shared" si="43"/>
        <v/>
      </c>
      <c r="L152" s="317" t="str">
        <f t="shared" si="42"/>
        <v/>
      </c>
      <c r="M152" s="351"/>
      <c r="N152" s="318" t="str">
        <f t="shared" si="50"/>
        <v/>
      </c>
      <c r="O152" s="318" t="str">
        <f t="shared" si="51"/>
        <v/>
      </c>
      <c r="S152" s="314" t="str">
        <f t="shared" si="60"/>
        <v/>
      </c>
      <c r="T152" s="315" t="str">
        <f t="shared" si="64"/>
        <v/>
      </c>
      <c r="U152" s="316" t="str">
        <f t="shared" si="65"/>
        <v/>
      </c>
      <c r="V152" s="316" t="str">
        <f t="shared" si="66"/>
        <v/>
      </c>
      <c r="W152" s="317" t="str">
        <f t="shared" si="67"/>
        <v/>
      </c>
      <c r="Z152" s="320"/>
      <c r="AA152" s="321"/>
      <c r="AC152" s="322" t="str">
        <f t="shared" si="61"/>
        <v/>
      </c>
      <c r="AD152" s="322" t="str">
        <f t="shared" si="62"/>
        <v/>
      </c>
      <c r="AM152" s="321"/>
    </row>
    <row r="153" spans="1:39" x14ac:dyDescent="0.25">
      <c r="A153" t="str">
        <f t="shared" si="56"/>
        <v/>
      </c>
      <c r="B153" t="str">
        <f t="shared" si="57"/>
        <v/>
      </c>
      <c r="C153" s="323" t="str">
        <f t="shared" si="63"/>
        <v/>
      </c>
      <c r="D153" s="323" t="str">
        <f t="shared" si="58"/>
        <v/>
      </c>
      <c r="E153" s="323"/>
      <c r="F153" s="312" t="str">
        <f t="shared" si="59"/>
        <v/>
      </c>
      <c r="G153" s="313" t="str">
        <f t="shared" si="48"/>
        <v/>
      </c>
      <c r="H153" s="314" t="str">
        <f t="shared" si="49"/>
        <v/>
      </c>
      <c r="I153" s="315" t="str">
        <f t="shared" si="43"/>
        <v/>
      </c>
      <c r="J153" s="316" t="str">
        <f t="shared" si="43"/>
        <v/>
      </c>
      <c r="K153" s="316" t="str">
        <f t="shared" si="43"/>
        <v/>
      </c>
      <c r="L153" s="317" t="str">
        <f t="shared" si="43"/>
        <v/>
      </c>
      <c r="M153" s="351"/>
      <c r="N153" s="318" t="str">
        <f t="shared" si="50"/>
        <v/>
      </c>
      <c r="O153" s="318" t="str">
        <f t="shared" si="51"/>
        <v/>
      </c>
      <c r="S153" s="314" t="str">
        <f t="shared" si="60"/>
        <v/>
      </c>
      <c r="T153" s="315" t="str">
        <f t="shared" si="64"/>
        <v/>
      </c>
      <c r="U153" s="316" t="str">
        <f t="shared" si="65"/>
        <v/>
      </c>
      <c r="V153" s="316" t="str">
        <f t="shared" si="66"/>
        <v/>
      </c>
      <c r="W153" s="317" t="str">
        <f t="shared" si="67"/>
        <v/>
      </c>
      <c r="Z153" s="320"/>
      <c r="AA153" s="321"/>
      <c r="AC153" s="322" t="str">
        <f t="shared" si="61"/>
        <v/>
      </c>
      <c r="AD153" s="322" t="str">
        <f t="shared" si="62"/>
        <v/>
      </c>
      <c r="AM153" s="321"/>
    </row>
    <row r="154" spans="1:39" x14ac:dyDescent="0.25">
      <c r="A154" t="str">
        <f t="shared" si="56"/>
        <v/>
      </c>
      <c r="B154" t="str">
        <f t="shared" si="57"/>
        <v/>
      </c>
      <c r="C154" s="323" t="str">
        <f t="shared" si="63"/>
        <v/>
      </c>
      <c r="D154" s="323" t="str">
        <f t="shared" si="58"/>
        <v/>
      </c>
      <c r="E154" s="323"/>
      <c r="F154" s="312" t="str">
        <f t="shared" si="59"/>
        <v/>
      </c>
      <c r="G154" s="313" t="str">
        <f t="shared" si="48"/>
        <v/>
      </c>
      <c r="H154" s="314" t="str">
        <f t="shared" si="49"/>
        <v/>
      </c>
      <c r="I154" s="315" t="str">
        <f t="shared" ref="I154:L217" si="68">IFERROR(IF(T154="Nil","Nil",TEXT(T154,IF(T154=ROUND(T154,0),"€###","€###.00"))),"")</f>
        <v/>
      </c>
      <c r="J154" s="316" t="str">
        <f t="shared" si="68"/>
        <v/>
      </c>
      <c r="K154" s="316" t="str">
        <f t="shared" si="68"/>
        <v/>
      </c>
      <c r="L154" s="317" t="str">
        <f t="shared" si="68"/>
        <v/>
      </c>
      <c r="M154" s="351"/>
      <c r="N154" s="318" t="str">
        <f t="shared" si="50"/>
        <v/>
      </c>
      <c r="O154" s="318" t="str">
        <f t="shared" si="51"/>
        <v/>
      </c>
      <c r="S154" s="314" t="str">
        <f t="shared" si="60"/>
        <v/>
      </c>
      <c r="T154" s="315" t="str">
        <f t="shared" si="64"/>
        <v/>
      </c>
      <c r="U154" s="316" t="str">
        <f t="shared" si="65"/>
        <v/>
      </c>
      <c r="V154" s="316" t="str">
        <f t="shared" si="66"/>
        <v/>
      </c>
      <c r="W154" s="317" t="str">
        <f t="shared" si="67"/>
        <v/>
      </c>
      <c r="Z154" s="320"/>
      <c r="AA154" s="321"/>
      <c r="AC154" s="322" t="str">
        <f t="shared" si="61"/>
        <v/>
      </c>
      <c r="AD154" s="322" t="str">
        <f t="shared" si="62"/>
        <v/>
      </c>
      <c r="AM154" s="321"/>
    </row>
    <row r="155" spans="1:39" x14ac:dyDescent="0.25">
      <c r="A155" t="str">
        <f t="shared" si="56"/>
        <v/>
      </c>
      <c r="B155" t="str">
        <f t="shared" si="57"/>
        <v/>
      </c>
      <c r="C155" s="323" t="str">
        <f t="shared" si="63"/>
        <v/>
      </c>
      <c r="D155" s="323" t="str">
        <f t="shared" si="58"/>
        <v/>
      </c>
      <c r="E155" s="323"/>
      <c r="F155" s="312" t="str">
        <f t="shared" si="59"/>
        <v/>
      </c>
      <c r="G155" s="313" t="str">
        <f t="shared" si="48"/>
        <v/>
      </c>
      <c r="H155" s="314" t="str">
        <f t="shared" si="49"/>
        <v/>
      </c>
      <c r="I155" s="315" t="str">
        <f t="shared" si="68"/>
        <v/>
      </c>
      <c r="J155" s="316" t="str">
        <f t="shared" si="68"/>
        <v/>
      </c>
      <c r="K155" s="316" t="str">
        <f t="shared" si="68"/>
        <v/>
      </c>
      <c r="L155" s="317" t="str">
        <f t="shared" si="68"/>
        <v/>
      </c>
      <c r="M155" s="351"/>
      <c r="N155" s="318" t="str">
        <f t="shared" si="50"/>
        <v/>
      </c>
      <c r="O155" s="318" t="str">
        <f t="shared" si="51"/>
        <v/>
      </c>
      <c r="S155" s="314" t="str">
        <f t="shared" si="60"/>
        <v/>
      </c>
      <c r="T155" s="315" t="str">
        <f t="shared" si="64"/>
        <v/>
      </c>
      <c r="U155" s="316" t="str">
        <f t="shared" si="65"/>
        <v/>
      </c>
      <c r="V155" s="316" t="str">
        <f t="shared" si="66"/>
        <v/>
      </c>
      <c r="W155" s="317" t="str">
        <f t="shared" si="67"/>
        <v/>
      </c>
      <c r="Z155" s="320"/>
      <c r="AA155" s="321"/>
      <c r="AC155" s="322" t="str">
        <f t="shared" si="61"/>
        <v/>
      </c>
      <c r="AD155" s="322" t="str">
        <f t="shared" si="62"/>
        <v/>
      </c>
      <c r="AM155" s="321"/>
    </row>
    <row r="156" spans="1:39" x14ac:dyDescent="0.25">
      <c r="A156" t="str">
        <f t="shared" si="56"/>
        <v/>
      </c>
      <c r="B156" t="str">
        <f t="shared" si="57"/>
        <v/>
      </c>
      <c r="C156" s="323" t="str">
        <f t="shared" si="63"/>
        <v/>
      </c>
      <c r="D156" s="323" t="str">
        <f t="shared" si="58"/>
        <v/>
      </c>
      <c r="E156" s="323"/>
      <c r="F156" s="312" t="str">
        <f t="shared" si="59"/>
        <v/>
      </c>
      <c r="G156" s="313" t="str">
        <f t="shared" si="48"/>
        <v/>
      </c>
      <c r="H156" s="314" t="str">
        <f t="shared" si="49"/>
        <v/>
      </c>
      <c r="I156" s="315" t="str">
        <f t="shared" si="68"/>
        <v/>
      </c>
      <c r="J156" s="316" t="str">
        <f t="shared" si="68"/>
        <v/>
      </c>
      <c r="K156" s="316" t="str">
        <f t="shared" si="68"/>
        <v/>
      </c>
      <c r="L156" s="317" t="str">
        <f t="shared" si="68"/>
        <v/>
      </c>
      <c r="M156" s="351"/>
      <c r="N156" s="318" t="str">
        <f t="shared" si="50"/>
        <v/>
      </c>
      <c r="O156" s="318" t="str">
        <f t="shared" si="51"/>
        <v/>
      </c>
      <c r="S156" s="314" t="str">
        <f t="shared" si="60"/>
        <v/>
      </c>
      <c r="T156" s="315" t="str">
        <f t="shared" si="64"/>
        <v/>
      </c>
      <c r="U156" s="316" t="str">
        <f t="shared" si="65"/>
        <v/>
      </c>
      <c r="V156" s="316" t="str">
        <f t="shared" si="66"/>
        <v/>
      </c>
      <c r="W156" s="317" t="str">
        <f t="shared" si="67"/>
        <v/>
      </c>
      <c r="Z156" s="320"/>
      <c r="AA156" s="321"/>
      <c r="AC156" s="322" t="str">
        <f t="shared" si="61"/>
        <v/>
      </c>
      <c r="AD156" s="322" t="str">
        <f t="shared" si="62"/>
        <v/>
      </c>
      <c r="AM156" s="321"/>
    </row>
    <row r="157" spans="1:39" x14ac:dyDescent="0.25">
      <c r="A157" t="str">
        <f t="shared" si="56"/>
        <v/>
      </c>
      <c r="B157" t="str">
        <f t="shared" si="57"/>
        <v/>
      </c>
      <c r="C157" s="323" t="str">
        <f t="shared" si="63"/>
        <v/>
      </c>
      <c r="D157" s="323" t="str">
        <f t="shared" si="58"/>
        <v/>
      </c>
      <c r="E157" s="323"/>
      <c r="F157" s="312" t="str">
        <f t="shared" si="59"/>
        <v/>
      </c>
      <c r="G157" s="313" t="str">
        <f t="shared" si="48"/>
        <v/>
      </c>
      <c r="H157" s="314" t="str">
        <f t="shared" si="49"/>
        <v/>
      </c>
      <c r="I157" s="315" t="str">
        <f t="shared" si="68"/>
        <v/>
      </c>
      <c r="J157" s="316" t="str">
        <f t="shared" si="68"/>
        <v/>
      </c>
      <c r="K157" s="316" t="str">
        <f t="shared" si="68"/>
        <v/>
      </c>
      <c r="L157" s="317" t="str">
        <f t="shared" si="68"/>
        <v/>
      </c>
      <c r="M157" s="351"/>
      <c r="N157" s="318" t="str">
        <f t="shared" si="50"/>
        <v/>
      </c>
      <c r="O157" s="318" t="str">
        <f t="shared" si="51"/>
        <v/>
      </c>
      <c r="S157" s="314" t="str">
        <f t="shared" si="60"/>
        <v/>
      </c>
      <c r="T157" s="315" t="str">
        <f t="shared" si="64"/>
        <v/>
      </c>
      <c r="U157" s="316" t="str">
        <f t="shared" si="65"/>
        <v/>
      </c>
      <c r="V157" s="316" t="str">
        <f t="shared" si="66"/>
        <v/>
      </c>
      <c r="W157" s="317" t="str">
        <f t="shared" si="67"/>
        <v/>
      </c>
      <c r="Z157" s="320"/>
      <c r="AA157" s="321"/>
      <c r="AC157" s="322" t="str">
        <f t="shared" si="61"/>
        <v/>
      </c>
      <c r="AD157" s="322" t="str">
        <f t="shared" si="62"/>
        <v/>
      </c>
      <c r="AM157" s="321"/>
    </row>
    <row r="158" spans="1:39" x14ac:dyDescent="0.25">
      <c r="A158" t="str">
        <f t="shared" si="56"/>
        <v/>
      </c>
      <c r="B158" t="str">
        <f t="shared" si="57"/>
        <v/>
      </c>
      <c r="C158" s="323" t="str">
        <f t="shared" si="63"/>
        <v/>
      </c>
      <c r="D158" s="323" t="str">
        <f t="shared" si="58"/>
        <v/>
      </c>
      <c r="E158" s="323"/>
      <c r="F158" s="312" t="str">
        <f t="shared" si="59"/>
        <v/>
      </c>
      <c r="G158" s="313" t="str">
        <f t="shared" si="48"/>
        <v/>
      </c>
      <c r="H158" s="314" t="str">
        <f t="shared" si="49"/>
        <v/>
      </c>
      <c r="I158" s="315" t="str">
        <f t="shared" si="68"/>
        <v/>
      </c>
      <c r="J158" s="316" t="str">
        <f t="shared" si="68"/>
        <v/>
      </c>
      <c r="K158" s="316" t="str">
        <f t="shared" si="68"/>
        <v/>
      </c>
      <c r="L158" s="317" t="str">
        <f t="shared" si="68"/>
        <v/>
      </c>
      <c r="M158" s="351"/>
      <c r="N158" s="318" t="str">
        <f t="shared" si="50"/>
        <v/>
      </c>
      <c r="O158" s="318" t="str">
        <f t="shared" si="51"/>
        <v/>
      </c>
      <c r="S158" s="314" t="str">
        <f t="shared" si="60"/>
        <v/>
      </c>
      <c r="T158" s="315" t="str">
        <f t="shared" si="64"/>
        <v/>
      </c>
      <c r="U158" s="316" t="str">
        <f t="shared" si="65"/>
        <v/>
      </c>
      <c r="V158" s="316" t="str">
        <f t="shared" si="66"/>
        <v/>
      </c>
      <c r="W158" s="317" t="str">
        <f t="shared" si="67"/>
        <v/>
      </c>
      <c r="Z158" s="320"/>
      <c r="AA158" s="321"/>
      <c r="AC158" s="322" t="str">
        <f t="shared" si="61"/>
        <v/>
      </c>
      <c r="AD158" s="322" t="str">
        <f t="shared" si="62"/>
        <v/>
      </c>
      <c r="AM158" s="321"/>
    </row>
    <row r="159" spans="1:39" x14ac:dyDescent="0.25">
      <c r="A159" t="str">
        <f t="shared" si="56"/>
        <v/>
      </c>
      <c r="B159" t="str">
        <f t="shared" si="57"/>
        <v/>
      </c>
      <c r="C159" s="323" t="str">
        <f t="shared" si="63"/>
        <v/>
      </c>
      <c r="D159" s="323" t="str">
        <f t="shared" si="58"/>
        <v/>
      </c>
      <c r="E159" s="323"/>
      <c r="F159" s="312" t="str">
        <f t="shared" si="59"/>
        <v/>
      </c>
      <c r="G159" s="313" t="str">
        <f t="shared" si="48"/>
        <v/>
      </c>
      <c r="H159" s="314" t="str">
        <f t="shared" si="49"/>
        <v/>
      </c>
      <c r="I159" s="315" t="str">
        <f t="shared" si="68"/>
        <v/>
      </c>
      <c r="J159" s="316" t="str">
        <f t="shared" si="68"/>
        <v/>
      </c>
      <c r="K159" s="316" t="str">
        <f t="shared" si="68"/>
        <v/>
      </c>
      <c r="L159" s="317" t="str">
        <f t="shared" si="68"/>
        <v/>
      </c>
      <c r="M159" s="351"/>
      <c r="N159" s="318" t="str">
        <f t="shared" si="50"/>
        <v/>
      </c>
      <c r="O159" s="318" t="str">
        <f t="shared" si="51"/>
        <v/>
      </c>
      <c r="S159" s="314" t="str">
        <f t="shared" si="60"/>
        <v/>
      </c>
      <c r="T159" s="315" t="str">
        <f t="shared" si="64"/>
        <v/>
      </c>
      <c r="U159" s="316" t="str">
        <f t="shared" si="65"/>
        <v/>
      </c>
      <c r="V159" s="316" t="str">
        <f t="shared" si="66"/>
        <v/>
      </c>
      <c r="W159" s="317" t="str">
        <f t="shared" si="67"/>
        <v/>
      </c>
      <c r="Z159" s="320"/>
      <c r="AA159" s="321"/>
      <c r="AC159" s="322" t="str">
        <f t="shared" si="61"/>
        <v/>
      </c>
      <c r="AD159" s="322" t="str">
        <f t="shared" si="62"/>
        <v/>
      </c>
      <c r="AM159" s="321"/>
    </row>
    <row r="160" spans="1:39" x14ac:dyDescent="0.25">
      <c r="A160" t="str">
        <f t="shared" si="56"/>
        <v/>
      </c>
      <c r="B160" t="str">
        <f t="shared" si="57"/>
        <v/>
      </c>
      <c r="C160" s="323" t="str">
        <f t="shared" si="63"/>
        <v/>
      </c>
      <c r="D160" s="323" t="str">
        <f t="shared" si="58"/>
        <v/>
      </c>
      <c r="E160" s="323"/>
      <c r="F160" s="312" t="str">
        <f t="shared" si="59"/>
        <v/>
      </c>
      <c r="G160" s="313" t="str">
        <f t="shared" si="48"/>
        <v/>
      </c>
      <c r="H160" s="314" t="str">
        <f t="shared" si="49"/>
        <v/>
      </c>
      <c r="I160" s="315" t="str">
        <f t="shared" si="68"/>
        <v/>
      </c>
      <c r="J160" s="316" t="str">
        <f t="shared" si="68"/>
        <v/>
      </c>
      <c r="K160" s="316" t="str">
        <f t="shared" si="68"/>
        <v/>
      </c>
      <c r="L160" s="317" t="str">
        <f t="shared" si="68"/>
        <v/>
      </c>
      <c r="M160" s="351"/>
      <c r="N160" s="318" t="str">
        <f t="shared" si="50"/>
        <v/>
      </c>
      <c r="O160" s="318" t="str">
        <f t="shared" si="51"/>
        <v/>
      </c>
      <c r="S160" s="314" t="str">
        <f t="shared" si="60"/>
        <v/>
      </c>
      <c r="T160" s="315" t="str">
        <f t="shared" si="64"/>
        <v/>
      </c>
      <c r="U160" s="316" t="str">
        <f t="shared" si="65"/>
        <v/>
      </c>
      <c r="V160" s="316" t="str">
        <f t="shared" si="66"/>
        <v/>
      </c>
      <c r="W160" s="317" t="str">
        <f t="shared" si="67"/>
        <v/>
      </c>
      <c r="Z160" s="320"/>
      <c r="AA160" s="321"/>
      <c r="AC160" s="322" t="str">
        <f t="shared" si="61"/>
        <v/>
      </c>
      <c r="AD160" s="322" t="str">
        <f t="shared" si="62"/>
        <v/>
      </c>
      <c r="AM160" s="321"/>
    </row>
    <row r="161" spans="1:39" x14ac:dyDescent="0.25">
      <c r="A161" t="str">
        <f t="shared" si="56"/>
        <v/>
      </c>
      <c r="B161" t="str">
        <f t="shared" si="57"/>
        <v/>
      </c>
      <c r="C161" s="323" t="str">
        <f t="shared" si="63"/>
        <v/>
      </c>
      <c r="D161" s="323" t="str">
        <f t="shared" si="58"/>
        <v/>
      </c>
      <c r="E161" s="323"/>
      <c r="F161" s="312" t="str">
        <f t="shared" si="59"/>
        <v/>
      </c>
      <c r="G161" s="313" t="str">
        <f t="shared" si="48"/>
        <v/>
      </c>
      <c r="H161" s="314" t="str">
        <f t="shared" si="49"/>
        <v/>
      </c>
      <c r="I161" s="315" t="str">
        <f t="shared" si="68"/>
        <v/>
      </c>
      <c r="J161" s="316" t="str">
        <f t="shared" si="68"/>
        <v/>
      </c>
      <c r="K161" s="316" t="str">
        <f t="shared" si="68"/>
        <v/>
      </c>
      <c r="L161" s="317" t="str">
        <f t="shared" si="68"/>
        <v/>
      </c>
      <c r="M161" s="351"/>
      <c r="N161" s="318" t="str">
        <f t="shared" si="50"/>
        <v/>
      </c>
      <c r="O161" s="318" t="str">
        <f t="shared" si="51"/>
        <v/>
      </c>
      <c r="S161" s="314" t="str">
        <f t="shared" si="60"/>
        <v/>
      </c>
      <c r="T161" s="315" t="str">
        <f t="shared" si="64"/>
        <v/>
      </c>
      <c r="U161" s="316" t="str">
        <f t="shared" si="65"/>
        <v/>
      </c>
      <c r="V161" s="316" t="str">
        <f t="shared" si="66"/>
        <v/>
      </c>
      <c r="W161" s="317" t="str">
        <f t="shared" si="67"/>
        <v/>
      </c>
      <c r="Z161" s="320"/>
      <c r="AA161" s="321"/>
      <c r="AC161" s="322" t="str">
        <f t="shared" si="61"/>
        <v/>
      </c>
      <c r="AD161" s="322" t="str">
        <f t="shared" si="62"/>
        <v/>
      </c>
      <c r="AM161" s="321"/>
    </row>
    <row r="162" spans="1:39" x14ac:dyDescent="0.25">
      <c r="A162" t="str">
        <f t="shared" si="56"/>
        <v/>
      </c>
      <c r="B162" t="str">
        <f t="shared" si="57"/>
        <v/>
      </c>
      <c r="C162" s="323" t="str">
        <f t="shared" si="63"/>
        <v/>
      </c>
      <c r="D162" s="323" t="str">
        <f t="shared" si="58"/>
        <v/>
      </c>
      <c r="E162" s="323"/>
      <c r="F162" s="312" t="str">
        <f t="shared" si="59"/>
        <v/>
      </c>
      <c r="G162" s="313" t="str">
        <f t="shared" si="48"/>
        <v/>
      </c>
      <c r="H162" s="314" t="str">
        <f t="shared" si="49"/>
        <v/>
      </c>
      <c r="I162" s="315" t="str">
        <f t="shared" si="68"/>
        <v/>
      </c>
      <c r="J162" s="316" t="str">
        <f t="shared" si="68"/>
        <v/>
      </c>
      <c r="K162" s="316" t="str">
        <f t="shared" si="68"/>
        <v/>
      </c>
      <c r="L162" s="317" t="str">
        <f t="shared" si="68"/>
        <v/>
      </c>
      <c r="M162" s="351"/>
      <c r="N162" s="318" t="str">
        <f t="shared" si="50"/>
        <v/>
      </c>
      <c r="O162" s="318" t="str">
        <f t="shared" si="51"/>
        <v/>
      </c>
      <c r="S162" s="314" t="str">
        <f t="shared" si="60"/>
        <v/>
      </c>
      <c r="T162" s="315" t="str">
        <f t="shared" si="64"/>
        <v/>
      </c>
      <c r="U162" s="316" t="str">
        <f t="shared" si="65"/>
        <v/>
      </c>
      <c r="V162" s="316" t="str">
        <f t="shared" si="66"/>
        <v/>
      </c>
      <c r="W162" s="317" t="str">
        <f t="shared" si="67"/>
        <v/>
      </c>
      <c r="Z162" s="320"/>
      <c r="AA162" s="321"/>
      <c r="AC162" s="322" t="str">
        <f t="shared" si="61"/>
        <v/>
      </c>
      <c r="AD162" s="322" t="str">
        <f t="shared" si="62"/>
        <v/>
      </c>
      <c r="AM162" s="321"/>
    </row>
    <row r="163" spans="1:39" x14ac:dyDescent="0.25">
      <c r="A163" t="str">
        <f t="shared" si="56"/>
        <v/>
      </c>
      <c r="B163" t="str">
        <f t="shared" si="57"/>
        <v/>
      </c>
      <c r="C163" s="323" t="str">
        <f t="shared" si="63"/>
        <v/>
      </c>
      <c r="D163" s="323" t="str">
        <f t="shared" si="58"/>
        <v/>
      </c>
      <c r="E163" s="323"/>
      <c r="F163" s="312" t="str">
        <f t="shared" si="59"/>
        <v/>
      </c>
      <c r="G163" s="313" t="str">
        <f t="shared" si="48"/>
        <v/>
      </c>
      <c r="H163" s="314" t="str">
        <f t="shared" si="49"/>
        <v/>
      </c>
      <c r="I163" s="315" t="str">
        <f t="shared" si="68"/>
        <v/>
      </c>
      <c r="J163" s="316" t="str">
        <f t="shared" si="68"/>
        <v/>
      </c>
      <c r="K163" s="316" t="str">
        <f t="shared" si="68"/>
        <v/>
      </c>
      <c r="L163" s="317" t="str">
        <f t="shared" si="68"/>
        <v/>
      </c>
      <c r="M163" s="351"/>
      <c r="N163" s="318" t="str">
        <f t="shared" si="50"/>
        <v/>
      </c>
      <c r="O163" s="318" t="str">
        <f t="shared" si="51"/>
        <v/>
      </c>
      <c r="S163" s="314" t="str">
        <f t="shared" si="60"/>
        <v/>
      </c>
      <c r="T163" s="315" t="str">
        <f t="shared" si="64"/>
        <v/>
      </c>
      <c r="U163" s="316" t="str">
        <f t="shared" si="65"/>
        <v/>
      </c>
      <c r="V163" s="316" t="str">
        <f t="shared" si="66"/>
        <v/>
      </c>
      <c r="W163" s="317" t="str">
        <f t="shared" si="67"/>
        <v/>
      </c>
      <c r="Z163" s="320"/>
      <c r="AA163" s="321"/>
      <c r="AC163" s="322" t="str">
        <f t="shared" si="61"/>
        <v/>
      </c>
      <c r="AD163" s="322" t="str">
        <f t="shared" si="62"/>
        <v/>
      </c>
      <c r="AM163" s="321"/>
    </row>
    <row r="164" spans="1:39" x14ac:dyDescent="0.25">
      <c r="A164" t="str">
        <f t="shared" si="56"/>
        <v/>
      </c>
      <c r="B164" t="str">
        <f t="shared" si="57"/>
        <v/>
      </c>
      <c r="C164" s="323" t="str">
        <f t="shared" si="63"/>
        <v/>
      </c>
      <c r="D164" s="323" t="str">
        <f t="shared" si="58"/>
        <v/>
      </c>
      <c r="E164" s="323"/>
      <c r="F164" s="312" t="str">
        <f t="shared" si="59"/>
        <v/>
      </c>
      <c r="G164" s="313" t="str">
        <f t="shared" si="48"/>
        <v/>
      </c>
      <c r="H164" s="314" t="str">
        <f t="shared" si="49"/>
        <v/>
      </c>
      <c r="I164" s="315" t="str">
        <f t="shared" si="68"/>
        <v/>
      </c>
      <c r="J164" s="316" t="str">
        <f t="shared" si="68"/>
        <v/>
      </c>
      <c r="K164" s="316" t="str">
        <f t="shared" si="68"/>
        <v/>
      </c>
      <c r="L164" s="317" t="str">
        <f t="shared" si="68"/>
        <v/>
      </c>
      <c r="M164" s="351"/>
      <c r="N164" s="318" t="str">
        <f t="shared" si="50"/>
        <v/>
      </c>
      <c r="O164" s="318" t="str">
        <f t="shared" si="51"/>
        <v/>
      </c>
      <c r="S164" s="314" t="str">
        <f t="shared" si="60"/>
        <v/>
      </c>
      <c r="T164" s="315" t="str">
        <f t="shared" si="64"/>
        <v/>
      </c>
      <c r="U164" s="316" t="str">
        <f t="shared" si="65"/>
        <v/>
      </c>
      <c r="V164" s="316" t="str">
        <f t="shared" si="66"/>
        <v/>
      </c>
      <c r="W164" s="317" t="str">
        <f t="shared" si="67"/>
        <v/>
      </c>
      <c r="Z164" s="320"/>
      <c r="AA164" s="321"/>
      <c r="AC164" s="322" t="str">
        <f t="shared" si="61"/>
        <v/>
      </c>
      <c r="AD164" s="322" t="str">
        <f t="shared" si="62"/>
        <v/>
      </c>
      <c r="AM164" s="321"/>
    </row>
    <row r="165" spans="1:39" x14ac:dyDescent="0.25">
      <c r="A165" t="str">
        <f t="shared" si="56"/>
        <v/>
      </c>
      <c r="B165" t="str">
        <f t="shared" si="57"/>
        <v/>
      </c>
      <c r="C165" s="323" t="str">
        <f t="shared" si="63"/>
        <v/>
      </c>
      <c r="D165" s="323" t="str">
        <f t="shared" si="58"/>
        <v/>
      </c>
      <c r="E165" s="323"/>
      <c r="F165" s="312" t="str">
        <f t="shared" si="59"/>
        <v/>
      </c>
      <c r="G165" s="313" t="str">
        <f t="shared" si="48"/>
        <v/>
      </c>
      <c r="H165" s="314" t="str">
        <f t="shared" si="49"/>
        <v/>
      </c>
      <c r="I165" s="315" t="str">
        <f t="shared" si="68"/>
        <v/>
      </c>
      <c r="J165" s="316" t="str">
        <f t="shared" si="68"/>
        <v/>
      </c>
      <c r="K165" s="316" t="str">
        <f t="shared" si="68"/>
        <v/>
      </c>
      <c r="L165" s="317" t="str">
        <f t="shared" si="68"/>
        <v/>
      </c>
      <c r="M165" s="351"/>
      <c r="N165" s="318" t="str">
        <f t="shared" si="50"/>
        <v/>
      </c>
      <c r="O165" s="318" t="str">
        <f t="shared" si="51"/>
        <v/>
      </c>
      <c r="S165" s="314" t="str">
        <f t="shared" si="60"/>
        <v/>
      </c>
      <c r="T165" s="315" t="str">
        <f t="shared" si="64"/>
        <v/>
      </c>
      <c r="U165" s="316" t="str">
        <f t="shared" si="65"/>
        <v/>
      </c>
      <c r="V165" s="316" t="str">
        <f t="shared" si="66"/>
        <v/>
      </c>
      <c r="W165" s="317" t="str">
        <f t="shared" si="67"/>
        <v/>
      </c>
      <c r="Z165" s="320"/>
      <c r="AA165" s="321"/>
      <c r="AC165" s="322" t="str">
        <f t="shared" si="61"/>
        <v/>
      </c>
      <c r="AD165" s="322" t="str">
        <f t="shared" si="62"/>
        <v/>
      </c>
      <c r="AM165" s="321"/>
    </row>
    <row r="166" spans="1:39" x14ac:dyDescent="0.25">
      <c r="A166" t="str">
        <f t="shared" si="56"/>
        <v/>
      </c>
      <c r="B166" t="str">
        <f t="shared" si="57"/>
        <v/>
      </c>
      <c r="C166" s="323" t="str">
        <f t="shared" si="63"/>
        <v/>
      </c>
      <c r="D166" s="323" t="str">
        <f t="shared" si="58"/>
        <v/>
      </c>
      <c r="E166" s="323"/>
      <c r="F166" s="312" t="str">
        <f t="shared" si="59"/>
        <v/>
      </c>
      <c r="G166" s="313" t="str">
        <f t="shared" si="48"/>
        <v/>
      </c>
      <c r="H166" s="314" t="str">
        <f t="shared" si="49"/>
        <v/>
      </c>
      <c r="I166" s="315" t="str">
        <f t="shared" si="68"/>
        <v/>
      </c>
      <c r="J166" s="316" t="str">
        <f t="shared" si="68"/>
        <v/>
      </c>
      <c r="K166" s="316" t="str">
        <f t="shared" si="68"/>
        <v/>
      </c>
      <c r="L166" s="317" t="str">
        <f t="shared" si="68"/>
        <v/>
      </c>
      <c r="M166" s="351"/>
      <c r="N166" s="318" t="str">
        <f t="shared" si="50"/>
        <v/>
      </c>
      <c r="O166" s="318" t="str">
        <f t="shared" si="51"/>
        <v/>
      </c>
      <c r="S166" s="314" t="str">
        <f t="shared" si="60"/>
        <v/>
      </c>
      <c r="T166" s="315" t="str">
        <f t="shared" si="64"/>
        <v/>
      </c>
      <c r="U166" s="316" t="str">
        <f t="shared" si="65"/>
        <v/>
      </c>
      <c r="V166" s="316" t="str">
        <f t="shared" si="66"/>
        <v/>
      </c>
      <c r="W166" s="317" t="str">
        <f t="shared" si="67"/>
        <v/>
      </c>
      <c r="Z166" s="320"/>
      <c r="AA166" s="321"/>
      <c r="AC166" s="322" t="str">
        <f t="shared" si="61"/>
        <v/>
      </c>
      <c r="AD166" s="322" t="str">
        <f t="shared" si="62"/>
        <v/>
      </c>
      <c r="AM166" s="321"/>
    </row>
    <row r="167" spans="1:39" x14ac:dyDescent="0.25">
      <c r="A167" t="str">
        <f t="shared" si="56"/>
        <v/>
      </c>
      <c r="B167" t="str">
        <f t="shared" si="57"/>
        <v/>
      </c>
      <c r="C167" s="323" t="str">
        <f t="shared" si="63"/>
        <v/>
      </c>
      <c r="D167" s="323" t="str">
        <f t="shared" si="58"/>
        <v/>
      </c>
      <c r="E167" s="323"/>
      <c r="F167" s="312" t="str">
        <f t="shared" si="59"/>
        <v/>
      </c>
      <c r="G167" s="313" t="str">
        <f t="shared" si="48"/>
        <v/>
      </c>
      <c r="H167" s="314" t="str">
        <f t="shared" si="49"/>
        <v/>
      </c>
      <c r="I167" s="315" t="str">
        <f t="shared" si="68"/>
        <v/>
      </c>
      <c r="J167" s="316" t="str">
        <f t="shared" si="68"/>
        <v/>
      </c>
      <c r="K167" s="316" t="str">
        <f t="shared" si="68"/>
        <v/>
      </c>
      <c r="L167" s="317" t="str">
        <f t="shared" si="68"/>
        <v/>
      </c>
      <c r="M167" s="351"/>
      <c r="N167" s="318" t="str">
        <f t="shared" si="50"/>
        <v/>
      </c>
      <c r="O167" s="318" t="str">
        <f t="shared" si="51"/>
        <v/>
      </c>
      <c r="S167" s="314" t="str">
        <f t="shared" si="60"/>
        <v/>
      </c>
      <c r="T167" s="315" t="str">
        <f t="shared" si="64"/>
        <v/>
      </c>
      <c r="U167" s="316" t="str">
        <f t="shared" si="65"/>
        <v/>
      </c>
      <c r="V167" s="316" t="str">
        <f t="shared" si="66"/>
        <v/>
      </c>
      <c r="W167" s="317" t="str">
        <f t="shared" si="67"/>
        <v/>
      </c>
      <c r="Z167" s="320"/>
      <c r="AA167" s="321"/>
      <c r="AC167" s="322" t="str">
        <f t="shared" si="61"/>
        <v/>
      </c>
      <c r="AD167" s="322" t="str">
        <f t="shared" si="62"/>
        <v/>
      </c>
      <c r="AM167" s="321"/>
    </row>
    <row r="168" spans="1:39" x14ac:dyDescent="0.25">
      <c r="A168" t="str">
        <f t="shared" si="56"/>
        <v/>
      </c>
      <c r="B168" t="str">
        <f t="shared" si="57"/>
        <v/>
      </c>
      <c r="C168" s="323" t="str">
        <f t="shared" si="63"/>
        <v/>
      </c>
      <c r="D168" s="323" t="str">
        <f t="shared" si="58"/>
        <v/>
      </c>
      <c r="E168" s="323"/>
      <c r="F168" s="312" t="str">
        <f t="shared" si="59"/>
        <v/>
      </c>
      <c r="G168" s="313" t="str">
        <f t="shared" si="48"/>
        <v/>
      </c>
      <c r="H168" s="314" t="str">
        <f t="shared" si="49"/>
        <v/>
      </c>
      <c r="I168" s="315" t="str">
        <f t="shared" si="68"/>
        <v/>
      </c>
      <c r="J168" s="316" t="str">
        <f t="shared" si="68"/>
        <v/>
      </c>
      <c r="K168" s="316" t="str">
        <f t="shared" si="68"/>
        <v/>
      </c>
      <c r="L168" s="317" t="str">
        <f t="shared" si="68"/>
        <v/>
      </c>
      <c r="M168" s="351"/>
      <c r="N168" s="318" t="str">
        <f t="shared" si="50"/>
        <v/>
      </c>
      <c r="O168" s="318" t="str">
        <f t="shared" si="51"/>
        <v/>
      </c>
      <c r="S168" s="314" t="str">
        <f t="shared" si="60"/>
        <v/>
      </c>
      <c r="T168" s="315" t="str">
        <f t="shared" si="64"/>
        <v/>
      </c>
      <c r="U168" s="316" t="str">
        <f t="shared" si="65"/>
        <v/>
      </c>
      <c r="V168" s="316" t="str">
        <f t="shared" si="66"/>
        <v/>
      </c>
      <c r="W168" s="317" t="str">
        <f t="shared" si="67"/>
        <v/>
      </c>
      <c r="Z168" s="320"/>
      <c r="AA168" s="321"/>
      <c r="AC168" s="322" t="str">
        <f t="shared" si="61"/>
        <v/>
      </c>
      <c r="AD168" s="322" t="str">
        <f t="shared" si="62"/>
        <v/>
      </c>
      <c r="AM168" s="321"/>
    </row>
    <row r="169" spans="1:39" x14ac:dyDescent="0.25">
      <c r="A169" t="str">
        <f t="shared" si="56"/>
        <v/>
      </c>
      <c r="B169" t="str">
        <f t="shared" si="57"/>
        <v/>
      </c>
      <c r="C169" s="323" t="str">
        <f t="shared" si="63"/>
        <v/>
      </c>
      <c r="D169" s="323" t="str">
        <f t="shared" si="58"/>
        <v/>
      </c>
      <c r="E169" s="323"/>
      <c r="F169" s="312" t="str">
        <f t="shared" si="59"/>
        <v/>
      </c>
      <c r="G169" s="313" t="str">
        <f t="shared" si="48"/>
        <v/>
      </c>
      <c r="H169" s="314" t="str">
        <f t="shared" si="49"/>
        <v/>
      </c>
      <c r="I169" s="315" t="str">
        <f t="shared" si="68"/>
        <v/>
      </c>
      <c r="J169" s="316" t="str">
        <f t="shared" si="68"/>
        <v/>
      </c>
      <c r="K169" s="316" t="str">
        <f t="shared" si="68"/>
        <v/>
      </c>
      <c r="L169" s="317" t="str">
        <f t="shared" si="68"/>
        <v/>
      </c>
      <c r="M169" s="351"/>
      <c r="N169" s="318" t="str">
        <f t="shared" si="50"/>
        <v/>
      </c>
      <c r="O169" s="318" t="str">
        <f t="shared" si="51"/>
        <v/>
      </c>
      <c r="S169" s="314" t="str">
        <f t="shared" si="60"/>
        <v/>
      </c>
      <c r="T169" s="315" t="str">
        <f t="shared" si="64"/>
        <v/>
      </c>
      <c r="U169" s="316" t="str">
        <f t="shared" si="65"/>
        <v/>
      </c>
      <c r="V169" s="316" t="str">
        <f t="shared" si="66"/>
        <v/>
      </c>
      <c r="W169" s="317" t="str">
        <f t="shared" si="67"/>
        <v/>
      </c>
      <c r="Z169" s="320"/>
      <c r="AA169" s="321"/>
      <c r="AC169" s="322" t="str">
        <f t="shared" si="61"/>
        <v/>
      </c>
      <c r="AD169" s="322" t="str">
        <f t="shared" si="62"/>
        <v/>
      </c>
      <c r="AM169" s="321"/>
    </row>
    <row r="170" spans="1:39" x14ac:dyDescent="0.25">
      <c r="A170" t="str">
        <f t="shared" si="56"/>
        <v/>
      </c>
      <c r="B170" t="str">
        <f t="shared" si="57"/>
        <v/>
      </c>
      <c r="C170" s="323" t="str">
        <f t="shared" si="63"/>
        <v/>
      </c>
      <c r="D170" s="323" t="str">
        <f t="shared" si="58"/>
        <v/>
      </c>
      <c r="E170" s="323"/>
      <c r="F170" s="312" t="str">
        <f t="shared" si="59"/>
        <v/>
      </c>
      <c r="G170" s="313" t="str">
        <f t="shared" si="48"/>
        <v/>
      </c>
      <c r="H170" s="314" t="str">
        <f t="shared" si="49"/>
        <v/>
      </c>
      <c r="I170" s="315" t="str">
        <f t="shared" si="68"/>
        <v/>
      </c>
      <c r="J170" s="316" t="str">
        <f t="shared" si="68"/>
        <v/>
      </c>
      <c r="K170" s="316" t="str">
        <f t="shared" si="68"/>
        <v/>
      </c>
      <c r="L170" s="317" t="str">
        <f t="shared" si="68"/>
        <v/>
      </c>
      <c r="M170" s="351"/>
      <c r="N170" s="318" t="str">
        <f t="shared" si="50"/>
        <v/>
      </c>
      <c r="O170" s="318" t="str">
        <f t="shared" si="51"/>
        <v/>
      </c>
      <c r="S170" s="314" t="str">
        <f t="shared" si="60"/>
        <v/>
      </c>
      <c r="T170" s="315" t="str">
        <f t="shared" si="64"/>
        <v/>
      </c>
      <c r="U170" s="316" t="str">
        <f t="shared" si="65"/>
        <v/>
      </c>
      <c r="V170" s="316" t="str">
        <f t="shared" si="66"/>
        <v/>
      </c>
      <c r="W170" s="317" t="str">
        <f t="shared" si="67"/>
        <v/>
      </c>
      <c r="Z170" s="320"/>
      <c r="AA170" s="321"/>
      <c r="AC170" s="322" t="str">
        <f t="shared" si="61"/>
        <v/>
      </c>
      <c r="AD170" s="322" t="str">
        <f t="shared" si="62"/>
        <v/>
      </c>
      <c r="AM170" s="321"/>
    </row>
    <row r="171" spans="1:39" x14ac:dyDescent="0.25">
      <c r="A171" t="str">
        <f t="shared" si="56"/>
        <v/>
      </c>
      <c r="B171" t="str">
        <f t="shared" si="57"/>
        <v/>
      </c>
      <c r="C171" s="323" t="str">
        <f t="shared" si="63"/>
        <v/>
      </c>
      <c r="D171" s="323" t="str">
        <f t="shared" si="58"/>
        <v/>
      </c>
      <c r="E171" s="323"/>
      <c r="F171" s="312" t="str">
        <f t="shared" si="59"/>
        <v/>
      </c>
      <c r="G171" s="313" t="str">
        <f t="shared" si="48"/>
        <v/>
      </c>
      <c r="H171" s="314" t="str">
        <f t="shared" si="49"/>
        <v/>
      </c>
      <c r="I171" s="315" t="str">
        <f t="shared" si="68"/>
        <v/>
      </c>
      <c r="J171" s="316" t="str">
        <f t="shared" si="68"/>
        <v/>
      </c>
      <c r="K171" s="316" t="str">
        <f t="shared" si="68"/>
        <v/>
      </c>
      <c r="L171" s="317" t="str">
        <f t="shared" si="68"/>
        <v/>
      </c>
      <c r="M171" s="351"/>
      <c r="N171" s="318" t="str">
        <f t="shared" si="50"/>
        <v/>
      </c>
      <c r="O171" s="318" t="str">
        <f t="shared" si="51"/>
        <v/>
      </c>
      <c r="S171" s="314" t="str">
        <f t="shared" si="60"/>
        <v/>
      </c>
      <c r="T171" s="315" t="str">
        <f t="shared" si="64"/>
        <v/>
      </c>
      <c r="U171" s="316" t="str">
        <f t="shared" si="65"/>
        <v/>
      </c>
      <c r="V171" s="316" t="str">
        <f t="shared" si="66"/>
        <v/>
      </c>
      <c r="W171" s="317" t="str">
        <f t="shared" si="67"/>
        <v/>
      </c>
      <c r="Z171" s="320"/>
      <c r="AA171" s="321"/>
      <c r="AC171" s="322" t="str">
        <f t="shared" si="61"/>
        <v/>
      </c>
      <c r="AD171" s="322" t="str">
        <f t="shared" si="62"/>
        <v/>
      </c>
      <c r="AM171" s="321"/>
    </row>
    <row r="172" spans="1:39" x14ac:dyDescent="0.25">
      <c r="A172" t="str">
        <f t="shared" si="56"/>
        <v/>
      </c>
      <c r="B172" t="str">
        <f t="shared" si="57"/>
        <v/>
      </c>
      <c r="C172" s="323" t="str">
        <f t="shared" si="63"/>
        <v/>
      </c>
      <c r="D172" s="323" t="str">
        <f t="shared" si="58"/>
        <v/>
      </c>
      <c r="E172" s="323"/>
      <c r="F172" s="312" t="str">
        <f t="shared" si="59"/>
        <v/>
      </c>
      <c r="G172" s="313" t="str">
        <f t="shared" si="48"/>
        <v/>
      </c>
      <c r="H172" s="314" t="str">
        <f t="shared" si="49"/>
        <v/>
      </c>
      <c r="I172" s="315" t="str">
        <f t="shared" si="68"/>
        <v/>
      </c>
      <c r="J172" s="316" t="str">
        <f t="shared" si="68"/>
        <v/>
      </c>
      <c r="K172" s="316" t="str">
        <f t="shared" si="68"/>
        <v/>
      </c>
      <c r="L172" s="317" t="str">
        <f t="shared" si="68"/>
        <v/>
      </c>
      <c r="M172" s="351"/>
      <c r="N172" s="318" t="str">
        <f t="shared" si="50"/>
        <v/>
      </c>
      <c r="O172" s="318" t="str">
        <f t="shared" si="51"/>
        <v/>
      </c>
      <c r="S172" s="314" t="str">
        <f t="shared" si="60"/>
        <v/>
      </c>
      <c r="T172" s="315" t="str">
        <f t="shared" si="64"/>
        <v/>
      </c>
      <c r="U172" s="316" t="str">
        <f t="shared" si="65"/>
        <v/>
      </c>
      <c r="V172" s="316" t="str">
        <f t="shared" si="66"/>
        <v/>
      </c>
      <c r="W172" s="317" t="str">
        <f t="shared" si="67"/>
        <v/>
      </c>
      <c r="Z172" s="320"/>
      <c r="AA172" s="321"/>
      <c r="AC172" s="322" t="str">
        <f t="shared" si="61"/>
        <v/>
      </c>
      <c r="AD172" s="322" t="str">
        <f t="shared" si="62"/>
        <v/>
      </c>
      <c r="AM172" s="321"/>
    </row>
    <row r="173" spans="1:39" x14ac:dyDescent="0.25">
      <c r="A173" t="str">
        <f t="shared" si="56"/>
        <v/>
      </c>
      <c r="B173" t="str">
        <f t="shared" si="57"/>
        <v/>
      </c>
      <c r="C173" s="323" t="str">
        <f t="shared" si="63"/>
        <v/>
      </c>
      <c r="D173" s="323" t="str">
        <f t="shared" si="58"/>
        <v/>
      </c>
      <c r="E173" s="323"/>
      <c r="F173" s="312" t="str">
        <f t="shared" si="59"/>
        <v/>
      </c>
      <c r="G173" s="313" t="str">
        <f t="shared" si="48"/>
        <v/>
      </c>
      <c r="H173" s="314" t="str">
        <f t="shared" si="49"/>
        <v/>
      </c>
      <c r="I173" s="315" t="str">
        <f t="shared" si="68"/>
        <v/>
      </c>
      <c r="J173" s="316" t="str">
        <f t="shared" si="68"/>
        <v/>
      </c>
      <c r="K173" s="316" t="str">
        <f t="shared" si="68"/>
        <v/>
      </c>
      <c r="L173" s="317" t="str">
        <f t="shared" si="68"/>
        <v/>
      </c>
      <c r="M173" s="351"/>
      <c r="N173" s="318" t="str">
        <f t="shared" si="50"/>
        <v/>
      </c>
      <c r="O173" s="318" t="str">
        <f t="shared" si="51"/>
        <v/>
      </c>
      <c r="S173" s="314" t="str">
        <f t="shared" si="60"/>
        <v/>
      </c>
      <c r="T173" s="315" t="str">
        <f t="shared" si="64"/>
        <v/>
      </c>
      <c r="U173" s="316" t="str">
        <f t="shared" si="65"/>
        <v/>
      </c>
      <c r="V173" s="316" t="str">
        <f t="shared" si="66"/>
        <v/>
      </c>
      <c r="W173" s="317" t="str">
        <f t="shared" si="67"/>
        <v/>
      </c>
      <c r="Z173" s="320"/>
      <c r="AA173" s="321"/>
      <c r="AC173" s="322" t="str">
        <f t="shared" si="61"/>
        <v/>
      </c>
      <c r="AD173" s="322" t="str">
        <f t="shared" si="62"/>
        <v/>
      </c>
      <c r="AM173" s="321"/>
    </row>
    <row r="174" spans="1:39" x14ac:dyDescent="0.25">
      <c r="A174" t="str">
        <f t="shared" si="56"/>
        <v/>
      </c>
      <c r="B174" t="str">
        <f t="shared" si="57"/>
        <v/>
      </c>
      <c r="C174" s="323" t="str">
        <f t="shared" si="63"/>
        <v/>
      </c>
      <c r="D174" s="323" t="str">
        <f t="shared" si="58"/>
        <v/>
      </c>
      <c r="E174" s="323"/>
      <c r="F174" s="312" t="str">
        <f t="shared" si="59"/>
        <v/>
      </c>
      <c r="G174" s="313" t="str">
        <f t="shared" si="48"/>
        <v/>
      </c>
      <c r="H174" s="314" t="str">
        <f t="shared" si="49"/>
        <v/>
      </c>
      <c r="I174" s="315" t="str">
        <f t="shared" si="68"/>
        <v/>
      </c>
      <c r="J174" s="316" t="str">
        <f t="shared" si="68"/>
        <v/>
      </c>
      <c r="K174" s="316" t="str">
        <f t="shared" si="68"/>
        <v/>
      </c>
      <c r="L174" s="317" t="str">
        <f t="shared" si="68"/>
        <v/>
      </c>
      <c r="M174" s="351"/>
      <c r="N174" s="318" t="str">
        <f t="shared" si="50"/>
        <v/>
      </c>
      <c r="O174" s="318" t="str">
        <f t="shared" si="51"/>
        <v/>
      </c>
      <c r="S174" s="314" t="str">
        <f t="shared" si="60"/>
        <v/>
      </c>
      <c r="T174" s="315" t="str">
        <f t="shared" si="64"/>
        <v/>
      </c>
      <c r="U174" s="316" t="str">
        <f t="shared" si="65"/>
        <v/>
      </c>
      <c r="V174" s="316" t="str">
        <f t="shared" si="66"/>
        <v/>
      </c>
      <c r="W174" s="317" t="str">
        <f t="shared" si="67"/>
        <v/>
      </c>
      <c r="Z174" s="320"/>
      <c r="AA174" s="321"/>
      <c r="AC174" s="322" t="str">
        <f t="shared" si="61"/>
        <v/>
      </c>
      <c r="AD174" s="322" t="str">
        <f t="shared" si="62"/>
        <v/>
      </c>
      <c r="AM174" s="321"/>
    </row>
    <row r="175" spans="1:39" x14ac:dyDescent="0.25">
      <c r="A175" t="str">
        <f t="shared" si="56"/>
        <v/>
      </c>
      <c r="B175" t="str">
        <f t="shared" si="57"/>
        <v/>
      </c>
      <c r="C175" s="323" t="str">
        <f t="shared" si="63"/>
        <v/>
      </c>
      <c r="D175" s="323" t="str">
        <f t="shared" si="58"/>
        <v/>
      </c>
      <c r="E175" s="323"/>
      <c r="F175" s="312" t="str">
        <f t="shared" si="59"/>
        <v/>
      </c>
      <c r="G175" s="313" t="str">
        <f t="shared" si="48"/>
        <v/>
      </c>
      <c r="H175" s="314" t="str">
        <f t="shared" si="49"/>
        <v/>
      </c>
      <c r="I175" s="315" t="str">
        <f t="shared" si="68"/>
        <v/>
      </c>
      <c r="J175" s="316" t="str">
        <f t="shared" si="68"/>
        <v/>
      </c>
      <c r="K175" s="316" t="str">
        <f t="shared" si="68"/>
        <v/>
      </c>
      <c r="L175" s="317" t="str">
        <f t="shared" si="68"/>
        <v/>
      </c>
      <c r="M175" s="351"/>
      <c r="N175" s="318" t="str">
        <f t="shared" si="50"/>
        <v/>
      </c>
      <c r="O175" s="318" t="str">
        <f t="shared" si="51"/>
        <v/>
      </c>
      <c r="S175" s="314" t="str">
        <f t="shared" si="60"/>
        <v/>
      </c>
      <c r="T175" s="315" t="str">
        <f t="shared" si="64"/>
        <v/>
      </c>
      <c r="U175" s="316" t="str">
        <f t="shared" si="65"/>
        <v/>
      </c>
      <c r="V175" s="316" t="str">
        <f t="shared" si="66"/>
        <v/>
      </c>
      <c r="W175" s="317" t="str">
        <f t="shared" si="67"/>
        <v/>
      </c>
      <c r="Z175" s="320"/>
      <c r="AA175" s="321"/>
      <c r="AC175" s="322" t="str">
        <f t="shared" si="61"/>
        <v/>
      </c>
      <c r="AD175" s="322" t="str">
        <f t="shared" si="62"/>
        <v/>
      </c>
      <c r="AM175" s="321"/>
    </row>
    <row r="176" spans="1:39" x14ac:dyDescent="0.25">
      <c r="A176" t="str">
        <f t="shared" si="56"/>
        <v/>
      </c>
      <c r="B176" t="str">
        <f t="shared" si="57"/>
        <v/>
      </c>
      <c r="C176" s="323" t="str">
        <f t="shared" si="63"/>
        <v/>
      </c>
      <c r="D176" s="323" t="str">
        <f t="shared" si="58"/>
        <v/>
      </c>
      <c r="E176" s="323"/>
      <c r="F176" s="312" t="str">
        <f t="shared" si="59"/>
        <v/>
      </c>
      <c r="G176" s="313" t="str">
        <f t="shared" si="48"/>
        <v/>
      </c>
      <c r="H176" s="314" t="str">
        <f t="shared" si="49"/>
        <v/>
      </c>
      <c r="I176" s="315" t="str">
        <f t="shared" si="68"/>
        <v/>
      </c>
      <c r="J176" s="316" t="str">
        <f t="shared" si="68"/>
        <v/>
      </c>
      <c r="K176" s="316" t="str">
        <f t="shared" si="68"/>
        <v/>
      </c>
      <c r="L176" s="317" t="str">
        <f t="shared" si="68"/>
        <v/>
      </c>
      <c r="M176" s="351"/>
      <c r="N176" s="318" t="str">
        <f t="shared" si="50"/>
        <v/>
      </c>
      <c r="O176" s="318" t="str">
        <f t="shared" si="51"/>
        <v/>
      </c>
      <c r="S176" s="314" t="str">
        <f t="shared" si="60"/>
        <v/>
      </c>
      <c r="T176" s="315" t="str">
        <f t="shared" si="64"/>
        <v/>
      </c>
      <c r="U176" s="316" t="str">
        <f t="shared" si="65"/>
        <v/>
      </c>
      <c r="V176" s="316" t="str">
        <f t="shared" si="66"/>
        <v/>
      </c>
      <c r="W176" s="317" t="str">
        <f t="shared" si="67"/>
        <v/>
      </c>
      <c r="Z176" s="320"/>
      <c r="AA176" s="321"/>
      <c r="AC176" s="322" t="str">
        <f t="shared" si="61"/>
        <v/>
      </c>
      <c r="AD176" s="322" t="str">
        <f t="shared" si="62"/>
        <v/>
      </c>
      <c r="AM176" s="321"/>
    </row>
    <row r="177" spans="1:39" x14ac:dyDescent="0.25">
      <c r="A177" t="str">
        <f t="shared" si="56"/>
        <v/>
      </c>
      <c r="B177" t="str">
        <f t="shared" si="57"/>
        <v/>
      </c>
      <c r="C177" s="323" t="str">
        <f t="shared" si="63"/>
        <v/>
      </c>
      <c r="D177" s="323" t="str">
        <f t="shared" si="58"/>
        <v/>
      </c>
      <c r="E177" s="323"/>
      <c r="F177" s="312" t="str">
        <f t="shared" si="59"/>
        <v/>
      </c>
      <c r="G177" s="313" t="str">
        <f t="shared" si="48"/>
        <v/>
      </c>
      <c r="H177" s="314" t="str">
        <f t="shared" si="49"/>
        <v/>
      </c>
      <c r="I177" s="315" t="str">
        <f t="shared" si="68"/>
        <v/>
      </c>
      <c r="J177" s="316" t="str">
        <f t="shared" si="68"/>
        <v/>
      </c>
      <c r="K177" s="316" t="str">
        <f t="shared" si="68"/>
        <v/>
      </c>
      <c r="L177" s="317" t="str">
        <f t="shared" si="68"/>
        <v/>
      </c>
      <c r="M177" s="351"/>
      <c r="N177" s="318" t="str">
        <f t="shared" si="50"/>
        <v/>
      </c>
      <c r="O177" s="318" t="str">
        <f t="shared" si="51"/>
        <v/>
      </c>
      <c r="S177" s="314" t="str">
        <f t="shared" si="60"/>
        <v/>
      </c>
      <c r="T177" s="315" t="str">
        <f t="shared" si="64"/>
        <v/>
      </c>
      <c r="U177" s="316" t="str">
        <f t="shared" si="65"/>
        <v/>
      </c>
      <c r="V177" s="316" t="str">
        <f t="shared" si="66"/>
        <v/>
      </c>
      <c r="W177" s="317" t="str">
        <f t="shared" si="67"/>
        <v/>
      </c>
      <c r="Z177" s="320"/>
      <c r="AA177" s="321"/>
      <c r="AC177" s="322" t="str">
        <f t="shared" si="61"/>
        <v/>
      </c>
      <c r="AD177" s="322" t="str">
        <f t="shared" si="62"/>
        <v/>
      </c>
      <c r="AM177" s="321"/>
    </row>
    <row r="178" spans="1:39" x14ac:dyDescent="0.25">
      <c r="A178" t="str">
        <f t="shared" si="56"/>
        <v/>
      </c>
      <c r="B178" t="str">
        <f t="shared" si="57"/>
        <v/>
      </c>
      <c r="C178" s="323" t="str">
        <f t="shared" si="63"/>
        <v/>
      </c>
      <c r="D178" s="323" t="str">
        <f t="shared" si="58"/>
        <v/>
      </c>
      <c r="E178" s="323"/>
      <c r="F178" s="312" t="str">
        <f t="shared" si="59"/>
        <v/>
      </c>
      <c r="G178" s="313" t="str">
        <f t="shared" si="48"/>
        <v/>
      </c>
      <c r="H178" s="314" t="str">
        <f t="shared" si="49"/>
        <v/>
      </c>
      <c r="I178" s="315" t="str">
        <f t="shared" si="68"/>
        <v/>
      </c>
      <c r="J178" s="316" t="str">
        <f t="shared" si="68"/>
        <v/>
      </c>
      <c r="K178" s="316" t="str">
        <f t="shared" si="68"/>
        <v/>
      </c>
      <c r="L178" s="317" t="str">
        <f t="shared" si="68"/>
        <v/>
      </c>
      <c r="M178" s="351"/>
      <c r="N178" s="318" t="str">
        <f t="shared" si="50"/>
        <v/>
      </c>
      <c r="O178" s="318" t="str">
        <f t="shared" si="51"/>
        <v/>
      </c>
      <c r="S178" s="314" t="str">
        <f t="shared" si="60"/>
        <v/>
      </c>
      <c r="T178" s="315" t="str">
        <f t="shared" si="64"/>
        <v/>
      </c>
      <c r="U178" s="316" t="str">
        <f t="shared" si="65"/>
        <v/>
      </c>
      <c r="V178" s="316" t="str">
        <f t="shared" si="66"/>
        <v/>
      </c>
      <c r="W178" s="317" t="str">
        <f t="shared" si="67"/>
        <v/>
      </c>
      <c r="Z178" s="320"/>
      <c r="AA178" s="321"/>
      <c r="AC178" s="322" t="str">
        <f t="shared" si="61"/>
        <v/>
      </c>
      <c r="AD178" s="322" t="str">
        <f t="shared" si="62"/>
        <v/>
      </c>
      <c r="AM178" s="321"/>
    </row>
    <row r="179" spans="1:39" x14ac:dyDescent="0.25">
      <c r="A179" t="str">
        <f t="shared" si="56"/>
        <v/>
      </c>
      <c r="B179" t="str">
        <f t="shared" si="57"/>
        <v/>
      </c>
      <c r="C179" s="323" t="str">
        <f t="shared" si="63"/>
        <v/>
      </c>
      <c r="D179" s="323" t="str">
        <f t="shared" si="58"/>
        <v/>
      </c>
      <c r="E179" s="323"/>
      <c r="F179" s="312" t="str">
        <f t="shared" si="59"/>
        <v/>
      </c>
      <c r="G179" s="313" t="str">
        <f t="shared" si="48"/>
        <v/>
      </c>
      <c r="H179" s="314" t="str">
        <f t="shared" si="49"/>
        <v/>
      </c>
      <c r="I179" s="315" t="str">
        <f t="shared" si="68"/>
        <v/>
      </c>
      <c r="J179" s="316" t="str">
        <f t="shared" si="68"/>
        <v/>
      </c>
      <c r="K179" s="316" t="str">
        <f t="shared" si="68"/>
        <v/>
      </c>
      <c r="L179" s="317" t="str">
        <f t="shared" si="68"/>
        <v/>
      </c>
      <c r="M179" s="351"/>
      <c r="N179" s="318" t="str">
        <f t="shared" si="50"/>
        <v/>
      </c>
      <c r="O179" s="318" t="str">
        <f t="shared" si="51"/>
        <v/>
      </c>
      <c r="S179" s="314" t="str">
        <f t="shared" si="60"/>
        <v/>
      </c>
      <c r="T179" s="315" t="str">
        <f t="shared" si="64"/>
        <v/>
      </c>
      <c r="U179" s="316" t="str">
        <f t="shared" si="65"/>
        <v/>
      </c>
      <c r="V179" s="316" t="str">
        <f t="shared" si="66"/>
        <v/>
      </c>
      <c r="W179" s="317" t="str">
        <f t="shared" si="67"/>
        <v/>
      </c>
      <c r="Z179" s="320"/>
      <c r="AA179" s="321"/>
      <c r="AC179" s="322" t="str">
        <f t="shared" si="61"/>
        <v/>
      </c>
      <c r="AD179" s="322" t="str">
        <f t="shared" si="62"/>
        <v/>
      </c>
      <c r="AM179" s="321"/>
    </row>
    <row r="180" spans="1:39" x14ac:dyDescent="0.25">
      <c r="A180" t="str">
        <f t="shared" si="56"/>
        <v/>
      </c>
      <c r="B180" t="str">
        <f t="shared" si="57"/>
        <v/>
      </c>
      <c r="C180" s="323" t="str">
        <f t="shared" si="63"/>
        <v/>
      </c>
      <c r="D180" s="323" t="str">
        <f t="shared" si="58"/>
        <v/>
      </c>
      <c r="E180" s="323"/>
      <c r="F180" s="312" t="str">
        <f t="shared" si="59"/>
        <v/>
      </c>
      <c r="G180" s="313" t="str">
        <f t="shared" si="48"/>
        <v/>
      </c>
      <c r="H180" s="314" t="str">
        <f t="shared" si="49"/>
        <v/>
      </c>
      <c r="I180" s="315" t="str">
        <f t="shared" si="68"/>
        <v/>
      </c>
      <c r="J180" s="316" t="str">
        <f t="shared" si="68"/>
        <v/>
      </c>
      <c r="K180" s="316" t="str">
        <f t="shared" si="68"/>
        <v/>
      </c>
      <c r="L180" s="317" t="str">
        <f t="shared" si="68"/>
        <v/>
      </c>
      <c r="M180" s="351"/>
      <c r="N180" s="318" t="str">
        <f t="shared" si="50"/>
        <v/>
      </c>
      <c r="O180" s="318" t="str">
        <f t="shared" si="51"/>
        <v/>
      </c>
      <c r="S180" s="314" t="str">
        <f t="shared" si="60"/>
        <v/>
      </c>
      <c r="T180" s="315" t="str">
        <f t="shared" si="64"/>
        <v/>
      </c>
      <c r="U180" s="316" t="str">
        <f t="shared" si="65"/>
        <v/>
      </c>
      <c r="V180" s="316" t="str">
        <f t="shared" si="66"/>
        <v/>
      </c>
      <c r="W180" s="317" t="str">
        <f t="shared" si="67"/>
        <v/>
      </c>
      <c r="Z180" s="320"/>
      <c r="AA180" s="321"/>
      <c r="AC180" s="322" t="str">
        <f t="shared" si="61"/>
        <v/>
      </c>
      <c r="AD180" s="322" t="str">
        <f t="shared" si="62"/>
        <v/>
      </c>
      <c r="AM180" s="321"/>
    </row>
    <row r="181" spans="1:39" x14ac:dyDescent="0.25">
      <c r="A181" t="str">
        <f t="shared" si="56"/>
        <v/>
      </c>
      <c r="B181" t="str">
        <f t="shared" si="57"/>
        <v/>
      </c>
      <c r="C181" s="323" t="str">
        <f t="shared" si="63"/>
        <v/>
      </c>
      <c r="D181" s="323" t="str">
        <f t="shared" si="58"/>
        <v/>
      </c>
      <c r="E181" s="323"/>
      <c r="F181" s="312" t="str">
        <f t="shared" si="59"/>
        <v/>
      </c>
      <c r="G181" s="313" t="str">
        <f t="shared" si="48"/>
        <v/>
      </c>
      <c r="H181" s="314" t="str">
        <f t="shared" si="49"/>
        <v/>
      </c>
      <c r="I181" s="315" t="str">
        <f t="shared" si="68"/>
        <v/>
      </c>
      <c r="J181" s="316" t="str">
        <f t="shared" si="68"/>
        <v/>
      </c>
      <c r="K181" s="316" t="str">
        <f t="shared" si="68"/>
        <v/>
      </c>
      <c r="L181" s="317" t="str">
        <f t="shared" si="68"/>
        <v/>
      </c>
      <c r="M181" s="351"/>
      <c r="N181" s="318" t="str">
        <f t="shared" si="50"/>
        <v/>
      </c>
      <c r="O181" s="318" t="str">
        <f t="shared" si="51"/>
        <v/>
      </c>
      <c r="S181" s="314" t="str">
        <f t="shared" si="60"/>
        <v/>
      </c>
      <c r="T181" s="315" t="str">
        <f t="shared" si="64"/>
        <v/>
      </c>
      <c r="U181" s="316" t="str">
        <f t="shared" si="65"/>
        <v/>
      </c>
      <c r="V181" s="316" t="str">
        <f t="shared" si="66"/>
        <v/>
      </c>
      <c r="W181" s="317" t="str">
        <f t="shared" si="67"/>
        <v/>
      </c>
      <c r="Z181" s="320"/>
      <c r="AA181" s="321"/>
      <c r="AC181" s="322" t="str">
        <f t="shared" si="61"/>
        <v/>
      </c>
      <c r="AD181" s="322" t="str">
        <f t="shared" si="62"/>
        <v/>
      </c>
      <c r="AM181" s="321"/>
    </row>
    <row r="182" spans="1:39" x14ac:dyDescent="0.25">
      <c r="A182" t="str">
        <f t="shared" si="56"/>
        <v/>
      </c>
      <c r="B182" t="str">
        <f t="shared" si="57"/>
        <v/>
      </c>
      <c r="C182" s="323" t="str">
        <f t="shared" si="63"/>
        <v/>
      </c>
      <c r="D182" s="323" t="str">
        <f t="shared" si="58"/>
        <v/>
      </c>
      <c r="E182" s="323"/>
      <c r="F182" s="312" t="str">
        <f t="shared" si="59"/>
        <v/>
      </c>
      <c r="G182" s="313" t="str">
        <f t="shared" si="48"/>
        <v/>
      </c>
      <c r="H182" s="314" t="str">
        <f t="shared" si="49"/>
        <v/>
      </c>
      <c r="I182" s="315" t="str">
        <f t="shared" si="68"/>
        <v/>
      </c>
      <c r="J182" s="316" t="str">
        <f t="shared" si="68"/>
        <v/>
      </c>
      <c r="K182" s="316" t="str">
        <f t="shared" si="68"/>
        <v/>
      </c>
      <c r="L182" s="317" t="str">
        <f t="shared" si="68"/>
        <v/>
      </c>
      <c r="M182" s="351"/>
      <c r="N182" s="318" t="str">
        <f t="shared" si="50"/>
        <v/>
      </c>
      <c r="O182" s="318" t="str">
        <f t="shared" si="51"/>
        <v/>
      </c>
      <c r="S182" s="314" t="str">
        <f t="shared" si="60"/>
        <v/>
      </c>
      <c r="T182" s="315" t="str">
        <f t="shared" si="64"/>
        <v/>
      </c>
      <c r="U182" s="316" t="str">
        <f t="shared" si="65"/>
        <v/>
      </c>
      <c r="V182" s="316" t="str">
        <f t="shared" si="66"/>
        <v/>
      </c>
      <c r="W182" s="317" t="str">
        <f t="shared" si="67"/>
        <v/>
      </c>
      <c r="Z182" s="320"/>
      <c r="AA182" s="321"/>
      <c r="AC182" s="322" t="str">
        <f t="shared" si="61"/>
        <v/>
      </c>
      <c r="AD182" s="322" t="str">
        <f t="shared" si="62"/>
        <v/>
      </c>
      <c r="AM182" s="321"/>
    </row>
    <row r="183" spans="1:39" x14ac:dyDescent="0.25">
      <c r="A183" t="str">
        <f t="shared" si="56"/>
        <v/>
      </c>
      <c r="B183" t="str">
        <f t="shared" si="57"/>
        <v/>
      </c>
      <c r="C183" s="323" t="str">
        <f t="shared" si="63"/>
        <v/>
      </c>
      <c r="D183" s="323" t="str">
        <f t="shared" si="58"/>
        <v/>
      </c>
      <c r="E183" s="323"/>
      <c r="F183" s="312" t="str">
        <f t="shared" si="59"/>
        <v/>
      </c>
      <c r="G183" s="313" t="str">
        <f t="shared" si="48"/>
        <v/>
      </c>
      <c r="H183" s="314" t="str">
        <f t="shared" si="49"/>
        <v/>
      </c>
      <c r="I183" s="315" t="str">
        <f t="shared" si="68"/>
        <v/>
      </c>
      <c r="J183" s="316" t="str">
        <f t="shared" si="68"/>
        <v/>
      </c>
      <c r="K183" s="316" t="str">
        <f t="shared" si="68"/>
        <v/>
      </c>
      <c r="L183" s="317" t="str">
        <f t="shared" si="68"/>
        <v/>
      </c>
      <c r="M183" s="351"/>
      <c r="N183" s="318" t="str">
        <f t="shared" si="50"/>
        <v/>
      </c>
      <c r="O183" s="318" t="str">
        <f t="shared" si="51"/>
        <v/>
      </c>
      <c r="S183" s="314" t="str">
        <f t="shared" si="60"/>
        <v/>
      </c>
      <c r="T183" s="315" t="str">
        <f t="shared" si="64"/>
        <v/>
      </c>
      <c r="U183" s="316" t="str">
        <f t="shared" si="65"/>
        <v/>
      </c>
      <c r="V183" s="316" t="str">
        <f t="shared" si="66"/>
        <v/>
      </c>
      <c r="W183" s="317" t="str">
        <f t="shared" si="67"/>
        <v/>
      </c>
      <c r="Z183" s="320"/>
      <c r="AA183" s="321"/>
      <c r="AC183" s="322" t="str">
        <f t="shared" si="61"/>
        <v/>
      </c>
      <c r="AD183" s="322" t="str">
        <f t="shared" si="62"/>
        <v/>
      </c>
      <c r="AM183" s="321"/>
    </row>
    <row r="184" spans="1:39" x14ac:dyDescent="0.25">
      <c r="A184" t="str">
        <f t="shared" si="56"/>
        <v/>
      </c>
      <c r="B184" t="str">
        <f t="shared" si="57"/>
        <v/>
      </c>
      <c r="C184" s="323" t="str">
        <f t="shared" si="63"/>
        <v/>
      </c>
      <c r="D184" s="323" t="str">
        <f t="shared" si="58"/>
        <v/>
      </c>
      <c r="E184" s="323"/>
      <c r="F184" s="312" t="str">
        <f t="shared" si="59"/>
        <v/>
      </c>
      <c r="G184" s="313" t="str">
        <f t="shared" si="48"/>
        <v/>
      </c>
      <c r="H184" s="314" t="str">
        <f t="shared" si="49"/>
        <v/>
      </c>
      <c r="I184" s="315" t="str">
        <f t="shared" si="68"/>
        <v/>
      </c>
      <c r="J184" s="316" t="str">
        <f t="shared" si="68"/>
        <v/>
      </c>
      <c r="K184" s="316" t="str">
        <f t="shared" si="68"/>
        <v/>
      </c>
      <c r="L184" s="317" t="str">
        <f t="shared" si="68"/>
        <v/>
      </c>
      <c r="M184" s="351"/>
      <c r="N184" s="318" t="str">
        <f t="shared" si="50"/>
        <v/>
      </c>
      <c r="O184" s="318" t="str">
        <f t="shared" si="51"/>
        <v/>
      </c>
      <c r="S184" s="314" t="str">
        <f t="shared" si="60"/>
        <v/>
      </c>
      <c r="T184" s="315" t="str">
        <f t="shared" si="64"/>
        <v/>
      </c>
      <c r="U184" s="316" t="str">
        <f t="shared" si="65"/>
        <v/>
      </c>
      <c r="V184" s="316" t="str">
        <f t="shared" si="66"/>
        <v/>
      </c>
      <c r="W184" s="317" t="str">
        <f t="shared" si="67"/>
        <v/>
      </c>
      <c r="Z184" s="320"/>
      <c r="AA184" s="321"/>
      <c r="AC184" s="322" t="str">
        <f t="shared" si="61"/>
        <v/>
      </c>
      <c r="AD184" s="322" t="str">
        <f t="shared" si="62"/>
        <v/>
      </c>
      <c r="AM184" s="321"/>
    </row>
    <row r="185" spans="1:39" x14ac:dyDescent="0.25">
      <c r="A185" t="str">
        <f t="shared" si="56"/>
        <v/>
      </c>
      <c r="B185" t="str">
        <f t="shared" si="57"/>
        <v/>
      </c>
      <c r="C185" s="323" t="str">
        <f t="shared" si="63"/>
        <v/>
      </c>
      <c r="D185" s="323" t="str">
        <f t="shared" si="58"/>
        <v/>
      </c>
      <c r="E185" s="323"/>
      <c r="F185" s="312" t="str">
        <f t="shared" si="59"/>
        <v/>
      </c>
      <c r="G185" s="313" t="str">
        <f t="shared" si="48"/>
        <v/>
      </c>
      <c r="H185" s="314" t="str">
        <f t="shared" si="49"/>
        <v/>
      </c>
      <c r="I185" s="315" t="str">
        <f t="shared" si="68"/>
        <v/>
      </c>
      <c r="J185" s="316" t="str">
        <f t="shared" si="68"/>
        <v/>
      </c>
      <c r="K185" s="316" t="str">
        <f t="shared" si="68"/>
        <v/>
      </c>
      <c r="L185" s="317" t="str">
        <f t="shared" si="68"/>
        <v/>
      </c>
      <c r="M185" s="351"/>
      <c r="N185" s="318" t="str">
        <f t="shared" si="50"/>
        <v/>
      </c>
      <c r="O185" s="318" t="str">
        <f t="shared" si="51"/>
        <v/>
      </c>
      <c r="S185" s="314" t="str">
        <f t="shared" si="60"/>
        <v/>
      </c>
      <c r="T185" s="315" t="str">
        <f t="shared" si="64"/>
        <v/>
      </c>
      <c r="U185" s="316" t="str">
        <f t="shared" si="65"/>
        <v/>
      </c>
      <c r="V185" s="316" t="str">
        <f t="shared" si="66"/>
        <v/>
      </c>
      <c r="W185" s="317" t="str">
        <f t="shared" si="67"/>
        <v/>
      </c>
      <c r="Z185" s="320"/>
      <c r="AA185" s="321"/>
      <c r="AC185" s="322" t="str">
        <f t="shared" si="61"/>
        <v/>
      </c>
      <c r="AD185" s="322" t="str">
        <f t="shared" si="62"/>
        <v/>
      </c>
      <c r="AM185" s="321"/>
    </row>
    <row r="186" spans="1:39" x14ac:dyDescent="0.25">
      <c r="A186" t="str">
        <f t="shared" si="56"/>
        <v/>
      </c>
      <c r="B186" t="str">
        <f t="shared" si="57"/>
        <v/>
      </c>
      <c r="C186" s="323" t="str">
        <f t="shared" si="63"/>
        <v/>
      </c>
      <c r="D186" s="323" t="str">
        <f t="shared" si="58"/>
        <v/>
      </c>
      <c r="E186" s="323"/>
      <c r="F186" s="312" t="str">
        <f t="shared" si="59"/>
        <v/>
      </c>
      <c r="G186" s="313" t="str">
        <f t="shared" si="48"/>
        <v/>
      </c>
      <c r="H186" s="314" t="str">
        <f t="shared" si="49"/>
        <v/>
      </c>
      <c r="I186" s="315" t="str">
        <f t="shared" si="68"/>
        <v/>
      </c>
      <c r="J186" s="316" t="str">
        <f t="shared" si="68"/>
        <v/>
      </c>
      <c r="K186" s="316" t="str">
        <f t="shared" si="68"/>
        <v/>
      </c>
      <c r="L186" s="317" t="str">
        <f t="shared" si="68"/>
        <v/>
      </c>
      <c r="M186" s="351"/>
      <c r="N186" s="318" t="str">
        <f t="shared" si="50"/>
        <v/>
      </c>
      <c r="O186" s="318" t="str">
        <f t="shared" si="51"/>
        <v/>
      </c>
      <c r="S186" s="314" t="str">
        <f t="shared" si="60"/>
        <v/>
      </c>
      <c r="T186" s="315" t="str">
        <f t="shared" si="64"/>
        <v/>
      </c>
      <c r="U186" s="316" t="str">
        <f t="shared" si="65"/>
        <v/>
      </c>
      <c r="V186" s="316" t="str">
        <f t="shared" si="66"/>
        <v/>
      </c>
      <c r="W186" s="317" t="str">
        <f t="shared" si="67"/>
        <v/>
      </c>
      <c r="Z186" s="320"/>
      <c r="AA186" s="321"/>
      <c r="AC186" s="322" t="str">
        <f t="shared" si="61"/>
        <v/>
      </c>
      <c r="AD186" s="322" t="str">
        <f t="shared" si="62"/>
        <v/>
      </c>
      <c r="AM186" s="321"/>
    </row>
    <row r="187" spans="1:39" x14ac:dyDescent="0.25">
      <c r="A187" t="str">
        <f t="shared" si="56"/>
        <v/>
      </c>
      <c r="B187" t="str">
        <f t="shared" si="57"/>
        <v/>
      </c>
      <c r="C187" s="323" t="str">
        <f t="shared" si="63"/>
        <v/>
      </c>
      <c r="D187" s="323" t="str">
        <f t="shared" si="58"/>
        <v/>
      </c>
      <c r="E187" s="323"/>
      <c r="F187" s="312" t="str">
        <f t="shared" si="59"/>
        <v/>
      </c>
      <c r="G187" s="313" t="str">
        <f t="shared" si="48"/>
        <v/>
      </c>
      <c r="H187" s="314" t="str">
        <f t="shared" si="49"/>
        <v/>
      </c>
      <c r="I187" s="315" t="str">
        <f t="shared" si="68"/>
        <v/>
      </c>
      <c r="J187" s="316" t="str">
        <f t="shared" si="68"/>
        <v/>
      </c>
      <c r="K187" s="316" t="str">
        <f t="shared" si="68"/>
        <v/>
      </c>
      <c r="L187" s="317" t="str">
        <f t="shared" si="68"/>
        <v/>
      </c>
      <c r="M187" s="351"/>
      <c r="N187" s="318" t="str">
        <f t="shared" si="50"/>
        <v/>
      </c>
      <c r="O187" s="318" t="str">
        <f t="shared" si="51"/>
        <v/>
      </c>
      <c r="S187" s="314" t="str">
        <f t="shared" si="60"/>
        <v/>
      </c>
      <c r="T187" s="315" t="str">
        <f t="shared" si="64"/>
        <v/>
      </c>
      <c r="U187" s="316" t="str">
        <f t="shared" si="65"/>
        <v/>
      </c>
      <c r="V187" s="316" t="str">
        <f t="shared" si="66"/>
        <v/>
      </c>
      <c r="W187" s="317" t="str">
        <f t="shared" si="67"/>
        <v/>
      </c>
      <c r="Z187" s="320"/>
      <c r="AA187" s="321"/>
      <c r="AC187" s="322" t="str">
        <f t="shared" si="61"/>
        <v/>
      </c>
      <c r="AD187" s="322" t="str">
        <f t="shared" si="62"/>
        <v/>
      </c>
      <c r="AM187" s="321"/>
    </row>
    <row r="188" spans="1:39" x14ac:dyDescent="0.25">
      <c r="A188" t="str">
        <f t="shared" si="56"/>
        <v/>
      </c>
      <c r="B188" t="str">
        <f t="shared" si="57"/>
        <v/>
      </c>
      <c r="C188" s="323" t="str">
        <f t="shared" si="63"/>
        <v/>
      </c>
      <c r="D188" s="323" t="str">
        <f t="shared" si="58"/>
        <v/>
      </c>
      <c r="E188" s="323"/>
      <c r="F188" s="312" t="str">
        <f t="shared" si="59"/>
        <v/>
      </c>
      <c r="G188" s="313" t="str">
        <f t="shared" si="48"/>
        <v/>
      </c>
      <c r="H188" s="314" t="str">
        <f t="shared" si="49"/>
        <v/>
      </c>
      <c r="I188" s="315" t="str">
        <f t="shared" si="68"/>
        <v/>
      </c>
      <c r="J188" s="316" t="str">
        <f t="shared" si="68"/>
        <v/>
      </c>
      <c r="K188" s="316" t="str">
        <f t="shared" si="68"/>
        <v/>
      </c>
      <c r="L188" s="317" t="str">
        <f t="shared" si="68"/>
        <v/>
      </c>
      <c r="M188" s="351"/>
      <c r="N188" s="318" t="str">
        <f t="shared" si="50"/>
        <v/>
      </c>
      <c r="O188" s="318" t="str">
        <f t="shared" si="51"/>
        <v/>
      </c>
      <c r="S188" s="314" t="str">
        <f t="shared" si="60"/>
        <v/>
      </c>
      <c r="T188" s="315" t="str">
        <f t="shared" si="64"/>
        <v/>
      </c>
      <c r="U188" s="316" t="str">
        <f t="shared" si="65"/>
        <v/>
      </c>
      <c r="V188" s="316" t="str">
        <f t="shared" si="66"/>
        <v/>
      </c>
      <c r="W188" s="317" t="str">
        <f t="shared" si="67"/>
        <v/>
      </c>
      <c r="Z188" s="320"/>
      <c r="AA188" s="321"/>
      <c r="AC188" s="322" t="str">
        <f t="shared" si="61"/>
        <v/>
      </c>
      <c r="AD188" s="322" t="str">
        <f t="shared" si="62"/>
        <v/>
      </c>
      <c r="AM188" s="321"/>
    </row>
    <row r="189" spans="1:39" x14ac:dyDescent="0.25">
      <c r="A189" t="str">
        <f t="shared" si="56"/>
        <v/>
      </c>
      <c r="B189" t="str">
        <f t="shared" si="57"/>
        <v/>
      </c>
      <c r="C189" s="323" t="str">
        <f t="shared" si="63"/>
        <v/>
      </c>
      <c r="D189" s="323" t="str">
        <f t="shared" si="58"/>
        <v/>
      </c>
      <c r="E189" s="323"/>
      <c r="F189" s="312" t="str">
        <f t="shared" si="59"/>
        <v/>
      </c>
      <c r="G189" s="313" t="str">
        <f t="shared" si="48"/>
        <v/>
      </c>
      <c r="H189" s="314" t="str">
        <f t="shared" si="49"/>
        <v/>
      </c>
      <c r="I189" s="315" t="str">
        <f t="shared" si="68"/>
        <v/>
      </c>
      <c r="J189" s="316" t="str">
        <f t="shared" si="68"/>
        <v/>
      </c>
      <c r="K189" s="316" t="str">
        <f t="shared" si="68"/>
        <v/>
      </c>
      <c r="L189" s="317" t="str">
        <f t="shared" si="68"/>
        <v/>
      </c>
      <c r="M189" s="351"/>
      <c r="N189" s="318" t="str">
        <f t="shared" si="50"/>
        <v/>
      </c>
      <c r="O189" s="318" t="str">
        <f t="shared" si="51"/>
        <v/>
      </c>
      <c r="S189" s="314" t="str">
        <f t="shared" si="60"/>
        <v/>
      </c>
      <c r="T189" s="315" t="str">
        <f t="shared" si="64"/>
        <v/>
      </c>
      <c r="U189" s="316" t="str">
        <f t="shared" si="65"/>
        <v/>
      </c>
      <c r="V189" s="316" t="str">
        <f t="shared" si="66"/>
        <v/>
      </c>
      <c r="W189" s="317" t="str">
        <f t="shared" si="67"/>
        <v/>
      </c>
      <c r="Z189" s="320"/>
      <c r="AA189" s="321"/>
      <c r="AC189" s="322" t="str">
        <f t="shared" si="61"/>
        <v/>
      </c>
      <c r="AD189" s="322" t="str">
        <f t="shared" si="62"/>
        <v/>
      </c>
      <c r="AM189" s="321"/>
    </row>
    <row r="190" spans="1:39" x14ac:dyDescent="0.25">
      <c r="A190" t="str">
        <f t="shared" si="56"/>
        <v/>
      </c>
      <c r="B190" t="str">
        <f t="shared" si="57"/>
        <v/>
      </c>
      <c r="C190" s="323" t="str">
        <f t="shared" si="63"/>
        <v/>
      </c>
      <c r="D190" s="323" t="str">
        <f t="shared" si="58"/>
        <v/>
      </c>
      <c r="E190" s="323"/>
      <c r="F190" s="312" t="str">
        <f t="shared" si="59"/>
        <v/>
      </c>
      <c r="G190" s="313" t="str">
        <f t="shared" si="48"/>
        <v/>
      </c>
      <c r="H190" s="314" t="str">
        <f t="shared" si="49"/>
        <v/>
      </c>
      <c r="I190" s="315" t="str">
        <f t="shared" si="68"/>
        <v/>
      </c>
      <c r="J190" s="316" t="str">
        <f t="shared" si="68"/>
        <v/>
      </c>
      <c r="K190" s="316" t="str">
        <f t="shared" si="68"/>
        <v/>
      </c>
      <c r="L190" s="317" t="str">
        <f t="shared" si="68"/>
        <v/>
      </c>
      <c r="M190" s="351"/>
      <c r="N190" s="318" t="str">
        <f t="shared" si="50"/>
        <v/>
      </c>
      <c r="O190" s="318" t="str">
        <f t="shared" si="51"/>
        <v/>
      </c>
      <c r="S190" s="314" t="str">
        <f t="shared" si="60"/>
        <v/>
      </c>
      <c r="T190" s="315" t="str">
        <f t="shared" si="64"/>
        <v/>
      </c>
      <c r="U190" s="316" t="str">
        <f t="shared" si="65"/>
        <v/>
      </c>
      <c r="V190" s="316" t="str">
        <f t="shared" si="66"/>
        <v/>
      </c>
      <c r="W190" s="317" t="str">
        <f t="shared" si="67"/>
        <v/>
      </c>
      <c r="Z190" s="320"/>
      <c r="AA190" s="321"/>
      <c r="AC190" s="322" t="str">
        <f t="shared" si="61"/>
        <v/>
      </c>
      <c r="AD190" s="322" t="str">
        <f t="shared" si="62"/>
        <v/>
      </c>
      <c r="AM190" s="321"/>
    </row>
    <row r="191" spans="1:39" x14ac:dyDescent="0.25">
      <c r="A191" t="str">
        <f t="shared" si="56"/>
        <v/>
      </c>
      <c r="B191" t="str">
        <f t="shared" si="57"/>
        <v/>
      </c>
      <c r="C191" s="323" t="str">
        <f t="shared" si="63"/>
        <v/>
      </c>
      <c r="D191" s="323" t="str">
        <f t="shared" si="58"/>
        <v/>
      </c>
      <c r="E191" s="323"/>
      <c r="F191" s="312" t="str">
        <f t="shared" si="59"/>
        <v/>
      </c>
      <c r="G191" s="313" t="str">
        <f t="shared" si="48"/>
        <v/>
      </c>
      <c r="H191" s="314" t="str">
        <f t="shared" si="49"/>
        <v/>
      </c>
      <c r="I191" s="315" t="str">
        <f t="shared" si="68"/>
        <v/>
      </c>
      <c r="J191" s="316" t="str">
        <f t="shared" si="68"/>
        <v/>
      </c>
      <c r="K191" s="316" t="str">
        <f t="shared" si="68"/>
        <v/>
      </c>
      <c r="L191" s="317" t="str">
        <f t="shared" si="68"/>
        <v/>
      </c>
      <c r="M191" s="351"/>
      <c r="N191" s="318" t="str">
        <f t="shared" si="50"/>
        <v/>
      </c>
      <c r="O191" s="318" t="str">
        <f t="shared" si="51"/>
        <v/>
      </c>
      <c r="S191" s="314" t="str">
        <f t="shared" si="60"/>
        <v/>
      </c>
      <c r="T191" s="315" t="str">
        <f t="shared" si="64"/>
        <v/>
      </c>
      <c r="U191" s="316" t="str">
        <f t="shared" si="65"/>
        <v/>
      </c>
      <c r="V191" s="316" t="str">
        <f t="shared" si="66"/>
        <v/>
      </c>
      <c r="W191" s="317" t="str">
        <f t="shared" si="67"/>
        <v/>
      </c>
      <c r="Z191" s="320"/>
      <c r="AA191" s="321"/>
      <c r="AC191" s="322" t="str">
        <f t="shared" si="61"/>
        <v/>
      </c>
      <c r="AD191" s="322" t="str">
        <f t="shared" si="62"/>
        <v/>
      </c>
      <c r="AM191" s="321"/>
    </row>
    <row r="192" spans="1:39" x14ac:dyDescent="0.25">
      <c r="A192" t="str">
        <f t="shared" si="56"/>
        <v/>
      </c>
      <c r="B192" t="str">
        <f t="shared" si="57"/>
        <v/>
      </c>
      <c r="C192" s="323" t="str">
        <f t="shared" si="63"/>
        <v/>
      </c>
      <c r="D192" s="323" t="str">
        <f t="shared" si="58"/>
        <v/>
      </c>
      <c r="E192" s="323"/>
      <c r="F192" s="312" t="str">
        <f t="shared" si="59"/>
        <v/>
      </c>
      <c r="G192" s="313" t="str">
        <f t="shared" si="48"/>
        <v/>
      </c>
      <c r="H192" s="314" t="str">
        <f t="shared" si="49"/>
        <v/>
      </c>
      <c r="I192" s="315" t="str">
        <f t="shared" si="68"/>
        <v/>
      </c>
      <c r="J192" s="316" t="str">
        <f t="shared" si="68"/>
        <v/>
      </c>
      <c r="K192" s="316" t="str">
        <f t="shared" si="68"/>
        <v/>
      </c>
      <c r="L192" s="317" t="str">
        <f t="shared" si="68"/>
        <v/>
      </c>
      <c r="M192" s="351"/>
      <c r="N192" s="318" t="str">
        <f t="shared" si="50"/>
        <v/>
      </c>
      <c r="O192" s="318" t="str">
        <f t="shared" si="51"/>
        <v/>
      </c>
      <c r="S192" s="314" t="str">
        <f t="shared" si="60"/>
        <v/>
      </c>
      <c r="T192" s="315" t="str">
        <f t="shared" si="64"/>
        <v/>
      </c>
      <c r="U192" s="316" t="str">
        <f t="shared" si="65"/>
        <v/>
      </c>
      <c r="V192" s="316" t="str">
        <f t="shared" si="66"/>
        <v/>
      </c>
      <c r="W192" s="317" t="str">
        <f t="shared" si="67"/>
        <v/>
      </c>
      <c r="Z192" s="320"/>
      <c r="AA192" s="321"/>
      <c r="AC192" s="322" t="str">
        <f t="shared" si="61"/>
        <v/>
      </c>
      <c r="AD192" s="322" t="str">
        <f t="shared" si="62"/>
        <v/>
      </c>
      <c r="AM192" s="321"/>
    </row>
    <row r="193" spans="1:39" x14ac:dyDescent="0.25">
      <c r="A193" t="str">
        <f t="shared" si="56"/>
        <v/>
      </c>
      <c r="B193" t="str">
        <f t="shared" si="57"/>
        <v/>
      </c>
      <c r="C193" s="323" t="str">
        <f t="shared" si="63"/>
        <v/>
      </c>
      <c r="D193" s="323" t="str">
        <f t="shared" si="58"/>
        <v/>
      </c>
      <c r="E193" s="323"/>
      <c r="F193" s="312" t="str">
        <f t="shared" si="59"/>
        <v/>
      </c>
      <c r="G193" s="313" t="str">
        <f t="shared" si="48"/>
        <v/>
      </c>
      <c r="H193" s="314" t="str">
        <f t="shared" si="49"/>
        <v/>
      </c>
      <c r="I193" s="315" t="str">
        <f t="shared" si="68"/>
        <v/>
      </c>
      <c r="J193" s="316" t="str">
        <f t="shared" si="68"/>
        <v/>
      </c>
      <c r="K193" s="316" t="str">
        <f t="shared" si="68"/>
        <v/>
      </c>
      <c r="L193" s="317" t="str">
        <f t="shared" si="68"/>
        <v/>
      </c>
      <c r="M193" s="351"/>
      <c r="N193" s="318" t="str">
        <f t="shared" si="50"/>
        <v/>
      </c>
      <c r="O193" s="318" t="str">
        <f t="shared" si="51"/>
        <v/>
      </c>
      <c r="S193" s="314" t="str">
        <f t="shared" si="60"/>
        <v/>
      </c>
      <c r="T193" s="315" t="str">
        <f t="shared" si="64"/>
        <v/>
      </c>
      <c r="U193" s="316" t="str">
        <f t="shared" si="65"/>
        <v/>
      </c>
      <c r="V193" s="316" t="str">
        <f t="shared" si="66"/>
        <v/>
      </c>
      <c r="W193" s="317" t="str">
        <f t="shared" si="67"/>
        <v/>
      </c>
      <c r="Z193" s="320"/>
      <c r="AA193" s="321"/>
      <c r="AC193" s="322" t="str">
        <f t="shared" si="61"/>
        <v/>
      </c>
      <c r="AD193" s="322" t="str">
        <f t="shared" si="62"/>
        <v/>
      </c>
      <c r="AM193" s="321"/>
    </row>
    <row r="194" spans="1:39" x14ac:dyDescent="0.25">
      <c r="A194" t="str">
        <f t="shared" si="56"/>
        <v/>
      </c>
      <c r="B194" t="str">
        <f t="shared" si="57"/>
        <v/>
      </c>
      <c r="C194" s="323" t="str">
        <f t="shared" si="63"/>
        <v/>
      </c>
      <c r="D194" s="323" t="str">
        <f t="shared" si="58"/>
        <v/>
      </c>
      <c r="E194" s="323"/>
      <c r="F194" s="312" t="str">
        <f t="shared" si="59"/>
        <v/>
      </c>
      <c r="G194" s="313" t="str">
        <f t="shared" si="48"/>
        <v/>
      </c>
      <c r="H194" s="314" t="str">
        <f t="shared" si="49"/>
        <v/>
      </c>
      <c r="I194" s="315" t="str">
        <f t="shared" si="68"/>
        <v/>
      </c>
      <c r="J194" s="316" t="str">
        <f t="shared" si="68"/>
        <v/>
      </c>
      <c r="K194" s="316" t="str">
        <f t="shared" si="68"/>
        <v/>
      </c>
      <c r="L194" s="317" t="str">
        <f t="shared" si="68"/>
        <v/>
      </c>
      <c r="M194" s="351"/>
      <c r="N194" s="318" t="str">
        <f t="shared" si="50"/>
        <v/>
      </c>
      <c r="O194" s="318" t="str">
        <f t="shared" si="51"/>
        <v/>
      </c>
      <c r="S194" s="314" t="str">
        <f t="shared" si="60"/>
        <v/>
      </c>
      <c r="T194" s="315" t="str">
        <f t="shared" si="64"/>
        <v/>
      </c>
      <c r="U194" s="316" t="str">
        <f t="shared" si="65"/>
        <v/>
      </c>
      <c r="V194" s="316" t="str">
        <f t="shared" si="66"/>
        <v/>
      </c>
      <c r="W194" s="317" t="str">
        <f t="shared" si="67"/>
        <v/>
      </c>
      <c r="Z194" s="320"/>
      <c r="AA194" s="321"/>
      <c r="AC194" s="322" t="str">
        <f t="shared" si="61"/>
        <v/>
      </c>
      <c r="AD194" s="322" t="str">
        <f t="shared" si="62"/>
        <v/>
      </c>
      <c r="AM194" s="321"/>
    </row>
    <row r="195" spans="1:39" x14ac:dyDescent="0.25">
      <c r="A195" t="str">
        <f t="shared" si="56"/>
        <v/>
      </c>
      <c r="B195" t="str">
        <f t="shared" si="57"/>
        <v/>
      </c>
      <c r="C195" s="323" t="str">
        <f t="shared" si="63"/>
        <v/>
      </c>
      <c r="D195" s="323" t="str">
        <f t="shared" si="58"/>
        <v/>
      </c>
      <c r="E195" s="323"/>
      <c r="F195" s="312" t="str">
        <f t="shared" si="59"/>
        <v/>
      </c>
      <c r="G195" s="313" t="str">
        <f t="shared" si="48"/>
        <v/>
      </c>
      <c r="H195" s="314" t="str">
        <f t="shared" si="49"/>
        <v/>
      </c>
      <c r="I195" s="315" t="str">
        <f t="shared" si="68"/>
        <v/>
      </c>
      <c r="J195" s="316" t="str">
        <f t="shared" si="68"/>
        <v/>
      </c>
      <c r="K195" s="316" t="str">
        <f t="shared" si="68"/>
        <v/>
      </c>
      <c r="L195" s="317" t="str">
        <f t="shared" si="68"/>
        <v/>
      </c>
      <c r="M195" s="351"/>
      <c r="N195" s="318" t="str">
        <f t="shared" si="50"/>
        <v/>
      </c>
      <c r="O195" s="318" t="str">
        <f t="shared" si="51"/>
        <v/>
      </c>
      <c r="S195" s="314" t="str">
        <f t="shared" si="60"/>
        <v/>
      </c>
      <c r="T195" s="315" t="str">
        <f t="shared" si="64"/>
        <v/>
      </c>
      <c r="U195" s="316" t="str">
        <f t="shared" si="65"/>
        <v/>
      </c>
      <c r="V195" s="316" t="str">
        <f t="shared" si="66"/>
        <v/>
      </c>
      <c r="W195" s="317" t="str">
        <f t="shared" si="67"/>
        <v/>
      </c>
      <c r="Z195" s="320"/>
      <c r="AA195" s="321"/>
      <c r="AC195" s="322" t="str">
        <f t="shared" si="61"/>
        <v/>
      </c>
      <c r="AD195" s="322" t="str">
        <f t="shared" si="62"/>
        <v/>
      </c>
      <c r="AM195" s="321"/>
    </row>
    <row r="196" spans="1:39" x14ac:dyDescent="0.25">
      <c r="A196" t="str">
        <f t="shared" si="56"/>
        <v/>
      </c>
      <c r="B196" t="str">
        <f t="shared" si="57"/>
        <v/>
      </c>
      <c r="C196" s="323" t="str">
        <f t="shared" si="63"/>
        <v/>
      </c>
      <c r="D196" s="323" t="str">
        <f t="shared" si="58"/>
        <v/>
      </c>
      <c r="E196" s="323"/>
      <c r="F196" s="312" t="str">
        <f t="shared" si="59"/>
        <v/>
      </c>
      <c r="G196" s="313" t="str">
        <f t="shared" si="48"/>
        <v/>
      </c>
      <c r="H196" s="314" t="str">
        <f t="shared" si="49"/>
        <v/>
      </c>
      <c r="I196" s="315" t="str">
        <f t="shared" si="68"/>
        <v/>
      </c>
      <c r="J196" s="316" t="str">
        <f t="shared" si="68"/>
        <v/>
      </c>
      <c r="K196" s="316" t="str">
        <f t="shared" si="68"/>
        <v/>
      </c>
      <c r="L196" s="317" t="str">
        <f t="shared" si="68"/>
        <v/>
      </c>
      <c r="M196" s="351"/>
      <c r="N196" s="318" t="str">
        <f t="shared" si="50"/>
        <v/>
      </c>
      <c r="O196" s="318" t="str">
        <f t="shared" si="51"/>
        <v/>
      </c>
      <c r="S196" s="314" t="str">
        <f t="shared" si="60"/>
        <v/>
      </c>
      <c r="T196" s="315" t="str">
        <f t="shared" si="64"/>
        <v/>
      </c>
      <c r="U196" s="316" t="str">
        <f t="shared" si="65"/>
        <v/>
      </c>
      <c r="V196" s="316" t="str">
        <f t="shared" si="66"/>
        <v/>
      </c>
      <c r="W196" s="317" t="str">
        <f t="shared" si="67"/>
        <v/>
      </c>
      <c r="Z196" s="320"/>
      <c r="AA196" s="321"/>
      <c r="AC196" s="322" t="str">
        <f t="shared" si="61"/>
        <v/>
      </c>
      <c r="AD196" s="322" t="str">
        <f t="shared" si="62"/>
        <v/>
      </c>
      <c r="AM196" s="321"/>
    </row>
    <row r="197" spans="1:39" x14ac:dyDescent="0.25">
      <c r="A197" t="str">
        <f t="shared" si="56"/>
        <v/>
      </c>
      <c r="B197" t="str">
        <f t="shared" si="57"/>
        <v/>
      </c>
      <c r="C197" s="323" t="str">
        <f t="shared" si="63"/>
        <v/>
      </c>
      <c r="D197" s="323" t="str">
        <f t="shared" si="58"/>
        <v/>
      </c>
      <c r="E197" s="323"/>
      <c r="F197" s="312" t="str">
        <f t="shared" si="59"/>
        <v/>
      </c>
      <c r="G197" s="313" t="str">
        <f t="shared" si="48"/>
        <v/>
      </c>
      <c r="H197" s="314" t="str">
        <f t="shared" si="49"/>
        <v/>
      </c>
      <c r="I197" s="315" t="str">
        <f t="shared" si="68"/>
        <v/>
      </c>
      <c r="J197" s="316" t="str">
        <f t="shared" si="68"/>
        <v/>
      </c>
      <c r="K197" s="316" t="str">
        <f t="shared" si="68"/>
        <v/>
      </c>
      <c r="L197" s="317" t="str">
        <f t="shared" si="68"/>
        <v/>
      </c>
      <c r="M197" s="351"/>
      <c r="N197" s="318" t="str">
        <f t="shared" si="50"/>
        <v/>
      </c>
      <c r="O197" s="318" t="str">
        <f t="shared" si="51"/>
        <v/>
      </c>
      <c r="S197" s="314" t="str">
        <f t="shared" si="60"/>
        <v/>
      </c>
      <c r="T197" s="315" t="str">
        <f t="shared" si="64"/>
        <v/>
      </c>
      <c r="U197" s="316" t="str">
        <f t="shared" si="65"/>
        <v/>
      </c>
      <c r="V197" s="316" t="str">
        <f t="shared" si="66"/>
        <v/>
      </c>
      <c r="W197" s="317" t="str">
        <f t="shared" si="67"/>
        <v/>
      </c>
      <c r="Z197" s="320"/>
      <c r="AA197" s="321"/>
      <c r="AC197" s="322" t="str">
        <f t="shared" si="61"/>
        <v/>
      </c>
      <c r="AD197" s="322" t="str">
        <f t="shared" si="62"/>
        <v/>
      </c>
      <c r="AM197" s="321"/>
    </row>
    <row r="198" spans="1:39" x14ac:dyDescent="0.25">
      <c r="A198" t="str">
        <f t="shared" si="56"/>
        <v/>
      </c>
      <c r="B198" t="str">
        <f t="shared" si="57"/>
        <v/>
      </c>
      <c r="C198" s="323" t="str">
        <f t="shared" si="63"/>
        <v/>
      </c>
      <c r="D198" s="323" t="str">
        <f t="shared" si="58"/>
        <v/>
      </c>
      <c r="E198" s="323"/>
      <c r="F198" s="312" t="str">
        <f t="shared" si="59"/>
        <v/>
      </c>
      <c r="G198" s="313" t="str">
        <f t="shared" si="48"/>
        <v/>
      </c>
      <c r="H198" s="314" t="str">
        <f t="shared" si="49"/>
        <v/>
      </c>
      <c r="I198" s="315" t="str">
        <f t="shared" si="68"/>
        <v/>
      </c>
      <c r="J198" s="316" t="str">
        <f t="shared" si="68"/>
        <v/>
      </c>
      <c r="K198" s="316" t="str">
        <f t="shared" si="68"/>
        <v/>
      </c>
      <c r="L198" s="317" t="str">
        <f t="shared" si="68"/>
        <v/>
      </c>
      <c r="M198" s="351"/>
      <c r="N198" s="318" t="str">
        <f t="shared" si="50"/>
        <v/>
      </c>
      <c r="O198" s="318" t="str">
        <f t="shared" si="51"/>
        <v/>
      </c>
      <c r="S198" s="314" t="str">
        <f t="shared" si="60"/>
        <v/>
      </c>
      <c r="T198" s="315" t="str">
        <f t="shared" si="64"/>
        <v/>
      </c>
      <c r="U198" s="316" t="str">
        <f t="shared" si="65"/>
        <v/>
      </c>
      <c r="V198" s="316" t="str">
        <f t="shared" si="66"/>
        <v/>
      </c>
      <c r="W198" s="317" t="str">
        <f t="shared" si="67"/>
        <v/>
      </c>
      <c r="Z198" s="320"/>
      <c r="AA198" s="321"/>
      <c r="AC198" s="322" t="str">
        <f t="shared" si="61"/>
        <v/>
      </c>
      <c r="AD198" s="322" t="str">
        <f t="shared" si="62"/>
        <v/>
      </c>
      <c r="AM198" s="321"/>
    </row>
    <row r="199" spans="1:39" x14ac:dyDescent="0.25">
      <c r="A199" t="str">
        <f t="shared" si="56"/>
        <v/>
      </c>
      <c r="B199" t="str">
        <f t="shared" si="57"/>
        <v/>
      </c>
      <c r="C199" s="323" t="str">
        <f t="shared" si="63"/>
        <v/>
      </c>
      <c r="D199" s="323" t="str">
        <f t="shared" si="58"/>
        <v/>
      </c>
      <c r="E199" s="323"/>
      <c r="F199" s="312" t="str">
        <f t="shared" si="59"/>
        <v/>
      </c>
      <c r="G199" s="313" t="str">
        <f t="shared" si="48"/>
        <v/>
      </c>
      <c r="H199" s="314" t="str">
        <f t="shared" si="49"/>
        <v/>
      </c>
      <c r="I199" s="315" t="str">
        <f t="shared" si="68"/>
        <v/>
      </c>
      <c r="J199" s="316" t="str">
        <f t="shared" si="68"/>
        <v/>
      </c>
      <c r="K199" s="316" t="str">
        <f t="shared" si="68"/>
        <v/>
      </c>
      <c r="L199" s="317" t="str">
        <f t="shared" si="68"/>
        <v/>
      </c>
      <c r="M199" s="351"/>
      <c r="N199" s="318" t="str">
        <f t="shared" si="50"/>
        <v/>
      </c>
      <c r="O199" s="318" t="str">
        <f t="shared" si="51"/>
        <v/>
      </c>
      <c r="S199" s="314" t="str">
        <f t="shared" si="60"/>
        <v/>
      </c>
      <c r="T199" s="315" t="str">
        <f t="shared" si="64"/>
        <v/>
      </c>
      <c r="U199" s="316" t="str">
        <f t="shared" si="65"/>
        <v/>
      </c>
      <c r="V199" s="316" t="str">
        <f t="shared" si="66"/>
        <v/>
      </c>
      <c r="W199" s="317" t="str">
        <f t="shared" si="67"/>
        <v/>
      </c>
      <c r="Z199" s="320"/>
      <c r="AA199" s="321"/>
      <c r="AC199" s="322" t="str">
        <f t="shared" si="61"/>
        <v/>
      </c>
      <c r="AD199" s="322" t="str">
        <f t="shared" si="62"/>
        <v/>
      </c>
      <c r="AM199" s="321"/>
    </row>
    <row r="200" spans="1:39" x14ac:dyDescent="0.25">
      <c r="A200" t="str">
        <f t="shared" si="56"/>
        <v/>
      </c>
      <c r="B200" t="str">
        <f t="shared" si="57"/>
        <v/>
      </c>
      <c r="C200" s="323" t="str">
        <f t="shared" si="63"/>
        <v/>
      </c>
      <c r="D200" s="323" t="str">
        <f t="shared" si="58"/>
        <v/>
      </c>
      <c r="E200" s="323"/>
      <c r="F200" s="312" t="str">
        <f t="shared" si="59"/>
        <v/>
      </c>
      <c r="G200" s="313" t="str">
        <f t="shared" si="48"/>
        <v/>
      </c>
      <c r="H200" s="314" t="str">
        <f t="shared" si="49"/>
        <v/>
      </c>
      <c r="I200" s="315" t="str">
        <f t="shared" si="68"/>
        <v/>
      </c>
      <c r="J200" s="316" t="str">
        <f t="shared" si="68"/>
        <v/>
      </c>
      <c r="K200" s="316" t="str">
        <f t="shared" si="68"/>
        <v/>
      </c>
      <c r="L200" s="317" t="str">
        <f t="shared" si="68"/>
        <v/>
      </c>
      <c r="M200" s="351"/>
      <c r="N200" s="318" t="str">
        <f t="shared" si="50"/>
        <v/>
      </c>
      <c r="O200" s="318" t="str">
        <f t="shared" si="51"/>
        <v/>
      </c>
      <c r="S200" s="314" t="str">
        <f t="shared" si="60"/>
        <v/>
      </c>
      <c r="T200" s="315" t="str">
        <f t="shared" si="64"/>
        <v/>
      </c>
      <c r="U200" s="316" t="str">
        <f t="shared" si="65"/>
        <v/>
      </c>
      <c r="V200" s="316" t="str">
        <f t="shared" si="66"/>
        <v/>
      </c>
      <c r="W200" s="317" t="str">
        <f t="shared" si="67"/>
        <v/>
      </c>
      <c r="Z200" s="320"/>
      <c r="AA200" s="321"/>
      <c r="AC200" s="322" t="str">
        <f t="shared" si="61"/>
        <v/>
      </c>
      <c r="AD200" s="322" t="str">
        <f t="shared" si="62"/>
        <v/>
      </c>
      <c r="AM200" s="321"/>
    </row>
    <row r="201" spans="1:39" x14ac:dyDescent="0.25">
      <c r="A201" t="str">
        <f t="shared" si="56"/>
        <v/>
      </c>
      <c r="B201" t="str">
        <f t="shared" si="57"/>
        <v/>
      </c>
      <c r="C201" s="323" t="str">
        <f t="shared" si="63"/>
        <v/>
      </c>
      <c r="D201" s="323" t="str">
        <f t="shared" si="58"/>
        <v/>
      </c>
      <c r="E201" s="323"/>
      <c r="F201" s="312" t="str">
        <f t="shared" si="59"/>
        <v/>
      </c>
      <c r="G201" s="313" t="str">
        <f t="shared" ref="G201:G264" si="69">IFERROR(IF(S201="Nil","Nil",ROUNDUP(ROUND(S201/7, 3),2)),"")</f>
        <v/>
      </c>
      <c r="H201" s="314" t="str">
        <f t="shared" ref="H201:H264" si="70">IFERROR(IF(S201="Nil","Nil",TEXT(S201,IF(S201=ROUND(S201,0),"€###","€0.00"))),"")</f>
        <v/>
      </c>
      <c r="I201" s="315" t="str">
        <f t="shared" si="68"/>
        <v/>
      </c>
      <c r="J201" s="316" t="str">
        <f t="shared" si="68"/>
        <v/>
      </c>
      <c r="K201" s="316" t="str">
        <f t="shared" si="68"/>
        <v/>
      </c>
      <c r="L201" s="317" t="str">
        <f t="shared" si="68"/>
        <v/>
      </c>
      <c r="M201" s="351"/>
      <c r="N201" s="318" t="str">
        <f t="shared" ref="N201:N264" si="71">IFERROR(IF(C201="--","&lt;"&amp;D201,C201-IF(OR($H201="Nil",$H201=""),0,$H201)),"")</f>
        <v/>
      </c>
      <c r="O201" s="318" t="str">
        <f t="shared" ref="O201:O264" si="72">IFERROR(IF(D201="--","&gt; €"&amp;N201,D201-IF(OR($H201="Nil",$H201=""),0,$H201)),"")</f>
        <v/>
      </c>
      <c r="S201" s="314" t="str">
        <f t="shared" si="60"/>
        <v/>
      </c>
      <c r="T201" s="315" t="str">
        <f t="shared" si="64"/>
        <v/>
      </c>
      <c r="U201" s="316" t="str">
        <f t="shared" si="65"/>
        <v/>
      </c>
      <c r="V201" s="316" t="str">
        <f t="shared" si="66"/>
        <v/>
      </c>
      <c r="W201" s="317" t="str">
        <f t="shared" si="67"/>
        <v/>
      </c>
      <c r="Z201" s="320"/>
      <c r="AA201" s="321"/>
      <c r="AC201" s="322" t="str">
        <f t="shared" si="61"/>
        <v/>
      </c>
      <c r="AD201" s="322" t="str">
        <f t="shared" si="62"/>
        <v/>
      </c>
      <c r="AM201" s="321"/>
    </row>
    <row r="202" spans="1:39" x14ac:dyDescent="0.25">
      <c r="A202" t="str">
        <f t="shared" ref="A202:A265" si="73">IFERROR(
                      IF(
                            AND($B202&lt;&gt;$W$3,$B202=$W$2,$C202&lt;=$X$2,$D202&gt;=$X$2),
                              IF(RIGHT($F202,LEN("or any greater amount"))="or any greater amount",$W$3,""),""),"")</f>
        <v/>
      </c>
      <c r="B202" t="str">
        <f t="shared" ref="B202:B265" si="74">IFERROR(
                      IF(
                            AND($C202&lt;=$X$2,$D202&gt;=$X$2),$W$2,
                              IF(RIGHT($F202,LEN("or any greater amount"))="or any greater amount",$W$3,"")),"")</f>
        <v/>
      </c>
      <c r="C202" s="323" t="str">
        <f t="shared" si="63"/>
        <v/>
      </c>
      <c r="D202" s="323" t="str">
        <f t="shared" ref="D202:D265" si="75">IFERROR(IF(C201-0.01&gt;=0,C201-0.01,""),"")</f>
        <v/>
      </c>
      <c r="E202" s="323"/>
      <c r="F202" s="312" t="str">
        <f t="shared" ref="F202:F265" si="76">IFERROR(IF(AND(C202="",D202=""),"",IF(C202="--",TEXT(D202,IF(D202=ROUND(D202,0),"€###.00","€##.00"))&amp;" or any lesser amount",IF(D202="--",TEXT(C202,IF(C202=ROUND(C202,0),"€###.00","€##.00"))&amp;" or any greater amount",TEXT(C202,IF(C202=ROUND(C202,0),"€###.00","€##.00"))&amp;" to "&amp;TEXT(D202,IF(D202=ROUND(D202,0),"€###.00","€##.00"))))),"")</f>
        <v/>
      </c>
      <c r="G202" s="313" t="str">
        <f t="shared" si="69"/>
        <v/>
      </c>
      <c r="H202" s="314" t="str">
        <f t="shared" si="70"/>
        <v/>
      </c>
      <c r="I202" s="315" t="str">
        <f t="shared" si="68"/>
        <v/>
      </c>
      <c r="J202" s="316" t="str">
        <f t="shared" si="68"/>
        <v/>
      </c>
      <c r="K202" s="316" t="str">
        <f t="shared" si="68"/>
        <v/>
      </c>
      <c r="L202" s="317" t="str">
        <f t="shared" si="68"/>
        <v/>
      </c>
      <c r="M202" s="351"/>
      <c r="N202" s="318" t="str">
        <f t="shared" si="71"/>
        <v/>
      </c>
      <c r="O202" s="318" t="str">
        <f t="shared" si="72"/>
        <v/>
      </c>
      <c r="S202" s="314" t="str">
        <f t="shared" ref="S202:S265" si="77">IFERROR(IF(S201&lt;=$R$3,"Nil",S201-$R$3),"")</f>
        <v/>
      </c>
      <c r="T202" s="315" t="str">
        <f t="shared" si="64"/>
        <v/>
      </c>
      <c r="U202" s="316" t="str">
        <f t="shared" si="65"/>
        <v/>
      </c>
      <c r="V202" s="316" t="str">
        <f t="shared" si="66"/>
        <v/>
      </c>
      <c r="W202" s="317" t="str">
        <f t="shared" si="67"/>
        <v/>
      </c>
      <c r="Z202" s="320"/>
      <c r="AA202" s="321"/>
      <c r="AC202" s="322" t="str">
        <f t="shared" ref="AC202:AC265" si="78">IFERROR(ROUNDUP(ROUND(S202/7, 3),2),"")</f>
        <v/>
      </c>
      <c r="AD202" s="322" t="str">
        <f t="shared" ref="AD202:AD265" si="79">IFERROR(ROUND(AC202-G202,2),"")</f>
        <v/>
      </c>
      <c r="AM202" s="321"/>
    </row>
    <row r="203" spans="1:39" x14ac:dyDescent="0.25">
      <c r="A203" t="str">
        <f t="shared" si="73"/>
        <v/>
      </c>
      <c r="B203" t="str">
        <f t="shared" si="74"/>
        <v/>
      </c>
      <c r="C203" s="323" t="str">
        <f t="shared" si="63"/>
        <v/>
      </c>
      <c r="D203" s="323" t="str">
        <f t="shared" si="75"/>
        <v/>
      </c>
      <c r="E203" s="323"/>
      <c r="F203" s="312" t="str">
        <f t="shared" si="76"/>
        <v/>
      </c>
      <c r="G203" s="313" t="str">
        <f t="shared" si="69"/>
        <v/>
      </c>
      <c r="H203" s="314" t="str">
        <f t="shared" si="70"/>
        <v/>
      </c>
      <c r="I203" s="315" t="str">
        <f t="shared" si="68"/>
        <v/>
      </c>
      <c r="J203" s="316" t="str">
        <f t="shared" si="68"/>
        <v/>
      </c>
      <c r="K203" s="316" t="str">
        <f t="shared" si="68"/>
        <v/>
      </c>
      <c r="L203" s="317" t="str">
        <f t="shared" si="68"/>
        <v/>
      </c>
      <c r="M203" s="351"/>
      <c r="N203" s="318" t="str">
        <f t="shared" si="71"/>
        <v/>
      </c>
      <c r="O203" s="318" t="str">
        <f t="shared" si="72"/>
        <v/>
      </c>
      <c r="S203" s="314" t="str">
        <f t="shared" si="77"/>
        <v/>
      </c>
      <c r="T203" s="315" t="str">
        <f t="shared" si="64"/>
        <v/>
      </c>
      <c r="U203" s="316" t="str">
        <f t="shared" si="65"/>
        <v/>
      </c>
      <c r="V203" s="316" t="str">
        <f t="shared" si="66"/>
        <v/>
      </c>
      <c r="W203" s="317" t="str">
        <f t="shared" si="67"/>
        <v/>
      </c>
      <c r="Z203" s="320"/>
      <c r="AA203" s="321"/>
      <c r="AC203" s="322" t="str">
        <f t="shared" si="78"/>
        <v/>
      </c>
      <c r="AD203" s="322" t="str">
        <f t="shared" si="79"/>
        <v/>
      </c>
      <c r="AM203" s="321"/>
    </row>
    <row r="204" spans="1:39" x14ac:dyDescent="0.25">
      <c r="A204" t="str">
        <f t="shared" si="73"/>
        <v/>
      </c>
      <c r="B204" t="str">
        <f t="shared" si="74"/>
        <v/>
      </c>
      <c r="C204" s="323" t="str">
        <f t="shared" si="63"/>
        <v/>
      </c>
      <c r="D204" s="323" t="str">
        <f t="shared" si="75"/>
        <v/>
      </c>
      <c r="E204" s="323"/>
      <c r="F204" s="312" t="str">
        <f t="shared" si="76"/>
        <v/>
      </c>
      <c r="G204" s="313" t="str">
        <f t="shared" si="69"/>
        <v/>
      </c>
      <c r="H204" s="314" t="str">
        <f t="shared" si="70"/>
        <v/>
      </c>
      <c r="I204" s="315" t="str">
        <f t="shared" si="68"/>
        <v/>
      </c>
      <c r="J204" s="316" t="str">
        <f t="shared" si="68"/>
        <v/>
      </c>
      <c r="K204" s="316" t="str">
        <f t="shared" si="68"/>
        <v/>
      </c>
      <c r="L204" s="317" t="str">
        <f t="shared" si="68"/>
        <v/>
      </c>
      <c r="M204" s="351"/>
      <c r="N204" s="318" t="str">
        <f t="shared" si="71"/>
        <v/>
      </c>
      <c r="O204" s="318" t="str">
        <f t="shared" si="72"/>
        <v/>
      </c>
      <c r="S204" s="314" t="str">
        <f t="shared" si="77"/>
        <v/>
      </c>
      <c r="T204" s="315" t="str">
        <f t="shared" si="64"/>
        <v/>
      </c>
      <c r="U204" s="316" t="str">
        <f t="shared" si="65"/>
        <v/>
      </c>
      <c r="V204" s="316" t="str">
        <f t="shared" si="66"/>
        <v/>
      </c>
      <c r="W204" s="317" t="str">
        <f t="shared" si="67"/>
        <v/>
      </c>
      <c r="Z204" s="320"/>
      <c r="AA204" s="321"/>
      <c r="AC204" s="322" t="str">
        <f t="shared" si="78"/>
        <v/>
      </c>
      <c r="AD204" s="322" t="str">
        <f t="shared" si="79"/>
        <v/>
      </c>
      <c r="AM204" s="321"/>
    </row>
    <row r="205" spans="1:39" x14ac:dyDescent="0.25">
      <c r="A205" t="str">
        <f t="shared" si="73"/>
        <v/>
      </c>
      <c r="B205" t="str">
        <f t="shared" si="74"/>
        <v/>
      </c>
      <c r="C205" s="323" t="str">
        <f t="shared" si="63"/>
        <v/>
      </c>
      <c r="D205" s="323" t="str">
        <f t="shared" si="75"/>
        <v/>
      </c>
      <c r="E205" s="323"/>
      <c r="F205" s="312" t="str">
        <f t="shared" si="76"/>
        <v/>
      </c>
      <c r="G205" s="313" t="str">
        <f t="shared" si="69"/>
        <v/>
      </c>
      <c r="H205" s="314" t="str">
        <f t="shared" si="70"/>
        <v/>
      </c>
      <c r="I205" s="315" t="str">
        <f t="shared" si="68"/>
        <v/>
      </c>
      <c r="J205" s="316" t="str">
        <f t="shared" si="68"/>
        <v/>
      </c>
      <c r="K205" s="316" t="str">
        <f t="shared" si="68"/>
        <v/>
      </c>
      <c r="L205" s="317" t="str">
        <f t="shared" si="68"/>
        <v/>
      </c>
      <c r="M205" s="351"/>
      <c r="N205" s="318" t="str">
        <f t="shared" si="71"/>
        <v/>
      </c>
      <c r="O205" s="318" t="str">
        <f t="shared" si="72"/>
        <v/>
      </c>
      <c r="S205" s="314" t="str">
        <f t="shared" si="77"/>
        <v/>
      </c>
      <c r="T205" s="315" t="str">
        <f t="shared" si="64"/>
        <v/>
      </c>
      <c r="U205" s="316" t="str">
        <f t="shared" si="65"/>
        <v/>
      </c>
      <c r="V205" s="316" t="str">
        <f t="shared" si="66"/>
        <v/>
      </c>
      <c r="W205" s="317" t="str">
        <f t="shared" si="67"/>
        <v/>
      </c>
      <c r="Z205" s="320"/>
      <c r="AA205" s="321"/>
      <c r="AC205" s="322" t="str">
        <f t="shared" si="78"/>
        <v/>
      </c>
      <c r="AD205" s="322" t="str">
        <f t="shared" si="79"/>
        <v/>
      </c>
      <c r="AM205" s="321"/>
    </row>
    <row r="206" spans="1:39" x14ac:dyDescent="0.25">
      <c r="A206" t="str">
        <f t="shared" si="73"/>
        <v/>
      </c>
      <c r="B206" t="str">
        <f t="shared" si="74"/>
        <v/>
      </c>
      <c r="C206" s="323" t="str">
        <f t="shared" si="63"/>
        <v/>
      </c>
      <c r="D206" s="323" t="str">
        <f t="shared" si="75"/>
        <v/>
      </c>
      <c r="E206" s="323"/>
      <c r="F206" s="312" t="str">
        <f t="shared" si="76"/>
        <v/>
      </c>
      <c r="G206" s="313" t="str">
        <f t="shared" si="69"/>
        <v/>
      </c>
      <c r="H206" s="314" t="str">
        <f t="shared" si="70"/>
        <v/>
      </c>
      <c r="I206" s="315" t="str">
        <f t="shared" si="68"/>
        <v/>
      </c>
      <c r="J206" s="316" t="str">
        <f t="shared" si="68"/>
        <v/>
      </c>
      <c r="K206" s="316" t="str">
        <f t="shared" si="68"/>
        <v/>
      </c>
      <c r="L206" s="317" t="str">
        <f t="shared" si="68"/>
        <v/>
      </c>
      <c r="M206" s="351"/>
      <c r="N206" s="318" t="str">
        <f t="shared" si="71"/>
        <v/>
      </c>
      <c r="O206" s="318" t="str">
        <f t="shared" si="72"/>
        <v/>
      </c>
      <c r="S206" s="314" t="str">
        <f t="shared" si="77"/>
        <v/>
      </c>
      <c r="T206" s="315" t="str">
        <f t="shared" si="64"/>
        <v/>
      </c>
      <c r="U206" s="316" t="str">
        <f t="shared" si="65"/>
        <v/>
      </c>
      <c r="V206" s="316" t="str">
        <f t="shared" si="66"/>
        <v/>
      </c>
      <c r="W206" s="317" t="str">
        <f t="shared" si="67"/>
        <v/>
      </c>
      <c r="Z206" s="320"/>
      <c r="AA206" s="321"/>
      <c r="AC206" s="322" t="str">
        <f t="shared" si="78"/>
        <v/>
      </c>
      <c r="AD206" s="322" t="str">
        <f t="shared" si="79"/>
        <v/>
      </c>
      <c r="AM206" s="321"/>
    </row>
    <row r="207" spans="1:39" x14ac:dyDescent="0.25">
      <c r="A207" t="str">
        <f t="shared" si="73"/>
        <v/>
      </c>
      <c r="B207" t="str">
        <f t="shared" si="74"/>
        <v/>
      </c>
      <c r="C207" s="323" t="str">
        <f t="shared" si="63"/>
        <v/>
      </c>
      <c r="D207" s="323" t="str">
        <f t="shared" si="75"/>
        <v/>
      </c>
      <c r="E207" s="323"/>
      <c r="F207" s="312" t="str">
        <f t="shared" si="76"/>
        <v/>
      </c>
      <c r="G207" s="313" t="str">
        <f t="shared" si="69"/>
        <v/>
      </c>
      <c r="H207" s="314" t="str">
        <f t="shared" si="70"/>
        <v/>
      </c>
      <c r="I207" s="315" t="str">
        <f t="shared" si="68"/>
        <v/>
      </c>
      <c r="J207" s="316" t="str">
        <f t="shared" si="68"/>
        <v/>
      </c>
      <c r="K207" s="316" t="str">
        <f t="shared" si="68"/>
        <v/>
      </c>
      <c r="L207" s="317" t="str">
        <f t="shared" si="68"/>
        <v/>
      </c>
      <c r="M207" s="351"/>
      <c r="N207" s="318" t="str">
        <f t="shared" si="71"/>
        <v/>
      </c>
      <c r="O207" s="318" t="str">
        <f t="shared" si="72"/>
        <v/>
      </c>
      <c r="S207" s="314" t="str">
        <f t="shared" si="77"/>
        <v/>
      </c>
      <c r="T207" s="315" t="str">
        <f t="shared" si="64"/>
        <v/>
      </c>
      <c r="U207" s="316" t="str">
        <f t="shared" si="65"/>
        <v/>
      </c>
      <c r="V207" s="316" t="str">
        <f t="shared" si="66"/>
        <v/>
      </c>
      <c r="W207" s="317" t="str">
        <f t="shared" si="67"/>
        <v/>
      </c>
      <c r="Z207" s="320"/>
      <c r="AA207" s="321"/>
      <c r="AC207" s="322" t="str">
        <f t="shared" si="78"/>
        <v/>
      </c>
      <c r="AD207" s="322" t="str">
        <f t="shared" si="79"/>
        <v/>
      </c>
      <c r="AM207" s="321"/>
    </row>
    <row r="208" spans="1:39" x14ac:dyDescent="0.25">
      <c r="A208" t="str">
        <f t="shared" si="73"/>
        <v/>
      </c>
      <c r="B208" t="str">
        <f t="shared" si="74"/>
        <v/>
      </c>
      <c r="C208" s="323" t="str">
        <f t="shared" si="63"/>
        <v/>
      </c>
      <c r="D208" s="323" t="str">
        <f t="shared" si="75"/>
        <v/>
      </c>
      <c r="E208" s="323"/>
      <c r="F208" s="312" t="str">
        <f t="shared" si="76"/>
        <v/>
      </c>
      <c r="G208" s="313" t="str">
        <f t="shared" si="69"/>
        <v/>
      </c>
      <c r="H208" s="314" t="str">
        <f t="shared" si="70"/>
        <v/>
      </c>
      <c r="I208" s="315" t="str">
        <f t="shared" si="68"/>
        <v/>
      </c>
      <c r="J208" s="316" t="str">
        <f t="shared" si="68"/>
        <v/>
      </c>
      <c r="K208" s="316" t="str">
        <f t="shared" si="68"/>
        <v/>
      </c>
      <c r="L208" s="317" t="str">
        <f t="shared" si="68"/>
        <v/>
      </c>
      <c r="M208" s="351"/>
      <c r="N208" s="318" t="str">
        <f t="shared" si="71"/>
        <v/>
      </c>
      <c r="O208" s="318" t="str">
        <f t="shared" si="72"/>
        <v/>
      </c>
      <c r="S208" s="314" t="str">
        <f t="shared" si="77"/>
        <v/>
      </c>
      <c r="T208" s="315" t="str">
        <f t="shared" si="64"/>
        <v/>
      </c>
      <c r="U208" s="316" t="str">
        <f t="shared" si="65"/>
        <v/>
      </c>
      <c r="V208" s="316" t="str">
        <f t="shared" si="66"/>
        <v/>
      </c>
      <c r="W208" s="317" t="str">
        <f t="shared" si="67"/>
        <v/>
      </c>
      <c r="Z208" s="320"/>
      <c r="AA208" s="321"/>
      <c r="AC208" s="322" t="str">
        <f t="shared" si="78"/>
        <v/>
      </c>
      <c r="AD208" s="322" t="str">
        <f t="shared" si="79"/>
        <v/>
      </c>
      <c r="AM208" s="321"/>
    </row>
    <row r="209" spans="1:39" x14ac:dyDescent="0.25">
      <c r="A209" t="str">
        <f t="shared" si="73"/>
        <v/>
      </c>
      <c r="B209" t="str">
        <f t="shared" si="74"/>
        <v/>
      </c>
      <c r="C209" s="323" t="str">
        <f t="shared" si="63"/>
        <v/>
      </c>
      <c r="D209" s="323" t="str">
        <f t="shared" si="75"/>
        <v/>
      </c>
      <c r="E209" s="323"/>
      <c r="F209" s="312" t="str">
        <f t="shared" si="76"/>
        <v/>
      </c>
      <c r="G209" s="313" t="str">
        <f t="shared" si="69"/>
        <v/>
      </c>
      <c r="H209" s="314" t="str">
        <f t="shared" si="70"/>
        <v/>
      </c>
      <c r="I209" s="315" t="str">
        <f t="shared" si="68"/>
        <v/>
      </c>
      <c r="J209" s="316" t="str">
        <f t="shared" si="68"/>
        <v/>
      </c>
      <c r="K209" s="316" t="str">
        <f t="shared" si="68"/>
        <v/>
      </c>
      <c r="L209" s="317" t="str">
        <f t="shared" si="68"/>
        <v/>
      </c>
      <c r="M209" s="351"/>
      <c r="N209" s="318" t="str">
        <f t="shared" si="71"/>
        <v/>
      </c>
      <c r="O209" s="318" t="str">
        <f t="shared" si="72"/>
        <v/>
      </c>
      <c r="S209" s="314" t="str">
        <f t="shared" si="77"/>
        <v/>
      </c>
      <c r="T209" s="315" t="str">
        <f t="shared" si="64"/>
        <v/>
      </c>
      <c r="U209" s="316" t="str">
        <f t="shared" si="65"/>
        <v/>
      </c>
      <c r="V209" s="316" t="str">
        <f t="shared" si="66"/>
        <v/>
      </c>
      <c r="W209" s="317" t="str">
        <f t="shared" si="67"/>
        <v/>
      </c>
      <c r="Z209" s="320"/>
      <c r="AA209" s="321"/>
      <c r="AC209" s="322" t="str">
        <f t="shared" si="78"/>
        <v/>
      </c>
      <c r="AD209" s="322" t="str">
        <f t="shared" si="79"/>
        <v/>
      </c>
      <c r="AM209" s="321"/>
    </row>
    <row r="210" spans="1:39" x14ac:dyDescent="0.25">
      <c r="A210" t="str">
        <f t="shared" si="73"/>
        <v/>
      </c>
      <c r="B210" t="str">
        <f t="shared" si="74"/>
        <v/>
      </c>
      <c r="C210" s="323" t="str">
        <f t="shared" ref="C210:C273" si="80">IFERROR(IF(C209-$R$3&gt;=0,C209-$R$3,""),"")</f>
        <v/>
      </c>
      <c r="D210" s="323" t="str">
        <f t="shared" si="75"/>
        <v/>
      </c>
      <c r="E210" s="323"/>
      <c r="F210" s="312" t="str">
        <f t="shared" si="76"/>
        <v/>
      </c>
      <c r="G210" s="313" t="str">
        <f t="shared" si="69"/>
        <v/>
      </c>
      <c r="H210" s="314" t="str">
        <f t="shared" si="70"/>
        <v/>
      </c>
      <c r="I210" s="315" t="str">
        <f t="shared" si="68"/>
        <v/>
      </c>
      <c r="J210" s="316" t="str">
        <f t="shared" si="68"/>
        <v/>
      </c>
      <c r="K210" s="316" t="str">
        <f t="shared" si="68"/>
        <v/>
      </c>
      <c r="L210" s="317" t="str">
        <f t="shared" si="68"/>
        <v/>
      </c>
      <c r="M210" s="351"/>
      <c r="N210" s="318" t="str">
        <f t="shared" si="71"/>
        <v/>
      </c>
      <c r="O210" s="318" t="str">
        <f t="shared" si="72"/>
        <v/>
      </c>
      <c r="S210" s="314" t="str">
        <f t="shared" si="77"/>
        <v/>
      </c>
      <c r="T210" s="315" t="str">
        <f t="shared" si="64"/>
        <v/>
      </c>
      <c r="U210" s="316" t="str">
        <f t="shared" si="65"/>
        <v/>
      </c>
      <c r="V210" s="316" t="str">
        <f t="shared" si="66"/>
        <v/>
      </c>
      <c r="W210" s="317" t="str">
        <f t="shared" si="67"/>
        <v/>
      </c>
      <c r="Z210" s="320"/>
      <c r="AA210" s="321"/>
      <c r="AC210" s="322" t="str">
        <f t="shared" si="78"/>
        <v/>
      </c>
      <c r="AD210" s="322" t="str">
        <f t="shared" si="79"/>
        <v/>
      </c>
      <c r="AM210" s="321"/>
    </row>
    <row r="211" spans="1:39" x14ac:dyDescent="0.25">
      <c r="A211" t="str">
        <f t="shared" si="73"/>
        <v/>
      </c>
      <c r="B211" t="str">
        <f t="shared" si="74"/>
        <v/>
      </c>
      <c r="C211" s="323" t="str">
        <f t="shared" si="80"/>
        <v/>
      </c>
      <c r="D211" s="323" t="str">
        <f t="shared" si="75"/>
        <v/>
      </c>
      <c r="E211" s="323"/>
      <c r="F211" s="312" t="str">
        <f t="shared" si="76"/>
        <v/>
      </c>
      <c r="G211" s="313" t="str">
        <f t="shared" si="69"/>
        <v/>
      </c>
      <c r="H211" s="314" t="str">
        <f t="shared" si="70"/>
        <v/>
      </c>
      <c r="I211" s="315" t="str">
        <f t="shared" si="68"/>
        <v/>
      </c>
      <c r="J211" s="316" t="str">
        <f t="shared" si="68"/>
        <v/>
      </c>
      <c r="K211" s="316" t="str">
        <f t="shared" si="68"/>
        <v/>
      </c>
      <c r="L211" s="317" t="str">
        <f t="shared" si="68"/>
        <v/>
      </c>
      <c r="M211" s="351"/>
      <c r="N211" s="318" t="str">
        <f t="shared" si="71"/>
        <v/>
      </c>
      <c r="O211" s="318" t="str">
        <f t="shared" si="72"/>
        <v/>
      </c>
      <c r="S211" s="314" t="str">
        <f t="shared" si="77"/>
        <v/>
      </c>
      <c r="T211" s="315" t="str">
        <f t="shared" si="64"/>
        <v/>
      </c>
      <c r="U211" s="316" t="str">
        <f t="shared" si="65"/>
        <v/>
      </c>
      <c r="V211" s="316" t="str">
        <f t="shared" si="66"/>
        <v/>
      </c>
      <c r="W211" s="317" t="str">
        <f t="shared" si="67"/>
        <v/>
      </c>
      <c r="Z211" s="320"/>
      <c r="AA211" s="321"/>
      <c r="AC211" s="322" t="str">
        <f t="shared" si="78"/>
        <v/>
      </c>
      <c r="AD211" s="322" t="str">
        <f t="shared" si="79"/>
        <v/>
      </c>
      <c r="AM211" s="321"/>
    </row>
    <row r="212" spans="1:39" x14ac:dyDescent="0.25">
      <c r="A212" t="str">
        <f t="shared" si="73"/>
        <v/>
      </c>
      <c r="B212" t="str">
        <f t="shared" si="74"/>
        <v/>
      </c>
      <c r="C212" s="323" t="str">
        <f t="shared" si="80"/>
        <v/>
      </c>
      <c r="D212" s="323" t="str">
        <f t="shared" si="75"/>
        <v/>
      </c>
      <c r="E212" s="323"/>
      <c r="F212" s="312" t="str">
        <f t="shared" si="76"/>
        <v/>
      </c>
      <c r="G212" s="313" t="str">
        <f t="shared" si="69"/>
        <v/>
      </c>
      <c r="H212" s="314" t="str">
        <f t="shared" si="70"/>
        <v/>
      </c>
      <c r="I212" s="315" t="str">
        <f t="shared" si="68"/>
        <v/>
      </c>
      <c r="J212" s="316" t="str">
        <f t="shared" si="68"/>
        <v/>
      </c>
      <c r="K212" s="316" t="str">
        <f t="shared" si="68"/>
        <v/>
      </c>
      <c r="L212" s="317" t="str">
        <f t="shared" si="68"/>
        <v/>
      </c>
      <c r="M212" s="351"/>
      <c r="N212" s="318" t="str">
        <f t="shared" si="71"/>
        <v/>
      </c>
      <c r="O212" s="318" t="str">
        <f t="shared" si="72"/>
        <v/>
      </c>
      <c r="S212" s="314" t="str">
        <f t="shared" si="77"/>
        <v/>
      </c>
      <c r="T212" s="315" t="str">
        <f t="shared" si="64"/>
        <v/>
      </c>
      <c r="U212" s="316" t="str">
        <f t="shared" si="65"/>
        <v/>
      </c>
      <c r="V212" s="316" t="str">
        <f t="shared" si="66"/>
        <v/>
      </c>
      <c r="W212" s="317" t="str">
        <f t="shared" si="67"/>
        <v/>
      </c>
      <c r="Z212" s="320"/>
      <c r="AA212" s="321"/>
      <c r="AC212" s="322" t="str">
        <f t="shared" si="78"/>
        <v/>
      </c>
      <c r="AD212" s="322" t="str">
        <f t="shared" si="79"/>
        <v/>
      </c>
      <c r="AM212" s="321"/>
    </row>
    <row r="213" spans="1:39" x14ac:dyDescent="0.25">
      <c r="A213" t="str">
        <f t="shared" si="73"/>
        <v/>
      </c>
      <c r="B213" t="str">
        <f t="shared" si="74"/>
        <v/>
      </c>
      <c r="C213" s="323" t="str">
        <f t="shared" si="80"/>
        <v/>
      </c>
      <c r="D213" s="323" t="str">
        <f t="shared" si="75"/>
        <v/>
      </c>
      <c r="E213" s="323"/>
      <c r="F213" s="312" t="str">
        <f t="shared" si="76"/>
        <v/>
      </c>
      <c r="G213" s="313" t="str">
        <f t="shared" si="69"/>
        <v/>
      </c>
      <c r="H213" s="314" t="str">
        <f t="shared" si="70"/>
        <v/>
      </c>
      <c r="I213" s="315" t="str">
        <f t="shared" si="68"/>
        <v/>
      </c>
      <c r="J213" s="316" t="str">
        <f t="shared" si="68"/>
        <v/>
      </c>
      <c r="K213" s="316" t="str">
        <f t="shared" si="68"/>
        <v/>
      </c>
      <c r="L213" s="317" t="str">
        <f t="shared" si="68"/>
        <v/>
      </c>
      <c r="M213" s="351"/>
      <c r="N213" s="318" t="str">
        <f t="shared" si="71"/>
        <v/>
      </c>
      <c r="O213" s="318" t="str">
        <f t="shared" si="72"/>
        <v/>
      </c>
      <c r="S213" s="314" t="str">
        <f t="shared" si="77"/>
        <v/>
      </c>
      <c r="T213" s="315" t="str">
        <f t="shared" si="64"/>
        <v/>
      </c>
      <c r="U213" s="316" t="str">
        <f t="shared" si="65"/>
        <v/>
      </c>
      <c r="V213" s="316" t="str">
        <f t="shared" si="66"/>
        <v/>
      </c>
      <c r="W213" s="317" t="str">
        <f t="shared" si="67"/>
        <v/>
      </c>
      <c r="Z213" s="320"/>
      <c r="AA213" s="321"/>
      <c r="AC213" s="322" t="str">
        <f t="shared" si="78"/>
        <v/>
      </c>
      <c r="AD213" s="322" t="str">
        <f t="shared" si="79"/>
        <v/>
      </c>
      <c r="AM213" s="321"/>
    </row>
    <row r="214" spans="1:39" x14ac:dyDescent="0.25">
      <c r="A214" t="str">
        <f t="shared" si="73"/>
        <v/>
      </c>
      <c r="B214" t="str">
        <f t="shared" si="74"/>
        <v/>
      </c>
      <c r="C214" s="323" t="str">
        <f t="shared" si="80"/>
        <v/>
      </c>
      <c r="D214" s="323" t="str">
        <f t="shared" si="75"/>
        <v/>
      </c>
      <c r="E214" s="323"/>
      <c r="F214" s="312" t="str">
        <f t="shared" si="76"/>
        <v/>
      </c>
      <c r="G214" s="313" t="str">
        <f t="shared" si="69"/>
        <v/>
      </c>
      <c r="H214" s="314" t="str">
        <f t="shared" si="70"/>
        <v/>
      </c>
      <c r="I214" s="315" t="str">
        <f t="shared" si="68"/>
        <v/>
      </c>
      <c r="J214" s="316" t="str">
        <f t="shared" si="68"/>
        <v/>
      </c>
      <c r="K214" s="316" t="str">
        <f t="shared" si="68"/>
        <v/>
      </c>
      <c r="L214" s="317" t="str">
        <f t="shared" si="68"/>
        <v/>
      </c>
      <c r="M214" s="351"/>
      <c r="N214" s="318" t="str">
        <f t="shared" si="71"/>
        <v/>
      </c>
      <c r="O214" s="318" t="str">
        <f t="shared" si="72"/>
        <v/>
      </c>
      <c r="S214" s="314" t="str">
        <f t="shared" si="77"/>
        <v/>
      </c>
      <c r="T214" s="315" t="str">
        <f t="shared" si="64"/>
        <v/>
      </c>
      <c r="U214" s="316" t="str">
        <f t="shared" si="65"/>
        <v/>
      </c>
      <c r="V214" s="316" t="str">
        <f t="shared" si="66"/>
        <v/>
      </c>
      <c r="W214" s="317" t="str">
        <f t="shared" si="67"/>
        <v/>
      </c>
      <c r="Z214" s="320"/>
      <c r="AA214" s="321"/>
      <c r="AC214" s="322" t="str">
        <f t="shared" si="78"/>
        <v/>
      </c>
      <c r="AD214" s="322" t="str">
        <f t="shared" si="79"/>
        <v/>
      </c>
      <c r="AM214" s="321"/>
    </row>
    <row r="215" spans="1:39" x14ac:dyDescent="0.25">
      <c r="A215" t="str">
        <f t="shared" si="73"/>
        <v/>
      </c>
      <c r="B215" t="str">
        <f t="shared" si="74"/>
        <v/>
      </c>
      <c r="C215" s="323" t="str">
        <f t="shared" si="80"/>
        <v/>
      </c>
      <c r="D215" s="323" t="str">
        <f t="shared" si="75"/>
        <v/>
      </c>
      <c r="E215" s="323"/>
      <c r="F215" s="312" t="str">
        <f t="shared" si="76"/>
        <v/>
      </c>
      <c r="G215" s="313" t="str">
        <f t="shared" si="69"/>
        <v/>
      </c>
      <c r="H215" s="314" t="str">
        <f t="shared" si="70"/>
        <v/>
      </c>
      <c r="I215" s="315" t="str">
        <f t="shared" si="68"/>
        <v/>
      </c>
      <c r="J215" s="316" t="str">
        <f t="shared" si="68"/>
        <v/>
      </c>
      <c r="K215" s="316" t="str">
        <f t="shared" si="68"/>
        <v/>
      </c>
      <c r="L215" s="317" t="str">
        <f t="shared" si="68"/>
        <v/>
      </c>
      <c r="M215" s="351"/>
      <c r="N215" s="318" t="str">
        <f t="shared" si="71"/>
        <v/>
      </c>
      <c r="O215" s="318" t="str">
        <f t="shared" si="72"/>
        <v/>
      </c>
      <c r="S215" s="314" t="str">
        <f t="shared" si="77"/>
        <v/>
      </c>
      <c r="T215" s="315" t="str">
        <f t="shared" ref="T215:T278" si="81">IFERROR(IF($G215="Nil","Nil",IF(MROUND($G215*I$5,0.5)&lt;=$G215*I$5,MROUND($G215*I$5,0.5),MROUND($G215*I$5,0.5)-0.5)),"")</f>
        <v/>
      </c>
      <c r="U215" s="316" t="str">
        <f t="shared" ref="U215:U278" si="82">IFERROR(IF($G215="Nil","Nil",IF(MROUND($G215*J$5,0.5)&lt;=$G215*J$5,MROUND($G215*J$5,0.5),MROUND($G215*J$5,0.5)-0.5)),"")</f>
        <v/>
      </c>
      <c r="V215" s="316" t="str">
        <f t="shared" ref="V215:V278" si="83">IFERROR(IF($G215="Nil","Nil",IF(MROUND($G215*K$5,0.5)&lt;=$G215*K$5,MROUND($G215*K$5,0.5),MROUND($G215*K$5,0.5)-0.5)),"")</f>
        <v/>
      </c>
      <c r="W215" s="317" t="str">
        <f t="shared" ref="W215:W246" si="84">IFERROR(IF($G215="Nil","Nil",IF(MROUND($G215*L$5,0.5)&lt;=$G215*L$5,MROUND($G215*L$5,0.5),MROUND($G215*L$5,0.5)-0.5)),"")</f>
        <v/>
      </c>
      <c r="Z215" s="320"/>
      <c r="AA215" s="321"/>
      <c r="AC215" s="322" t="str">
        <f t="shared" si="78"/>
        <v/>
      </c>
      <c r="AD215" s="322" t="str">
        <f t="shared" si="79"/>
        <v/>
      </c>
      <c r="AM215" s="321"/>
    </row>
    <row r="216" spans="1:39" x14ac:dyDescent="0.25">
      <c r="A216" t="str">
        <f t="shared" si="73"/>
        <v/>
      </c>
      <c r="B216" t="str">
        <f t="shared" si="74"/>
        <v/>
      </c>
      <c r="C216" s="323" t="str">
        <f t="shared" si="80"/>
        <v/>
      </c>
      <c r="D216" s="323" t="str">
        <f t="shared" si="75"/>
        <v/>
      </c>
      <c r="E216" s="323"/>
      <c r="F216" s="312" t="str">
        <f t="shared" si="76"/>
        <v/>
      </c>
      <c r="G216" s="313" t="str">
        <f t="shared" si="69"/>
        <v/>
      </c>
      <c r="H216" s="314" t="str">
        <f t="shared" si="70"/>
        <v/>
      </c>
      <c r="I216" s="315" t="str">
        <f t="shared" si="68"/>
        <v/>
      </c>
      <c r="J216" s="316" t="str">
        <f t="shared" si="68"/>
        <v/>
      </c>
      <c r="K216" s="316" t="str">
        <f t="shared" si="68"/>
        <v/>
      </c>
      <c r="L216" s="317" t="str">
        <f t="shared" si="68"/>
        <v/>
      </c>
      <c r="M216" s="351"/>
      <c r="N216" s="318" t="str">
        <f t="shared" si="71"/>
        <v/>
      </c>
      <c r="O216" s="318" t="str">
        <f t="shared" si="72"/>
        <v/>
      </c>
      <c r="S216" s="314" t="str">
        <f t="shared" si="77"/>
        <v/>
      </c>
      <c r="T216" s="315" t="str">
        <f t="shared" si="81"/>
        <v/>
      </c>
      <c r="U216" s="316" t="str">
        <f t="shared" si="82"/>
        <v/>
      </c>
      <c r="V216" s="316" t="str">
        <f t="shared" si="83"/>
        <v/>
      </c>
      <c r="W216" s="317" t="str">
        <f t="shared" si="84"/>
        <v/>
      </c>
      <c r="Z216" s="320"/>
      <c r="AA216" s="321"/>
      <c r="AC216" s="322" t="str">
        <f t="shared" si="78"/>
        <v/>
      </c>
      <c r="AD216" s="322" t="str">
        <f t="shared" si="79"/>
        <v/>
      </c>
      <c r="AM216" s="321"/>
    </row>
    <row r="217" spans="1:39" x14ac:dyDescent="0.25">
      <c r="A217" t="str">
        <f t="shared" si="73"/>
        <v/>
      </c>
      <c r="B217" t="str">
        <f t="shared" si="74"/>
        <v/>
      </c>
      <c r="C217" s="323" t="str">
        <f t="shared" si="80"/>
        <v/>
      </c>
      <c r="D217" s="323" t="str">
        <f t="shared" si="75"/>
        <v/>
      </c>
      <c r="E217" s="323"/>
      <c r="F217" s="312" t="str">
        <f t="shared" si="76"/>
        <v/>
      </c>
      <c r="G217" s="313" t="str">
        <f t="shared" si="69"/>
        <v/>
      </c>
      <c r="H217" s="314" t="str">
        <f t="shared" si="70"/>
        <v/>
      </c>
      <c r="I217" s="315" t="str">
        <f t="shared" si="68"/>
        <v/>
      </c>
      <c r="J217" s="316" t="str">
        <f t="shared" si="68"/>
        <v/>
      </c>
      <c r="K217" s="316" t="str">
        <f t="shared" si="68"/>
        <v/>
      </c>
      <c r="L217" s="317" t="str">
        <f t="shared" ref="L217:L280" si="85">IFERROR(IF(W217="Nil","Nil",TEXT(W217,IF(W217=ROUND(W217,0),"€###","€###.00"))),"")</f>
        <v/>
      </c>
      <c r="M217" s="351"/>
      <c r="N217" s="318" t="str">
        <f t="shared" si="71"/>
        <v/>
      </c>
      <c r="O217" s="318" t="str">
        <f t="shared" si="72"/>
        <v/>
      </c>
      <c r="S217" s="314" t="str">
        <f t="shared" si="77"/>
        <v/>
      </c>
      <c r="T217" s="315" t="str">
        <f t="shared" si="81"/>
        <v/>
      </c>
      <c r="U217" s="316" t="str">
        <f t="shared" si="82"/>
        <v/>
      </c>
      <c r="V217" s="316" t="str">
        <f t="shared" si="83"/>
        <v/>
      </c>
      <c r="W217" s="317" t="str">
        <f t="shared" si="84"/>
        <v/>
      </c>
      <c r="Z217" s="320"/>
      <c r="AA217" s="321"/>
      <c r="AC217" s="322" t="str">
        <f t="shared" si="78"/>
        <v/>
      </c>
      <c r="AD217" s="322" t="str">
        <f t="shared" si="79"/>
        <v/>
      </c>
      <c r="AM217" s="321"/>
    </row>
    <row r="218" spans="1:39" x14ac:dyDescent="0.25">
      <c r="A218" t="str">
        <f t="shared" si="73"/>
        <v/>
      </c>
      <c r="B218" t="str">
        <f t="shared" si="74"/>
        <v/>
      </c>
      <c r="C218" s="323" t="str">
        <f t="shared" si="80"/>
        <v/>
      </c>
      <c r="D218" s="323" t="str">
        <f t="shared" si="75"/>
        <v/>
      </c>
      <c r="E218" s="323"/>
      <c r="F218" s="312" t="str">
        <f t="shared" si="76"/>
        <v/>
      </c>
      <c r="G218" s="313" t="str">
        <f t="shared" si="69"/>
        <v/>
      </c>
      <c r="H218" s="314" t="str">
        <f t="shared" si="70"/>
        <v/>
      </c>
      <c r="I218" s="315" t="str">
        <f t="shared" ref="I218:L281" si="86">IFERROR(IF(T218="Nil","Nil",TEXT(T218,IF(T218=ROUND(T218,0),"€###","€###.00"))),"")</f>
        <v/>
      </c>
      <c r="J218" s="316" t="str">
        <f t="shared" si="86"/>
        <v/>
      </c>
      <c r="K218" s="316" t="str">
        <f t="shared" si="86"/>
        <v/>
      </c>
      <c r="L218" s="317" t="str">
        <f t="shared" si="85"/>
        <v/>
      </c>
      <c r="M218" s="351"/>
      <c r="N218" s="318" t="str">
        <f t="shared" si="71"/>
        <v/>
      </c>
      <c r="O218" s="318" t="str">
        <f t="shared" si="72"/>
        <v/>
      </c>
      <c r="S218" s="314" t="str">
        <f t="shared" si="77"/>
        <v/>
      </c>
      <c r="T218" s="315" t="str">
        <f t="shared" si="81"/>
        <v/>
      </c>
      <c r="U218" s="316" t="str">
        <f t="shared" si="82"/>
        <v/>
      </c>
      <c r="V218" s="316" t="str">
        <f t="shared" si="83"/>
        <v/>
      </c>
      <c r="W218" s="317" t="str">
        <f t="shared" si="84"/>
        <v/>
      </c>
      <c r="Z218" s="320"/>
      <c r="AA218" s="321"/>
      <c r="AC218" s="322" t="str">
        <f t="shared" si="78"/>
        <v/>
      </c>
      <c r="AD218" s="322" t="str">
        <f t="shared" si="79"/>
        <v/>
      </c>
      <c r="AM218" s="321"/>
    </row>
    <row r="219" spans="1:39" x14ac:dyDescent="0.25">
      <c r="A219" t="str">
        <f t="shared" si="73"/>
        <v/>
      </c>
      <c r="B219" t="str">
        <f t="shared" si="74"/>
        <v/>
      </c>
      <c r="C219" s="323" t="str">
        <f t="shared" si="80"/>
        <v/>
      </c>
      <c r="D219" s="323" t="str">
        <f t="shared" si="75"/>
        <v/>
      </c>
      <c r="E219" s="323"/>
      <c r="F219" s="312" t="str">
        <f t="shared" si="76"/>
        <v/>
      </c>
      <c r="G219" s="313" t="str">
        <f t="shared" si="69"/>
        <v/>
      </c>
      <c r="H219" s="314" t="str">
        <f t="shared" si="70"/>
        <v/>
      </c>
      <c r="I219" s="315" t="str">
        <f t="shared" si="86"/>
        <v/>
      </c>
      <c r="J219" s="316" t="str">
        <f t="shared" si="86"/>
        <v/>
      </c>
      <c r="K219" s="316" t="str">
        <f t="shared" si="86"/>
        <v/>
      </c>
      <c r="L219" s="317" t="str">
        <f t="shared" si="85"/>
        <v/>
      </c>
      <c r="M219" s="351"/>
      <c r="N219" s="318" t="str">
        <f t="shared" si="71"/>
        <v/>
      </c>
      <c r="O219" s="318" t="str">
        <f t="shared" si="72"/>
        <v/>
      </c>
      <c r="S219" s="314" t="str">
        <f t="shared" si="77"/>
        <v/>
      </c>
      <c r="T219" s="315" t="str">
        <f t="shared" si="81"/>
        <v/>
      </c>
      <c r="U219" s="316" t="str">
        <f t="shared" si="82"/>
        <v/>
      </c>
      <c r="V219" s="316" t="str">
        <f t="shared" si="83"/>
        <v/>
      </c>
      <c r="W219" s="317" t="str">
        <f t="shared" si="84"/>
        <v/>
      </c>
      <c r="Z219" s="320"/>
      <c r="AA219" s="321"/>
      <c r="AC219" s="322" t="str">
        <f t="shared" si="78"/>
        <v/>
      </c>
      <c r="AD219" s="322" t="str">
        <f t="shared" si="79"/>
        <v/>
      </c>
      <c r="AM219" s="321"/>
    </row>
    <row r="220" spans="1:39" x14ac:dyDescent="0.25">
      <c r="A220" t="str">
        <f t="shared" si="73"/>
        <v/>
      </c>
      <c r="B220" t="str">
        <f t="shared" si="74"/>
        <v/>
      </c>
      <c r="C220" s="323" t="str">
        <f t="shared" si="80"/>
        <v/>
      </c>
      <c r="D220" s="323" t="str">
        <f t="shared" si="75"/>
        <v/>
      </c>
      <c r="E220" s="323"/>
      <c r="F220" s="312" t="str">
        <f t="shared" si="76"/>
        <v/>
      </c>
      <c r="G220" s="313" t="str">
        <f t="shared" si="69"/>
        <v/>
      </c>
      <c r="H220" s="314" t="str">
        <f t="shared" si="70"/>
        <v/>
      </c>
      <c r="I220" s="315" t="str">
        <f t="shared" si="86"/>
        <v/>
      </c>
      <c r="J220" s="316" t="str">
        <f t="shared" si="86"/>
        <v/>
      </c>
      <c r="K220" s="316" t="str">
        <f t="shared" si="86"/>
        <v/>
      </c>
      <c r="L220" s="317" t="str">
        <f t="shared" si="85"/>
        <v/>
      </c>
      <c r="M220" s="351"/>
      <c r="N220" s="318" t="str">
        <f t="shared" si="71"/>
        <v/>
      </c>
      <c r="O220" s="318" t="str">
        <f t="shared" si="72"/>
        <v/>
      </c>
      <c r="S220" s="314" t="str">
        <f t="shared" si="77"/>
        <v/>
      </c>
      <c r="T220" s="315" t="str">
        <f t="shared" si="81"/>
        <v/>
      </c>
      <c r="U220" s="316" t="str">
        <f t="shared" si="82"/>
        <v/>
      </c>
      <c r="V220" s="316" t="str">
        <f t="shared" si="83"/>
        <v/>
      </c>
      <c r="W220" s="317" t="str">
        <f t="shared" si="84"/>
        <v/>
      </c>
      <c r="Z220" s="320"/>
      <c r="AA220" s="321"/>
      <c r="AC220" s="322" t="str">
        <f t="shared" si="78"/>
        <v/>
      </c>
      <c r="AD220" s="322" t="str">
        <f t="shared" si="79"/>
        <v/>
      </c>
      <c r="AM220" s="321"/>
    </row>
    <row r="221" spans="1:39" x14ac:dyDescent="0.25">
      <c r="A221" t="str">
        <f t="shared" si="73"/>
        <v/>
      </c>
      <c r="B221" t="str">
        <f t="shared" si="74"/>
        <v/>
      </c>
      <c r="C221" s="323" t="str">
        <f t="shared" si="80"/>
        <v/>
      </c>
      <c r="D221" s="323" t="str">
        <f t="shared" si="75"/>
        <v/>
      </c>
      <c r="E221" s="323"/>
      <c r="F221" s="312" t="str">
        <f t="shared" si="76"/>
        <v/>
      </c>
      <c r="G221" s="313" t="str">
        <f t="shared" si="69"/>
        <v/>
      </c>
      <c r="H221" s="314" t="str">
        <f t="shared" si="70"/>
        <v/>
      </c>
      <c r="I221" s="315" t="str">
        <f t="shared" si="86"/>
        <v/>
      </c>
      <c r="J221" s="316" t="str">
        <f t="shared" si="86"/>
        <v/>
      </c>
      <c r="K221" s="316" t="str">
        <f t="shared" si="86"/>
        <v/>
      </c>
      <c r="L221" s="317" t="str">
        <f t="shared" si="85"/>
        <v/>
      </c>
      <c r="M221" s="351"/>
      <c r="N221" s="318" t="str">
        <f t="shared" si="71"/>
        <v/>
      </c>
      <c r="O221" s="318" t="str">
        <f t="shared" si="72"/>
        <v/>
      </c>
      <c r="S221" s="314" t="str">
        <f t="shared" si="77"/>
        <v/>
      </c>
      <c r="T221" s="315" t="str">
        <f t="shared" si="81"/>
        <v/>
      </c>
      <c r="U221" s="316" t="str">
        <f t="shared" si="82"/>
        <v/>
      </c>
      <c r="V221" s="316" t="str">
        <f t="shared" si="83"/>
        <v/>
      </c>
      <c r="W221" s="317" t="str">
        <f t="shared" si="84"/>
        <v/>
      </c>
      <c r="Z221" s="320"/>
      <c r="AA221" s="321"/>
      <c r="AC221" s="322" t="str">
        <f t="shared" si="78"/>
        <v/>
      </c>
      <c r="AD221" s="322" t="str">
        <f t="shared" si="79"/>
        <v/>
      </c>
      <c r="AM221" s="321"/>
    </row>
    <row r="222" spans="1:39" x14ac:dyDescent="0.25">
      <c r="A222" t="str">
        <f t="shared" si="73"/>
        <v/>
      </c>
      <c r="B222" t="str">
        <f t="shared" si="74"/>
        <v/>
      </c>
      <c r="C222" s="323" t="str">
        <f t="shared" si="80"/>
        <v/>
      </c>
      <c r="D222" s="323" t="str">
        <f t="shared" si="75"/>
        <v/>
      </c>
      <c r="E222" s="323"/>
      <c r="F222" s="312" t="str">
        <f t="shared" si="76"/>
        <v/>
      </c>
      <c r="G222" s="313" t="str">
        <f t="shared" si="69"/>
        <v/>
      </c>
      <c r="H222" s="314" t="str">
        <f t="shared" si="70"/>
        <v/>
      </c>
      <c r="I222" s="315" t="str">
        <f t="shared" si="86"/>
        <v/>
      </c>
      <c r="J222" s="316" t="str">
        <f t="shared" si="86"/>
        <v/>
      </c>
      <c r="K222" s="316" t="str">
        <f t="shared" si="86"/>
        <v/>
      </c>
      <c r="L222" s="317" t="str">
        <f t="shared" si="85"/>
        <v/>
      </c>
      <c r="M222" s="351"/>
      <c r="N222" s="318" t="str">
        <f t="shared" si="71"/>
        <v/>
      </c>
      <c r="O222" s="318" t="str">
        <f t="shared" si="72"/>
        <v/>
      </c>
      <c r="S222" s="314" t="str">
        <f t="shared" si="77"/>
        <v/>
      </c>
      <c r="T222" s="315" t="str">
        <f t="shared" si="81"/>
        <v/>
      </c>
      <c r="U222" s="316" t="str">
        <f t="shared" si="82"/>
        <v/>
      </c>
      <c r="V222" s="316" t="str">
        <f t="shared" si="83"/>
        <v/>
      </c>
      <c r="W222" s="317" t="str">
        <f t="shared" si="84"/>
        <v/>
      </c>
      <c r="Z222" s="320"/>
      <c r="AA222" s="321"/>
      <c r="AC222" s="322" t="str">
        <f t="shared" si="78"/>
        <v/>
      </c>
      <c r="AD222" s="322" t="str">
        <f t="shared" si="79"/>
        <v/>
      </c>
      <c r="AM222" s="321"/>
    </row>
    <row r="223" spans="1:39" x14ac:dyDescent="0.25">
      <c r="A223" t="str">
        <f t="shared" si="73"/>
        <v/>
      </c>
      <c r="B223" t="str">
        <f t="shared" si="74"/>
        <v/>
      </c>
      <c r="C223" s="323" t="str">
        <f t="shared" si="80"/>
        <v/>
      </c>
      <c r="D223" s="323" t="str">
        <f t="shared" si="75"/>
        <v/>
      </c>
      <c r="E223" s="323"/>
      <c r="F223" s="312" t="str">
        <f t="shared" si="76"/>
        <v/>
      </c>
      <c r="G223" s="313" t="str">
        <f t="shared" si="69"/>
        <v/>
      </c>
      <c r="H223" s="314" t="str">
        <f t="shared" si="70"/>
        <v/>
      </c>
      <c r="I223" s="315" t="str">
        <f t="shared" si="86"/>
        <v/>
      </c>
      <c r="J223" s="316" t="str">
        <f t="shared" si="86"/>
        <v/>
      </c>
      <c r="K223" s="316" t="str">
        <f t="shared" si="86"/>
        <v/>
      </c>
      <c r="L223" s="317" t="str">
        <f t="shared" si="85"/>
        <v/>
      </c>
      <c r="M223" s="351"/>
      <c r="N223" s="318" t="str">
        <f t="shared" si="71"/>
        <v/>
      </c>
      <c r="O223" s="318" t="str">
        <f t="shared" si="72"/>
        <v/>
      </c>
      <c r="S223" s="314" t="str">
        <f t="shared" si="77"/>
        <v/>
      </c>
      <c r="T223" s="315" t="str">
        <f t="shared" si="81"/>
        <v/>
      </c>
      <c r="U223" s="316" t="str">
        <f t="shared" si="82"/>
        <v/>
      </c>
      <c r="V223" s="316" t="str">
        <f t="shared" si="83"/>
        <v/>
      </c>
      <c r="W223" s="317" t="str">
        <f t="shared" si="84"/>
        <v/>
      </c>
      <c r="Z223" s="320"/>
      <c r="AA223" s="321"/>
      <c r="AC223" s="322" t="str">
        <f t="shared" si="78"/>
        <v/>
      </c>
      <c r="AD223" s="322" t="str">
        <f t="shared" si="79"/>
        <v/>
      </c>
      <c r="AM223" s="321"/>
    </row>
    <row r="224" spans="1:39" x14ac:dyDescent="0.25">
      <c r="A224" t="str">
        <f t="shared" si="73"/>
        <v/>
      </c>
      <c r="B224" t="str">
        <f t="shared" si="74"/>
        <v/>
      </c>
      <c r="C224" s="323" t="str">
        <f t="shared" si="80"/>
        <v/>
      </c>
      <c r="D224" s="323" t="str">
        <f t="shared" si="75"/>
        <v/>
      </c>
      <c r="E224" s="323"/>
      <c r="F224" s="312" t="str">
        <f t="shared" si="76"/>
        <v/>
      </c>
      <c r="G224" s="313" t="str">
        <f t="shared" si="69"/>
        <v/>
      </c>
      <c r="H224" s="314" t="str">
        <f t="shared" si="70"/>
        <v/>
      </c>
      <c r="I224" s="315" t="str">
        <f t="shared" si="86"/>
        <v/>
      </c>
      <c r="J224" s="316" t="str">
        <f t="shared" si="86"/>
        <v/>
      </c>
      <c r="K224" s="316" t="str">
        <f t="shared" si="86"/>
        <v/>
      </c>
      <c r="L224" s="317" t="str">
        <f t="shared" si="85"/>
        <v/>
      </c>
      <c r="M224" s="351"/>
      <c r="N224" s="318" t="str">
        <f t="shared" si="71"/>
        <v/>
      </c>
      <c r="O224" s="318" t="str">
        <f t="shared" si="72"/>
        <v/>
      </c>
      <c r="S224" s="314" t="str">
        <f t="shared" si="77"/>
        <v/>
      </c>
      <c r="T224" s="315" t="str">
        <f t="shared" si="81"/>
        <v/>
      </c>
      <c r="U224" s="316" t="str">
        <f t="shared" si="82"/>
        <v/>
      </c>
      <c r="V224" s="316" t="str">
        <f t="shared" si="83"/>
        <v/>
      </c>
      <c r="W224" s="317" t="str">
        <f t="shared" si="84"/>
        <v/>
      </c>
      <c r="Z224" s="320"/>
      <c r="AA224" s="321"/>
      <c r="AC224" s="322" t="str">
        <f t="shared" si="78"/>
        <v/>
      </c>
      <c r="AD224" s="322" t="str">
        <f t="shared" si="79"/>
        <v/>
      </c>
      <c r="AM224" s="321"/>
    </row>
    <row r="225" spans="1:39" x14ac:dyDescent="0.25">
      <c r="A225" t="str">
        <f t="shared" si="73"/>
        <v/>
      </c>
      <c r="B225" t="str">
        <f t="shared" si="74"/>
        <v/>
      </c>
      <c r="C225" s="323" t="str">
        <f t="shared" si="80"/>
        <v/>
      </c>
      <c r="D225" s="323" t="str">
        <f t="shared" si="75"/>
        <v/>
      </c>
      <c r="E225" s="323"/>
      <c r="F225" s="312" t="str">
        <f t="shared" si="76"/>
        <v/>
      </c>
      <c r="G225" s="313" t="str">
        <f t="shared" si="69"/>
        <v/>
      </c>
      <c r="H225" s="314" t="str">
        <f t="shared" si="70"/>
        <v/>
      </c>
      <c r="I225" s="315" t="str">
        <f t="shared" si="86"/>
        <v/>
      </c>
      <c r="J225" s="316" t="str">
        <f t="shared" si="86"/>
        <v/>
      </c>
      <c r="K225" s="316" t="str">
        <f t="shared" si="86"/>
        <v/>
      </c>
      <c r="L225" s="317" t="str">
        <f t="shared" si="85"/>
        <v/>
      </c>
      <c r="M225" s="351"/>
      <c r="N225" s="318" t="str">
        <f t="shared" si="71"/>
        <v/>
      </c>
      <c r="O225" s="318" t="str">
        <f t="shared" si="72"/>
        <v/>
      </c>
      <c r="S225" s="314" t="str">
        <f t="shared" si="77"/>
        <v/>
      </c>
      <c r="T225" s="315" t="str">
        <f t="shared" si="81"/>
        <v/>
      </c>
      <c r="U225" s="316" t="str">
        <f t="shared" si="82"/>
        <v/>
      </c>
      <c r="V225" s="316" t="str">
        <f t="shared" si="83"/>
        <v/>
      </c>
      <c r="W225" s="317" t="str">
        <f t="shared" si="84"/>
        <v/>
      </c>
      <c r="Z225" s="320"/>
      <c r="AA225" s="321"/>
      <c r="AC225" s="322" t="str">
        <f t="shared" si="78"/>
        <v/>
      </c>
      <c r="AD225" s="322" t="str">
        <f t="shared" si="79"/>
        <v/>
      </c>
      <c r="AM225" s="321"/>
    </row>
    <row r="226" spans="1:39" x14ac:dyDescent="0.25">
      <c r="A226" t="str">
        <f t="shared" si="73"/>
        <v/>
      </c>
      <c r="B226" t="str">
        <f t="shared" si="74"/>
        <v/>
      </c>
      <c r="C226" s="323" t="str">
        <f t="shared" si="80"/>
        <v/>
      </c>
      <c r="D226" s="323" t="str">
        <f t="shared" si="75"/>
        <v/>
      </c>
      <c r="E226" s="323"/>
      <c r="F226" s="312" t="str">
        <f t="shared" si="76"/>
        <v/>
      </c>
      <c r="G226" s="313" t="str">
        <f t="shared" si="69"/>
        <v/>
      </c>
      <c r="H226" s="314" t="str">
        <f t="shared" si="70"/>
        <v/>
      </c>
      <c r="I226" s="315" t="str">
        <f t="shared" si="86"/>
        <v/>
      </c>
      <c r="J226" s="316" t="str">
        <f t="shared" si="86"/>
        <v/>
      </c>
      <c r="K226" s="316" t="str">
        <f t="shared" si="86"/>
        <v/>
      </c>
      <c r="L226" s="317" t="str">
        <f t="shared" si="85"/>
        <v/>
      </c>
      <c r="M226" s="351"/>
      <c r="N226" s="318" t="str">
        <f t="shared" si="71"/>
        <v/>
      </c>
      <c r="O226" s="318" t="str">
        <f t="shared" si="72"/>
        <v/>
      </c>
      <c r="S226" s="314" t="str">
        <f t="shared" si="77"/>
        <v/>
      </c>
      <c r="T226" s="315" t="str">
        <f t="shared" si="81"/>
        <v/>
      </c>
      <c r="U226" s="316" t="str">
        <f t="shared" si="82"/>
        <v/>
      </c>
      <c r="V226" s="316" t="str">
        <f t="shared" si="83"/>
        <v/>
      </c>
      <c r="W226" s="317" t="str">
        <f t="shared" si="84"/>
        <v/>
      </c>
      <c r="Z226" s="320"/>
      <c r="AA226" s="321"/>
      <c r="AC226" s="322" t="str">
        <f t="shared" si="78"/>
        <v/>
      </c>
      <c r="AD226" s="322" t="str">
        <f t="shared" si="79"/>
        <v/>
      </c>
      <c r="AM226" s="321"/>
    </row>
    <row r="227" spans="1:39" x14ac:dyDescent="0.25">
      <c r="A227" t="str">
        <f t="shared" si="73"/>
        <v/>
      </c>
      <c r="B227" t="str">
        <f t="shared" si="74"/>
        <v/>
      </c>
      <c r="C227" s="323" t="str">
        <f t="shared" si="80"/>
        <v/>
      </c>
      <c r="D227" s="323" t="str">
        <f t="shared" si="75"/>
        <v/>
      </c>
      <c r="E227" s="323"/>
      <c r="F227" s="312" t="str">
        <f t="shared" si="76"/>
        <v/>
      </c>
      <c r="G227" s="313" t="str">
        <f t="shared" si="69"/>
        <v/>
      </c>
      <c r="H227" s="314" t="str">
        <f t="shared" si="70"/>
        <v/>
      </c>
      <c r="I227" s="315" t="str">
        <f t="shared" si="86"/>
        <v/>
      </c>
      <c r="J227" s="316" t="str">
        <f t="shared" si="86"/>
        <v/>
      </c>
      <c r="K227" s="316" t="str">
        <f t="shared" si="86"/>
        <v/>
      </c>
      <c r="L227" s="317" t="str">
        <f t="shared" si="85"/>
        <v/>
      </c>
      <c r="M227" s="351"/>
      <c r="N227" s="318" t="str">
        <f t="shared" si="71"/>
        <v/>
      </c>
      <c r="O227" s="318" t="str">
        <f t="shared" si="72"/>
        <v/>
      </c>
      <c r="S227" s="314" t="str">
        <f t="shared" si="77"/>
        <v/>
      </c>
      <c r="T227" s="315" t="str">
        <f t="shared" si="81"/>
        <v/>
      </c>
      <c r="U227" s="316" t="str">
        <f t="shared" si="82"/>
        <v/>
      </c>
      <c r="V227" s="316" t="str">
        <f t="shared" si="83"/>
        <v/>
      </c>
      <c r="W227" s="317" t="str">
        <f t="shared" si="84"/>
        <v/>
      </c>
      <c r="Z227" s="320"/>
      <c r="AA227" s="321"/>
      <c r="AC227" s="322" t="str">
        <f t="shared" si="78"/>
        <v/>
      </c>
      <c r="AD227" s="322" t="str">
        <f t="shared" si="79"/>
        <v/>
      </c>
      <c r="AM227" s="321"/>
    </row>
    <row r="228" spans="1:39" x14ac:dyDescent="0.25">
      <c r="A228" t="str">
        <f t="shared" si="73"/>
        <v/>
      </c>
      <c r="B228" t="str">
        <f t="shared" si="74"/>
        <v/>
      </c>
      <c r="C228" s="323" t="str">
        <f t="shared" si="80"/>
        <v/>
      </c>
      <c r="D228" s="323" t="str">
        <f t="shared" si="75"/>
        <v/>
      </c>
      <c r="E228" s="323"/>
      <c r="F228" s="312" t="str">
        <f t="shared" si="76"/>
        <v/>
      </c>
      <c r="G228" s="313" t="str">
        <f t="shared" si="69"/>
        <v/>
      </c>
      <c r="H228" s="314" t="str">
        <f t="shared" si="70"/>
        <v/>
      </c>
      <c r="I228" s="315" t="str">
        <f t="shared" si="86"/>
        <v/>
      </c>
      <c r="J228" s="316" t="str">
        <f t="shared" si="86"/>
        <v/>
      </c>
      <c r="K228" s="316" t="str">
        <f t="shared" si="86"/>
        <v/>
      </c>
      <c r="L228" s="317" t="str">
        <f t="shared" si="85"/>
        <v/>
      </c>
      <c r="M228" s="351"/>
      <c r="N228" s="318" t="str">
        <f t="shared" si="71"/>
        <v/>
      </c>
      <c r="O228" s="318" t="str">
        <f t="shared" si="72"/>
        <v/>
      </c>
      <c r="S228" s="314" t="str">
        <f t="shared" si="77"/>
        <v/>
      </c>
      <c r="T228" s="315" t="str">
        <f t="shared" si="81"/>
        <v/>
      </c>
      <c r="U228" s="316" t="str">
        <f t="shared" si="82"/>
        <v/>
      </c>
      <c r="V228" s="316" t="str">
        <f t="shared" si="83"/>
        <v/>
      </c>
      <c r="W228" s="317" t="str">
        <f t="shared" si="84"/>
        <v/>
      </c>
      <c r="Z228" s="320"/>
      <c r="AA228" s="321"/>
      <c r="AC228" s="322" t="str">
        <f t="shared" si="78"/>
        <v/>
      </c>
      <c r="AD228" s="322" t="str">
        <f t="shared" si="79"/>
        <v/>
      </c>
      <c r="AM228" s="321"/>
    </row>
    <row r="229" spans="1:39" x14ac:dyDescent="0.25">
      <c r="A229" t="str">
        <f t="shared" si="73"/>
        <v/>
      </c>
      <c r="B229" t="str">
        <f t="shared" si="74"/>
        <v/>
      </c>
      <c r="C229" s="323" t="str">
        <f t="shared" si="80"/>
        <v/>
      </c>
      <c r="D229" s="323" t="str">
        <f t="shared" si="75"/>
        <v/>
      </c>
      <c r="E229" s="323"/>
      <c r="F229" s="312" t="str">
        <f t="shared" si="76"/>
        <v/>
      </c>
      <c r="G229" s="313" t="str">
        <f t="shared" si="69"/>
        <v/>
      </c>
      <c r="H229" s="314" t="str">
        <f t="shared" si="70"/>
        <v/>
      </c>
      <c r="I229" s="315" t="str">
        <f t="shared" si="86"/>
        <v/>
      </c>
      <c r="J229" s="316" t="str">
        <f t="shared" si="86"/>
        <v/>
      </c>
      <c r="K229" s="316" t="str">
        <f t="shared" si="86"/>
        <v/>
      </c>
      <c r="L229" s="317" t="str">
        <f t="shared" si="85"/>
        <v/>
      </c>
      <c r="M229" s="351"/>
      <c r="N229" s="318" t="str">
        <f t="shared" si="71"/>
        <v/>
      </c>
      <c r="O229" s="318" t="str">
        <f t="shared" si="72"/>
        <v/>
      </c>
      <c r="S229" s="314" t="str">
        <f t="shared" si="77"/>
        <v/>
      </c>
      <c r="T229" s="315" t="str">
        <f t="shared" si="81"/>
        <v/>
      </c>
      <c r="U229" s="316" t="str">
        <f t="shared" si="82"/>
        <v/>
      </c>
      <c r="V229" s="316" t="str">
        <f t="shared" si="83"/>
        <v/>
      </c>
      <c r="W229" s="317" t="str">
        <f t="shared" si="84"/>
        <v/>
      </c>
      <c r="Z229" s="320"/>
      <c r="AA229" s="321"/>
      <c r="AC229" s="322" t="str">
        <f t="shared" si="78"/>
        <v/>
      </c>
      <c r="AD229" s="322" t="str">
        <f t="shared" si="79"/>
        <v/>
      </c>
      <c r="AM229" s="321"/>
    </row>
    <row r="230" spans="1:39" x14ac:dyDescent="0.25">
      <c r="A230" t="str">
        <f t="shared" si="73"/>
        <v/>
      </c>
      <c r="B230" t="str">
        <f t="shared" si="74"/>
        <v/>
      </c>
      <c r="C230" s="323" t="str">
        <f t="shared" si="80"/>
        <v/>
      </c>
      <c r="D230" s="323" t="str">
        <f t="shared" si="75"/>
        <v/>
      </c>
      <c r="E230" s="323"/>
      <c r="F230" s="312" t="str">
        <f t="shared" si="76"/>
        <v/>
      </c>
      <c r="G230" s="313" t="str">
        <f t="shared" si="69"/>
        <v/>
      </c>
      <c r="H230" s="314" t="str">
        <f t="shared" si="70"/>
        <v/>
      </c>
      <c r="I230" s="315" t="str">
        <f t="shared" si="86"/>
        <v/>
      </c>
      <c r="J230" s="316" t="str">
        <f t="shared" si="86"/>
        <v/>
      </c>
      <c r="K230" s="316" t="str">
        <f t="shared" si="86"/>
        <v/>
      </c>
      <c r="L230" s="317" t="str">
        <f t="shared" si="85"/>
        <v/>
      </c>
      <c r="M230" s="351"/>
      <c r="N230" s="318" t="str">
        <f t="shared" si="71"/>
        <v/>
      </c>
      <c r="O230" s="318" t="str">
        <f t="shared" si="72"/>
        <v/>
      </c>
      <c r="S230" s="314" t="str">
        <f t="shared" si="77"/>
        <v/>
      </c>
      <c r="T230" s="315" t="str">
        <f t="shared" si="81"/>
        <v/>
      </c>
      <c r="U230" s="316" t="str">
        <f t="shared" si="82"/>
        <v/>
      </c>
      <c r="V230" s="316" t="str">
        <f t="shared" si="83"/>
        <v/>
      </c>
      <c r="W230" s="317" t="str">
        <f t="shared" si="84"/>
        <v/>
      </c>
      <c r="Z230" s="320"/>
      <c r="AA230" s="321"/>
      <c r="AC230" s="322" t="str">
        <f t="shared" si="78"/>
        <v/>
      </c>
      <c r="AD230" s="322" t="str">
        <f t="shared" si="79"/>
        <v/>
      </c>
      <c r="AM230" s="321"/>
    </row>
    <row r="231" spans="1:39" x14ac:dyDescent="0.25">
      <c r="A231" t="str">
        <f t="shared" si="73"/>
        <v/>
      </c>
      <c r="B231" t="str">
        <f t="shared" si="74"/>
        <v/>
      </c>
      <c r="C231" s="323" t="str">
        <f t="shared" si="80"/>
        <v/>
      </c>
      <c r="D231" s="323" t="str">
        <f t="shared" si="75"/>
        <v/>
      </c>
      <c r="E231" s="323"/>
      <c r="F231" s="312" t="str">
        <f t="shared" si="76"/>
        <v/>
      </c>
      <c r="G231" s="313" t="str">
        <f t="shared" si="69"/>
        <v/>
      </c>
      <c r="H231" s="314" t="str">
        <f t="shared" si="70"/>
        <v/>
      </c>
      <c r="I231" s="315" t="str">
        <f t="shared" si="86"/>
        <v/>
      </c>
      <c r="J231" s="316" t="str">
        <f t="shared" si="86"/>
        <v/>
      </c>
      <c r="K231" s="316" t="str">
        <f t="shared" si="86"/>
        <v/>
      </c>
      <c r="L231" s="317" t="str">
        <f t="shared" si="85"/>
        <v/>
      </c>
      <c r="M231" s="351"/>
      <c r="N231" s="318" t="str">
        <f t="shared" si="71"/>
        <v/>
      </c>
      <c r="O231" s="318" t="str">
        <f t="shared" si="72"/>
        <v/>
      </c>
      <c r="S231" s="314" t="str">
        <f t="shared" si="77"/>
        <v/>
      </c>
      <c r="T231" s="315" t="str">
        <f t="shared" si="81"/>
        <v/>
      </c>
      <c r="U231" s="316" t="str">
        <f t="shared" si="82"/>
        <v/>
      </c>
      <c r="V231" s="316" t="str">
        <f t="shared" si="83"/>
        <v/>
      </c>
      <c r="W231" s="317" t="str">
        <f t="shared" si="84"/>
        <v/>
      </c>
      <c r="Z231" s="320"/>
      <c r="AA231" s="321"/>
      <c r="AC231" s="322" t="str">
        <f t="shared" si="78"/>
        <v/>
      </c>
      <c r="AD231" s="322" t="str">
        <f t="shared" si="79"/>
        <v/>
      </c>
      <c r="AM231" s="321"/>
    </row>
    <row r="232" spans="1:39" x14ac:dyDescent="0.25">
      <c r="A232" t="str">
        <f t="shared" si="73"/>
        <v/>
      </c>
      <c r="B232" t="str">
        <f t="shared" si="74"/>
        <v/>
      </c>
      <c r="C232" s="323" t="str">
        <f t="shared" si="80"/>
        <v/>
      </c>
      <c r="D232" s="323" t="str">
        <f t="shared" si="75"/>
        <v/>
      </c>
      <c r="E232" s="323"/>
      <c r="F232" s="312" t="str">
        <f t="shared" si="76"/>
        <v/>
      </c>
      <c r="G232" s="313" t="str">
        <f t="shared" si="69"/>
        <v/>
      </c>
      <c r="H232" s="314" t="str">
        <f t="shared" si="70"/>
        <v/>
      </c>
      <c r="I232" s="315" t="str">
        <f t="shared" si="86"/>
        <v/>
      </c>
      <c r="J232" s="316" t="str">
        <f t="shared" si="86"/>
        <v/>
      </c>
      <c r="K232" s="316" t="str">
        <f t="shared" si="86"/>
        <v/>
      </c>
      <c r="L232" s="317" t="str">
        <f t="shared" si="85"/>
        <v/>
      </c>
      <c r="M232" s="351"/>
      <c r="N232" s="318" t="str">
        <f t="shared" si="71"/>
        <v/>
      </c>
      <c r="O232" s="318" t="str">
        <f t="shared" si="72"/>
        <v/>
      </c>
      <c r="S232" s="314" t="str">
        <f t="shared" si="77"/>
        <v/>
      </c>
      <c r="T232" s="315" t="str">
        <f t="shared" si="81"/>
        <v/>
      </c>
      <c r="U232" s="316" t="str">
        <f t="shared" si="82"/>
        <v/>
      </c>
      <c r="V232" s="316" t="str">
        <f t="shared" si="83"/>
        <v/>
      </c>
      <c r="W232" s="317" t="str">
        <f t="shared" si="84"/>
        <v/>
      </c>
      <c r="Z232" s="320"/>
      <c r="AA232" s="321"/>
      <c r="AC232" s="322" t="str">
        <f t="shared" si="78"/>
        <v/>
      </c>
      <c r="AD232" s="322" t="str">
        <f t="shared" si="79"/>
        <v/>
      </c>
      <c r="AM232" s="321"/>
    </row>
    <row r="233" spans="1:39" x14ac:dyDescent="0.25">
      <c r="A233" t="str">
        <f t="shared" si="73"/>
        <v/>
      </c>
      <c r="B233" t="str">
        <f t="shared" si="74"/>
        <v/>
      </c>
      <c r="C233" s="323" t="str">
        <f t="shared" si="80"/>
        <v/>
      </c>
      <c r="D233" s="323" t="str">
        <f t="shared" si="75"/>
        <v/>
      </c>
      <c r="E233" s="323"/>
      <c r="F233" s="312" t="str">
        <f t="shared" si="76"/>
        <v/>
      </c>
      <c r="G233" s="313" t="str">
        <f t="shared" si="69"/>
        <v/>
      </c>
      <c r="H233" s="314" t="str">
        <f t="shared" si="70"/>
        <v/>
      </c>
      <c r="I233" s="315" t="str">
        <f t="shared" si="86"/>
        <v/>
      </c>
      <c r="J233" s="316" t="str">
        <f t="shared" si="86"/>
        <v/>
      </c>
      <c r="K233" s="316" t="str">
        <f t="shared" si="86"/>
        <v/>
      </c>
      <c r="L233" s="317" t="str">
        <f t="shared" si="85"/>
        <v/>
      </c>
      <c r="M233" s="351"/>
      <c r="N233" s="318" t="str">
        <f t="shared" si="71"/>
        <v/>
      </c>
      <c r="O233" s="318" t="str">
        <f t="shared" si="72"/>
        <v/>
      </c>
      <c r="S233" s="314" t="str">
        <f t="shared" si="77"/>
        <v/>
      </c>
      <c r="T233" s="315" t="str">
        <f t="shared" si="81"/>
        <v/>
      </c>
      <c r="U233" s="316" t="str">
        <f t="shared" si="82"/>
        <v/>
      </c>
      <c r="V233" s="316" t="str">
        <f t="shared" si="83"/>
        <v/>
      </c>
      <c r="W233" s="317" t="str">
        <f t="shared" si="84"/>
        <v/>
      </c>
      <c r="Z233" s="320"/>
      <c r="AA233" s="321"/>
      <c r="AC233" s="322" t="str">
        <f t="shared" si="78"/>
        <v/>
      </c>
      <c r="AD233" s="322" t="str">
        <f t="shared" si="79"/>
        <v/>
      </c>
      <c r="AM233" s="321"/>
    </row>
    <row r="234" spans="1:39" x14ac:dyDescent="0.25">
      <c r="A234" t="str">
        <f t="shared" si="73"/>
        <v/>
      </c>
      <c r="B234" t="str">
        <f t="shared" si="74"/>
        <v/>
      </c>
      <c r="C234" s="323" t="str">
        <f t="shared" si="80"/>
        <v/>
      </c>
      <c r="D234" s="323" t="str">
        <f t="shared" si="75"/>
        <v/>
      </c>
      <c r="E234" s="323"/>
      <c r="F234" s="312" t="str">
        <f t="shared" si="76"/>
        <v/>
      </c>
      <c r="G234" s="313" t="str">
        <f t="shared" si="69"/>
        <v/>
      </c>
      <c r="H234" s="314" t="str">
        <f t="shared" si="70"/>
        <v/>
      </c>
      <c r="I234" s="315" t="str">
        <f t="shared" si="86"/>
        <v/>
      </c>
      <c r="J234" s="316" t="str">
        <f t="shared" si="86"/>
        <v/>
      </c>
      <c r="K234" s="316" t="str">
        <f t="shared" si="86"/>
        <v/>
      </c>
      <c r="L234" s="317" t="str">
        <f t="shared" si="85"/>
        <v/>
      </c>
      <c r="M234" s="351"/>
      <c r="N234" s="318" t="str">
        <f t="shared" si="71"/>
        <v/>
      </c>
      <c r="O234" s="318" t="str">
        <f t="shared" si="72"/>
        <v/>
      </c>
      <c r="S234" s="314" t="str">
        <f t="shared" si="77"/>
        <v/>
      </c>
      <c r="T234" s="315" t="str">
        <f t="shared" si="81"/>
        <v/>
      </c>
      <c r="U234" s="316" t="str">
        <f t="shared" si="82"/>
        <v/>
      </c>
      <c r="V234" s="316" t="str">
        <f t="shared" si="83"/>
        <v/>
      </c>
      <c r="W234" s="317" t="str">
        <f t="shared" si="84"/>
        <v/>
      </c>
      <c r="Z234" s="320"/>
      <c r="AA234" s="321"/>
      <c r="AC234" s="322" t="str">
        <f t="shared" si="78"/>
        <v/>
      </c>
      <c r="AD234" s="322" t="str">
        <f t="shared" si="79"/>
        <v/>
      </c>
      <c r="AM234" s="321"/>
    </row>
    <row r="235" spans="1:39" x14ac:dyDescent="0.25">
      <c r="A235" t="str">
        <f t="shared" si="73"/>
        <v/>
      </c>
      <c r="B235" t="str">
        <f t="shared" si="74"/>
        <v/>
      </c>
      <c r="C235" s="323" t="str">
        <f t="shared" si="80"/>
        <v/>
      </c>
      <c r="D235" s="323" t="str">
        <f t="shared" si="75"/>
        <v/>
      </c>
      <c r="E235" s="323"/>
      <c r="F235" s="312" t="str">
        <f t="shared" si="76"/>
        <v/>
      </c>
      <c r="G235" s="313" t="str">
        <f t="shared" si="69"/>
        <v/>
      </c>
      <c r="H235" s="314" t="str">
        <f t="shared" si="70"/>
        <v/>
      </c>
      <c r="I235" s="315" t="str">
        <f t="shared" si="86"/>
        <v/>
      </c>
      <c r="J235" s="316" t="str">
        <f t="shared" si="86"/>
        <v/>
      </c>
      <c r="K235" s="316" t="str">
        <f t="shared" si="86"/>
        <v/>
      </c>
      <c r="L235" s="317" t="str">
        <f t="shared" si="85"/>
        <v/>
      </c>
      <c r="M235" s="351"/>
      <c r="N235" s="318" t="str">
        <f t="shared" si="71"/>
        <v/>
      </c>
      <c r="O235" s="318" t="str">
        <f t="shared" si="72"/>
        <v/>
      </c>
      <c r="S235" s="314" t="str">
        <f t="shared" si="77"/>
        <v/>
      </c>
      <c r="T235" s="315" t="str">
        <f t="shared" si="81"/>
        <v/>
      </c>
      <c r="U235" s="316" t="str">
        <f t="shared" si="82"/>
        <v/>
      </c>
      <c r="V235" s="316" t="str">
        <f t="shared" si="83"/>
        <v/>
      </c>
      <c r="W235" s="317" t="str">
        <f t="shared" si="84"/>
        <v/>
      </c>
      <c r="Z235" s="320"/>
      <c r="AA235" s="321"/>
      <c r="AC235" s="322" t="str">
        <f t="shared" si="78"/>
        <v/>
      </c>
      <c r="AD235" s="322" t="str">
        <f t="shared" si="79"/>
        <v/>
      </c>
      <c r="AM235" s="321"/>
    </row>
    <row r="236" spans="1:39" x14ac:dyDescent="0.25">
      <c r="A236" t="str">
        <f t="shared" si="73"/>
        <v/>
      </c>
      <c r="B236" t="str">
        <f t="shared" si="74"/>
        <v/>
      </c>
      <c r="C236" s="323" t="str">
        <f t="shared" si="80"/>
        <v/>
      </c>
      <c r="D236" s="323" t="str">
        <f t="shared" si="75"/>
        <v/>
      </c>
      <c r="E236" s="323"/>
      <c r="F236" s="312" t="str">
        <f t="shared" si="76"/>
        <v/>
      </c>
      <c r="G236" s="313" t="str">
        <f t="shared" si="69"/>
        <v/>
      </c>
      <c r="H236" s="314" t="str">
        <f t="shared" si="70"/>
        <v/>
      </c>
      <c r="I236" s="315" t="str">
        <f t="shared" si="86"/>
        <v/>
      </c>
      <c r="J236" s="316" t="str">
        <f t="shared" si="86"/>
        <v/>
      </c>
      <c r="K236" s="316" t="str">
        <f t="shared" si="86"/>
        <v/>
      </c>
      <c r="L236" s="317" t="str">
        <f t="shared" si="85"/>
        <v/>
      </c>
      <c r="M236" s="351"/>
      <c r="N236" s="318" t="str">
        <f t="shared" si="71"/>
        <v/>
      </c>
      <c r="O236" s="318" t="str">
        <f t="shared" si="72"/>
        <v/>
      </c>
      <c r="S236" s="314" t="str">
        <f t="shared" si="77"/>
        <v/>
      </c>
      <c r="T236" s="315" t="str">
        <f t="shared" si="81"/>
        <v/>
      </c>
      <c r="U236" s="316" t="str">
        <f t="shared" si="82"/>
        <v/>
      </c>
      <c r="V236" s="316" t="str">
        <f t="shared" si="83"/>
        <v/>
      </c>
      <c r="W236" s="317" t="str">
        <f t="shared" si="84"/>
        <v/>
      </c>
      <c r="Z236" s="320"/>
      <c r="AA236" s="321"/>
      <c r="AC236" s="322" t="str">
        <f t="shared" si="78"/>
        <v/>
      </c>
      <c r="AD236" s="322" t="str">
        <f t="shared" si="79"/>
        <v/>
      </c>
      <c r="AM236" s="321"/>
    </row>
    <row r="237" spans="1:39" x14ac:dyDescent="0.25">
      <c r="A237" t="str">
        <f t="shared" si="73"/>
        <v/>
      </c>
      <c r="B237" t="str">
        <f t="shared" si="74"/>
        <v/>
      </c>
      <c r="C237" s="323" t="str">
        <f t="shared" si="80"/>
        <v/>
      </c>
      <c r="D237" s="323" t="str">
        <f t="shared" si="75"/>
        <v/>
      </c>
      <c r="E237" s="323"/>
      <c r="F237" s="312" t="str">
        <f t="shared" si="76"/>
        <v/>
      </c>
      <c r="G237" s="313" t="str">
        <f t="shared" si="69"/>
        <v/>
      </c>
      <c r="H237" s="314" t="str">
        <f t="shared" si="70"/>
        <v/>
      </c>
      <c r="I237" s="315" t="str">
        <f t="shared" si="86"/>
        <v/>
      </c>
      <c r="J237" s="316" t="str">
        <f t="shared" si="86"/>
        <v/>
      </c>
      <c r="K237" s="316" t="str">
        <f t="shared" si="86"/>
        <v/>
      </c>
      <c r="L237" s="317" t="str">
        <f t="shared" si="85"/>
        <v/>
      </c>
      <c r="M237" s="351"/>
      <c r="N237" s="318" t="str">
        <f t="shared" si="71"/>
        <v/>
      </c>
      <c r="O237" s="318" t="str">
        <f t="shared" si="72"/>
        <v/>
      </c>
      <c r="S237" s="314" t="str">
        <f t="shared" si="77"/>
        <v/>
      </c>
      <c r="T237" s="315" t="str">
        <f t="shared" si="81"/>
        <v/>
      </c>
      <c r="U237" s="316" t="str">
        <f t="shared" si="82"/>
        <v/>
      </c>
      <c r="V237" s="316" t="str">
        <f t="shared" si="83"/>
        <v/>
      </c>
      <c r="W237" s="317" t="str">
        <f t="shared" si="84"/>
        <v/>
      </c>
      <c r="Z237" s="320"/>
      <c r="AA237" s="321"/>
      <c r="AC237" s="322" t="str">
        <f t="shared" si="78"/>
        <v/>
      </c>
      <c r="AD237" s="322" t="str">
        <f t="shared" si="79"/>
        <v/>
      </c>
      <c r="AM237" s="321"/>
    </row>
    <row r="238" spans="1:39" x14ac:dyDescent="0.25">
      <c r="A238" t="str">
        <f t="shared" si="73"/>
        <v/>
      </c>
      <c r="B238" t="str">
        <f t="shared" si="74"/>
        <v/>
      </c>
      <c r="C238" s="323" t="str">
        <f t="shared" si="80"/>
        <v/>
      </c>
      <c r="D238" s="323" t="str">
        <f t="shared" si="75"/>
        <v/>
      </c>
      <c r="E238" s="323"/>
      <c r="F238" s="312" t="str">
        <f t="shared" si="76"/>
        <v/>
      </c>
      <c r="G238" s="313" t="str">
        <f t="shared" si="69"/>
        <v/>
      </c>
      <c r="H238" s="314" t="str">
        <f t="shared" si="70"/>
        <v/>
      </c>
      <c r="I238" s="315" t="str">
        <f t="shared" si="86"/>
        <v/>
      </c>
      <c r="J238" s="316" t="str">
        <f t="shared" si="86"/>
        <v/>
      </c>
      <c r="K238" s="316" t="str">
        <f t="shared" si="86"/>
        <v/>
      </c>
      <c r="L238" s="317" t="str">
        <f t="shared" si="85"/>
        <v/>
      </c>
      <c r="M238" s="351"/>
      <c r="N238" s="318" t="str">
        <f t="shared" si="71"/>
        <v/>
      </c>
      <c r="O238" s="318" t="str">
        <f t="shared" si="72"/>
        <v/>
      </c>
      <c r="S238" s="314" t="str">
        <f t="shared" si="77"/>
        <v/>
      </c>
      <c r="T238" s="315" t="str">
        <f t="shared" si="81"/>
        <v/>
      </c>
      <c r="U238" s="316" t="str">
        <f t="shared" si="82"/>
        <v/>
      </c>
      <c r="V238" s="316" t="str">
        <f t="shared" si="83"/>
        <v/>
      </c>
      <c r="W238" s="317" t="str">
        <f t="shared" si="84"/>
        <v/>
      </c>
      <c r="Z238" s="320"/>
      <c r="AA238" s="321"/>
      <c r="AC238" s="322" t="str">
        <f t="shared" si="78"/>
        <v/>
      </c>
      <c r="AD238" s="322" t="str">
        <f t="shared" si="79"/>
        <v/>
      </c>
      <c r="AM238" s="321"/>
    </row>
    <row r="239" spans="1:39" x14ac:dyDescent="0.25">
      <c r="A239" t="str">
        <f t="shared" si="73"/>
        <v/>
      </c>
      <c r="B239" t="str">
        <f t="shared" si="74"/>
        <v/>
      </c>
      <c r="C239" s="323" t="str">
        <f t="shared" si="80"/>
        <v/>
      </c>
      <c r="D239" s="323" t="str">
        <f t="shared" si="75"/>
        <v/>
      </c>
      <c r="E239" s="323"/>
      <c r="F239" s="312" t="str">
        <f t="shared" si="76"/>
        <v/>
      </c>
      <c r="G239" s="313" t="str">
        <f t="shared" si="69"/>
        <v/>
      </c>
      <c r="H239" s="314" t="str">
        <f t="shared" si="70"/>
        <v/>
      </c>
      <c r="I239" s="315" t="str">
        <f t="shared" si="86"/>
        <v/>
      </c>
      <c r="J239" s="316" t="str">
        <f t="shared" si="86"/>
        <v/>
      </c>
      <c r="K239" s="316" t="str">
        <f t="shared" si="86"/>
        <v/>
      </c>
      <c r="L239" s="317" t="str">
        <f t="shared" si="85"/>
        <v/>
      </c>
      <c r="M239" s="351"/>
      <c r="N239" s="318" t="str">
        <f t="shared" si="71"/>
        <v/>
      </c>
      <c r="O239" s="318" t="str">
        <f t="shared" si="72"/>
        <v/>
      </c>
      <c r="S239" s="314" t="str">
        <f t="shared" si="77"/>
        <v/>
      </c>
      <c r="T239" s="315" t="str">
        <f t="shared" si="81"/>
        <v/>
      </c>
      <c r="U239" s="316" t="str">
        <f t="shared" si="82"/>
        <v/>
      </c>
      <c r="V239" s="316" t="str">
        <f t="shared" si="83"/>
        <v/>
      </c>
      <c r="W239" s="317" t="str">
        <f t="shared" si="84"/>
        <v/>
      </c>
      <c r="Z239" s="320"/>
      <c r="AA239" s="321"/>
      <c r="AC239" s="322" t="str">
        <f t="shared" si="78"/>
        <v/>
      </c>
      <c r="AD239" s="322" t="str">
        <f t="shared" si="79"/>
        <v/>
      </c>
      <c r="AM239" s="321"/>
    </row>
    <row r="240" spans="1:39" x14ac:dyDescent="0.25">
      <c r="A240" t="str">
        <f t="shared" si="73"/>
        <v/>
      </c>
      <c r="B240" t="str">
        <f t="shared" si="74"/>
        <v/>
      </c>
      <c r="C240" s="323" t="str">
        <f t="shared" si="80"/>
        <v/>
      </c>
      <c r="D240" s="323" t="str">
        <f t="shared" si="75"/>
        <v/>
      </c>
      <c r="E240" s="323"/>
      <c r="F240" s="312" t="str">
        <f t="shared" si="76"/>
        <v/>
      </c>
      <c r="G240" s="313" t="str">
        <f t="shared" si="69"/>
        <v/>
      </c>
      <c r="H240" s="314" t="str">
        <f t="shared" si="70"/>
        <v/>
      </c>
      <c r="I240" s="315" t="str">
        <f t="shared" si="86"/>
        <v/>
      </c>
      <c r="J240" s="316" t="str">
        <f t="shared" si="86"/>
        <v/>
      </c>
      <c r="K240" s="316" t="str">
        <f t="shared" si="86"/>
        <v/>
      </c>
      <c r="L240" s="317" t="str">
        <f t="shared" si="85"/>
        <v/>
      </c>
      <c r="M240" s="351"/>
      <c r="N240" s="318" t="str">
        <f t="shared" si="71"/>
        <v/>
      </c>
      <c r="O240" s="318" t="str">
        <f t="shared" si="72"/>
        <v/>
      </c>
      <c r="S240" s="314" t="str">
        <f t="shared" si="77"/>
        <v/>
      </c>
      <c r="T240" s="315" t="str">
        <f t="shared" si="81"/>
        <v/>
      </c>
      <c r="U240" s="316" t="str">
        <f t="shared" si="82"/>
        <v/>
      </c>
      <c r="V240" s="316" t="str">
        <f t="shared" si="83"/>
        <v/>
      </c>
      <c r="W240" s="317" t="str">
        <f t="shared" si="84"/>
        <v/>
      </c>
      <c r="Z240" s="320"/>
      <c r="AA240" s="321"/>
      <c r="AC240" s="322" t="str">
        <f t="shared" si="78"/>
        <v/>
      </c>
      <c r="AD240" s="322" t="str">
        <f t="shared" si="79"/>
        <v/>
      </c>
      <c r="AM240" s="321"/>
    </row>
    <row r="241" spans="1:39" x14ac:dyDescent="0.25">
      <c r="A241" t="str">
        <f t="shared" si="73"/>
        <v/>
      </c>
      <c r="B241" t="str">
        <f t="shared" si="74"/>
        <v/>
      </c>
      <c r="C241" s="323" t="str">
        <f t="shared" si="80"/>
        <v/>
      </c>
      <c r="D241" s="323" t="str">
        <f t="shared" si="75"/>
        <v/>
      </c>
      <c r="E241" s="323"/>
      <c r="F241" s="312" t="str">
        <f t="shared" si="76"/>
        <v/>
      </c>
      <c r="G241" s="313" t="str">
        <f t="shared" si="69"/>
        <v/>
      </c>
      <c r="H241" s="314" t="str">
        <f t="shared" si="70"/>
        <v/>
      </c>
      <c r="I241" s="315" t="str">
        <f t="shared" si="86"/>
        <v/>
      </c>
      <c r="J241" s="316" t="str">
        <f t="shared" si="86"/>
        <v/>
      </c>
      <c r="K241" s="316" t="str">
        <f t="shared" si="86"/>
        <v/>
      </c>
      <c r="L241" s="317" t="str">
        <f t="shared" si="85"/>
        <v/>
      </c>
      <c r="M241" s="351"/>
      <c r="N241" s="318" t="str">
        <f t="shared" si="71"/>
        <v/>
      </c>
      <c r="O241" s="318" t="str">
        <f t="shared" si="72"/>
        <v/>
      </c>
      <c r="S241" s="314" t="str">
        <f t="shared" si="77"/>
        <v/>
      </c>
      <c r="T241" s="315" t="str">
        <f t="shared" si="81"/>
        <v/>
      </c>
      <c r="U241" s="316" t="str">
        <f t="shared" si="82"/>
        <v/>
      </c>
      <c r="V241" s="316" t="str">
        <f t="shared" si="83"/>
        <v/>
      </c>
      <c r="W241" s="317" t="str">
        <f t="shared" si="84"/>
        <v/>
      </c>
      <c r="Z241" s="320"/>
      <c r="AA241" s="321"/>
      <c r="AC241" s="322" t="str">
        <f t="shared" si="78"/>
        <v/>
      </c>
      <c r="AD241" s="322" t="str">
        <f t="shared" si="79"/>
        <v/>
      </c>
      <c r="AM241" s="321"/>
    </row>
    <row r="242" spans="1:39" x14ac:dyDescent="0.25">
      <c r="A242" t="str">
        <f t="shared" si="73"/>
        <v/>
      </c>
      <c r="B242" t="str">
        <f t="shared" si="74"/>
        <v/>
      </c>
      <c r="C242" s="323" t="str">
        <f t="shared" si="80"/>
        <v/>
      </c>
      <c r="D242" s="323" t="str">
        <f t="shared" si="75"/>
        <v/>
      </c>
      <c r="E242" s="323"/>
      <c r="F242" s="312" t="str">
        <f t="shared" si="76"/>
        <v/>
      </c>
      <c r="G242" s="313" t="str">
        <f t="shared" si="69"/>
        <v/>
      </c>
      <c r="H242" s="314" t="str">
        <f t="shared" si="70"/>
        <v/>
      </c>
      <c r="I242" s="315" t="str">
        <f t="shared" si="86"/>
        <v/>
      </c>
      <c r="J242" s="316" t="str">
        <f t="shared" si="86"/>
        <v/>
      </c>
      <c r="K242" s="316" t="str">
        <f t="shared" si="86"/>
        <v/>
      </c>
      <c r="L242" s="317" t="str">
        <f t="shared" si="85"/>
        <v/>
      </c>
      <c r="M242" s="351"/>
      <c r="N242" s="318" t="str">
        <f t="shared" si="71"/>
        <v/>
      </c>
      <c r="O242" s="318" t="str">
        <f t="shared" si="72"/>
        <v/>
      </c>
      <c r="S242" s="314" t="str">
        <f t="shared" si="77"/>
        <v/>
      </c>
      <c r="T242" s="315" t="str">
        <f t="shared" si="81"/>
        <v/>
      </c>
      <c r="U242" s="316" t="str">
        <f t="shared" si="82"/>
        <v/>
      </c>
      <c r="V242" s="316" t="str">
        <f t="shared" si="83"/>
        <v/>
      </c>
      <c r="W242" s="317" t="str">
        <f t="shared" si="84"/>
        <v/>
      </c>
      <c r="Z242" s="320"/>
      <c r="AA242" s="321"/>
      <c r="AC242" s="322" t="str">
        <f t="shared" si="78"/>
        <v/>
      </c>
      <c r="AD242" s="322" t="str">
        <f t="shared" si="79"/>
        <v/>
      </c>
      <c r="AM242" s="321"/>
    </row>
    <row r="243" spans="1:39" x14ac:dyDescent="0.25">
      <c r="A243" t="str">
        <f t="shared" si="73"/>
        <v/>
      </c>
      <c r="B243" t="str">
        <f t="shared" si="74"/>
        <v/>
      </c>
      <c r="C243" s="323" t="str">
        <f t="shared" si="80"/>
        <v/>
      </c>
      <c r="D243" s="323" t="str">
        <f t="shared" si="75"/>
        <v/>
      </c>
      <c r="E243" s="323"/>
      <c r="F243" s="312" t="str">
        <f t="shared" si="76"/>
        <v/>
      </c>
      <c r="G243" s="313" t="str">
        <f t="shared" si="69"/>
        <v/>
      </c>
      <c r="H243" s="314" t="str">
        <f t="shared" si="70"/>
        <v/>
      </c>
      <c r="I243" s="315" t="str">
        <f t="shared" si="86"/>
        <v/>
      </c>
      <c r="J243" s="316" t="str">
        <f t="shared" si="86"/>
        <v/>
      </c>
      <c r="K243" s="316" t="str">
        <f t="shared" si="86"/>
        <v/>
      </c>
      <c r="L243" s="317" t="str">
        <f t="shared" si="85"/>
        <v/>
      </c>
      <c r="M243" s="351"/>
      <c r="N243" s="318" t="str">
        <f t="shared" si="71"/>
        <v/>
      </c>
      <c r="O243" s="318" t="str">
        <f t="shared" si="72"/>
        <v/>
      </c>
      <c r="S243" s="314" t="str">
        <f t="shared" si="77"/>
        <v/>
      </c>
      <c r="T243" s="315" t="str">
        <f t="shared" si="81"/>
        <v/>
      </c>
      <c r="U243" s="316" t="str">
        <f t="shared" si="82"/>
        <v/>
      </c>
      <c r="V243" s="316" t="str">
        <f t="shared" si="83"/>
        <v/>
      </c>
      <c r="W243" s="317" t="str">
        <f t="shared" si="84"/>
        <v/>
      </c>
      <c r="Z243" s="320"/>
      <c r="AA243" s="321"/>
      <c r="AC243" s="322" t="str">
        <f t="shared" si="78"/>
        <v/>
      </c>
      <c r="AD243" s="322" t="str">
        <f t="shared" si="79"/>
        <v/>
      </c>
      <c r="AM243" s="321"/>
    </row>
    <row r="244" spans="1:39" x14ac:dyDescent="0.25">
      <c r="A244" t="str">
        <f t="shared" si="73"/>
        <v/>
      </c>
      <c r="B244" t="str">
        <f t="shared" si="74"/>
        <v/>
      </c>
      <c r="C244" s="323" t="str">
        <f t="shared" si="80"/>
        <v/>
      </c>
      <c r="D244" s="323" t="str">
        <f t="shared" si="75"/>
        <v/>
      </c>
      <c r="E244" s="323"/>
      <c r="F244" s="312" t="str">
        <f t="shared" si="76"/>
        <v/>
      </c>
      <c r="G244" s="313" t="str">
        <f t="shared" si="69"/>
        <v/>
      </c>
      <c r="H244" s="314" t="str">
        <f t="shared" si="70"/>
        <v/>
      </c>
      <c r="I244" s="315" t="str">
        <f t="shared" si="86"/>
        <v/>
      </c>
      <c r="J244" s="316" t="str">
        <f t="shared" si="86"/>
        <v/>
      </c>
      <c r="K244" s="316" t="str">
        <f t="shared" si="86"/>
        <v/>
      </c>
      <c r="L244" s="317" t="str">
        <f t="shared" si="85"/>
        <v/>
      </c>
      <c r="M244" s="351"/>
      <c r="N244" s="318" t="str">
        <f t="shared" si="71"/>
        <v/>
      </c>
      <c r="O244" s="318" t="str">
        <f t="shared" si="72"/>
        <v/>
      </c>
      <c r="S244" s="314" t="str">
        <f t="shared" si="77"/>
        <v/>
      </c>
      <c r="T244" s="315" t="str">
        <f t="shared" si="81"/>
        <v/>
      </c>
      <c r="U244" s="316" t="str">
        <f t="shared" si="82"/>
        <v/>
      </c>
      <c r="V244" s="316" t="str">
        <f t="shared" si="83"/>
        <v/>
      </c>
      <c r="W244" s="317" t="str">
        <f t="shared" si="84"/>
        <v/>
      </c>
      <c r="Z244" s="320"/>
      <c r="AA244" s="321"/>
      <c r="AC244" s="322" t="str">
        <f t="shared" si="78"/>
        <v/>
      </c>
      <c r="AD244" s="322" t="str">
        <f t="shared" si="79"/>
        <v/>
      </c>
      <c r="AM244" s="321"/>
    </row>
    <row r="245" spans="1:39" x14ac:dyDescent="0.25">
      <c r="A245" t="str">
        <f t="shared" si="73"/>
        <v/>
      </c>
      <c r="B245" t="str">
        <f t="shared" si="74"/>
        <v/>
      </c>
      <c r="C245" s="323" t="str">
        <f t="shared" si="80"/>
        <v/>
      </c>
      <c r="D245" s="323" t="str">
        <f t="shared" si="75"/>
        <v/>
      </c>
      <c r="E245" s="323"/>
      <c r="F245" s="312" t="str">
        <f t="shared" si="76"/>
        <v/>
      </c>
      <c r="G245" s="313" t="str">
        <f t="shared" si="69"/>
        <v/>
      </c>
      <c r="H245" s="314" t="str">
        <f t="shared" si="70"/>
        <v/>
      </c>
      <c r="I245" s="315" t="str">
        <f t="shared" si="86"/>
        <v/>
      </c>
      <c r="J245" s="316" t="str">
        <f t="shared" si="86"/>
        <v/>
      </c>
      <c r="K245" s="316" t="str">
        <f t="shared" si="86"/>
        <v/>
      </c>
      <c r="L245" s="317" t="str">
        <f t="shared" si="85"/>
        <v/>
      </c>
      <c r="M245" s="351"/>
      <c r="N245" s="318" t="str">
        <f t="shared" si="71"/>
        <v/>
      </c>
      <c r="O245" s="318" t="str">
        <f t="shared" si="72"/>
        <v/>
      </c>
      <c r="S245" s="314" t="str">
        <f t="shared" si="77"/>
        <v/>
      </c>
      <c r="T245" s="315" t="str">
        <f t="shared" si="81"/>
        <v/>
      </c>
      <c r="U245" s="316" t="str">
        <f t="shared" si="82"/>
        <v/>
      </c>
      <c r="V245" s="316" t="str">
        <f t="shared" si="83"/>
        <v/>
      </c>
      <c r="W245" s="317" t="str">
        <f t="shared" si="84"/>
        <v/>
      </c>
      <c r="Z245" s="320"/>
      <c r="AA245" s="321"/>
      <c r="AC245" s="322" t="str">
        <f t="shared" si="78"/>
        <v/>
      </c>
      <c r="AD245" s="322" t="str">
        <f t="shared" si="79"/>
        <v/>
      </c>
      <c r="AM245" s="321"/>
    </row>
    <row r="246" spans="1:39" x14ac:dyDescent="0.25">
      <c r="A246" t="str">
        <f t="shared" si="73"/>
        <v/>
      </c>
      <c r="B246" t="str">
        <f t="shared" si="74"/>
        <v/>
      </c>
      <c r="C246" s="323" t="str">
        <f t="shared" si="80"/>
        <v/>
      </c>
      <c r="D246" s="323" t="str">
        <f t="shared" si="75"/>
        <v/>
      </c>
      <c r="E246" s="323"/>
      <c r="F246" s="312" t="str">
        <f t="shared" si="76"/>
        <v/>
      </c>
      <c r="G246" s="313" t="str">
        <f t="shared" si="69"/>
        <v/>
      </c>
      <c r="H246" s="314" t="str">
        <f t="shared" si="70"/>
        <v/>
      </c>
      <c r="I246" s="315" t="str">
        <f t="shared" si="86"/>
        <v/>
      </c>
      <c r="J246" s="316" t="str">
        <f t="shared" si="86"/>
        <v/>
      </c>
      <c r="K246" s="316" t="str">
        <f t="shared" si="86"/>
        <v/>
      </c>
      <c r="L246" s="317" t="str">
        <f t="shared" si="85"/>
        <v/>
      </c>
      <c r="M246" s="351"/>
      <c r="N246" s="318" t="str">
        <f t="shared" si="71"/>
        <v/>
      </c>
      <c r="O246" s="318" t="str">
        <f t="shared" si="72"/>
        <v/>
      </c>
      <c r="S246" s="314" t="str">
        <f t="shared" si="77"/>
        <v/>
      </c>
      <c r="T246" s="315" t="str">
        <f t="shared" si="81"/>
        <v/>
      </c>
      <c r="U246" s="316" t="str">
        <f t="shared" si="82"/>
        <v/>
      </c>
      <c r="V246" s="316" t="str">
        <f t="shared" si="83"/>
        <v/>
      </c>
      <c r="W246" s="317" t="str">
        <f t="shared" si="84"/>
        <v/>
      </c>
      <c r="Z246" s="320"/>
      <c r="AA246" s="321"/>
      <c r="AC246" s="322" t="str">
        <f t="shared" si="78"/>
        <v/>
      </c>
      <c r="AD246" s="322" t="str">
        <f t="shared" si="79"/>
        <v/>
      </c>
      <c r="AM246" s="321"/>
    </row>
    <row r="247" spans="1:39" x14ac:dyDescent="0.25">
      <c r="A247" t="str">
        <f t="shared" si="73"/>
        <v/>
      </c>
      <c r="B247" t="str">
        <f t="shared" si="74"/>
        <v/>
      </c>
      <c r="C247" s="323" t="str">
        <f t="shared" si="80"/>
        <v/>
      </c>
      <c r="D247" s="323" t="str">
        <f t="shared" si="75"/>
        <v/>
      </c>
      <c r="E247" s="323"/>
      <c r="F247" s="312" t="str">
        <f t="shared" si="76"/>
        <v/>
      </c>
      <c r="G247" s="313" t="str">
        <f t="shared" si="69"/>
        <v/>
      </c>
      <c r="H247" s="314" t="str">
        <f t="shared" si="70"/>
        <v/>
      </c>
      <c r="I247" s="315" t="str">
        <f t="shared" si="86"/>
        <v/>
      </c>
      <c r="J247" s="316" t="str">
        <f t="shared" si="86"/>
        <v/>
      </c>
      <c r="K247" s="316" t="str">
        <f t="shared" si="86"/>
        <v/>
      </c>
      <c r="L247" s="317" t="str">
        <f t="shared" si="85"/>
        <v/>
      </c>
      <c r="M247" s="351"/>
      <c r="N247" s="318" t="str">
        <f t="shared" si="71"/>
        <v/>
      </c>
      <c r="O247" s="318" t="str">
        <f t="shared" si="72"/>
        <v/>
      </c>
      <c r="S247" s="314" t="str">
        <f t="shared" si="77"/>
        <v/>
      </c>
      <c r="T247" s="315" t="str">
        <f t="shared" si="81"/>
        <v/>
      </c>
      <c r="U247" s="316" t="str">
        <f t="shared" si="82"/>
        <v/>
      </c>
      <c r="V247" s="316" t="str">
        <f t="shared" si="83"/>
        <v/>
      </c>
      <c r="W247" s="317" t="str">
        <f t="shared" ref="W247:W278" si="87">IFERROR(IF($G247="Nil","Nil",IF(MROUND($G247*L$5,0.5)&lt;=$G247*L$5,MROUND($G247*L$5,0.5),MROUND($G247*L$5,0.5)-0.5)),"")</f>
        <v/>
      </c>
      <c r="Z247" s="320"/>
      <c r="AA247" s="321"/>
      <c r="AC247" s="322" t="str">
        <f t="shared" si="78"/>
        <v/>
      </c>
      <c r="AD247" s="322" t="str">
        <f t="shared" si="79"/>
        <v/>
      </c>
      <c r="AM247" s="321"/>
    </row>
    <row r="248" spans="1:39" x14ac:dyDescent="0.25">
      <c r="A248" t="str">
        <f t="shared" si="73"/>
        <v/>
      </c>
      <c r="B248" t="str">
        <f t="shared" si="74"/>
        <v/>
      </c>
      <c r="C248" s="323" t="str">
        <f t="shared" si="80"/>
        <v/>
      </c>
      <c r="D248" s="323" t="str">
        <f t="shared" si="75"/>
        <v/>
      </c>
      <c r="E248" s="323"/>
      <c r="F248" s="312" t="str">
        <f t="shared" si="76"/>
        <v/>
      </c>
      <c r="G248" s="313" t="str">
        <f t="shared" si="69"/>
        <v/>
      </c>
      <c r="H248" s="314" t="str">
        <f t="shared" si="70"/>
        <v/>
      </c>
      <c r="I248" s="315" t="str">
        <f t="shared" si="86"/>
        <v/>
      </c>
      <c r="J248" s="316" t="str">
        <f t="shared" si="86"/>
        <v/>
      </c>
      <c r="K248" s="316" t="str">
        <f t="shared" si="86"/>
        <v/>
      </c>
      <c r="L248" s="317" t="str">
        <f t="shared" si="85"/>
        <v/>
      </c>
      <c r="M248" s="351"/>
      <c r="N248" s="318" t="str">
        <f t="shared" si="71"/>
        <v/>
      </c>
      <c r="O248" s="318" t="str">
        <f t="shared" si="72"/>
        <v/>
      </c>
      <c r="S248" s="314" t="str">
        <f t="shared" si="77"/>
        <v/>
      </c>
      <c r="T248" s="315" t="str">
        <f t="shared" si="81"/>
        <v/>
      </c>
      <c r="U248" s="316" t="str">
        <f t="shared" si="82"/>
        <v/>
      </c>
      <c r="V248" s="316" t="str">
        <f t="shared" si="83"/>
        <v/>
      </c>
      <c r="W248" s="317" t="str">
        <f t="shared" si="87"/>
        <v/>
      </c>
      <c r="Z248" s="320"/>
      <c r="AA248" s="321"/>
      <c r="AC248" s="322" t="str">
        <f t="shared" si="78"/>
        <v/>
      </c>
      <c r="AD248" s="322" t="str">
        <f t="shared" si="79"/>
        <v/>
      </c>
      <c r="AM248" s="321"/>
    </row>
    <row r="249" spans="1:39" x14ac:dyDescent="0.25">
      <c r="A249" t="str">
        <f t="shared" si="73"/>
        <v/>
      </c>
      <c r="B249" t="str">
        <f t="shared" si="74"/>
        <v/>
      </c>
      <c r="C249" s="323" t="str">
        <f t="shared" si="80"/>
        <v/>
      </c>
      <c r="D249" s="323" t="str">
        <f t="shared" si="75"/>
        <v/>
      </c>
      <c r="E249" s="323"/>
      <c r="F249" s="312" t="str">
        <f t="shared" si="76"/>
        <v/>
      </c>
      <c r="G249" s="313" t="str">
        <f t="shared" si="69"/>
        <v/>
      </c>
      <c r="H249" s="314" t="str">
        <f t="shared" si="70"/>
        <v/>
      </c>
      <c r="I249" s="315" t="str">
        <f t="shared" si="86"/>
        <v/>
      </c>
      <c r="J249" s="316" t="str">
        <f t="shared" si="86"/>
        <v/>
      </c>
      <c r="K249" s="316" t="str">
        <f t="shared" si="86"/>
        <v/>
      </c>
      <c r="L249" s="317" t="str">
        <f t="shared" si="85"/>
        <v/>
      </c>
      <c r="M249" s="351"/>
      <c r="N249" s="318" t="str">
        <f t="shared" si="71"/>
        <v/>
      </c>
      <c r="O249" s="318" t="str">
        <f t="shared" si="72"/>
        <v/>
      </c>
      <c r="S249" s="314" t="str">
        <f t="shared" si="77"/>
        <v/>
      </c>
      <c r="T249" s="315" t="str">
        <f t="shared" si="81"/>
        <v/>
      </c>
      <c r="U249" s="316" t="str">
        <f t="shared" si="82"/>
        <v/>
      </c>
      <c r="V249" s="316" t="str">
        <f t="shared" si="83"/>
        <v/>
      </c>
      <c r="W249" s="317" t="str">
        <f t="shared" si="87"/>
        <v/>
      </c>
      <c r="Z249" s="320"/>
      <c r="AA249" s="321"/>
      <c r="AC249" s="322" t="str">
        <f t="shared" si="78"/>
        <v/>
      </c>
      <c r="AD249" s="322" t="str">
        <f t="shared" si="79"/>
        <v/>
      </c>
      <c r="AM249" s="321"/>
    </row>
    <row r="250" spans="1:39" x14ac:dyDescent="0.25">
      <c r="A250" t="str">
        <f t="shared" si="73"/>
        <v/>
      </c>
      <c r="B250" t="str">
        <f t="shared" si="74"/>
        <v/>
      </c>
      <c r="C250" s="323" t="str">
        <f t="shared" si="80"/>
        <v/>
      </c>
      <c r="D250" s="323" t="str">
        <f t="shared" si="75"/>
        <v/>
      </c>
      <c r="E250" s="323"/>
      <c r="F250" s="312" t="str">
        <f t="shared" si="76"/>
        <v/>
      </c>
      <c r="G250" s="313" t="str">
        <f t="shared" si="69"/>
        <v/>
      </c>
      <c r="H250" s="314" t="str">
        <f t="shared" si="70"/>
        <v/>
      </c>
      <c r="I250" s="315" t="str">
        <f t="shared" si="86"/>
        <v/>
      </c>
      <c r="J250" s="316" t="str">
        <f t="shared" si="86"/>
        <v/>
      </c>
      <c r="K250" s="316" t="str">
        <f t="shared" si="86"/>
        <v/>
      </c>
      <c r="L250" s="317" t="str">
        <f t="shared" si="85"/>
        <v/>
      </c>
      <c r="M250" s="351"/>
      <c r="N250" s="318" t="str">
        <f t="shared" si="71"/>
        <v/>
      </c>
      <c r="O250" s="318" t="str">
        <f t="shared" si="72"/>
        <v/>
      </c>
      <c r="S250" s="314" t="str">
        <f t="shared" si="77"/>
        <v/>
      </c>
      <c r="T250" s="315" t="str">
        <f t="shared" si="81"/>
        <v/>
      </c>
      <c r="U250" s="316" t="str">
        <f t="shared" si="82"/>
        <v/>
      </c>
      <c r="V250" s="316" t="str">
        <f t="shared" si="83"/>
        <v/>
      </c>
      <c r="W250" s="317" t="str">
        <f t="shared" si="87"/>
        <v/>
      </c>
      <c r="Z250" s="320"/>
      <c r="AA250" s="321"/>
      <c r="AC250" s="322" t="str">
        <f t="shared" si="78"/>
        <v/>
      </c>
      <c r="AD250" s="322" t="str">
        <f t="shared" si="79"/>
        <v/>
      </c>
      <c r="AM250" s="321"/>
    </row>
    <row r="251" spans="1:39" x14ac:dyDescent="0.25">
      <c r="A251" t="str">
        <f t="shared" si="73"/>
        <v/>
      </c>
      <c r="B251" t="str">
        <f t="shared" si="74"/>
        <v/>
      </c>
      <c r="C251" s="323" t="str">
        <f t="shared" si="80"/>
        <v/>
      </c>
      <c r="D251" s="323" t="str">
        <f t="shared" si="75"/>
        <v/>
      </c>
      <c r="E251" s="323"/>
      <c r="F251" s="312" t="str">
        <f t="shared" si="76"/>
        <v/>
      </c>
      <c r="G251" s="313" t="str">
        <f t="shared" si="69"/>
        <v/>
      </c>
      <c r="H251" s="314" t="str">
        <f t="shared" si="70"/>
        <v/>
      </c>
      <c r="I251" s="315" t="str">
        <f t="shared" si="86"/>
        <v/>
      </c>
      <c r="J251" s="316" t="str">
        <f t="shared" si="86"/>
        <v/>
      </c>
      <c r="K251" s="316" t="str">
        <f t="shared" si="86"/>
        <v/>
      </c>
      <c r="L251" s="317" t="str">
        <f t="shared" si="85"/>
        <v/>
      </c>
      <c r="M251" s="351"/>
      <c r="N251" s="318" t="str">
        <f t="shared" si="71"/>
        <v/>
      </c>
      <c r="O251" s="318" t="str">
        <f t="shared" si="72"/>
        <v/>
      </c>
      <c r="S251" s="314" t="str">
        <f t="shared" si="77"/>
        <v/>
      </c>
      <c r="T251" s="315" t="str">
        <f t="shared" si="81"/>
        <v/>
      </c>
      <c r="U251" s="316" t="str">
        <f t="shared" si="82"/>
        <v/>
      </c>
      <c r="V251" s="316" t="str">
        <f t="shared" si="83"/>
        <v/>
      </c>
      <c r="W251" s="317" t="str">
        <f t="shared" si="87"/>
        <v/>
      </c>
      <c r="Z251" s="320"/>
      <c r="AA251" s="321"/>
      <c r="AC251" s="322" t="str">
        <f t="shared" si="78"/>
        <v/>
      </c>
      <c r="AD251" s="322" t="str">
        <f t="shared" si="79"/>
        <v/>
      </c>
      <c r="AM251" s="321"/>
    </row>
    <row r="252" spans="1:39" x14ac:dyDescent="0.25">
      <c r="A252" t="str">
        <f t="shared" si="73"/>
        <v/>
      </c>
      <c r="B252" t="str">
        <f t="shared" si="74"/>
        <v/>
      </c>
      <c r="C252" s="323" t="str">
        <f t="shared" si="80"/>
        <v/>
      </c>
      <c r="D252" s="323" t="str">
        <f t="shared" si="75"/>
        <v/>
      </c>
      <c r="E252" s="323"/>
      <c r="F252" s="312" t="str">
        <f t="shared" si="76"/>
        <v/>
      </c>
      <c r="G252" s="313" t="str">
        <f t="shared" si="69"/>
        <v/>
      </c>
      <c r="H252" s="314" t="str">
        <f t="shared" si="70"/>
        <v/>
      </c>
      <c r="I252" s="315" t="str">
        <f t="shared" si="86"/>
        <v/>
      </c>
      <c r="J252" s="316" t="str">
        <f t="shared" si="86"/>
        <v/>
      </c>
      <c r="K252" s="316" t="str">
        <f t="shared" si="86"/>
        <v/>
      </c>
      <c r="L252" s="317" t="str">
        <f t="shared" si="85"/>
        <v/>
      </c>
      <c r="M252" s="351"/>
      <c r="N252" s="318" t="str">
        <f t="shared" si="71"/>
        <v/>
      </c>
      <c r="O252" s="318" t="str">
        <f t="shared" si="72"/>
        <v/>
      </c>
      <c r="S252" s="314" t="str">
        <f t="shared" si="77"/>
        <v/>
      </c>
      <c r="T252" s="315" t="str">
        <f t="shared" si="81"/>
        <v/>
      </c>
      <c r="U252" s="316" t="str">
        <f t="shared" si="82"/>
        <v/>
      </c>
      <c r="V252" s="316" t="str">
        <f t="shared" si="83"/>
        <v/>
      </c>
      <c r="W252" s="317" t="str">
        <f t="shared" si="87"/>
        <v/>
      </c>
      <c r="Z252" s="320"/>
      <c r="AA252" s="321"/>
      <c r="AC252" s="322" t="str">
        <f t="shared" si="78"/>
        <v/>
      </c>
      <c r="AD252" s="322" t="str">
        <f t="shared" si="79"/>
        <v/>
      </c>
      <c r="AM252" s="321"/>
    </row>
    <row r="253" spans="1:39" x14ac:dyDescent="0.25">
      <c r="A253" t="str">
        <f t="shared" si="73"/>
        <v/>
      </c>
      <c r="B253" t="str">
        <f t="shared" si="74"/>
        <v/>
      </c>
      <c r="C253" s="323" t="str">
        <f t="shared" si="80"/>
        <v/>
      </c>
      <c r="D253" s="323" t="str">
        <f t="shared" si="75"/>
        <v/>
      </c>
      <c r="E253" s="323"/>
      <c r="F253" s="312" t="str">
        <f t="shared" si="76"/>
        <v/>
      </c>
      <c r="G253" s="313" t="str">
        <f t="shared" si="69"/>
        <v/>
      </c>
      <c r="H253" s="314" t="str">
        <f t="shared" si="70"/>
        <v/>
      </c>
      <c r="I253" s="315" t="str">
        <f t="shared" si="86"/>
        <v/>
      </c>
      <c r="J253" s="316" t="str">
        <f t="shared" si="86"/>
        <v/>
      </c>
      <c r="K253" s="316" t="str">
        <f t="shared" si="86"/>
        <v/>
      </c>
      <c r="L253" s="317" t="str">
        <f t="shared" si="85"/>
        <v/>
      </c>
      <c r="M253" s="351"/>
      <c r="N253" s="318" t="str">
        <f t="shared" si="71"/>
        <v/>
      </c>
      <c r="O253" s="318" t="str">
        <f t="shared" si="72"/>
        <v/>
      </c>
      <c r="S253" s="314" t="str">
        <f t="shared" si="77"/>
        <v/>
      </c>
      <c r="T253" s="315" t="str">
        <f t="shared" si="81"/>
        <v/>
      </c>
      <c r="U253" s="316" t="str">
        <f t="shared" si="82"/>
        <v/>
      </c>
      <c r="V253" s="316" t="str">
        <f t="shared" si="83"/>
        <v/>
      </c>
      <c r="W253" s="317" t="str">
        <f t="shared" si="87"/>
        <v/>
      </c>
      <c r="Z253" s="320"/>
      <c r="AA253" s="321"/>
      <c r="AC253" s="322" t="str">
        <f t="shared" si="78"/>
        <v/>
      </c>
      <c r="AD253" s="322" t="str">
        <f t="shared" si="79"/>
        <v/>
      </c>
      <c r="AM253" s="321"/>
    </row>
    <row r="254" spans="1:39" x14ac:dyDescent="0.25">
      <c r="A254" t="str">
        <f t="shared" si="73"/>
        <v/>
      </c>
      <c r="B254" t="str">
        <f t="shared" si="74"/>
        <v/>
      </c>
      <c r="C254" s="323" t="str">
        <f t="shared" si="80"/>
        <v/>
      </c>
      <c r="D254" s="323" t="str">
        <f t="shared" si="75"/>
        <v/>
      </c>
      <c r="E254" s="323"/>
      <c r="F254" s="312" t="str">
        <f t="shared" si="76"/>
        <v/>
      </c>
      <c r="G254" s="313" t="str">
        <f t="shared" si="69"/>
        <v/>
      </c>
      <c r="H254" s="314" t="str">
        <f t="shared" si="70"/>
        <v/>
      </c>
      <c r="I254" s="315" t="str">
        <f t="shared" si="86"/>
        <v/>
      </c>
      <c r="J254" s="316" t="str">
        <f t="shared" si="86"/>
        <v/>
      </c>
      <c r="K254" s="316" t="str">
        <f t="shared" si="86"/>
        <v/>
      </c>
      <c r="L254" s="317" t="str">
        <f t="shared" si="85"/>
        <v/>
      </c>
      <c r="M254" s="351"/>
      <c r="N254" s="318" t="str">
        <f t="shared" si="71"/>
        <v/>
      </c>
      <c r="O254" s="318" t="str">
        <f t="shared" si="72"/>
        <v/>
      </c>
      <c r="S254" s="314" t="str">
        <f t="shared" si="77"/>
        <v/>
      </c>
      <c r="T254" s="315" t="str">
        <f t="shared" si="81"/>
        <v/>
      </c>
      <c r="U254" s="316" t="str">
        <f t="shared" si="82"/>
        <v/>
      </c>
      <c r="V254" s="316" t="str">
        <f t="shared" si="83"/>
        <v/>
      </c>
      <c r="W254" s="317" t="str">
        <f t="shared" si="87"/>
        <v/>
      </c>
      <c r="Z254" s="320"/>
      <c r="AA254" s="321"/>
      <c r="AC254" s="322" t="str">
        <f t="shared" si="78"/>
        <v/>
      </c>
      <c r="AD254" s="322" t="str">
        <f t="shared" si="79"/>
        <v/>
      </c>
      <c r="AM254" s="321"/>
    </row>
    <row r="255" spans="1:39" x14ac:dyDescent="0.25">
      <c r="A255" t="str">
        <f t="shared" si="73"/>
        <v/>
      </c>
      <c r="B255" t="str">
        <f t="shared" si="74"/>
        <v/>
      </c>
      <c r="C255" s="323" t="str">
        <f t="shared" si="80"/>
        <v/>
      </c>
      <c r="D255" s="323" t="str">
        <f t="shared" si="75"/>
        <v/>
      </c>
      <c r="E255" s="323"/>
      <c r="F255" s="312" t="str">
        <f t="shared" si="76"/>
        <v/>
      </c>
      <c r="G255" s="313" t="str">
        <f t="shared" si="69"/>
        <v/>
      </c>
      <c r="H255" s="314" t="str">
        <f t="shared" si="70"/>
        <v/>
      </c>
      <c r="I255" s="315" t="str">
        <f t="shared" si="86"/>
        <v/>
      </c>
      <c r="J255" s="316" t="str">
        <f t="shared" si="86"/>
        <v/>
      </c>
      <c r="K255" s="316" t="str">
        <f t="shared" si="86"/>
        <v/>
      </c>
      <c r="L255" s="317" t="str">
        <f t="shared" si="85"/>
        <v/>
      </c>
      <c r="M255" s="351"/>
      <c r="N255" s="318" t="str">
        <f t="shared" si="71"/>
        <v/>
      </c>
      <c r="O255" s="318" t="str">
        <f t="shared" si="72"/>
        <v/>
      </c>
      <c r="S255" s="314" t="str">
        <f t="shared" si="77"/>
        <v/>
      </c>
      <c r="T255" s="315" t="str">
        <f t="shared" si="81"/>
        <v/>
      </c>
      <c r="U255" s="316" t="str">
        <f t="shared" si="82"/>
        <v/>
      </c>
      <c r="V255" s="316" t="str">
        <f t="shared" si="83"/>
        <v/>
      </c>
      <c r="W255" s="317" t="str">
        <f t="shared" si="87"/>
        <v/>
      </c>
      <c r="Z255" s="320"/>
      <c r="AA255" s="321"/>
      <c r="AC255" s="322" t="str">
        <f t="shared" si="78"/>
        <v/>
      </c>
      <c r="AD255" s="322" t="str">
        <f t="shared" si="79"/>
        <v/>
      </c>
      <c r="AM255" s="321"/>
    </row>
    <row r="256" spans="1:39" x14ac:dyDescent="0.25">
      <c r="A256" t="str">
        <f t="shared" si="73"/>
        <v/>
      </c>
      <c r="B256" t="str">
        <f t="shared" si="74"/>
        <v/>
      </c>
      <c r="C256" s="323" t="str">
        <f t="shared" si="80"/>
        <v/>
      </c>
      <c r="D256" s="323" t="str">
        <f t="shared" si="75"/>
        <v/>
      </c>
      <c r="E256" s="323"/>
      <c r="F256" s="312" t="str">
        <f t="shared" si="76"/>
        <v/>
      </c>
      <c r="G256" s="313" t="str">
        <f t="shared" si="69"/>
        <v/>
      </c>
      <c r="H256" s="314" t="str">
        <f t="shared" si="70"/>
        <v/>
      </c>
      <c r="I256" s="315" t="str">
        <f t="shared" si="86"/>
        <v/>
      </c>
      <c r="J256" s="316" t="str">
        <f t="shared" si="86"/>
        <v/>
      </c>
      <c r="K256" s="316" t="str">
        <f t="shared" si="86"/>
        <v/>
      </c>
      <c r="L256" s="317" t="str">
        <f t="shared" si="85"/>
        <v/>
      </c>
      <c r="M256" s="351"/>
      <c r="N256" s="318" t="str">
        <f t="shared" si="71"/>
        <v/>
      </c>
      <c r="O256" s="318" t="str">
        <f t="shared" si="72"/>
        <v/>
      </c>
      <c r="S256" s="314" t="str">
        <f t="shared" si="77"/>
        <v/>
      </c>
      <c r="T256" s="315" t="str">
        <f t="shared" si="81"/>
        <v/>
      </c>
      <c r="U256" s="316" t="str">
        <f t="shared" si="82"/>
        <v/>
      </c>
      <c r="V256" s="316" t="str">
        <f t="shared" si="83"/>
        <v/>
      </c>
      <c r="W256" s="317" t="str">
        <f t="shared" si="87"/>
        <v/>
      </c>
      <c r="Z256" s="320"/>
      <c r="AA256" s="321"/>
      <c r="AC256" s="322" t="str">
        <f t="shared" si="78"/>
        <v/>
      </c>
      <c r="AD256" s="322" t="str">
        <f t="shared" si="79"/>
        <v/>
      </c>
      <c r="AM256" s="321"/>
    </row>
    <row r="257" spans="1:39" x14ac:dyDescent="0.25">
      <c r="A257" t="str">
        <f t="shared" si="73"/>
        <v/>
      </c>
      <c r="B257" t="str">
        <f t="shared" si="74"/>
        <v/>
      </c>
      <c r="C257" s="323" t="str">
        <f t="shared" si="80"/>
        <v/>
      </c>
      <c r="D257" s="323" t="str">
        <f t="shared" si="75"/>
        <v/>
      </c>
      <c r="E257" s="323"/>
      <c r="F257" s="312" t="str">
        <f t="shared" si="76"/>
        <v/>
      </c>
      <c r="G257" s="313" t="str">
        <f t="shared" si="69"/>
        <v/>
      </c>
      <c r="H257" s="314" t="str">
        <f t="shared" si="70"/>
        <v/>
      </c>
      <c r="I257" s="315" t="str">
        <f t="shared" si="86"/>
        <v/>
      </c>
      <c r="J257" s="316" t="str">
        <f t="shared" si="86"/>
        <v/>
      </c>
      <c r="K257" s="316" t="str">
        <f t="shared" si="86"/>
        <v/>
      </c>
      <c r="L257" s="317" t="str">
        <f t="shared" si="85"/>
        <v/>
      </c>
      <c r="M257" s="351"/>
      <c r="N257" s="318" t="str">
        <f t="shared" si="71"/>
        <v/>
      </c>
      <c r="O257" s="318" t="str">
        <f t="shared" si="72"/>
        <v/>
      </c>
      <c r="S257" s="314" t="str">
        <f t="shared" si="77"/>
        <v/>
      </c>
      <c r="T257" s="315" t="str">
        <f t="shared" si="81"/>
        <v/>
      </c>
      <c r="U257" s="316" t="str">
        <f t="shared" si="82"/>
        <v/>
      </c>
      <c r="V257" s="316" t="str">
        <f t="shared" si="83"/>
        <v/>
      </c>
      <c r="W257" s="317" t="str">
        <f t="shared" si="87"/>
        <v/>
      </c>
      <c r="Z257" s="320"/>
      <c r="AA257" s="321"/>
      <c r="AC257" s="322" t="str">
        <f t="shared" si="78"/>
        <v/>
      </c>
      <c r="AD257" s="322" t="str">
        <f t="shared" si="79"/>
        <v/>
      </c>
      <c r="AM257" s="321"/>
    </row>
    <row r="258" spans="1:39" x14ac:dyDescent="0.25">
      <c r="A258" t="str">
        <f t="shared" si="73"/>
        <v/>
      </c>
      <c r="B258" t="str">
        <f t="shared" si="74"/>
        <v/>
      </c>
      <c r="C258" s="323" t="str">
        <f t="shared" si="80"/>
        <v/>
      </c>
      <c r="D258" s="323" t="str">
        <f t="shared" si="75"/>
        <v/>
      </c>
      <c r="E258" s="323"/>
      <c r="F258" s="312" t="str">
        <f t="shared" si="76"/>
        <v/>
      </c>
      <c r="G258" s="313" t="str">
        <f t="shared" si="69"/>
        <v/>
      </c>
      <c r="H258" s="314" t="str">
        <f t="shared" si="70"/>
        <v/>
      </c>
      <c r="I258" s="315" t="str">
        <f t="shared" si="86"/>
        <v/>
      </c>
      <c r="J258" s="316" t="str">
        <f t="shared" si="86"/>
        <v/>
      </c>
      <c r="K258" s="316" t="str">
        <f t="shared" si="86"/>
        <v/>
      </c>
      <c r="L258" s="317" t="str">
        <f t="shared" si="85"/>
        <v/>
      </c>
      <c r="M258" s="351"/>
      <c r="N258" s="318" t="str">
        <f t="shared" si="71"/>
        <v/>
      </c>
      <c r="O258" s="318" t="str">
        <f t="shared" si="72"/>
        <v/>
      </c>
      <c r="S258" s="314" t="str">
        <f t="shared" si="77"/>
        <v/>
      </c>
      <c r="T258" s="315" t="str">
        <f t="shared" si="81"/>
        <v/>
      </c>
      <c r="U258" s="316" t="str">
        <f t="shared" si="82"/>
        <v/>
      </c>
      <c r="V258" s="316" t="str">
        <f t="shared" si="83"/>
        <v/>
      </c>
      <c r="W258" s="317" t="str">
        <f t="shared" si="87"/>
        <v/>
      </c>
      <c r="Z258" s="320"/>
      <c r="AA258" s="321"/>
      <c r="AC258" s="322" t="str">
        <f t="shared" si="78"/>
        <v/>
      </c>
      <c r="AD258" s="322" t="str">
        <f t="shared" si="79"/>
        <v/>
      </c>
      <c r="AM258" s="321"/>
    </row>
    <row r="259" spans="1:39" x14ac:dyDescent="0.25">
      <c r="A259" t="str">
        <f t="shared" si="73"/>
        <v/>
      </c>
      <c r="B259" t="str">
        <f t="shared" si="74"/>
        <v/>
      </c>
      <c r="C259" s="323" t="str">
        <f t="shared" si="80"/>
        <v/>
      </c>
      <c r="D259" s="323" t="str">
        <f t="shared" si="75"/>
        <v/>
      </c>
      <c r="E259" s="323"/>
      <c r="F259" s="312" t="str">
        <f t="shared" si="76"/>
        <v/>
      </c>
      <c r="G259" s="313" t="str">
        <f t="shared" si="69"/>
        <v/>
      </c>
      <c r="H259" s="314" t="str">
        <f t="shared" si="70"/>
        <v/>
      </c>
      <c r="I259" s="315" t="str">
        <f t="shared" si="86"/>
        <v/>
      </c>
      <c r="J259" s="316" t="str">
        <f t="shared" si="86"/>
        <v/>
      </c>
      <c r="K259" s="316" t="str">
        <f t="shared" si="86"/>
        <v/>
      </c>
      <c r="L259" s="317" t="str">
        <f t="shared" si="85"/>
        <v/>
      </c>
      <c r="M259" s="351"/>
      <c r="N259" s="318" t="str">
        <f t="shared" si="71"/>
        <v/>
      </c>
      <c r="O259" s="318" t="str">
        <f t="shared" si="72"/>
        <v/>
      </c>
      <c r="S259" s="314" t="str">
        <f t="shared" si="77"/>
        <v/>
      </c>
      <c r="T259" s="315" t="str">
        <f t="shared" si="81"/>
        <v/>
      </c>
      <c r="U259" s="316" t="str">
        <f t="shared" si="82"/>
        <v/>
      </c>
      <c r="V259" s="316" t="str">
        <f t="shared" si="83"/>
        <v/>
      </c>
      <c r="W259" s="317" t="str">
        <f t="shared" si="87"/>
        <v/>
      </c>
      <c r="Z259" s="320"/>
      <c r="AA259" s="321"/>
      <c r="AC259" s="322" t="str">
        <f t="shared" si="78"/>
        <v/>
      </c>
      <c r="AD259" s="322" t="str">
        <f t="shared" si="79"/>
        <v/>
      </c>
      <c r="AM259" s="321"/>
    </row>
    <row r="260" spans="1:39" x14ac:dyDescent="0.25">
      <c r="A260" t="str">
        <f t="shared" si="73"/>
        <v/>
      </c>
      <c r="B260" t="str">
        <f t="shared" si="74"/>
        <v/>
      </c>
      <c r="C260" s="323" t="str">
        <f t="shared" si="80"/>
        <v/>
      </c>
      <c r="D260" s="323" t="str">
        <f t="shared" si="75"/>
        <v/>
      </c>
      <c r="E260" s="323"/>
      <c r="F260" s="312" t="str">
        <f t="shared" si="76"/>
        <v/>
      </c>
      <c r="G260" s="313" t="str">
        <f t="shared" si="69"/>
        <v/>
      </c>
      <c r="H260" s="314" t="str">
        <f t="shared" si="70"/>
        <v/>
      </c>
      <c r="I260" s="315" t="str">
        <f t="shared" si="86"/>
        <v/>
      </c>
      <c r="J260" s="316" t="str">
        <f t="shared" si="86"/>
        <v/>
      </c>
      <c r="K260" s="316" t="str">
        <f t="shared" si="86"/>
        <v/>
      </c>
      <c r="L260" s="317" t="str">
        <f t="shared" si="85"/>
        <v/>
      </c>
      <c r="M260" s="351"/>
      <c r="N260" s="318" t="str">
        <f t="shared" si="71"/>
        <v/>
      </c>
      <c r="O260" s="318" t="str">
        <f t="shared" si="72"/>
        <v/>
      </c>
      <c r="S260" s="314" t="str">
        <f t="shared" si="77"/>
        <v/>
      </c>
      <c r="T260" s="315" t="str">
        <f t="shared" si="81"/>
        <v/>
      </c>
      <c r="U260" s="316" t="str">
        <f t="shared" si="82"/>
        <v/>
      </c>
      <c r="V260" s="316" t="str">
        <f t="shared" si="83"/>
        <v/>
      </c>
      <c r="W260" s="317" t="str">
        <f t="shared" si="87"/>
        <v/>
      </c>
      <c r="Z260" s="320"/>
      <c r="AA260" s="321"/>
      <c r="AC260" s="322" t="str">
        <f t="shared" si="78"/>
        <v/>
      </c>
      <c r="AD260" s="322" t="str">
        <f t="shared" si="79"/>
        <v/>
      </c>
      <c r="AM260" s="321"/>
    </row>
    <row r="261" spans="1:39" x14ac:dyDescent="0.25">
      <c r="A261" t="str">
        <f t="shared" si="73"/>
        <v/>
      </c>
      <c r="B261" t="str">
        <f t="shared" si="74"/>
        <v/>
      </c>
      <c r="C261" s="323" t="str">
        <f t="shared" si="80"/>
        <v/>
      </c>
      <c r="D261" s="323" t="str">
        <f t="shared" si="75"/>
        <v/>
      </c>
      <c r="E261" s="323"/>
      <c r="F261" s="312" t="str">
        <f t="shared" si="76"/>
        <v/>
      </c>
      <c r="G261" s="313" t="str">
        <f t="shared" si="69"/>
        <v/>
      </c>
      <c r="H261" s="314" t="str">
        <f t="shared" si="70"/>
        <v/>
      </c>
      <c r="I261" s="315" t="str">
        <f t="shared" si="86"/>
        <v/>
      </c>
      <c r="J261" s="316" t="str">
        <f t="shared" si="86"/>
        <v/>
      </c>
      <c r="K261" s="316" t="str">
        <f t="shared" si="86"/>
        <v/>
      </c>
      <c r="L261" s="317" t="str">
        <f t="shared" si="85"/>
        <v/>
      </c>
      <c r="M261" s="351"/>
      <c r="N261" s="318" t="str">
        <f t="shared" si="71"/>
        <v/>
      </c>
      <c r="O261" s="318" t="str">
        <f t="shared" si="72"/>
        <v/>
      </c>
      <c r="S261" s="314" t="str">
        <f t="shared" si="77"/>
        <v/>
      </c>
      <c r="T261" s="315" t="str">
        <f t="shared" si="81"/>
        <v/>
      </c>
      <c r="U261" s="316" t="str">
        <f t="shared" si="82"/>
        <v/>
      </c>
      <c r="V261" s="316" t="str">
        <f t="shared" si="83"/>
        <v/>
      </c>
      <c r="W261" s="317" t="str">
        <f t="shared" si="87"/>
        <v/>
      </c>
      <c r="Z261" s="320"/>
      <c r="AA261" s="321"/>
      <c r="AC261" s="322" t="str">
        <f t="shared" si="78"/>
        <v/>
      </c>
      <c r="AD261" s="322" t="str">
        <f t="shared" si="79"/>
        <v/>
      </c>
      <c r="AM261" s="321"/>
    </row>
    <row r="262" spans="1:39" x14ac:dyDescent="0.25">
      <c r="A262" t="str">
        <f t="shared" si="73"/>
        <v/>
      </c>
      <c r="B262" t="str">
        <f t="shared" si="74"/>
        <v/>
      </c>
      <c r="C262" s="323" t="str">
        <f t="shared" si="80"/>
        <v/>
      </c>
      <c r="D262" s="323" t="str">
        <f t="shared" si="75"/>
        <v/>
      </c>
      <c r="E262" s="323"/>
      <c r="F262" s="312" t="str">
        <f t="shared" si="76"/>
        <v/>
      </c>
      <c r="G262" s="313" t="str">
        <f t="shared" si="69"/>
        <v/>
      </c>
      <c r="H262" s="314" t="str">
        <f t="shared" si="70"/>
        <v/>
      </c>
      <c r="I262" s="315" t="str">
        <f t="shared" si="86"/>
        <v/>
      </c>
      <c r="J262" s="316" t="str">
        <f t="shared" si="86"/>
        <v/>
      </c>
      <c r="K262" s="316" t="str">
        <f t="shared" si="86"/>
        <v/>
      </c>
      <c r="L262" s="317" t="str">
        <f t="shared" si="85"/>
        <v/>
      </c>
      <c r="M262" s="351"/>
      <c r="N262" s="318" t="str">
        <f t="shared" si="71"/>
        <v/>
      </c>
      <c r="O262" s="318" t="str">
        <f t="shared" si="72"/>
        <v/>
      </c>
      <c r="S262" s="314" t="str">
        <f t="shared" si="77"/>
        <v/>
      </c>
      <c r="T262" s="315" t="str">
        <f t="shared" si="81"/>
        <v/>
      </c>
      <c r="U262" s="316" t="str">
        <f t="shared" si="82"/>
        <v/>
      </c>
      <c r="V262" s="316" t="str">
        <f t="shared" si="83"/>
        <v/>
      </c>
      <c r="W262" s="317" t="str">
        <f t="shared" si="87"/>
        <v/>
      </c>
      <c r="Z262" s="320"/>
      <c r="AA262" s="321"/>
      <c r="AC262" s="322" t="str">
        <f t="shared" si="78"/>
        <v/>
      </c>
      <c r="AD262" s="322" t="str">
        <f t="shared" si="79"/>
        <v/>
      </c>
      <c r="AM262" s="321"/>
    </row>
    <row r="263" spans="1:39" x14ac:dyDescent="0.25">
      <c r="A263" t="str">
        <f t="shared" si="73"/>
        <v/>
      </c>
      <c r="B263" t="str">
        <f t="shared" si="74"/>
        <v/>
      </c>
      <c r="C263" s="323" t="str">
        <f t="shared" si="80"/>
        <v/>
      </c>
      <c r="D263" s="323" t="str">
        <f t="shared" si="75"/>
        <v/>
      </c>
      <c r="E263" s="323"/>
      <c r="F263" s="312" t="str">
        <f t="shared" si="76"/>
        <v/>
      </c>
      <c r="G263" s="313" t="str">
        <f t="shared" si="69"/>
        <v/>
      </c>
      <c r="H263" s="314" t="str">
        <f t="shared" si="70"/>
        <v/>
      </c>
      <c r="I263" s="315" t="str">
        <f t="shared" si="86"/>
        <v/>
      </c>
      <c r="J263" s="316" t="str">
        <f t="shared" si="86"/>
        <v/>
      </c>
      <c r="K263" s="316" t="str">
        <f t="shared" si="86"/>
        <v/>
      </c>
      <c r="L263" s="317" t="str">
        <f t="shared" si="85"/>
        <v/>
      </c>
      <c r="M263" s="351"/>
      <c r="N263" s="318" t="str">
        <f t="shared" si="71"/>
        <v/>
      </c>
      <c r="O263" s="318" t="str">
        <f t="shared" si="72"/>
        <v/>
      </c>
      <c r="S263" s="314" t="str">
        <f t="shared" si="77"/>
        <v/>
      </c>
      <c r="T263" s="315" t="str">
        <f t="shared" si="81"/>
        <v/>
      </c>
      <c r="U263" s="316" t="str">
        <f t="shared" si="82"/>
        <v/>
      </c>
      <c r="V263" s="316" t="str">
        <f t="shared" si="83"/>
        <v/>
      </c>
      <c r="W263" s="317" t="str">
        <f t="shared" si="87"/>
        <v/>
      </c>
      <c r="Z263" s="320"/>
      <c r="AA263" s="321"/>
      <c r="AC263" s="322" t="str">
        <f t="shared" si="78"/>
        <v/>
      </c>
      <c r="AD263" s="322" t="str">
        <f t="shared" si="79"/>
        <v/>
      </c>
      <c r="AM263" s="321"/>
    </row>
    <row r="264" spans="1:39" x14ac:dyDescent="0.25">
      <c r="A264" t="str">
        <f t="shared" si="73"/>
        <v/>
      </c>
      <c r="B264" t="str">
        <f t="shared" si="74"/>
        <v/>
      </c>
      <c r="C264" s="323" t="str">
        <f t="shared" si="80"/>
        <v/>
      </c>
      <c r="D264" s="323" t="str">
        <f t="shared" si="75"/>
        <v/>
      </c>
      <c r="E264" s="323"/>
      <c r="F264" s="312" t="str">
        <f t="shared" si="76"/>
        <v/>
      </c>
      <c r="G264" s="313" t="str">
        <f t="shared" si="69"/>
        <v/>
      </c>
      <c r="H264" s="314" t="str">
        <f t="shared" si="70"/>
        <v/>
      </c>
      <c r="I264" s="315" t="str">
        <f t="shared" si="86"/>
        <v/>
      </c>
      <c r="J264" s="316" t="str">
        <f t="shared" si="86"/>
        <v/>
      </c>
      <c r="K264" s="316" t="str">
        <f t="shared" si="86"/>
        <v/>
      </c>
      <c r="L264" s="317" t="str">
        <f t="shared" si="85"/>
        <v/>
      </c>
      <c r="M264" s="351"/>
      <c r="N264" s="318" t="str">
        <f t="shared" si="71"/>
        <v/>
      </c>
      <c r="O264" s="318" t="str">
        <f t="shared" si="72"/>
        <v/>
      </c>
      <c r="S264" s="314" t="str">
        <f t="shared" si="77"/>
        <v/>
      </c>
      <c r="T264" s="315" t="str">
        <f t="shared" si="81"/>
        <v/>
      </c>
      <c r="U264" s="316" t="str">
        <f t="shared" si="82"/>
        <v/>
      </c>
      <c r="V264" s="316" t="str">
        <f t="shared" si="83"/>
        <v/>
      </c>
      <c r="W264" s="317" t="str">
        <f t="shared" si="87"/>
        <v/>
      </c>
      <c r="Z264" s="320"/>
      <c r="AA264" s="321"/>
      <c r="AC264" s="322" t="str">
        <f t="shared" si="78"/>
        <v/>
      </c>
      <c r="AD264" s="322" t="str">
        <f t="shared" si="79"/>
        <v/>
      </c>
      <c r="AM264" s="321"/>
    </row>
    <row r="265" spans="1:39" x14ac:dyDescent="0.25">
      <c r="A265" t="str">
        <f t="shared" si="73"/>
        <v/>
      </c>
      <c r="B265" t="str">
        <f t="shared" si="74"/>
        <v/>
      </c>
      <c r="C265" s="323" t="str">
        <f t="shared" si="80"/>
        <v/>
      </c>
      <c r="D265" s="323" t="str">
        <f t="shared" si="75"/>
        <v/>
      </c>
      <c r="E265" s="323"/>
      <c r="F265" s="312" t="str">
        <f t="shared" si="76"/>
        <v/>
      </c>
      <c r="G265" s="313" t="str">
        <f t="shared" ref="G265:G328" si="88">IFERROR(IF(S265="Nil","Nil",ROUNDUP(ROUND(S265/7, 3),2)),"")</f>
        <v/>
      </c>
      <c r="H265" s="314" t="str">
        <f t="shared" ref="H265:H328" si="89">IFERROR(IF(S265="Nil","Nil",TEXT(S265,IF(S265=ROUND(S265,0),"€###","€0.00"))),"")</f>
        <v/>
      </c>
      <c r="I265" s="315" t="str">
        <f t="shared" si="86"/>
        <v/>
      </c>
      <c r="J265" s="316" t="str">
        <f t="shared" si="86"/>
        <v/>
      </c>
      <c r="K265" s="316" t="str">
        <f t="shared" si="86"/>
        <v/>
      </c>
      <c r="L265" s="317" t="str">
        <f t="shared" si="85"/>
        <v/>
      </c>
      <c r="M265" s="351"/>
      <c r="N265" s="318" t="str">
        <f t="shared" ref="N265:N328" si="90">IFERROR(IF(C265="--","&lt;"&amp;D265,C265-IF(OR($H265="Nil",$H265=""),0,$H265)),"")</f>
        <v/>
      </c>
      <c r="O265" s="318" t="str">
        <f t="shared" ref="O265:O328" si="91">IFERROR(IF(D265="--","&gt; €"&amp;N265,D265-IF(OR($H265="Nil",$H265=""),0,$H265)),"")</f>
        <v/>
      </c>
      <c r="S265" s="314" t="str">
        <f t="shared" si="77"/>
        <v/>
      </c>
      <c r="T265" s="315" t="str">
        <f t="shared" si="81"/>
        <v/>
      </c>
      <c r="U265" s="316" t="str">
        <f t="shared" si="82"/>
        <v/>
      </c>
      <c r="V265" s="316" t="str">
        <f t="shared" si="83"/>
        <v/>
      </c>
      <c r="W265" s="317" t="str">
        <f t="shared" si="87"/>
        <v/>
      </c>
      <c r="Z265" s="320"/>
      <c r="AA265" s="321"/>
      <c r="AC265" s="322" t="str">
        <f t="shared" si="78"/>
        <v/>
      </c>
      <c r="AD265" s="322" t="str">
        <f t="shared" si="79"/>
        <v/>
      </c>
      <c r="AM265" s="321"/>
    </row>
    <row r="266" spans="1:39" x14ac:dyDescent="0.25">
      <c r="A266" t="str">
        <f t="shared" ref="A266:A329" si="92">IFERROR(
                      IF(
                            AND($B266&lt;&gt;$W$3,$B266=$W$2,$C266&lt;=$X$2,$D266&gt;=$X$2),
                              IF(RIGHT($F266,LEN("or any greater amount"))="or any greater amount",$W$3,""),""),"")</f>
        <v/>
      </c>
      <c r="B266" t="str">
        <f t="shared" ref="B266:B329" si="93">IFERROR(
                      IF(
                            AND($C266&lt;=$X$2,$D266&gt;=$X$2),$W$2,
                              IF(RIGHT($F266,LEN("or any greater amount"))="or any greater amount",$W$3,"")),"")</f>
        <v/>
      </c>
      <c r="C266" s="323" t="str">
        <f t="shared" si="80"/>
        <v/>
      </c>
      <c r="D266" s="323" t="str">
        <f t="shared" ref="D266:D320" si="94">IFERROR(IF(C265-0.01&gt;=0,C265-0.01,""),"")</f>
        <v/>
      </c>
      <c r="E266" s="323"/>
      <c r="F266" s="312" t="str">
        <f t="shared" ref="F266:F329" si="95">IFERROR(IF(AND(C266="",D266=""),"",IF(C266="--",TEXT(D266,IF(D266=ROUND(D266,0),"€###.00","€##.00"))&amp;" or any lesser amount",IF(D266="--",TEXT(C266,IF(C266=ROUND(C266,0),"€###.00","€##.00"))&amp;" or any greater amount",TEXT(C266,IF(C266=ROUND(C266,0),"€###.00","€##.00"))&amp;" to "&amp;TEXT(D266,IF(D266=ROUND(D266,0),"€###.00","€##.00"))))),"")</f>
        <v/>
      </c>
      <c r="G266" s="313" t="str">
        <f t="shared" si="88"/>
        <v/>
      </c>
      <c r="H266" s="314" t="str">
        <f t="shared" si="89"/>
        <v/>
      </c>
      <c r="I266" s="315" t="str">
        <f t="shared" si="86"/>
        <v/>
      </c>
      <c r="J266" s="316" t="str">
        <f t="shared" si="86"/>
        <v/>
      </c>
      <c r="K266" s="316" t="str">
        <f t="shared" si="86"/>
        <v/>
      </c>
      <c r="L266" s="317" t="str">
        <f t="shared" si="85"/>
        <v/>
      </c>
      <c r="M266" s="351"/>
      <c r="N266" s="318" t="str">
        <f t="shared" si="90"/>
        <v/>
      </c>
      <c r="O266" s="318" t="str">
        <f t="shared" si="91"/>
        <v/>
      </c>
      <c r="S266" s="314" t="str">
        <f t="shared" ref="S266:S329" si="96">IFERROR(IF(S265&lt;=$R$3,"Nil",S265-$R$3),"")</f>
        <v/>
      </c>
      <c r="T266" s="315" t="str">
        <f t="shared" si="81"/>
        <v/>
      </c>
      <c r="U266" s="316" t="str">
        <f t="shared" si="82"/>
        <v/>
      </c>
      <c r="V266" s="316" t="str">
        <f t="shared" si="83"/>
        <v/>
      </c>
      <c r="W266" s="317" t="str">
        <f t="shared" si="87"/>
        <v/>
      </c>
      <c r="Z266" s="320"/>
      <c r="AA266" s="321"/>
      <c r="AC266" s="322" t="str">
        <f t="shared" ref="AC266:AC329" si="97">IFERROR(ROUNDUP(ROUND(S266/7, 3),2),"")</f>
        <v/>
      </c>
      <c r="AD266" s="322" t="str">
        <f t="shared" ref="AD266:AD329" si="98">IFERROR(ROUND(AC266-G266,2),"")</f>
        <v/>
      </c>
      <c r="AM266" s="321"/>
    </row>
    <row r="267" spans="1:39" x14ac:dyDescent="0.25">
      <c r="A267" t="str">
        <f t="shared" si="92"/>
        <v/>
      </c>
      <c r="B267" t="str">
        <f t="shared" si="93"/>
        <v/>
      </c>
      <c r="C267" s="323" t="str">
        <f t="shared" si="80"/>
        <v/>
      </c>
      <c r="D267" s="323" t="str">
        <f t="shared" si="94"/>
        <v/>
      </c>
      <c r="E267" s="323"/>
      <c r="F267" s="312" t="str">
        <f t="shared" si="95"/>
        <v/>
      </c>
      <c r="G267" s="313" t="str">
        <f t="shared" si="88"/>
        <v/>
      </c>
      <c r="H267" s="314" t="str">
        <f t="shared" si="89"/>
        <v/>
      </c>
      <c r="I267" s="315" t="str">
        <f t="shared" si="86"/>
        <v/>
      </c>
      <c r="J267" s="316" t="str">
        <f t="shared" si="86"/>
        <v/>
      </c>
      <c r="K267" s="316" t="str">
        <f t="shared" si="86"/>
        <v/>
      </c>
      <c r="L267" s="317" t="str">
        <f t="shared" si="85"/>
        <v/>
      </c>
      <c r="M267" s="351"/>
      <c r="N267" s="318" t="str">
        <f t="shared" si="90"/>
        <v/>
      </c>
      <c r="O267" s="318" t="str">
        <f t="shared" si="91"/>
        <v/>
      </c>
      <c r="S267" s="314" t="str">
        <f t="shared" si="96"/>
        <v/>
      </c>
      <c r="T267" s="315" t="str">
        <f t="shared" si="81"/>
        <v/>
      </c>
      <c r="U267" s="316" t="str">
        <f t="shared" si="82"/>
        <v/>
      </c>
      <c r="V267" s="316" t="str">
        <f t="shared" si="83"/>
        <v/>
      </c>
      <c r="W267" s="317" t="str">
        <f t="shared" si="87"/>
        <v/>
      </c>
      <c r="Z267" s="320"/>
      <c r="AA267" s="321"/>
      <c r="AC267" s="322" t="str">
        <f t="shared" si="97"/>
        <v/>
      </c>
      <c r="AD267" s="322" t="str">
        <f t="shared" si="98"/>
        <v/>
      </c>
      <c r="AM267" s="321"/>
    </row>
    <row r="268" spans="1:39" x14ac:dyDescent="0.25">
      <c r="A268" t="str">
        <f t="shared" si="92"/>
        <v/>
      </c>
      <c r="B268" t="str">
        <f t="shared" si="93"/>
        <v/>
      </c>
      <c r="C268" s="323" t="str">
        <f t="shared" si="80"/>
        <v/>
      </c>
      <c r="D268" s="323" t="str">
        <f t="shared" si="94"/>
        <v/>
      </c>
      <c r="E268" s="323"/>
      <c r="F268" s="312" t="str">
        <f t="shared" si="95"/>
        <v/>
      </c>
      <c r="G268" s="313" t="str">
        <f t="shared" si="88"/>
        <v/>
      </c>
      <c r="H268" s="314" t="str">
        <f t="shared" si="89"/>
        <v/>
      </c>
      <c r="I268" s="315" t="str">
        <f t="shared" si="86"/>
        <v/>
      </c>
      <c r="J268" s="316" t="str">
        <f t="shared" si="86"/>
        <v/>
      </c>
      <c r="K268" s="316" t="str">
        <f t="shared" si="86"/>
        <v/>
      </c>
      <c r="L268" s="317" t="str">
        <f t="shared" si="85"/>
        <v/>
      </c>
      <c r="M268" s="351"/>
      <c r="N268" s="318" t="str">
        <f t="shared" si="90"/>
        <v/>
      </c>
      <c r="O268" s="318" t="str">
        <f t="shared" si="91"/>
        <v/>
      </c>
      <c r="S268" s="314" t="str">
        <f t="shared" si="96"/>
        <v/>
      </c>
      <c r="T268" s="315" t="str">
        <f t="shared" si="81"/>
        <v/>
      </c>
      <c r="U268" s="316" t="str">
        <f t="shared" si="82"/>
        <v/>
      </c>
      <c r="V268" s="316" t="str">
        <f t="shared" si="83"/>
        <v/>
      </c>
      <c r="W268" s="317" t="str">
        <f t="shared" si="87"/>
        <v/>
      </c>
      <c r="Z268" s="320"/>
      <c r="AA268" s="321"/>
      <c r="AC268" s="322" t="str">
        <f t="shared" si="97"/>
        <v/>
      </c>
      <c r="AD268" s="322" t="str">
        <f t="shared" si="98"/>
        <v/>
      </c>
      <c r="AM268" s="321"/>
    </row>
    <row r="269" spans="1:39" x14ac:dyDescent="0.25">
      <c r="A269" t="str">
        <f t="shared" si="92"/>
        <v/>
      </c>
      <c r="B269" t="str">
        <f t="shared" si="93"/>
        <v/>
      </c>
      <c r="C269" s="323" t="str">
        <f t="shared" si="80"/>
        <v/>
      </c>
      <c r="D269" s="323" t="str">
        <f t="shared" si="94"/>
        <v/>
      </c>
      <c r="E269" s="323"/>
      <c r="F269" s="312" t="str">
        <f t="shared" si="95"/>
        <v/>
      </c>
      <c r="G269" s="313" t="str">
        <f t="shared" si="88"/>
        <v/>
      </c>
      <c r="H269" s="314" t="str">
        <f t="shared" si="89"/>
        <v/>
      </c>
      <c r="I269" s="315" t="str">
        <f t="shared" si="86"/>
        <v/>
      </c>
      <c r="J269" s="316" t="str">
        <f t="shared" si="86"/>
        <v/>
      </c>
      <c r="K269" s="316" t="str">
        <f t="shared" si="86"/>
        <v/>
      </c>
      <c r="L269" s="317" t="str">
        <f t="shared" si="85"/>
        <v/>
      </c>
      <c r="M269" s="351"/>
      <c r="N269" s="318" t="str">
        <f t="shared" si="90"/>
        <v/>
      </c>
      <c r="O269" s="318" t="str">
        <f t="shared" si="91"/>
        <v/>
      </c>
      <c r="S269" s="314" t="str">
        <f t="shared" si="96"/>
        <v/>
      </c>
      <c r="T269" s="315" t="str">
        <f t="shared" si="81"/>
        <v/>
      </c>
      <c r="U269" s="316" t="str">
        <f t="shared" si="82"/>
        <v/>
      </c>
      <c r="V269" s="316" t="str">
        <f t="shared" si="83"/>
        <v/>
      </c>
      <c r="W269" s="317" t="str">
        <f t="shared" si="87"/>
        <v/>
      </c>
      <c r="Z269" s="320"/>
      <c r="AA269" s="321"/>
      <c r="AC269" s="322" t="str">
        <f t="shared" si="97"/>
        <v/>
      </c>
      <c r="AD269" s="322" t="str">
        <f t="shared" si="98"/>
        <v/>
      </c>
      <c r="AM269" s="321"/>
    </row>
    <row r="270" spans="1:39" x14ac:dyDescent="0.25">
      <c r="A270" t="str">
        <f t="shared" si="92"/>
        <v/>
      </c>
      <c r="B270" t="str">
        <f t="shared" si="93"/>
        <v/>
      </c>
      <c r="C270" s="323" t="str">
        <f t="shared" si="80"/>
        <v/>
      </c>
      <c r="D270" s="323" t="str">
        <f t="shared" si="94"/>
        <v/>
      </c>
      <c r="E270" s="323"/>
      <c r="F270" s="312" t="str">
        <f t="shared" si="95"/>
        <v/>
      </c>
      <c r="G270" s="313" t="str">
        <f t="shared" si="88"/>
        <v/>
      </c>
      <c r="H270" s="314" t="str">
        <f t="shared" si="89"/>
        <v/>
      </c>
      <c r="I270" s="315" t="str">
        <f t="shared" si="86"/>
        <v/>
      </c>
      <c r="J270" s="316" t="str">
        <f t="shared" si="86"/>
        <v/>
      </c>
      <c r="K270" s="316" t="str">
        <f t="shared" si="86"/>
        <v/>
      </c>
      <c r="L270" s="317" t="str">
        <f t="shared" si="85"/>
        <v/>
      </c>
      <c r="M270" s="351"/>
      <c r="N270" s="318" t="str">
        <f t="shared" si="90"/>
        <v/>
      </c>
      <c r="O270" s="318" t="str">
        <f t="shared" si="91"/>
        <v/>
      </c>
      <c r="S270" s="314" t="str">
        <f t="shared" si="96"/>
        <v/>
      </c>
      <c r="T270" s="315" t="str">
        <f t="shared" si="81"/>
        <v/>
      </c>
      <c r="U270" s="316" t="str">
        <f t="shared" si="82"/>
        <v/>
      </c>
      <c r="V270" s="316" t="str">
        <f t="shared" si="83"/>
        <v/>
      </c>
      <c r="W270" s="317" t="str">
        <f t="shared" si="87"/>
        <v/>
      </c>
      <c r="Z270" s="320"/>
      <c r="AA270" s="321"/>
      <c r="AC270" s="322" t="str">
        <f t="shared" si="97"/>
        <v/>
      </c>
      <c r="AD270" s="322" t="str">
        <f t="shared" si="98"/>
        <v/>
      </c>
      <c r="AM270" s="321"/>
    </row>
    <row r="271" spans="1:39" x14ac:dyDescent="0.25">
      <c r="A271" t="str">
        <f t="shared" si="92"/>
        <v/>
      </c>
      <c r="B271" t="str">
        <f t="shared" si="93"/>
        <v/>
      </c>
      <c r="C271" s="323" t="str">
        <f t="shared" si="80"/>
        <v/>
      </c>
      <c r="D271" s="323" t="str">
        <f t="shared" si="94"/>
        <v/>
      </c>
      <c r="E271" s="323"/>
      <c r="F271" s="312" t="str">
        <f t="shared" si="95"/>
        <v/>
      </c>
      <c r="G271" s="313" t="str">
        <f t="shared" si="88"/>
        <v/>
      </c>
      <c r="H271" s="314" t="str">
        <f t="shared" si="89"/>
        <v/>
      </c>
      <c r="I271" s="315" t="str">
        <f t="shared" si="86"/>
        <v/>
      </c>
      <c r="J271" s="316" t="str">
        <f t="shared" si="86"/>
        <v/>
      </c>
      <c r="K271" s="316" t="str">
        <f t="shared" si="86"/>
        <v/>
      </c>
      <c r="L271" s="317" t="str">
        <f t="shared" si="85"/>
        <v/>
      </c>
      <c r="M271" s="351"/>
      <c r="N271" s="318" t="str">
        <f t="shared" si="90"/>
        <v/>
      </c>
      <c r="O271" s="318" t="str">
        <f t="shared" si="91"/>
        <v/>
      </c>
      <c r="S271" s="314" t="str">
        <f t="shared" si="96"/>
        <v/>
      </c>
      <c r="T271" s="315" t="str">
        <f t="shared" si="81"/>
        <v/>
      </c>
      <c r="U271" s="316" t="str">
        <f t="shared" si="82"/>
        <v/>
      </c>
      <c r="V271" s="316" t="str">
        <f t="shared" si="83"/>
        <v/>
      </c>
      <c r="W271" s="317" t="str">
        <f t="shared" si="87"/>
        <v/>
      </c>
      <c r="Z271" s="320"/>
      <c r="AA271" s="321"/>
      <c r="AC271" s="322" t="str">
        <f t="shared" si="97"/>
        <v/>
      </c>
      <c r="AD271" s="322" t="str">
        <f t="shared" si="98"/>
        <v/>
      </c>
      <c r="AM271" s="321"/>
    </row>
    <row r="272" spans="1:39" x14ac:dyDescent="0.25">
      <c r="A272" t="str">
        <f t="shared" si="92"/>
        <v/>
      </c>
      <c r="B272" t="str">
        <f t="shared" si="93"/>
        <v/>
      </c>
      <c r="C272" s="323" t="str">
        <f t="shared" si="80"/>
        <v/>
      </c>
      <c r="D272" s="323" t="str">
        <f t="shared" si="94"/>
        <v/>
      </c>
      <c r="E272" s="323"/>
      <c r="F272" s="312" t="str">
        <f t="shared" si="95"/>
        <v/>
      </c>
      <c r="G272" s="313" t="str">
        <f t="shared" si="88"/>
        <v/>
      </c>
      <c r="H272" s="314" t="str">
        <f t="shared" si="89"/>
        <v/>
      </c>
      <c r="I272" s="315" t="str">
        <f t="shared" si="86"/>
        <v/>
      </c>
      <c r="J272" s="316" t="str">
        <f t="shared" si="86"/>
        <v/>
      </c>
      <c r="K272" s="316" t="str">
        <f t="shared" si="86"/>
        <v/>
      </c>
      <c r="L272" s="317" t="str">
        <f t="shared" si="85"/>
        <v/>
      </c>
      <c r="M272" s="351"/>
      <c r="N272" s="318" t="str">
        <f t="shared" si="90"/>
        <v/>
      </c>
      <c r="O272" s="318" t="str">
        <f t="shared" si="91"/>
        <v/>
      </c>
      <c r="S272" s="314" t="str">
        <f t="shared" si="96"/>
        <v/>
      </c>
      <c r="T272" s="315" t="str">
        <f t="shared" si="81"/>
        <v/>
      </c>
      <c r="U272" s="316" t="str">
        <f t="shared" si="82"/>
        <v/>
      </c>
      <c r="V272" s="316" t="str">
        <f t="shared" si="83"/>
        <v/>
      </c>
      <c r="W272" s="317" t="str">
        <f t="shared" si="87"/>
        <v/>
      </c>
      <c r="Z272" s="320"/>
      <c r="AA272" s="321"/>
      <c r="AC272" s="322" t="str">
        <f t="shared" si="97"/>
        <v/>
      </c>
      <c r="AD272" s="322" t="str">
        <f t="shared" si="98"/>
        <v/>
      </c>
      <c r="AM272" s="321"/>
    </row>
    <row r="273" spans="1:39" x14ac:dyDescent="0.25">
      <c r="A273" t="str">
        <f t="shared" si="92"/>
        <v/>
      </c>
      <c r="B273" t="str">
        <f t="shared" si="93"/>
        <v/>
      </c>
      <c r="C273" s="323" t="str">
        <f t="shared" si="80"/>
        <v/>
      </c>
      <c r="D273" s="323" t="str">
        <f t="shared" si="94"/>
        <v/>
      </c>
      <c r="E273" s="323"/>
      <c r="F273" s="312" t="str">
        <f t="shared" si="95"/>
        <v/>
      </c>
      <c r="G273" s="313" t="str">
        <f t="shared" si="88"/>
        <v/>
      </c>
      <c r="H273" s="314" t="str">
        <f t="shared" si="89"/>
        <v/>
      </c>
      <c r="I273" s="315" t="str">
        <f t="shared" si="86"/>
        <v/>
      </c>
      <c r="J273" s="316" t="str">
        <f t="shared" si="86"/>
        <v/>
      </c>
      <c r="K273" s="316" t="str">
        <f t="shared" si="86"/>
        <v/>
      </c>
      <c r="L273" s="317" t="str">
        <f t="shared" si="85"/>
        <v/>
      </c>
      <c r="M273" s="351"/>
      <c r="N273" s="318" t="str">
        <f t="shared" si="90"/>
        <v/>
      </c>
      <c r="O273" s="318" t="str">
        <f t="shared" si="91"/>
        <v/>
      </c>
      <c r="S273" s="314" t="str">
        <f t="shared" si="96"/>
        <v/>
      </c>
      <c r="T273" s="315" t="str">
        <f t="shared" si="81"/>
        <v/>
      </c>
      <c r="U273" s="316" t="str">
        <f t="shared" si="82"/>
        <v/>
      </c>
      <c r="V273" s="316" t="str">
        <f t="shared" si="83"/>
        <v/>
      </c>
      <c r="W273" s="317" t="str">
        <f t="shared" si="87"/>
        <v/>
      </c>
      <c r="Z273" s="320"/>
      <c r="AA273" s="321"/>
      <c r="AC273" s="322" t="str">
        <f t="shared" si="97"/>
        <v/>
      </c>
      <c r="AD273" s="322" t="str">
        <f t="shared" si="98"/>
        <v/>
      </c>
      <c r="AM273" s="321"/>
    </row>
    <row r="274" spans="1:39" x14ac:dyDescent="0.25">
      <c r="A274" t="str">
        <f t="shared" si="92"/>
        <v/>
      </c>
      <c r="B274" t="str">
        <f t="shared" si="93"/>
        <v/>
      </c>
      <c r="C274" s="323" t="str">
        <f t="shared" ref="C274:C337" si="99">IFERROR(IF(C273-$R$3&gt;=0,C273-$R$3,""),"")</f>
        <v/>
      </c>
      <c r="D274" s="323" t="str">
        <f t="shared" si="94"/>
        <v/>
      </c>
      <c r="E274" s="323"/>
      <c r="F274" s="312" t="str">
        <f t="shared" si="95"/>
        <v/>
      </c>
      <c r="G274" s="313" t="str">
        <f t="shared" si="88"/>
        <v/>
      </c>
      <c r="H274" s="314" t="str">
        <f t="shared" si="89"/>
        <v/>
      </c>
      <c r="I274" s="315" t="str">
        <f t="shared" si="86"/>
        <v/>
      </c>
      <c r="J274" s="316" t="str">
        <f t="shared" si="86"/>
        <v/>
      </c>
      <c r="K274" s="316" t="str">
        <f t="shared" si="86"/>
        <v/>
      </c>
      <c r="L274" s="317" t="str">
        <f t="shared" si="85"/>
        <v/>
      </c>
      <c r="M274" s="351"/>
      <c r="N274" s="318" t="str">
        <f t="shared" si="90"/>
        <v/>
      </c>
      <c r="O274" s="318" t="str">
        <f t="shared" si="91"/>
        <v/>
      </c>
      <c r="S274" s="314" t="str">
        <f t="shared" si="96"/>
        <v/>
      </c>
      <c r="T274" s="315" t="str">
        <f t="shared" si="81"/>
        <v/>
      </c>
      <c r="U274" s="316" t="str">
        <f t="shared" si="82"/>
        <v/>
      </c>
      <c r="V274" s="316" t="str">
        <f t="shared" si="83"/>
        <v/>
      </c>
      <c r="W274" s="317" t="str">
        <f t="shared" si="87"/>
        <v/>
      </c>
      <c r="Z274" s="320"/>
      <c r="AA274" s="321"/>
      <c r="AC274" s="322" t="str">
        <f t="shared" si="97"/>
        <v/>
      </c>
      <c r="AD274" s="322" t="str">
        <f t="shared" si="98"/>
        <v/>
      </c>
      <c r="AM274" s="321"/>
    </row>
    <row r="275" spans="1:39" x14ac:dyDescent="0.25">
      <c r="A275" t="str">
        <f t="shared" si="92"/>
        <v/>
      </c>
      <c r="B275" t="str">
        <f t="shared" si="93"/>
        <v/>
      </c>
      <c r="C275" s="323" t="str">
        <f t="shared" si="99"/>
        <v/>
      </c>
      <c r="D275" s="323" t="str">
        <f t="shared" si="94"/>
        <v/>
      </c>
      <c r="E275" s="323"/>
      <c r="F275" s="312" t="str">
        <f t="shared" si="95"/>
        <v/>
      </c>
      <c r="G275" s="313" t="str">
        <f t="shared" si="88"/>
        <v/>
      </c>
      <c r="H275" s="314" t="str">
        <f t="shared" si="89"/>
        <v/>
      </c>
      <c r="I275" s="315" t="str">
        <f t="shared" si="86"/>
        <v/>
      </c>
      <c r="J275" s="316" t="str">
        <f t="shared" si="86"/>
        <v/>
      </c>
      <c r="K275" s="316" t="str">
        <f t="shared" si="86"/>
        <v/>
      </c>
      <c r="L275" s="317" t="str">
        <f t="shared" si="85"/>
        <v/>
      </c>
      <c r="M275" s="351"/>
      <c r="N275" s="318" t="str">
        <f t="shared" si="90"/>
        <v/>
      </c>
      <c r="O275" s="318" t="str">
        <f t="shared" si="91"/>
        <v/>
      </c>
      <c r="S275" s="314" t="str">
        <f t="shared" si="96"/>
        <v/>
      </c>
      <c r="T275" s="315" t="str">
        <f t="shared" si="81"/>
        <v/>
      </c>
      <c r="U275" s="316" t="str">
        <f t="shared" si="82"/>
        <v/>
      </c>
      <c r="V275" s="316" t="str">
        <f t="shared" si="83"/>
        <v/>
      </c>
      <c r="W275" s="317" t="str">
        <f t="shared" si="87"/>
        <v/>
      </c>
      <c r="Z275" s="320"/>
      <c r="AA275" s="321"/>
      <c r="AC275" s="322" t="str">
        <f t="shared" si="97"/>
        <v/>
      </c>
      <c r="AD275" s="322" t="str">
        <f t="shared" si="98"/>
        <v/>
      </c>
      <c r="AM275" s="321"/>
    </row>
    <row r="276" spans="1:39" x14ac:dyDescent="0.25">
      <c r="A276" t="str">
        <f t="shared" si="92"/>
        <v/>
      </c>
      <c r="B276" t="str">
        <f t="shared" si="93"/>
        <v/>
      </c>
      <c r="C276" s="323" t="str">
        <f t="shared" si="99"/>
        <v/>
      </c>
      <c r="D276" s="323" t="str">
        <f t="shared" si="94"/>
        <v/>
      </c>
      <c r="E276" s="323"/>
      <c r="F276" s="312" t="str">
        <f t="shared" si="95"/>
        <v/>
      </c>
      <c r="G276" s="313" t="str">
        <f t="shared" si="88"/>
        <v/>
      </c>
      <c r="H276" s="314" t="str">
        <f t="shared" si="89"/>
        <v/>
      </c>
      <c r="I276" s="315" t="str">
        <f t="shared" si="86"/>
        <v/>
      </c>
      <c r="J276" s="316" t="str">
        <f t="shared" si="86"/>
        <v/>
      </c>
      <c r="K276" s="316" t="str">
        <f t="shared" si="86"/>
        <v/>
      </c>
      <c r="L276" s="317" t="str">
        <f t="shared" si="85"/>
        <v/>
      </c>
      <c r="M276" s="351"/>
      <c r="N276" s="318" t="str">
        <f t="shared" si="90"/>
        <v/>
      </c>
      <c r="O276" s="318" t="str">
        <f t="shared" si="91"/>
        <v/>
      </c>
      <c r="S276" s="314" t="str">
        <f t="shared" si="96"/>
        <v/>
      </c>
      <c r="T276" s="315" t="str">
        <f t="shared" si="81"/>
        <v/>
      </c>
      <c r="U276" s="316" t="str">
        <f t="shared" si="82"/>
        <v/>
      </c>
      <c r="V276" s="316" t="str">
        <f t="shared" si="83"/>
        <v/>
      </c>
      <c r="W276" s="317" t="str">
        <f t="shared" si="87"/>
        <v/>
      </c>
      <c r="Z276" s="320"/>
      <c r="AA276" s="321"/>
      <c r="AC276" s="322" t="str">
        <f t="shared" si="97"/>
        <v/>
      </c>
      <c r="AD276" s="322" t="str">
        <f t="shared" si="98"/>
        <v/>
      </c>
      <c r="AM276" s="321"/>
    </row>
    <row r="277" spans="1:39" x14ac:dyDescent="0.25">
      <c r="A277" t="str">
        <f t="shared" si="92"/>
        <v/>
      </c>
      <c r="B277" t="str">
        <f t="shared" si="93"/>
        <v/>
      </c>
      <c r="C277" s="323" t="str">
        <f t="shared" si="99"/>
        <v/>
      </c>
      <c r="D277" s="323" t="str">
        <f t="shared" si="94"/>
        <v/>
      </c>
      <c r="E277" s="323"/>
      <c r="F277" s="312" t="str">
        <f t="shared" si="95"/>
        <v/>
      </c>
      <c r="G277" s="313" t="str">
        <f t="shared" si="88"/>
        <v/>
      </c>
      <c r="H277" s="314" t="str">
        <f t="shared" si="89"/>
        <v/>
      </c>
      <c r="I277" s="315" t="str">
        <f t="shared" si="86"/>
        <v/>
      </c>
      <c r="J277" s="316" t="str">
        <f t="shared" si="86"/>
        <v/>
      </c>
      <c r="K277" s="316" t="str">
        <f t="shared" si="86"/>
        <v/>
      </c>
      <c r="L277" s="317" t="str">
        <f t="shared" si="85"/>
        <v/>
      </c>
      <c r="M277" s="351"/>
      <c r="N277" s="318" t="str">
        <f t="shared" si="90"/>
        <v/>
      </c>
      <c r="O277" s="318" t="str">
        <f t="shared" si="91"/>
        <v/>
      </c>
      <c r="S277" s="314" t="str">
        <f t="shared" si="96"/>
        <v/>
      </c>
      <c r="T277" s="315" t="str">
        <f t="shared" si="81"/>
        <v/>
      </c>
      <c r="U277" s="316" t="str">
        <f t="shared" si="82"/>
        <v/>
      </c>
      <c r="V277" s="316" t="str">
        <f t="shared" si="83"/>
        <v/>
      </c>
      <c r="W277" s="317" t="str">
        <f t="shared" si="87"/>
        <v/>
      </c>
      <c r="Z277" s="320"/>
      <c r="AA277" s="321"/>
      <c r="AC277" s="322" t="str">
        <f t="shared" si="97"/>
        <v/>
      </c>
      <c r="AD277" s="322" t="str">
        <f t="shared" si="98"/>
        <v/>
      </c>
      <c r="AM277" s="321"/>
    </row>
    <row r="278" spans="1:39" x14ac:dyDescent="0.25">
      <c r="A278" t="str">
        <f t="shared" si="92"/>
        <v/>
      </c>
      <c r="B278" t="str">
        <f t="shared" si="93"/>
        <v/>
      </c>
      <c r="C278" s="323" t="str">
        <f t="shared" si="99"/>
        <v/>
      </c>
      <c r="D278" s="323" t="str">
        <f t="shared" si="94"/>
        <v/>
      </c>
      <c r="E278" s="323"/>
      <c r="F278" s="312" t="str">
        <f t="shared" si="95"/>
        <v/>
      </c>
      <c r="G278" s="313" t="str">
        <f t="shared" si="88"/>
        <v/>
      </c>
      <c r="H278" s="314" t="str">
        <f t="shared" si="89"/>
        <v/>
      </c>
      <c r="I278" s="315" t="str">
        <f t="shared" si="86"/>
        <v/>
      </c>
      <c r="J278" s="316" t="str">
        <f t="shared" si="86"/>
        <v/>
      </c>
      <c r="K278" s="316" t="str">
        <f t="shared" si="86"/>
        <v/>
      </c>
      <c r="L278" s="317" t="str">
        <f t="shared" si="85"/>
        <v/>
      </c>
      <c r="M278" s="351"/>
      <c r="N278" s="318" t="str">
        <f t="shared" si="90"/>
        <v/>
      </c>
      <c r="O278" s="318" t="str">
        <f t="shared" si="91"/>
        <v/>
      </c>
      <c r="S278" s="314" t="str">
        <f t="shared" si="96"/>
        <v/>
      </c>
      <c r="T278" s="315" t="str">
        <f t="shared" si="81"/>
        <v/>
      </c>
      <c r="U278" s="316" t="str">
        <f t="shared" si="82"/>
        <v/>
      </c>
      <c r="V278" s="316" t="str">
        <f t="shared" si="83"/>
        <v/>
      </c>
      <c r="W278" s="317" t="str">
        <f t="shared" si="87"/>
        <v/>
      </c>
      <c r="Z278" s="320"/>
      <c r="AA278" s="321"/>
      <c r="AC278" s="322" t="str">
        <f t="shared" si="97"/>
        <v/>
      </c>
      <c r="AD278" s="322" t="str">
        <f t="shared" si="98"/>
        <v/>
      </c>
      <c r="AM278" s="321"/>
    </row>
    <row r="279" spans="1:39" x14ac:dyDescent="0.25">
      <c r="A279" t="str">
        <f t="shared" si="92"/>
        <v/>
      </c>
      <c r="B279" t="str">
        <f t="shared" si="93"/>
        <v/>
      </c>
      <c r="C279" s="323" t="str">
        <f t="shared" si="99"/>
        <v/>
      </c>
      <c r="D279" s="323" t="str">
        <f t="shared" si="94"/>
        <v/>
      </c>
      <c r="E279" s="323"/>
      <c r="F279" s="312" t="str">
        <f t="shared" si="95"/>
        <v/>
      </c>
      <c r="G279" s="313" t="str">
        <f t="shared" si="88"/>
        <v/>
      </c>
      <c r="H279" s="314" t="str">
        <f t="shared" si="89"/>
        <v/>
      </c>
      <c r="I279" s="315" t="str">
        <f t="shared" si="86"/>
        <v/>
      </c>
      <c r="J279" s="316" t="str">
        <f t="shared" si="86"/>
        <v/>
      </c>
      <c r="K279" s="316" t="str">
        <f t="shared" si="86"/>
        <v/>
      </c>
      <c r="L279" s="317" t="str">
        <f t="shared" si="85"/>
        <v/>
      </c>
      <c r="M279" s="351"/>
      <c r="N279" s="318" t="str">
        <f t="shared" si="90"/>
        <v/>
      </c>
      <c r="O279" s="318" t="str">
        <f t="shared" si="91"/>
        <v/>
      </c>
      <c r="S279" s="314" t="str">
        <f t="shared" si="96"/>
        <v/>
      </c>
      <c r="T279" s="315" t="str">
        <f t="shared" ref="T279:T342" si="100">IFERROR(IF($G279="Nil","Nil",IF(MROUND($G279*I$5,0.5)&lt;=$G279*I$5,MROUND($G279*I$5,0.5),MROUND($G279*I$5,0.5)-0.5)),"")</f>
        <v/>
      </c>
      <c r="U279" s="316" t="str">
        <f t="shared" ref="U279:U342" si="101">IFERROR(IF($G279="Nil","Nil",IF(MROUND($G279*J$5,0.5)&lt;=$G279*J$5,MROUND($G279*J$5,0.5),MROUND($G279*J$5,0.5)-0.5)),"")</f>
        <v/>
      </c>
      <c r="V279" s="316" t="str">
        <f t="shared" ref="V279:V342" si="102">IFERROR(IF($G279="Nil","Nil",IF(MROUND($G279*K$5,0.5)&lt;=$G279*K$5,MROUND($G279*K$5,0.5),MROUND($G279*K$5,0.5)-0.5)),"")</f>
        <v/>
      </c>
      <c r="W279" s="317" t="str">
        <f t="shared" ref="W279:W342" si="103">IFERROR(IF($G279="Nil","Nil",IF(MROUND($G279*L$5,0.5)&lt;=$G279*L$5,MROUND($G279*L$5,0.5),MROUND($G279*L$5,0.5)-0.5)),"")</f>
        <v/>
      </c>
      <c r="Z279" s="320"/>
      <c r="AA279" s="321"/>
      <c r="AC279" s="322" t="str">
        <f t="shared" si="97"/>
        <v/>
      </c>
      <c r="AD279" s="322" t="str">
        <f t="shared" si="98"/>
        <v/>
      </c>
      <c r="AM279" s="321"/>
    </row>
    <row r="280" spans="1:39" x14ac:dyDescent="0.25">
      <c r="A280" t="str">
        <f t="shared" si="92"/>
        <v/>
      </c>
      <c r="B280" t="str">
        <f t="shared" si="93"/>
        <v/>
      </c>
      <c r="C280" s="323" t="str">
        <f t="shared" si="99"/>
        <v/>
      </c>
      <c r="D280" s="323" t="str">
        <f t="shared" si="94"/>
        <v/>
      </c>
      <c r="E280" s="323"/>
      <c r="F280" s="312" t="str">
        <f t="shared" si="95"/>
        <v/>
      </c>
      <c r="G280" s="313" t="str">
        <f t="shared" si="88"/>
        <v/>
      </c>
      <c r="H280" s="314" t="str">
        <f t="shared" si="89"/>
        <v/>
      </c>
      <c r="I280" s="315" t="str">
        <f t="shared" si="86"/>
        <v/>
      </c>
      <c r="J280" s="316" t="str">
        <f t="shared" si="86"/>
        <v/>
      </c>
      <c r="K280" s="316" t="str">
        <f t="shared" si="86"/>
        <v/>
      </c>
      <c r="L280" s="317" t="str">
        <f t="shared" si="85"/>
        <v/>
      </c>
      <c r="M280" s="351"/>
      <c r="N280" s="318" t="str">
        <f t="shared" si="90"/>
        <v/>
      </c>
      <c r="O280" s="318" t="str">
        <f t="shared" si="91"/>
        <v/>
      </c>
      <c r="S280" s="314" t="str">
        <f t="shared" si="96"/>
        <v/>
      </c>
      <c r="T280" s="315" t="str">
        <f t="shared" si="100"/>
        <v/>
      </c>
      <c r="U280" s="316" t="str">
        <f t="shared" si="101"/>
        <v/>
      </c>
      <c r="V280" s="316" t="str">
        <f t="shared" si="102"/>
        <v/>
      </c>
      <c r="W280" s="317" t="str">
        <f t="shared" si="103"/>
        <v/>
      </c>
      <c r="Z280" s="320"/>
      <c r="AA280" s="321"/>
      <c r="AC280" s="322" t="str">
        <f t="shared" si="97"/>
        <v/>
      </c>
      <c r="AD280" s="322" t="str">
        <f t="shared" si="98"/>
        <v/>
      </c>
      <c r="AM280" s="321"/>
    </row>
    <row r="281" spans="1:39" x14ac:dyDescent="0.25">
      <c r="A281" t="str">
        <f t="shared" si="92"/>
        <v/>
      </c>
      <c r="B281" t="str">
        <f t="shared" si="93"/>
        <v/>
      </c>
      <c r="C281" s="323" t="str">
        <f t="shared" si="99"/>
        <v/>
      </c>
      <c r="D281" s="323" t="str">
        <f t="shared" si="94"/>
        <v/>
      </c>
      <c r="E281" s="323"/>
      <c r="F281" s="312" t="str">
        <f t="shared" si="95"/>
        <v/>
      </c>
      <c r="G281" s="313" t="str">
        <f t="shared" si="88"/>
        <v/>
      </c>
      <c r="H281" s="314" t="str">
        <f t="shared" si="89"/>
        <v/>
      </c>
      <c r="I281" s="315" t="str">
        <f t="shared" si="86"/>
        <v/>
      </c>
      <c r="J281" s="316" t="str">
        <f t="shared" si="86"/>
        <v/>
      </c>
      <c r="K281" s="316" t="str">
        <f t="shared" si="86"/>
        <v/>
      </c>
      <c r="L281" s="317" t="str">
        <f t="shared" si="86"/>
        <v/>
      </c>
      <c r="M281" s="351"/>
      <c r="N281" s="318" t="str">
        <f t="shared" si="90"/>
        <v/>
      </c>
      <c r="O281" s="318" t="str">
        <f t="shared" si="91"/>
        <v/>
      </c>
      <c r="S281" s="314" t="str">
        <f t="shared" si="96"/>
        <v/>
      </c>
      <c r="T281" s="315" t="str">
        <f t="shared" si="100"/>
        <v/>
      </c>
      <c r="U281" s="316" t="str">
        <f t="shared" si="101"/>
        <v/>
      </c>
      <c r="V281" s="316" t="str">
        <f t="shared" si="102"/>
        <v/>
      </c>
      <c r="W281" s="317" t="str">
        <f t="shared" si="103"/>
        <v/>
      </c>
      <c r="Z281" s="320"/>
      <c r="AA281" s="321"/>
      <c r="AC281" s="322" t="str">
        <f t="shared" si="97"/>
        <v/>
      </c>
      <c r="AD281" s="322" t="str">
        <f t="shared" si="98"/>
        <v/>
      </c>
      <c r="AM281" s="321"/>
    </row>
    <row r="282" spans="1:39" x14ac:dyDescent="0.25">
      <c r="A282" t="str">
        <f t="shared" si="92"/>
        <v/>
      </c>
      <c r="B282" t="str">
        <f t="shared" si="93"/>
        <v/>
      </c>
      <c r="C282" s="323" t="str">
        <f t="shared" si="99"/>
        <v/>
      </c>
      <c r="D282" s="323" t="str">
        <f t="shared" si="94"/>
        <v/>
      </c>
      <c r="E282" s="323"/>
      <c r="F282" s="312" t="str">
        <f t="shared" si="95"/>
        <v/>
      </c>
      <c r="G282" s="313" t="str">
        <f t="shared" si="88"/>
        <v/>
      </c>
      <c r="H282" s="314" t="str">
        <f t="shared" si="89"/>
        <v/>
      </c>
      <c r="I282" s="315" t="str">
        <f t="shared" ref="I282:L342" si="104">IFERROR(IF(T282="Nil","Nil",TEXT(T282,IF(T282=ROUND(T282,0),"€###","€###.00"))),"")</f>
        <v/>
      </c>
      <c r="J282" s="316" t="str">
        <f t="shared" si="104"/>
        <v/>
      </c>
      <c r="K282" s="316" t="str">
        <f t="shared" si="104"/>
        <v/>
      </c>
      <c r="L282" s="317" t="str">
        <f t="shared" si="104"/>
        <v/>
      </c>
      <c r="M282" s="351"/>
      <c r="N282" s="318" t="str">
        <f t="shared" si="90"/>
        <v/>
      </c>
      <c r="O282" s="318" t="str">
        <f t="shared" si="91"/>
        <v/>
      </c>
      <c r="S282" s="314" t="str">
        <f t="shared" si="96"/>
        <v/>
      </c>
      <c r="T282" s="315" t="str">
        <f t="shared" si="100"/>
        <v/>
      </c>
      <c r="U282" s="316" t="str">
        <f t="shared" si="101"/>
        <v/>
      </c>
      <c r="V282" s="316" t="str">
        <f t="shared" si="102"/>
        <v/>
      </c>
      <c r="W282" s="317" t="str">
        <f t="shared" si="103"/>
        <v/>
      </c>
      <c r="Z282" s="320"/>
      <c r="AA282" s="321"/>
      <c r="AC282" s="322" t="str">
        <f t="shared" si="97"/>
        <v/>
      </c>
      <c r="AD282" s="322" t="str">
        <f t="shared" si="98"/>
        <v/>
      </c>
      <c r="AM282" s="321"/>
    </row>
    <row r="283" spans="1:39" x14ac:dyDescent="0.25">
      <c r="A283" t="str">
        <f t="shared" si="92"/>
        <v/>
      </c>
      <c r="B283" t="str">
        <f t="shared" si="93"/>
        <v/>
      </c>
      <c r="C283" s="323" t="str">
        <f t="shared" si="99"/>
        <v/>
      </c>
      <c r="D283" s="323" t="str">
        <f t="shared" si="94"/>
        <v/>
      </c>
      <c r="E283" s="323"/>
      <c r="F283" s="312" t="str">
        <f t="shared" si="95"/>
        <v/>
      </c>
      <c r="G283" s="313" t="str">
        <f t="shared" si="88"/>
        <v/>
      </c>
      <c r="H283" s="314" t="str">
        <f t="shared" si="89"/>
        <v/>
      </c>
      <c r="I283" s="315" t="str">
        <f t="shared" si="104"/>
        <v/>
      </c>
      <c r="J283" s="316" t="str">
        <f t="shared" si="104"/>
        <v/>
      </c>
      <c r="K283" s="316" t="str">
        <f t="shared" si="104"/>
        <v/>
      </c>
      <c r="L283" s="317" t="str">
        <f t="shared" si="104"/>
        <v/>
      </c>
      <c r="M283" s="351"/>
      <c r="N283" s="318" t="str">
        <f t="shared" si="90"/>
        <v/>
      </c>
      <c r="O283" s="318" t="str">
        <f t="shared" si="91"/>
        <v/>
      </c>
      <c r="S283" s="314" t="str">
        <f t="shared" si="96"/>
        <v/>
      </c>
      <c r="T283" s="315" t="str">
        <f t="shared" si="100"/>
        <v/>
      </c>
      <c r="U283" s="316" t="str">
        <f t="shared" si="101"/>
        <v/>
      </c>
      <c r="V283" s="316" t="str">
        <f t="shared" si="102"/>
        <v/>
      </c>
      <c r="W283" s="317" t="str">
        <f t="shared" si="103"/>
        <v/>
      </c>
      <c r="Z283" s="320"/>
      <c r="AA283" s="321"/>
      <c r="AC283" s="322" t="str">
        <f t="shared" si="97"/>
        <v/>
      </c>
      <c r="AD283" s="322" t="str">
        <f t="shared" si="98"/>
        <v/>
      </c>
      <c r="AM283" s="321"/>
    </row>
    <row r="284" spans="1:39" x14ac:dyDescent="0.25">
      <c r="A284" t="str">
        <f t="shared" si="92"/>
        <v/>
      </c>
      <c r="B284" t="str">
        <f t="shared" si="93"/>
        <v/>
      </c>
      <c r="C284" s="323" t="str">
        <f t="shared" si="99"/>
        <v/>
      </c>
      <c r="D284" s="323" t="str">
        <f t="shared" si="94"/>
        <v/>
      </c>
      <c r="E284" s="323"/>
      <c r="F284" s="312" t="str">
        <f t="shared" si="95"/>
        <v/>
      </c>
      <c r="G284" s="313" t="str">
        <f t="shared" si="88"/>
        <v/>
      </c>
      <c r="H284" s="314" t="str">
        <f t="shared" si="89"/>
        <v/>
      </c>
      <c r="I284" s="315" t="str">
        <f t="shared" si="104"/>
        <v/>
      </c>
      <c r="J284" s="316" t="str">
        <f t="shared" si="104"/>
        <v/>
      </c>
      <c r="K284" s="316" t="str">
        <f t="shared" si="104"/>
        <v/>
      </c>
      <c r="L284" s="317" t="str">
        <f t="shared" si="104"/>
        <v/>
      </c>
      <c r="M284" s="351"/>
      <c r="N284" s="318" t="str">
        <f t="shared" si="90"/>
        <v/>
      </c>
      <c r="O284" s="318" t="str">
        <f t="shared" si="91"/>
        <v/>
      </c>
      <c r="S284" s="314" t="str">
        <f t="shared" si="96"/>
        <v/>
      </c>
      <c r="T284" s="315" t="str">
        <f t="shared" si="100"/>
        <v/>
      </c>
      <c r="U284" s="316" t="str">
        <f t="shared" si="101"/>
        <v/>
      </c>
      <c r="V284" s="316" t="str">
        <f t="shared" si="102"/>
        <v/>
      </c>
      <c r="W284" s="317" t="str">
        <f t="shared" si="103"/>
        <v/>
      </c>
      <c r="Z284" s="320"/>
      <c r="AA284" s="321"/>
      <c r="AC284" s="322" t="str">
        <f t="shared" si="97"/>
        <v/>
      </c>
      <c r="AD284" s="322" t="str">
        <f t="shared" si="98"/>
        <v/>
      </c>
      <c r="AM284" s="321"/>
    </row>
    <row r="285" spans="1:39" x14ac:dyDescent="0.25">
      <c r="A285" t="str">
        <f t="shared" si="92"/>
        <v/>
      </c>
      <c r="B285" t="str">
        <f t="shared" si="93"/>
        <v/>
      </c>
      <c r="C285" s="323" t="str">
        <f t="shared" si="99"/>
        <v/>
      </c>
      <c r="D285" s="323" t="str">
        <f t="shared" si="94"/>
        <v/>
      </c>
      <c r="E285" s="323"/>
      <c r="F285" s="312" t="str">
        <f t="shared" si="95"/>
        <v/>
      </c>
      <c r="G285" s="313" t="str">
        <f t="shared" si="88"/>
        <v/>
      </c>
      <c r="H285" s="314" t="str">
        <f t="shared" si="89"/>
        <v/>
      </c>
      <c r="I285" s="315" t="str">
        <f t="shared" si="104"/>
        <v/>
      </c>
      <c r="J285" s="316" t="str">
        <f t="shared" si="104"/>
        <v/>
      </c>
      <c r="K285" s="316" t="str">
        <f t="shared" si="104"/>
        <v/>
      </c>
      <c r="L285" s="317" t="str">
        <f t="shared" si="104"/>
        <v/>
      </c>
      <c r="M285" s="351"/>
      <c r="N285" s="318" t="str">
        <f t="shared" si="90"/>
        <v/>
      </c>
      <c r="O285" s="318" t="str">
        <f t="shared" si="91"/>
        <v/>
      </c>
      <c r="S285" s="314" t="str">
        <f t="shared" si="96"/>
        <v/>
      </c>
      <c r="T285" s="315" t="str">
        <f t="shared" si="100"/>
        <v/>
      </c>
      <c r="U285" s="316" t="str">
        <f t="shared" si="101"/>
        <v/>
      </c>
      <c r="V285" s="316" t="str">
        <f t="shared" si="102"/>
        <v/>
      </c>
      <c r="W285" s="317" t="str">
        <f t="shared" si="103"/>
        <v/>
      </c>
      <c r="Z285" s="320"/>
      <c r="AA285" s="321"/>
      <c r="AC285" s="322" t="str">
        <f t="shared" si="97"/>
        <v/>
      </c>
      <c r="AD285" s="322" t="str">
        <f t="shared" si="98"/>
        <v/>
      </c>
      <c r="AM285" s="321"/>
    </row>
    <row r="286" spans="1:39" x14ac:dyDescent="0.25">
      <c r="A286" t="str">
        <f t="shared" si="92"/>
        <v/>
      </c>
      <c r="B286" t="str">
        <f t="shared" si="93"/>
        <v/>
      </c>
      <c r="C286" s="323" t="str">
        <f t="shared" si="99"/>
        <v/>
      </c>
      <c r="D286" s="323" t="str">
        <f t="shared" si="94"/>
        <v/>
      </c>
      <c r="E286" s="323"/>
      <c r="F286" s="312" t="str">
        <f t="shared" si="95"/>
        <v/>
      </c>
      <c r="G286" s="313" t="str">
        <f t="shared" si="88"/>
        <v/>
      </c>
      <c r="H286" s="314" t="str">
        <f t="shared" si="89"/>
        <v/>
      </c>
      <c r="I286" s="315" t="str">
        <f t="shared" si="104"/>
        <v/>
      </c>
      <c r="J286" s="316" t="str">
        <f t="shared" si="104"/>
        <v/>
      </c>
      <c r="K286" s="316" t="str">
        <f t="shared" si="104"/>
        <v/>
      </c>
      <c r="L286" s="317" t="str">
        <f t="shared" si="104"/>
        <v/>
      </c>
      <c r="M286" s="351"/>
      <c r="N286" s="318" t="str">
        <f t="shared" si="90"/>
        <v/>
      </c>
      <c r="O286" s="318" t="str">
        <f t="shared" si="91"/>
        <v/>
      </c>
      <c r="S286" s="314" t="str">
        <f t="shared" si="96"/>
        <v/>
      </c>
      <c r="T286" s="315" t="str">
        <f t="shared" si="100"/>
        <v/>
      </c>
      <c r="U286" s="316" t="str">
        <f t="shared" si="101"/>
        <v/>
      </c>
      <c r="V286" s="316" t="str">
        <f t="shared" si="102"/>
        <v/>
      </c>
      <c r="W286" s="317" t="str">
        <f t="shared" si="103"/>
        <v/>
      </c>
      <c r="Z286" s="320"/>
      <c r="AA286" s="321"/>
      <c r="AC286" s="322" t="str">
        <f t="shared" si="97"/>
        <v/>
      </c>
      <c r="AD286" s="322" t="str">
        <f t="shared" si="98"/>
        <v/>
      </c>
      <c r="AM286" s="321"/>
    </row>
    <row r="287" spans="1:39" x14ac:dyDescent="0.25">
      <c r="A287" t="str">
        <f t="shared" si="92"/>
        <v/>
      </c>
      <c r="B287" t="str">
        <f t="shared" si="93"/>
        <v/>
      </c>
      <c r="C287" s="323" t="str">
        <f t="shared" si="99"/>
        <v/>
      </c>
      <c r="D287" s="323" t="str">
        <f t="shared" si="94"/>
        <v/>
      </c>
      <c r="E287" s="323"/>
      <c r="F287" s="312" t="str">
        <f t="shared" si="95"/>
        <v/>
      </c>
      <c r="G287" s="313" t="str">
        <f t="shared" si="88"/>
        <v/>
      </c>
      <c r="H287" s="314" t="str">
        <f t="shared" si="89"/>
        <v/>
      </c>
      <c r="I287" s="315" t="str">
        <f t="shared" si="104"/>
        <v/>
      </c>
      <c r="J287" s="316" t="str">
        <f t="shared" si="104"/>
        <v/>
      </c>
      <c r="K287" s="316" t="str">
        <f t="shared" si="104"/>
        <v/>
      </c>
      <c r="L287" s="317" t="str">
        <f t="shared" si="104"/>
        <v/>
      </c>
      <c r="M287" s="351"/>
      <c r="N287" s="318" t="str">
        <f t="shared" si="90"/>
        <v/>
      </c>
      <c r="O287" s="318" t="str">
        <f t="shared" si="91"/>
        <v/>
      </c>
      <c r="S287" s="314" t="str">
        <f t="shared" si="96"/>
        <v/>
      </c>
      <c r="T287" s="315" t="str">
        <f t="shared" si="100"/>
        <v/>
      </c>
      <c r="U287" s="316" t="str">
        <f t="shared" si="101"/>
        <v/>
      </c>
      <c r="V287" s="316" t="str">
        <f t="shared" si="102"/>
        <v/>
      </c>
      <c r="W287" s="317" t="str">
        <f t="shared" si="103"/>
        <v/>
      </c>
      <c r="Z287" s="320"/>
      <c r="AA287" s="321"/>
      <c r="AC287" s="322" t="str">
        <f t="shared" si="97"/>
        <v/>
      </c>
      <c r="AD287" s="322" t="str">
        <f t="shared" si="98"/>
        <v/>
      </c>
      <c r="AM287" s="321"/>
    </row>
    <row r="288" spans="1:39" x14ac:dyDescent="0.25">
      <c r="A288" t="str">
        <f t="shared" si="92"/>
        <v/>
      </c>
      <c r="B288" t="str">
        <f t="shared" si="93"/>
        <v/>
      </c>
      <c r="C288" s="323" t="str">
        <f t="shared" si="99"/>
        <v/>
      </c>
      <c r="D288" s="323" t="str">
        <f t="shared" si="94"/>
        <v/>
      </c>
      <c r="E288" s="323"/>
      <c r="F288" s="312" t="str">
        <f t="shared" si="95"/>
        <v/>
      </c>
      <c r="G288" s="313" t="str">
        <f t="shared" si="88"/>
        <v/>
      </c>
      <c r="H288" s="314" t="str">
        <f t="shared" si="89"/>
        <v/>
      </c>
      <c r="I288" s="315" t="str">
        <f t="shared" si="104"/>
        <v/>
      </c>
      <c r="J288" s="316" t="str">
        <f t="shared" si="104"/>
        <v/>
      </c>
      <c r="K288" s="316" t="str">
        <f t="shared" si="104"/>
        <v/>
      </c>
      <c r="L288" s="317" t="str">
        <f t="shared" si="104"/>
        <v/>
      </c>
      <c r="M288" s="351"/>
      <c r="N288" s="318" t="str">
        <f t="shared" si="90"/>
        <v/>
      </c>
      <c r="O288" s="318" t="str">
        <f t="shared" si="91"/>
        <v/>
      </c>
      <c r="S288" s="314" t="str">
        <f t="shared" si="96"/>
        <v/>
      </c>
      <c r="T288" s="315" t="str">
        <f t="shared" si="100"/>
        <v/>
      </c>
      <c r="U288" s="316" t="str">
        <f t="shared" si="101"/>
        <v/>
      </c>
      <c r="V288" s="316" t="str">
        <f t="shared" si="102"/>
        <v/>
      </c>
      <c r="W288" s="317" t="str">
        <f t="shared" si="103"/>
        <v/>
      </c>
      <c r="Z288" s="320"/>
      <c r="AA288" s="321"/>
      <c r="AC288" s="322" t="str">
        <f t="shared" si="97"/>
        <v/>
      </c>
      <c r="AD288" s="322" t="str">
        <f t="shared" si="98"/>
        <v/>
      </c>
      <c r="AM288" s="321"/>
    </row>
    <row r="289" spans="1:39" x14ac:dyDescent="0.25">
      <c r="A289" t="str">
        <f t="shared" si="92"/>
        <v/>
      </c>
      <c r="B289" t="str">
        <f t="shared" si="93"/>
        <v/>
      </c>
      <c r="C289" s="323" t="str">
        <f t="shared" si="99"/>
        <v/>
      </c>
      <c r="D289" s="323" t="str">
        <f t="shared" si="94"/>
        <v/>
      </c>
      <c r="E289" s="323"/>
      <c r="F289" s="312" t="str">
        <f t="shared" si="95"/>
        <v/>
      </c>
      <c r="G289" s="313" t="str">
        <f t="shared" si="88"/>
        <v/>
      </c>
      <c r="H289" s="314" t="str">
        <f t="shared" si="89"/>
        <v/>
      </c>
      <c r="I289" s="315" t="str">
        <f t="shared" si="104"/>
        <v/>
      </c>
      <c r="J289" s="316" t="str">
        <f t="shared" si="104"/>
        <v/>
      </c>
      <c r="K289" s="316" t="str">
        <f t="shared" si="104"/>
        <v/>
      </c>
      <c r="L289" s="317" t="str">
        <f t="shared" si="104"/>
        <v/>
      </c>
      <c r="M289" s="351"/>
      <c r="N289" s="318" t="str">
        <f t="shared" si="90"/>
        <v/>
      </c>
      <c r="O289" s="318" t="str">
        <f t="shared" si="91"/>
        <v/>
      </c>
      <c r="S289" s="314" t="str">
        <f t="shared" si="96"/>
        <v/>
      </c>
      <c r="T289" s="315" t="str">
        <f t="shared" si="100"/>
        <v/>
      </c>
      <c r="U289" s="316" t="str">
        <f t="shared" si="101"/>
        <v/>
      </c>
      <c r="V289" s="316" t="str">
        <f t="shared" si="102"/>
        <v/>
      </c>
      <c r="W289" s="317" t="str">
        <f t="shared" si="103"/>
        <v/>
      </c>
      <c r="Z289" s="320"/>
      <c r="AA289" s="321"/>
      <c r="AC289" s="322" t="str">
        <f t="shared" si="97"/>
        <v/>
      </c>
      <c r="AD289" s="322" t="str">
        <f t="shared" si="98"/>
        <v/>
      </c>
      <c r="AM289" s="321"/>
    </row>
    <row r="290" spans="1:39" x14ac:dyDescent="0.25">
      <c r="A290" t="str">
        <f t="shared" si="92"/>
        <v/>
      </c>
      <c r="B290" t="str">
        <f t="shared" si="93"/>
        <v/>
      </c>
      <c r="C290" s="323" t="str">
        <f t="shared" si="99"/>
        <v/>
      </c>
      <c r="D290" s="323" t="str">
        <f t="shared" si="94"/>
        <v/>
      </c>
      <c r="E290" s="323"/>
      <c r="F290" s="312" t="str">
        <f t="shared" si="95"/>
        <v/>
      </c>
      <c r="G290" s="313" t="str">
        <f t="shared" si="88"/>
        <v/>
      </c>
      <c r="H290" s="314" t="str">
        <f t="shared" si="89"/>
        <v/>
      </c>
      <c r="I290" s="315" t="str">
        <f t="shared" si="104"/>
        <v/>
      </c>
      <c r="J290" s="316" t="str">
        <f t="shared" si="104"/>
        <v/>
      </c>
      <c r="K290" s="316" t="str">
        <f t="shared" si="104"/>
        <v/>
      </c>
      <c r="L290" s="317" t="str">
        <f t="shared" si="104"/>
        <v/>
      </c>
      <c r="M290" s="351"/>
      <c r="N290" s="318" t="str">
        <f t="shared" si="90"/>
        <v/>
      </c>
      <c r="O290" s="318" t="str">
        <f t="shared" si="91"/>
        <v/>
      </c>
      <c r="S290" s="314" t="str">
        <f t="shared" si="96"/>
        <v/>
      </c>
      <c r="T290" s="315" t="str">
        <f t="shared" si="100"/>
        <v/>
      </c>
      <c r="U290" s="316" t="str">
        <f t="shared" si="101"/>
        <v/>
      </c>
      <c r="V290" s="316" t="str">
        <f t="shared" si="102"/>
        <v/>
      </c>
      <c r="W290" s="317" t="str">
        <f t="shared" si="103"/>
        <v/>
      </c>
      <c r="Z290" s="320"/>
      <c r="AA290" s="321"/>
      <c r="AC290" s="322" t="str">
        <f t="shared" si="97"/>
        <v/>
      </c>
      <c r="AD290" s="322" t="str">
        <f t="shared" si="98"/>
        <v/>
      </c>
      <c r="AM290" s="321"/>
    </row>
    <row r="291" spans="1:39" x14ac:dyDescent="0.25">
      <c r="A291" t="str">
        <f t="shared" si="92"/>
        <v/>
      </c>
      <c r="B291" t="str">
        <f t="shared" si="93"/>
        <v/>
      </c>
      <c r="C291" s="323" t="str">
        <f t="shared" si="99"/>
        <v/>
      </c>
      <c r="D291" s="323" t="str">
        <f t="shared" si="94"/>
        <v/>
      </c>
      <c r="E291" s="323"/>
      <c r="F291" s="312" t="str">
        <f t="shared" si="95"/>
        <v/>
      </c>
      <c r="G291" s="313" t="str">
        <f t="shared" si="88"/>
        <v/>
      </c>
      <c r="H291" s="314" t="str">
        <f t="shared" si="89"/>
        <v/>
      </c>
      <c r="I291" s="315" t="str">
        <f t="shared" si="104"/>
        <v/>
      </c>
      <c r="J291" s="316" t="str">
        <f t="shared" si="104"/>
        <v/>
      </c>
      <c r="K291" s="316" t="str">
        <f t="shared" si="104"/>
        <v/>
      </c>
      <c r="L291" s="317" t="str">
        <f t="shared" si="104"/>
        <v/>
      </c>
      <c r="M291" s="351"/>
      <c r="N291" s="318" t="str">
        <f t="shared" si="90"/>
        <v/>
      </c>
      <c r="O291" s="318" t="str">
        <f t="shared" si="91"/>
        <v/>
      </c>
      <c r="S291" s="314" t="str">
        <f t="shared" si="96"/>
        <v/>
      </c>
      <c r="T291" s="315" t="str">
        <f t="shared" si="100"/>
        <v/>
      </c>
      <c r="U291" s="316" t="str">
        <f t="shared" si="101"/>
        <v/>
      </c>
      <c r="V291" s="316" t="str">
        <f t="shared" si="102"/>
        <v/>
      </c>
      <c r="W291" s="317" t="str">
        <f t="shared" si="103"/>
        <v/>
      </c>
      <c r="Z291" s="320"/>
      <c r="AA291" s="321"/>
      <c r="AC291" s="322" t="str">
        <f t="shared" si="97"/>
        <v/>
      </c>
      <c r="AD291" s="322" t="str">
        <f t="shared" si="98"/>
        <v/>
      </c>
      <c r="AM291" s="321"/>
    </row>
    <row r="292" spans="1:39" x14ac:dyDescent="0.25">
      <c r="A292" t="str">
        <f t="shared" si="92"/>
        <v/>
      </c>
      <c r="B292" t="str">
        <f t="shared" si="93"/>
        <v/>
      </c>
      <c r="C292" s="323" t="str">
        <f t="shared" si="99"/>
        <v/>
      </c>
      <c r="D292" s="323" t="str">
        <f t="shared" si="94"/>
        <v/>
      </c>
      <c r="E292" s="323"/>
      <c r="F292" s="312" t="str">
        <f t="shared" si="95"/>
        <v/>
      </c>
      <c r="G292" s="313" t="str">
        <f t="shared" si="88"/>
        <v/>
      </c>
      <c r="H292" s="314" t="str">
        <f t="shared" si="89"/>
        <v/>
      </c>
      <c r="I292" s="315" t="str">
        <f t="shared" si="104"/>
        <v/>
      </c>
      <c r="J292" s="316" t="str">
        <f t="shared" si="104"/>
        <v/>
      </c>
      <c r="K292" s="316" t="str">
        <f t="shared" si="104"/>
        <v/>
      </c>
      <c r="L292" s="317" t="str">
        <f t="shared" si="104"/>
        <v/>
      </c>
      <c r="M292" s="351"/>
      <c r="N292" s="318" t="str">
        <f t="shared" si="90"/>
        <v/>
      </c>
      <c r="O292" s="318" t="str">
        <f t="shared" si="91"/>
        <v/>
      </c>
      <c r="S292" s="314" t="str">
        <f t="shared" si="96"/>
        <v/>
      </c>
      <c r="T292" s="315" t="str">
        <f t="shared" si="100"/>
        <v/>
      </c>
      <c r="U292" s="316" t="str">
        <f t="shared" si="101"/>
        <v/>
      </c>
      <c r="V292" s="316" t="str">
        <f t="shared" si="102"/>
        <v/>
      </c>
      <c r="W292" s="317" t="str">
        <f t="shared" si="103"/>
        <v/>
      </c>
      <c r="Z292" s="320"/>
      <c r="AA292" s="321"/>
      <c r="AC292" s="322" t="str">
        <f t="shared" si="97"/>
        <v/>
      </c>
      <c r="AD292" s="322" t="str">
        <f t="shared" si="98"/>
        <v/>
      </c>
      <c r="AM292" s="321"/>
    </row>
    <row r="293" spans="1:39" x14ac:dyDescent="0.25">
      <c r="A293" t="str">
        <f t="shared" si="92"/>
        <v/>
      </c>
      <c r="B293" t="str">
        <f t="shared" si="93"/>
        <v/>
      </c>
      <c r="C293" s="323" t="str">
        <f t="shared" si="99"/>
        <v/>
      </c>
      <c r="D293" s="323" t="str">
        <f t="shared" si="94"/>
        <v/>
      </c>
      <c r="E293" s="323"/>
      <c r="F293" s="312" t="str">
        <f t="shared" si="95"/>
        <v/>
      </c>
      <c r="G293" s="313" t="str">
        <f t="shared" si="88"/>
        <v/>
      </c>
      <c r="H293" s="314" t="str">
        <f t="shared" si="89"/>
        <v/>
      </c>
      <c r="I293" s="315" t="str">
        <f t="shared" si="104"/>
        <v/>
      </c>
      <c r="J293" s="316" t="str">
        <f t="shared" si="104"/>
        <v/>
      </c>
      <c r="K293" s="316" t="str">
        <f t="shared" si="104"/>
        <v/>
      </c>
      <c r="L293" s="317" t="str">
        <f t="shared" si="104"/>
        <v/>
      </c>
      <c r="M293" s="351"/>
      <c r="N293" s="318" t="str">
        <f t="shared" si="90"/>
        <v/>
      </c>
      <c r="O293" s="318" t="str">
        <f t="shared" si="91"/>
        <v/>
      </c>
      <c r="S293" s="314" t="str">
        <f t="shared" si="96"/>
        <v/>
      </c>
      <c r="T293" s="315" t="str">
        <f t="shared" si="100"/>
        <v/>
      </c>
      <c r="U293" s="316" t="str">
        <f t="shared" si="101"/>
        <v/>
      </c>
      <c r="V293" s="316" t="str">
        <f t="shared" si="102"/>
        <v/>
      </c>
      <c r="W293" s="317" t="str">
        <f t="shared" si="103"/>
        <v/>
      </c>
      <c r="Z293" s="320"/>
      <c r="AA293" s="321"/>
      <c r="AC293" s="322" t="str">
        <f t="shared" si="97"/>
        <v/>
      </c>
      <c r="AD293" s="322" t="str">
        <f t="shared" si="98"/>
        <v/>
      </c>
      <c r="AM293" s="321"/>
    </row>
    <row r="294" spans="1:39" x14ac:dyDescent="0.25">
      <c r="A294" t="str">
        <f t="shared" si="92"/>
        <v/>
      </c>
      <c r="B294" t="str">
        <f t="shared" si="93"/>
        <v/>
      </c>
      <c r="C294" s="323" t="str">
        <f t="shared" si="99"/>
        <v/>
      </c>
      <c r="D294" s="323" t="str">
        <f t="shared" si="94"/>
        <v/>
      </c>
      <c r="E294" s="323"/>
      <c r="F294" s="312" t="str">
        <f t="shared" si="95"/>
        <v/>
      </c>
      <c r="G294" s="313" t="str">
        <f t="shared" si="88"/>
        <v/>
      </c>
      <c r="H294" s="314" t="str">
        <f t="shared" si="89"/>
        <v/>
      </c>
      <c r="I294" s="315" t="str">
        <f t="shared" si="104"/>
        <v/>
      </c>
      <c r="J294" s="316" t="str">
        <f t="shared" si="104"/>
        <v/>
      </c>
      <c r="K294" s="316" t="str">
        <f t="shared" si="104"/>
        <v/>
      </c>
      <c r="L294" s="317" t="str">
        <f t="shared" si="104"/>
        <v/>
      </c>
      <c r="M294" s="351"/>
      <c r="N294" s="318" t="str">
        <f t="shared" si="90"/>
        <v/>
      </c>
      <c r="O294" s="318" t="str">
        <f t="shared" si="91"/>
        <v/>
      </c>
      <c r="S294" s="314" t="str">
        <f t="shared" si="96"/>
        <v/>
      </c>
      <c r="T294" s="315" t="str">
        <f t="shared" si="100"/>
        <v/>
      </c>
      <c r="U294" s="316" t="str">
        <f t="shared" si="101"/>
        <v/>
      </c>
      <c r="V294" s="316" t="str">
        <f t="shared" si="102"/>
        <v/>
      </c>
      <c r="W294" s="317" t="str">
        <f t="shared" si="103"/>
        <v/>
      </c>
      <c r="Z294" s="320"/>
      <c r="AA294" s="321"/>
      <c r="AC294" s="322" t="str">
        <f t="shared" si="97"/>
        <v/>
      </c>
      <c r="AD294" s="322" t="str">
        <f t="shared" si="98"/>
        <v/>
      </c>
      <c r="AM294" s="321"/>
    </row>
    <row r="295" spans="1:39" x14ac:dyDescent="0.25">
      <c r="A295" t="str">
        <f t="shared" si="92"/>
        <v/>
      </c>
      <c r="B295" t="str">
        <f t="shared" si="93"/>
        <v/>
      </c>
      <c r="C295" s="323" t="str">
        <f t="shared" si="99"/>
        <v/>
      </c>
      <c r="D295" s="323" t="str">
        <f t="shared" si="94"/>
        <v/>
      </c>
      <c r="E295" s="323"/>
      <c r="F295" s="312" t="str">
        <f t="shared" si="95"/>
        <v/>
      </c>
      <c r="G295" s="313" t="str">
        <f t="shared" si="88"/>
        <v/>
      </c>
      <c r="H295" s="314" t="str">
        <f t="shared" si="89"/>
        <v/>
      </c>
      <c r="I295" s="315" t="str">
        <f t="shared" si="104"/>
        <v/>
      </c>
      <c r="J295" s="316" t="str">
        <f t="shared" si="104"/>
        <v/>
      </c>
      <c r="K295" s="316" t="str">
        <f t="shared" si="104"/>
        <v/>
      </c>
      <c r="L295" s="317" t="str">
        <f t="shared" si="104"/>
        <v/>
      </c>
      <c r="M295" s="351"/>
      <c r="N295" s="318" t="str">
        <f t="shared" si="90"/>
        <v/>
      </c>
      <c r="O295" s="318" t="str">
        <f t="shared" si="91"/>
        <v/>
      </c>
      <c r="S295" s="314" t="str">
        <f t="shared" si="96"/>
        <v/>
      </c>
      <c r="T295" s="315" t="str">
        <f t="shared" si="100"/>
        <v/>
      </c>
      <c r="U295" s="316" t="str">
        <f t="shared" si="101"/>
        <v/>
      </c>
      <c r="V295" s="316" t="str">
        <f t="shared" si="102"/>
        <v/>
      </c>
      <c r="W295" s="317" t="str">
        <f t="shared" si="103"/>
        <v/>
      </c>
      <c r="Z295" s="320"/>
      <c r="AA295" s="321"/>
      <c r="AC295" s="322" t="str">
        <f t="shared" si="97"/>
        <v/>
      </c>
      <c r="AD295" s="322" t="str">
        <f t="shared" si="98"/>
        <v/>
      </c>
      <c r="AM295" s="321"/>
    </row>
    <row r="296" spans="1:39" x14ac:dyDescent="0.25">
      <c r="A296" t="str">
        <f t="shared" si="92"/>
        <v/>
      </c>
      <c r="B296" t="str">
        <f t="shared" si="93"/>
        <v/>
      </c>
      <c r="C296" s="323" t="str">
        <f t="shared" si="99"/>
        <v/>
      </c>
      <c r="D296" s="323" t="str">
        <f t="shared" si="94"/>
        <v/>
      </c>
      <c r="E296" s="323"/>
      <c r="F296" s="312" t="str">
        <f t="shared" si="95"/>
        <v/>
      </c>
      <c r="G296" s="313" t="str">
        <f t="shared" si="88"/>
        <v/>
      </c>
      <c r="H296" s="314" t="str">
        <f t="shared" si="89"/>
        <v/>
      </c>
      <c r="I296" s="315" t="str">
        <f t="shared" si="104"/>
        <v/>
      </c>
      <c r="J296" s="316" t="str">
        <f t="shared" si="104"/>
        <v/>
      </c>
      <c r="K296" s="316" t="str">
        <f t="shared" si="104"/>
        <v/>
      </c>
      <c r="L296" s="317" t="str">
        <f t="shared" si="104"/>
        <v/>
      </c>
      <c r="M296" s="351"/>
      <c r="N296" s="318" t="str">
        <f t="shared" si="90"/>
        <v/>
      </c>
      <c r="O296" s="318" t="str">
        <f t="shared" si="91"/>
        <v/>
      </c>
      <c r="S296" s="314" t="str">
        <f t="shared" si="96"/>
        <v/>
      </c>
      <c r="T296" s="315" t="str">
        <f t="shared" si="100"/>
        <v/>
      </c>
      <c r="U296" s="316" t="str">
        <f t="shared" si="101"/>
        <v/>
      </c>
      <c r="V296" s="316" t="str">
        <f t="shared" si="102"/>
        <v/>
      </c>
      <c r="W296" s="317" t="str">
        <f t="shared" si="103"/>
        <v/>
      </c>
      <c r="Z296" s="320"/>
      <c r="AA296" s="321"/>
      <c r="AC296" s="322" t="str">
        <f t="shared" si="97"/>
        <v/>
      </c>
      <c r="AD296" s="322" t="str">
        <f t="shared" si="98"/>
        <v/>
      </c>
      <c r="AM296" s="321"/>
    </row>
    <row r="297" spans="1:39" x14ac:dyDescent="0.25">
      <c r="A297" t="str">
        <f t="shared" si="92"/>
        <v/>
      </c>
      <c r="B297" t="str">
        <f t="shared" si="93"/>
        <v/>
      </c>
      <c r="C297" s="323" t="str">
        <f t="shared" si="99"/>
        <v/>
      </c>
      <c r="D297" s="323" t="str">
        <f t="shared" si="94"/>
        <v/>
      </c>
      <c r="E297" s="323"/>
      <c r="F297" s="312" t="str">
        <f t="shared" si="95"/>
        <v/>
      </c>
      <c r="G297" s="313" t="str">
        <f t="shared" si="88"/>
        <v/>
      </c>
      <c r="H297" s="314" t="str">
        <f t="shared" si="89"/>
        <v/>
      </c>
      <c r="I297" s="315" t="str">
        <f t="shared" si="104"/>
        <v/>
      </c>
      <c r="J297" s="316" t="str">
        <f t="shared" si="104"/>
        <v/>
      </c>
      <c r="K297" s="316" t="str">
        <f t="shared" si="104"/>
        <v/>
      </c>
      <c r="L297" s="317" t="str">
        <f t="shared" si="104"/>
        <v/>
      </c>
      <c r="M297" s="351"/>
      <c r="N297" s="318" t="str">
        <f t="shared" si="90"/>
        <v/>
      </c>
      <c r="O297" s="318" t="str">
        <f t="shared" si="91"/>
        <v/>
      </c>
      <c r="S297" s="314" t="str">
        <f t="shared" si="96"/>
        <v/>
      </c>
      <c r="T297" s="315" t="str">
        <f t="shared" si="100"/>
        <v/>
      </c>
      <c r="U297" s="316" t="str">
        <f t="shared" si="101"/>
        <v/>
      </c>
      <c r="V297" s="316" t="str">
        <f t="shared" si="102"/>
        <v/>
      </c>
      <c r="W297" s="317" t="str">
        <f t="shared" si="103"/>
        <v/>
      </c>
      <c r="Z297" s="320"/>
      <c r="AA297" s="321"/>
      <c r="AC297" s="322" t="str">
        <f t="shared" si="97"/>
        <v/>
      </c>
      <c r="AD297" s="322" t="str">
        <f t="shared" si="98"/>
        <v/>
      </c>
      <c r="AM297" s="321"/>
    </row>
    <row r="298" spans="1:39" x14ac:dyDescent="0.25">
      <c r="A298" t="str">
        <f t="shared" si="92"/>
        <v/>
      </c>
      <c r="B298" t="str">
        <f t="shared" si="93"/>
        <v/>
      </c>
      <c r="C298" s="323" t="str">
        <f t="shared" si="99"/>
        <v/>
      </c>
      <c r="D298" s="323" t="str">
        <f t="shared" si="94"/>
        <v/>
      </c>
      <c r="E298" s="323"/>
      <c r="F298" s="312" t="str">
        <f t="shared" si="95"/>
        <v/>
      </c>
      <c r="G298" s="313" t="str">
        <f t="shared" si="88"/>
        <v/>
      </c>
      <c r="H298" s="314" t="str">
        <f t="shared" si="89"/>
        <v/>
      </c>
      <c r="I298" s="315" t="str">
        <f t="shared" si="104"/>
        <v/>
      </c>
      <c r="J298" s="316" t="str">
        <f t="shared" si="104"/>
        <v/>
      </c>
      <c r="K298" s="316" t="str">
        <f t="shared" si="104"/>
        <v/>
      </c>
      <c r="L298" s="317" t="str">
        <f t="shared" si="104"/>
        <v/>
      </c>
      <c r="M298" s="351"/>
      <c r="N298" s="318" t="str">
        <f t="shared" si="90"/>
        <v/>
      </c>
      <c r="O298" s="318" t="str">
        <f t="shared" si="91"/>
        <v/>
      </c>
      <c r="S298" s="314" t="str">
        <f t="shared" si="96"/>
        <v/>
      </c>
      <c r="T298" s="315" t="str">
        <f t="shared" si="100"/>
        <v/>
      </c>
      <c r="U298" s="316" t="str">
        <f t="shared" si="101"/>
        <v/>
      </c>
      <c r="V298" s="316" t="str">
        <f t="shared" si="102"/>
        <v/>
      </c>
      <c r="W298" s="317" t="str">
        <f t="shared" si="103"/>
        <v/>
      </c>
      <c r="Z298" s="320"/>
      <c r="AA298" s="321"/>
      <c r="AC298" s="322" t="str">
        <f t="shared" si="97"/>
        <v/>
      </c>
      <c r="AD298" s="322" t="str">
        <f t="shared" si="98"/>
        <v/>
      </c>
      <c r="AM298" s="321"/>
    </row>
    <row r="299" spans="1:39" x14ac:dyDescent="0.25">
      <c r="A299" t="str">
        <f t="shared" si="92"/>
        <v/>
      </c>
      <c r="B299" t="str">
        <f t="shared" si="93"/>
        <v/>
      </c>
      <c r="C299" s="323" t="str">
        <f t="shared" si="99"/>
        <v/>
      </c>
      <c r="D299" s="323" t="str">
        <f t="shared" si="94"/>
        <v/>
      </c>
      <c r="E299" s="323"/>
      <c r="F299" s="312" t="str">
        <f t="shared" si="95"/>
        <v/>
      </c>
      <c r="G299" s="313" t="str">
        <f t="shared" si="88"/>
        <v/>
      </c>
      <c r="H299" s="314" t="str">
        <f t="shared" si="89"/>
        <v/>
      </c>
      <c r="I299" s="315" t="str">
        <f t="shared" si="104"/>
        <v/>
      </c>
      <c r="J299" s="316" t="str">
        <f t="shared" si="104"/>
        <v/>
      </c>
      <c r="K299" s="316" t="str">
        <f t="shared" si="104"/>
        <v/>
      </c>
      <c r="L299" s="317" t="str">
        <f t="shared" si="104"/>
        <v/>
      </c>
      <c r="M299" s="351"/>
      <c r="N299" s="318" t="str">
        <f t="shared" si="90"/>
        <v/>
      </c>
      <c r="O299" s="318" t="str">
        <f t="shared" si="91"/>
        <v/>
      </c>
      <c r="S299" s="314" t="str">
        <f t="shared" si="96"/>
        <v/>
      </c>
      <c r="T299" s="315" t="str">
        <f t="shared" si="100"/>
        <v/>
      </c>
      <c r="U299" s="316" t="str">
        <f t="shared" si="101"/>
        <v/>
      </c>
      <c r="V299" s="316" t="str">
        <f t="shared" si="102"/>
        <v/>
      </c>
      <c r="W299" s="317" t="str">
        <f t="shared" si="103"/>
        <v/>
      </c>
      <c r="Z299" s="320"/>
      <c r="AA299" s="321"/>
      <c r="AC299" s="322" t="str">
        <f t="shared" si="97"/>
        <v/>
      </c>
      <c r="AD299" s="322" t="str">
        <f t="shared" si="98"/>
        <v/>
      </c>
      <c r="AM299" s="321"/>
    </row>
    <row r="300" spans="1:39" x14ac:dyDescent="0.25">
      <c r="A300" t="str">
        <f t="shared" si="92"/>
        <v/>
      </c>
      <c r="B300" t="str">
        <f t="shared" si="93"/>
        <v/>
      </c>
      <c r="C300" s="323" t="str">
        <f t="shared" si="99"/>
        <v/>
      </c>
      <c r="D300" s="323" t="str">
        <f t="shared" si="94"/>
        <v/>
      </c>
      <c r="E300" s="323"/>
      <c r="F300" s="312" t="str">
        <f t="shared" si="95"/>
        <v/>
      </c>
      <c r="G300" s="313" t="str">
        <f t="shared" si="88"/>
        <v/>
      </c>
      <c r="H300" s="314" t="str">
        <f t="shared" si="89"/>
        <v/>
      </c>
      <c r="I300" s="315" t="str">
        <f t="shared" si="104"/>
        <v/>
      </c>
      <c r="J300" s="316" t="str">
        <f t="shared" si="104"/>
        <v/>
      </c>
      <c r="K300" s="316" t="str">
        <f t="shared" si="104"/>
        <v/>
      </c>
      <c r="L300" s="317" t="str">
        <f t="shared" si="104"/>
        <v/>
      </c>
      <c r="M300" s="351"/>
      <c r="N300" s="318" t="str">
        <f t="shared" si="90"/>
        <v/>
      </c>
      <c r="O300" s="318" t="str">
        <f t="shared" si="91"/>
        <v/>
      </c>
      <c r="S300" s="314" t="str">
        <f t="shared" si="96"/>
        <v/>
      </c>
      <c r="T300" s="315" t="str">
        <f t="shared" si="100"/>
        <v/>
      </c>
      <c r="U300" s="316" t="str">
        <f t="shared" si="101"/>
        <v/>
      </c>
      <c r="V300" s="316" t="str">
        <f t="shared" si="102"/>
        <v/>
      </c>
      <c r="W300" s="317" t="str">
        <f t="shared" si="103"/>
        <v/>
      </c>
      <c r="Z300" s="320"/>
      <c r="AA300" s="321"/>
      <c r="AC300" s="322" t="str">
        <f t="shared" si="97"/>
        <v/>
      </c>
      <c r="AD300" s="322" t="str">
        <f t="shared" si="98"/>
        <v/>
      </c>
      <c r="AM300" s="321"/>
    </row>
    <row r="301" spans="1:39" x14ac:dyDescent="0.25">
      <c r="A301" t="str">
        <f t="shared" si="92"/>
        <v/>
      </c>
      <c r="B301" t="str">
        <f t="shared" si="93"/>
        <v/>
      </c>
      <c r="C301" s="323" t="str">
        <f t="shared" si="99"/>
        <v/>
      </c>
      <c r="D301" s="323" t="str">
        <f t="shared" si="94"/>
        <v/>
      </c>
      <c r="E301" s="323"/>
      <c r="F301" s="312" t="str">
        <f t="shared" si="95"/>
        <v/>
      </c>
      <c r="G301" s="313" t="str">
        <f t="shared" si="88"/>
        <v/>
      </c>
      <c r="H301" s="314" t="str">
        <f t="shared" si="89"/>
        <v/>
      </c>
      <c r="I301" s="315" t="str">
        <f t="shared" si="104"/>
        <v/>
      </c>
      <c r="J301" s="316" t="str">
        <f t="shared" si="104"/>
        <v/>
      </c>
      <c r="K301" s="316" t="str">
        <f t="shared" si="104"/>
        <v/>
      </c>
      <c r="L301" s="317" t="str">
        <f t="shared" si="104"/>
        <v/>
      </c>
      <c r="M301" s="351"/>
      <c r="N301" s="318" t="str">
        <f t="shared" si="90"/>
        <v/>
      </c>
      <c r="O301" s="318" t="str">
        <f t="shared" si="91"/>
        <v/>
      </c>
      <c r="S301" s="314" t="str">
        <f t="shared" si="96"/>
        <v/>
      </c>
      <c r="T301" s="315" t="str">
        <f t="shared" si="100"/>
        <v/>
      </c>
      <c r="U301" s="316" t="str">
        <f t="shared" si="101"/>
        <v/>
      </c>
      <c r="V301" s="316" t="str">
        <f t="shared" si="102"/>
        <v/>
      </c>
      <c r="W301" s="317" t="str">
        <f t="shared" si="103"/>
        <v/>
      </c>
      <c r="Z301" s="320"/>
      <c r="AA301" s="321"/>
      <c r="AC301" s="322" t="str">
        <f t="shared" si="97"/>
        <v/>
      </c>
      <c r="AD301" s="322" t="str">
        <f t="shared" si="98"/>
        <v/>
      </c>
      <c r="AM301" s="321"/>
    </row>
    <row r="302" spans="1:39" x14ac:dyDescent="0.25">
      <c r="A302" t="str">
        <f t="shared" si="92"/>
        <v/>
      </c>
      <c r="B302" t="str">
        <f t="shared" si="93"/>
        <v/>
      </c>
      <c r="C302" s="323" t="str">
        <f t="shared" si="99"/>
        <v/>
      </c>
      <c r="D302" s="323" t="str">
        <f t="shared" si="94"/>
        <v/>
      </c>
      <c r="E302" s="323"/>
      <c r="F302" s="312" t="str">
        <f t="shared" si="95"/>
        <v/>
      </c>
      <c r="G302" s="313" t="str">
        <f t="shared" si="88"/>
        <v/>
      </c>
      <c r="H302" s="314" t="str">
        <f t="shared" si="89"/>
        <v/>
      </c>
      <c r="I302" s="315" t="str">
        <f t="shared" si="104"/>
        <v/>
      </c>
      <c r="J302" s="316" t="str">
        <f t="shared" si="104"/>
        <v/>
      </c>
      <c r="K302" s="316" t="str">
        <f t="shared" si="104"/>
        <v/>
      </c>
      <c r="L302" s="317" t="str">
        <f t="shared" si="104"/>
        <v/>
      </c>
      <c r="M302" s="351"/>
      <c r="N302" s="318" t="str">
        <f t="shared" si="90"/>
        <v/>
      </c>
      <c r="O302" s="318" t="str">
        <f t="shared" si="91"/>
        <v/>
      </c>
      <c r="S302" s="314" t="str">
        <f t="shared" si="96"/>
        <v/>
      </c>
      <c r="T302" s="315" t="str">
        <f t="shared" si="100"/>
        <v/>
      </c>
      <c r="U302" s="316" t="str">
        <f t="shared" si="101"/>
        <v/>
      </c>
      <c r="V302" s="316" t="str">
        <f t="shared" si="102"/>
        <v/>
      </c>
      <c r="W302" s="317" t="str">
        <f t="shared" si="103"/>
        <v/>
      </c>
      <c r="Z302" s="320"/>
      <c r="AA302" s="321"/>
      <c r="AC302" s="322" t="str">
        <f t="shared" si="97"/>
        <v/>
      </c>
      <c r="AD302" s="322" t="str">
        <f t="shared" si="98"/>
        <v/>
      </c>
      <c r="AM302" s="321"/>
    </row>
    <row r="303" spans="1:39" x14ac:dyDescent="0.25">
      <c r="A303" t="str">
        <f t="shared" si="92"/>
        <v/>
      </c>
      <c r="B303" t="str">
        <f t="shared" si="93"/>
        <v/>
      </c>
      <c r="C303" s="323" t="str">
        <f t="shared" si="99"/>
        <v/>
      </c>
      <c r="D303" s="323" t="str">
        <f t="shared" si="94"/>
        <v/>
      </c>
      <c r="E303" s="323"/>
      <c r="F303" s="312" t="str">
        <f t="shared" si="95"/>
        <v/>
      </c>
      <c r="G303" s="313" t="str">
        <f t="shared" si="88"/>
        <v/>
      </c>
      <c r="H303" s="314" t="str">
        <f t="shared" si="89"/>
        <v/>
      </c>
      <c r="I303" s="315" t="str">
        <f t="shared" si="104"/>
        <v/>
      </c>
      <c r="J303" s="316" t="str">
        <f t="shared" si="104"/>
        <v/>
      </c>
      <c r="K303" s="316" t="str">
        <f t="shared" si="104"/>
        <v/>
      </c>
      <c r="L303" s="317" t="str">
        <f t="shared" si="104"/>
        <v/>
      </c>
      <c r="M303" s="351"/>
      <c r="N303" s="318" t="str">
        <f t="shared" si="90"/>
        <v/>
      </c>
      <c r="O303" s="318" t="str">
        <f t="shared" si="91"/>
        <v/>
      </c>
      <c r="S303" s="314" t="str">
        <f t="shared" si="96"/>
        <v/>
      </c>
      <c r="T303" s="315" t="str">
        <f t="shared" si="100"/>
        <v/>
      </c>
      <c r="U303" s="316" t="str">
        <f t="shared" si="101"/>
        <v/>
      </c>
      <c r="V303" s="316" t="str">
        <f t="shared" si="102"/>
        <v/>
      </c>
      <c r="W303" s="317" t="str">
        <f t="shared" si="103"/>
        <v/>
      </c>
      <c r="Z303" s="320"/>
      <c r="AA303" s="321"/>
      <c r="AC303" s="322" t="str">
        <f t="shared" si="97"/>
        <v/>
      </c>
      <c r="AD303" s="322" t="str">
        <f t="shared" si="98"/>
        <v/>
      </c>
      <c r="AM303" s="321"/>
    </row>
    <row r="304" spans="1:39" x14ac:dyDescent="0.25">
      <c r="A304" t="str">
        <f t="shared" si="92"/>
        <v/>
      </c>
      <c r="B304" t="str">
        <f t="shared" si="93"/>
        <v/>
      </c>
      <c r="C304" s="323" t="str">
        <f t="shared" si="99"/>
        <v/>
      </c>
      <c r="D304" s="323" t="str">
        <f t="shared" si="94"/>
        <v/>
      </c>
      <c r="E304" s="323"/>
      <c r="F304" s="312" t="str">
        <f t="shared" si="95"/>
        <v/>
      </c>
      <c r="G304" s="313" t="str">
        <f t="shared" si="88"/>
        <v/>
      </c>
      <c r="H304" s="314" t="str">
        <f t="shared" si="89"/>
        <v/>
      </c>
      <c r="I304" s="315" t="str">
        <f t="shared" si="104"/>
        <v/>
      </c>
      <c r="J304" s="316" t="str">
        <f t="shared" si="104"/>
        <v/>
      </c>
      <c r="K304" s="316" t="str">
        <f t="shared" si="104"/>
        <v/>
      </c>
      <c r="L304" s="317" t="str">
        <f t="shared" si="104"/>
        <v/>
      </c>
      <c r="M304" s="351"/>
      <c r="N304" s="318" t="str">
        <f t="shared" si="90"/>
        <v/>
      </c>
      <c r="O304" s="318" t="str">
        <f t="shared" si="91"/>
        <v/>
      </c>
      <c r="S304" s="314" t="str">
        <f t="shared" si="96"/>
        <v/>
      </c>
      <c r="T304" s="315" t="str">
        <f t="shared" si="100"/>
        <v/>
      </c>
      <c r="U304" s="316" t="str">
        <f t="shared" si="101"/>
        <v/>
      </c>
      <c r="V304" s="316" t="str">
        <f t="shared" si="102"/>
        <v/>
      </c>
      <c r="W304" s="317" t="str">
        <f t="shared" si="103"/>
        <v/>
      </c>
      <c r="Z304" s="320"/>
      <c r="AA304" s="321"/>
      <c r="AC304" s="322" t="str">
        <f t="shared" si="97"/>
        <v/>
      </c>
      <c r="AD304" s="322" t="str">
        <f t="shared" si="98"/>
        <v/>
      </c>
      <c r="AM304" s="321"/>
    </row>
    <row r="305" spans="1:39" x14ac:dyDescent="0.25">
      <c r="A305" t="str">
        <f t="shared" si="92"/>
        <v/>
      </c>
      <c r="B305" t="str">
        <f t="shared" si="93"/>
        <v/>
      </c>
      <c r="C305" s="323" t="str">
        <f t="shared" si="99"/>
        <v/>
      </c>
      <c r="D305" s="323" t="str">
        <f t="shared" si="94"/>
        <v/>
      </c>
      <c r="E305" s="323"/>
      <c r="F305" s="312" t="str">
        <f t="shared" si="95"/>
        <v/>
      </c>
      <c r="G305" s="313" t="str">
        <f t="shared" si="88"/>
        <v/>
      </c>
      <c r="H305" s="314" t="str">
        <f t="shared" si="89"/>
        <v/>
      </c>
      <c r="I305" s="315" t="str">
        <f t="shared" si="104"/>
        <v/>
      </c>
      <c r="J305" s="316" t="str">
        <f t="shared" si="104"/>
        <v/>
      </c>
      <c r="K305" s="316" t="str">
        <f t="shared" si="104"/>
        <v/>
      </c>
      <c r="L305" s="317" t="str">
        <f t="shared" si="104"/>
        <v/>
      </c>
      <c r="M305" s="351"/>
      <c r="N305" s="318" t="str">
        <f t="shared" si="90"/>
        <v/>
      </c>
      <c r="O305" s="318" t="str">
        <f t="shared" si="91"/>
        <v/>
      </c>
      <c r="S305" s="314" t="str">
        <f t="shared" si="96"/>
        <v/>
      </c>
      <c r="T305" s="315" t="str">
        <f t="shared" si="100"/>
        <v/>
      </c>
      <c r="U305" s="316" t="str">
        <f t="shared" si="101"/>
        <v/>
      </c>
      <c r="V305" s="316" t="str">
        <f t="shared" si="102"/>
        <v/>
      </c>
      <c r="W305" s="317" t="str">
        <f t="shared" si="103"/>
        <v/>
      </c>
      <c r="Z305" s="320"/>
      <c r="AA305" s="321"/>
      <c r="AC305" s="322" t="str">
        <f t="shared" si="97"/>
        <v/>
      </c>
      <c r="AD305" s="322" t="str">
        <f t="shared" si="98"/>
        <v/>
      </c>
      <c r="AM305" s="321"/>
    </row>
    <row r="306" spans="1:39" x14ac:dyDescent="0.25">
      <c r="A306" t="str">
        <f t="shared" si="92"/>
        <v/>
      </c>
      <c r="B306" t="str">
        <f t="shared" si="93"/>
        <v/>
      </c>
      <c r="C306" s="323" t="str">
        <f t="shared" si="99"/>
        <v/>
      </c>
      <c r="D306" s="323" t="str">
        <f t="shared" si="94"/>
        <v/>
      </c>
      <c r="E306" s="323"/>
      <c r="F306" s="312" t="str">
        <f t="shared" si="95"/>
        <v/>
      </c>
      <c r="G306" s="313" t="str">
        <f t="shared" si="88"/>
        <v/>
      </c>
      <c r="H306" s="314" t="str">
        <f t="shared" si="89"/>
        <v/>
      </c>
      <c r="I306" s="315" t="str">
        <f t="shared" si="104"/>
        <v/>
      </c>
      <c r="J306" s="316" t="str">
        <f t="shared" si="104"/>
        <v/>
      </c>
      <c r="K306" s="316" t="str">
        <f t="shared" si="104"/>
        <v/>
      </c>
      <c r="L306" s="317" t="str">
        <f t="shared" si="104"/>
        <v/>
      </c>
      <c r="M306" s="351"/>
      <c r="N306" s="318" t="str">
        <f t="shared" si="90"/>
        <v/>
      </c>
      <c r="O306" s="318" t="str">
        <f t="shared" si="91"/>
        <v/>
      </c>
      <c r="S306" s="314" t="str">
        <f t="shared" si="96"/>
        <v/>
      </c>
      <c r="T306" s="315" t="str">
        <f t="shared" si="100"/>
        <v/>
      </c>
      <c r="U306" s="316" t="str">
        <f t="shared" si="101"/>
        <v/>
      </c>
      <c r="V306" s="316" t="str">
        <f t="shared" si="102"/>
        <v/>
      </c>
      <c r="W306" s="317" t="str">
        <f t="shared" si="103"/>
        <v/>
      </c>
      <c r="Z306" s="320"/>
      <c r="AA306" s="321"/>
      <c r="AC306" s="322" t="str">
        <f t="shared" si="97"/>
        <v/>
      </c>
      <c r="AD306" s="322" t="str">
        <f t="shared" si="98"/>
        <v/>
      </c>
      <c r="AM306" s="321"/>
    </row>
    <row r="307" spans="1:39" x14ac:dyDescent="0.25">
      <c r="A307" t="str">
        <f t="shared" si="92"/>
        <v/>
      </c>
      <c r="B307" t="str">
        <f t="shared" si="93"/>
        <v/>
      </c>
      <c r="C307" s="323" t="str">
        <f t="shared" si="99"/>
        <v/>
      </c>
      <c r="D307" s="323" t="str">
        <f t="shared" si="94"/>
        <v/>
      </c>
      <c r="E307" s="323"/>
      <c r="F307" s="312" t="str">
        <f t="shared" si="95"/>
        <v/>
      </c>
      <c r="G307" s="313" t="str">
        <f t="shared" si="88"/>
        <v/>
      </c>
      <c r="H307" s="314" t="str">
        <f t="shared" si="89"/>
        <v/>
      </c>
      <c r="I307" s="315" t="str">
        <f t="shared" si="104"/>
        <v/>
      </c>
      <c r="J307" s="316" t="str">
        <f t="shared" si="104"/>
        <v/>
      </c>
      <c r="K307" s="316" t="str">
        <f t="shared" si="104"/>
        <v/>
      </c>
      <c r="L307" s="317" t="str">
        <f t="shared" si="104"/>
        <v/>
      </c>
      <c r="M307" s="351"/>
      <c r="N307" s="318" t="str">
        <f t="shared" si="90"/>
        <v/>
      </c>
      <c r="O307" s="318" t="str">
        <f t="shared" si="91"/>
        <v/>
      </c>
      <c r="S307" s="314" t="str">
        <f t="shared" si="96"/>
        <v/>
      </c>
      <c r="T307" s="315" t="str">
        <f t="shared" si="100"/>
        <v/>
      </c>
      <c r="U307" s="316" t="str">
        <f t="shared" si="101"/>
        <v/>
      </c>
      <c r="V307" s="316" t="str">
        <f t="shared" si="102"/>
        <v/>
      </c>
      <c r="W307" s="317" t="str">
        <f t="shared" si="103"/>
        <v/>
      </c>
      <c r="Z307" s="320"/>
      <c r="AA307" s="321"/>
      <c r="AC307" s="322" t="str">
        <f t="shared" si="97"/>
        <v/>
      </c>
      <c r="AD307" s="322" t="str">
        <f t="shared" si="98"/>
        <v/>
      </c>
      <c r="AM307" s="321"/>
    </row>
    <row r="308" spans="1:39" x14ac:dyDescent="0.25">
      <c r="A308" t="str">
        <f t="shared" si="92"/>
        <v/>
      </c>
      <c r="B308" t="str">
        <f t="shared" si="93"/>
        <v/>
      </c>
      <c r="C308" s="323" t="str">
        <f t="shared" si="99"/>
        <v/>
      </c>
      <c r="D308" s="323" t="str">
        <f t="shared" si="94"/>
        <v/>
      </c>
      <c r="E308" s="323"/>
      <c r="F308" s="312" t="str">
        <f t="shared" si="95"/>
        <v/>
      </c>
      <c r="G308" s="313" t="str">
        <f t="shared" si="88"/>
        <v/>
      </c>
      <c r="H308" s="314" t="str">
        <f t="shared" si="89"/>
        <v/>
      </c>
      <c r="I308" s="315" t="str">
        <f t="shared" si="104"/>
        <v/>
      </c>
      <c r="J308" s="316" t="str">
        <f t="shared" si="104"/>
        <v/>
      </c>
      <c r="K308" s="316" t="str">
        <f t="shared" si="104"/>
        <v/>
      </c>
      <c r="L308" s="317" t="str">
        <f t="shared" si="104"/>
        <v/>
      </c>
      <c r="M308" s="351"/>
      <c r="N308" s="318" t="str">
        <f t="shared" si="90"/>
        <v/>
      </c>
      <c r="O308" s="318" t="str">
        <f t="shared" si="91"/>
        <v/>
      </c>
      <c r="S308" s="314" t="str">
        <f t="shared" si="96"/>
        <v/>
      </c>
      <c r="T308" s="315" t="str">
        <f t="shared" si="100"/>
        <v/>
      </c>
      <c r="U308" s="316" t="str">
        <f t="shared" si="101"/>
        <v/>
      </c>
      <c r="V308" s="316" t="str">
        <f t="shared" si="102"/>
        <v/>
      </c>
      <c r="W308" s="317" t="str">
        <f t="shared" si="103"/>
        <v/>
      </c>
      <c r="Z308" s="320"/>
      <c r="AA308" s="321"/>
      <c r="AC308" s="322" t="str">
        <f t="shared" si="97"/>
        <v/>
      </c>
      <c r="AD308" s="322" t="str">
        <f t="shared" si="98"/>
        <v/>
      </c>
      <c r="AM308" s="321"/>
    </row>
    <row r="309" spans="1:39" x14ac:dyDescent="0.25">
      <c r="A309" t="str">
        <f t="shared" si="92"/>
        <v/>
      </c>
      <c r="B309" t="str">
        <f t="shared" si="93"/>
        <v/>
      </c>
      <c r="C309" s="323" t="str">
        <f t="shared" si="99"/>
        <v/>
      </c>
      <c r="D309" s="323" t="str">
        <f t="shared" si="94"/>
        <v/>
      </c>
      <c r="E309" s="323"/>
      <c r="F309" s="312" t="str">
        <f t="shared" si="95"/>
        <v/>
      </c>
      <c r="G309" s="313" t="str">
        <f t="shared" si="88"/>
        <v/>
      </c>
      <c r="H309" s="314" t="str">
        <f t="shared" si="89"/>
        <v/>
      </c>
      <c r="I309" s="315" t="str">
        <f t="shared" si="104"/>
        <v/>
      </c>
      <c r="J309" s="316" t="str">
        <f t="shared" si="104"/>
        <v/>
      </c>
      <c r="K309" s="316" t="str">
        <f t="shared" si="104"/>
        <v/>
      </c>
      <c r="L309" s="317" t="str">
        <f t="shared" si="104"/>
        <v/>
      </c>
      <c r="M309" s="351"/>
      <c r="N309" s="318" t="str">
        <f t="shared" si="90"/>
        <v/>
      </c>
      <c r="O309" s="318" t="str">
        <f t="shared" si="91"/>
        <v/>
      </c>
      <c r="S309" s="314" t="str">
        <f t="shared" si="96"/>
        <v/>
      </c>
      <c r="T309" s="315" t="str">
        <f t="shared" si="100"/>
        <v/>
      </c>
      <c r="U309" s="316" t="str">
        <f t="shared" si="101"/>
        <v/>
      </c>
      <c r="V309" s="316" t="str">
        <f t="shared" si="102"/>
        <v/>
      </c>
      <c r="W309" s="317" t="str">
        <f t="shared" si="103"/>
        <v/>
      </c>
      <c r="Z309" s="320"/>
      <c r="AA309" s="321"/>
      <c r="AC309" s="322" t="str">
        <f t="shared" si="97"/>
        <v/>
      </c>
      <c r="AD309" s="322" t="str">
        <f t="shared" si="98"/>
        <v/>
      </c>
      <c r="AM309" s="321"/>
    </row>
    <row r="310" spans="1:39" x14ac:dyDescent="0.25">
      <c r="A310" t="str">
        <f t="shared" si="92"/>
        <v/>
      </c>
      <c r="B310" t="str">
        <f t="shared" si="93"/>
        <v/>
      </c>
      <c r="C310" s="323" t="str">
        <f t="shared" si="99"/>
        <v/>
      </c>
      <c r="D310" s="323" t="str">
        <f t="shared" si="94"/>
        <v/>
      </c>
      <c r="E310" s="323"/>
      <c r="F310" s="312" t="str">
        <f t="shared" si="95"/>
        <v/>
      </c>
      <c r="G310" s="313" t="str">
        <f t="shared" si="88"/>
        <v/>
      </c>
      <c r="H310" s="314" t="str">
        <f t="shared" si="89"/>
        <v/>
      </c>
      <c r="I310" s="315" t="str">
        <f t="shared" si="104"/>
        <v/>
      </c>
      <c r="J310" s="316" t="str">
        <f t="shared" si="104"/>
        <v/>
      </c>
      <c r="K310" s="316" t="str">
        <f t="shared" si="104"/>
        <v/>
      </c>
      <c r="L310" s="317" t="str">
        <f t="shared" si="104"/>
        <v/>
      </c>
      <c r="M310" s="351"/>
      <c r="N310" s="318" t="str">
        <f t="shared" si="90"/>
        <v/>
      </c>
      <c r="O310" s="318" t="str">
        <f t="shared" si="91"/>
        <v/>
      </c>
      <c r="S310" s="314" t="str">
        <f t="shared" si="96"/>
        <v/>
      </c>
      <c r="T310" s="315" t="str">
        <f t="shared" si="100"/>
        <v/>
      </c>
      <c r="U310" s="316" t="str">
        <f t="shared" si="101"/>
        <v/>
      </c>
      <c r="V310" s="316" t="str">
        <f t="shared" si="102"/>
        <v/>
      </c>
      <c r="W310" s="317" t="str">
        <f t="shared" si="103"/>
        <v/>
      </c>
      <c r="Z310" s="320"/>
      <c r="AA310" s="321"/>
      <c r="AC310" s="322" t="str">
        <f t="shared" si="97"/>
        <v/>
      </c>
      <c r="AD310" s="322" t="str">
        <f t="shared" si="98"/>
        <v/>
      </c>
      <c r="AM310" s="321"/>
    </row>
    <row r="311" spans="1:39" x14ac:dyDescent="0.25">
      <c r="A311" t="str">
        <f t="shared" si="92"/>
        <v/>
      </c>
      <c r="B311" t="str">
        <f t="shared" si="93"/>
        <v/>
      </c>
      <c r="C311" s="323" t="str">
        <f t="shared" si="99"/>
        <v/>
      </c>
      <c r="D311" s="323" t="str">
        <f t="shared" si="94"/>
        <v/>
      </c>
      <c r="E311" s="323"/>
      <c r="F311" s="312" t="str">
        <f t="shared" si="95"/>
        <v/>
      </c>
      <c r="G311" s="313" t="str">
        <f t="shared" si="88"/>
        <v/>
      </c>
      <c r="H311" s="314" t="str">
        <f t="shared" si="89"/>
        <v/>
      </c>
      <c r="I311" s="315" t="str">
        <f t="shared" si="104"/>
        <v/>
      </c>
      <c r="J311" s="316" t="str">
        <f t="shared" si="104"/>
        <v/>
      </c>
      <c r="K311" s="316" t="str">
        <f t="shared" si="104"/>
        <v/>
      </c>
      <c r="L311" s="317" t="str">
        <f t="shared" si="104"/>
        <v/>
      </c>
      <c r="M311" s="351"/>
      <c r="N311" s="318" t="str">
        <f t="shared" si="90"/>
        <v/>
      </c>
      <c r="O311" s="318" t="str">
        <f t="shared" si="91"/>
        <v/>
      </c>
      <c r="S311" s="314" t="str">
        <f t="shared" si="96"/>
        <v/>
      </c>
      <c r="T311" s="315" t="str">
        <f t="shared" si="100"/>
        <v/>
      </c>
      <c r="U311" s="316" t="str">
        <f t="shared" si="101"/>
        <v/>
      </c>
      <c r="V311" s="316" t="str">
        <f t="shared" si="102"/>
        <v/>
      </c>
      <c r="W311" s="317" t="str">
        <f t="shared" si="103"/>
        <v/>
      </c>
      <c r="Z311" s="320"/>
      <c r="AA311" s="321"/>
      <c r="AC311" s="322" t="str">
        <f t="shared" si="97"/>
        <v/>
      </c>
      <c r="AD311" s="322" t="str">
        <f t="shared" si="98"/>
        <v/>
      </c>
      <c r="AM311" s="321"/>
    </row>
    <row r="312" spans="1:39" x14ac:dyDescent="0.25">
      <c r="A312" t="str">
        <f t="shared" si="92"/>
        <v/>
      </c>
      <c r="B312" t="str">
        <f t="shared" si="93"/>
        <v/>
      </c>
      <c r="C312" s="323" t="str">
        <f t="shared" si="99"/>
        <v/>
      </c>
      <c r="D312" s="323" t="str">
        <f t="shared" si="94"/>
        <v/>
      </c>
      <c r="E312" s="323"/>
      <c r="F312" s="312" t="str">
        <f t="shared" si="95"/>
        <v/>
      </c>
      <c r="G312" s="313" t="str">
        <f t="shared" si="88"/>
        <v/>
      </c>
      <c r="H312" s="314" t="str">
        <f t="shared" si="89"/>
        <v/>
      </c>
      <c r="I312" s="315" t="str">
        <f t="shared" si="104"/>
        <v/>
      </c>
      <c r="J312" s="316" t="str">
        <f t="shared" si="104"/>
        <v/>
      </c>
      <c r="K312" s="316" t="str">
        <f t="shared" si="104"/>
        <v/>
      </c>
      <c r="L312" s="317" t="str">
        <f t="shared" si="104"/>
        <v/>
      </c>
      <c r="M312" s="351"/>
      <c r="N312" s="318" t="str">
        <f t="shared" si="90"/>
        <v/>
      </c>
      <c r="O312" s="318" t="str">
        <f t="shared" si="91"/>
        <v/>
      </c>
      <c r="S312" s="314" t="str">
        <f t="shared" si="96"/>
        <v/>
      </c>
      <c r="T312" s="315" t="str">
        <f t="shared" si="100"/>
        <v/>
      </c>
      <c r="U312" s="316" t="str">
        <f t="shared" si="101"/>
        <v/>
      </c>
      <c r="V312" s="316" t="str">
        <f t="shared" si="102"/>
        <v/>
      </c>
      <c r="W312" s="317" t="str">
        <f t="shared" si="103"/>
        <v/>
      </c>
      <c r="Z312" s="320"/>
      <c r="AA312" s="321"/>
      <c r="AC312" s="322" t="str">
        <f t="shared" si="97"/>
        <v/>
      </c>
      <c r="AD312" s="322" t="str">
        <f t="shared" si="98"/>
        <v/>
      </c>
      <c r="AM312" s="321"/>
    </row>
    <row r="313" spans="1:39" x14ac:dyDescent="0.25">
      <c r="A313" t="str">
        <f t="shared" si="92"/>
        <v/>
      </c>
      <c r="B313" t="str">
        <f t="shared" si="93"/>
        <v/>
      </c>
      <c r="C313" s="323" t="str">
        <f t="shared" si="99"/>
        <v/>
      </c>
      <c r="D313" s="323" t="str">
        <f t="shared" si="94"/>
        <v/>
      </c>
      <c r="E313" s="323"/>
      <c r="F313" s="312" t="str">
        <f t="shared" si="95"/>
        <v/>
      </c>
      <c r="G313" s="313" t="str">
        <f t="shared" si="88"/>
        <v/>
      </c>
      <c r="H313" s="314" t="str">
        <f t="shared" si="89"/>
        <v/>
      </c>
      <c r="I313" s="315" t="str">
        <f t="shared" si="104"/>
        <v/>
      </c>
      <c r="J313" s="316" t="str">
        <f t="shared" si="104"/>
        <v/>
      </c>
      <c r="K313" s="316" t="str">
        <f t="shared" si="104"/>
        <v/>
      </c>
      <c r="L313" s="317" t="str">
        <f t="shared" si="104"/>
        <v/>
      </c>
      <c r="M313" s="351"/>
      <c r="N313" s="318" t="str">
        <f t="shared" si="90"/>
        <v/>
      </c>
      <c r="O313" s="318" t="str">
        <f t="shared" si="91"/>
        <v/>
      </c>
      <c r="S313" s="314" t="str">
        <f t="shared" si="96"/>
        <v/>
      </c>
      <c r="T313" s="315" t="str">
        <f t="shared" si="100"/>
        <v/>
      </c>
      <c r="U313" s="316" t="str">
        <f t="shared" si="101"/>
        <v/>
      </c>
      <c r="V313" s="316" t="str">
        <f t="shared" si="102"/>
        <v/>
      </c>
      <c r="W313" s="317" t="str">
        <f t="shared" si="103"/>
        <v/>
      </c>
      <c r="Z313" s="320"/>
      <c r="AA313" s="321"/>
      <c r="AC313" s="322" t="str">
        <f t="shared" si="97"/>
        <v/>
      </c>
      <c r="AD313" s="322" t="str">
        <f t="shared" si="98"/>
        <v/>
      </c>
      <c r="AM313" s="321"/>
    </row>
    <row r="314" spans="1:39" x14ac:dyDescent="0.25">
      <c r="A314" t="str">
        <f t="shared" si="92"/>
        <v/>
      </c>
      <c r="B314" t="str">
        <f t="shared" si="93"/>
        <v/>
      </c>
      <c r="C314" s="323" t="str">
        <f t="shared" si="99"/>
        <v/>
      </c>
      <c r="D314" s="323" t="str">
        <f t="shared" si="94"/>
        <v/>
      </c>
      <c r="E314" s="323"/>
      <c r="F314" s="312" t="str">
        <f t="shared" si="95"/>
        <v/>
      </c>
      <c r="G314" s="313" t="str">
        <f t="shared" si="88"/>
        <v/>
      </c>
      <c r="H314" s="314" t="str">
        <f t="shared" si="89"/>
        <v/>
      </c>
      <c r="I314" s="315" t="str">
        <f t="shared" si="104"/>
        <v/>
      </c>
      <c r="J314" s="316" t="str">
        <f t="shared" si="104"/>
        <v/>
      </c>
      <c r="K314" s="316" t="str">
        <f t="shared" si="104"/>
        <v/>
      </c>
      <c r="L314" s="317" t="str">
        <f t="shared" si="104"/>
        <v/>
      </c>
      <c r="M314" s="351"/>
      <c r="N314" s="318" t="str">
        <f t="shared" si="90"/>
        <v/>
      </c>
      <c r="O314" s="318" t="str">
        <f t="shared" si="91"/>
        <v/>
      </c>
      <c r="S314" s="314" t="str">
        <f t="shared" si="96"/>
        <v/>
      </c>
      <c r="T314" s="315" t="str">
        <f t="shared" si="100"/>
        <v/>
      </c>
      <c r="U314" s="316" t="str">
        <f t="shared" si="101"/>
        <v/>
      </c>
      <c r="V314" s="316" t="str">
        <f t="shared" si="102"/>
        <v/>
      </c>
      <c r="W314" s="317" t="str">
        <f t="shared" si="103"/>
        <v/>
      </c>
      <c r="Z314" s="320"/>
      <c r="AA314" s="321"/>
      <c r="AC314" s="322" t="str">
        <f t="shared" si="97"/>
        <v/>
      </c>
      <c r="AD314" s="322" t="str">
        <f t="shared" si="98"/>
        <v/>
      </c>
      <c r="AM314" s="321"/>
    </row>
    <row r="315" spans="1:39" x14ac:dyDescent="0.25">
      <c r="A315" t="str">
        <f t="shared" si="92"/>
        <v/>
      </c>
      <c r="B315" t="str">
        <f t="shared" si="93"/>
        <v/>
      </c>
      <c r="C315" s="323" t="str">
        <f t="shared" si="99"/>
        <v/>
      </c>
      <c r="D315" s="323" t="str">
        <f t="shared" si="94"/>
        <v/>
      </c>
      <c r="E315" s="323"/>
      <c r="F315" s="312" t="str">
        <f t="shared" si="95"/>
        <v/>
      </c>
      <c r="G315" s="313" t="str">
        <f t="shared" si="88"/>
        <v/>
      </c>
      <c r="H315" s="314" t="str">
        <f t="shared" si="89"/>
        <v/>
      </c>
      <c r="I315" s="315" t="str">
        <f t="shared" si="104"/>
        <v/>
      </c>
      <c r="J315" s="316" t="str">
        <f t="shared" si="104"/>
        <v/>
      </c>
      <c r="K315" s="316" t="str">
        <f t="shared" si="104"/>
        <v/>
      </c>
      <c r="L315" s="317" t="str">
        <f t="shared" si="104"/>
        <v/>
      </c>
      <c r="M315" s="351"/>
      <c r="N315" s="318" t="str">
        <f t="shared" si="90"/>
        <v/>
      </c>
      <c r="O315" s="318" t="str">
        <f t="shared" si="91"/>
        <v/>
      </c>
      <c r="S315" s="314" t="str">
        <f t="shared" si="96"/>
        <v/>
      </c>
      <c r="T315" s="315" t="str">
        <f t="shared" si="100"/>
        <v/>
      </c>
      <c r="U315" s="316" t="str">
        <f t="shared" si="101"/>
        <v/>
      </c>
      <c r="V315" s="316" t="str">
        <f t="shared" si="102"/>
        <v/>
      </c>
      <c r="W315" s="317" t="str">
        <f t="shared" si="103"/>
        <v/>
      </c>
      <c r="Z315" s="320"/>
      <c r="AA315" s="321"/>
      <c r="AC315" s="322" t="str">
        <f t="shared" si="97"/>
        <v/>
      </c>
      <c r="AD315" s="322" t="str">
        <f t="shared" si="98"/>
        <v/>
      </c>
      <c r="AM315" s="321"/>
    </row>
    <row r="316" spans="1:39" x14ac:dyDescent="0.25">
      <c r="A316" t="str">
        <f t="shared" si="92"/>
        <v/>
      </c>
      <c r="B316" t="str">
        <f t="shared" si="93"/>
        <v/>
      </c>
      <c r="C316" s="323" t="str">
        <f t="shared" si="99"/>
        <v/>
      </c>
      <c r="D316" s="323" t="str">
        <f t="shared" si="94"/>
        <v/>
      </c>
      <c r="E316" s="323"/>
      <c r="F316" s="312" t="str">
        <f t="shared" si="95"/>
        <v/>
      </c>
      <c r="G316" s="313" t="str">
        <f t="shared" si="88"/>
        <v/>
      </c>
      <c r="H316" s="314" t="str">
        <f t="shared" si="89"/>
        <v/>
      </c>
      <c r="I316" s="315" t="str">
        <f t="shared" si="104"/>
        <v/>
      </c>
      <c r="J316" s="316" t="str">
        <f t="shared" si="104"/>
        <v/>
      </c>
      <c r="K316" s="316" t="str">
        <f t="shared" si="104"/>
        <v/>
      </c>
      <c r="L316" s="317" t="str">
        <f t="shared" si="104"/>
        <v/>
      </c>
      <c r="M316" s="351"/>
      <c r="N316" s="318" t="str">
        <f t="shared" si="90"/>
        <v/>
      </c>
      <c r="O316" s="318" t="str">
        <f t="shared" si="91"/>
        <v/>
      </c>
      <c r="S316" s="314" t="str">
        <f t="shared" si="96"/>
        <v/>
      </c>
      <c r="T316" s="315" t="str">
        <f t="shared" si="100"/>
        <v/>
      </c>
      <c r="U316" s="316" t="str">
        <f t="shared" si="101"/>
        <v/>
      </c>
      <c r="V316" s="316" t="str">
        <f t="shared" si="102"/>
        <v/>
      </c>
      <c r="W316" s="317" t="str">
        <f t="shared" si="103"/>
        <v/>
      </c>
      <c r="Z316" s="320"/>
      <c r="AA316" s="321"/>
      <c r="AC316" s="322" t="str">
        <f t="shared" si="97"/>
        <v/>
      </c>
      <c r="AD316" s="322" t="str">
        <f t="shared" si="98"/>
        <v/>
      </c>
      <c r="AM316" s="321"/>
    </row>
    <row r="317" spans="1:39" x14ac:dyDescent="0.25">
      <c r="A317" t="str">
        <f t="shared" si="92"/>
        <v/>
      </c>
      <c r="B317" t="str">
        <f t="shared" si="93"/>
        <v/>
      </c>
      <c r="C317" s="323" t="str">
        <f t="shared" si="99"/>
        <v/>
      </c>
      <c r="D317" s="323" t="str">
        <f t="shared" si="94"/>
        <v/>
      </c>
      <c r="E317" s="323"/>
      <c r="F317" s="312" t="str">
        <f t="shared" si="95"/>
        <v/>
      </c>
      <c r="G317" s="313" t="str">
        <f t="shared" si="88"/>
        <v/>
      </c>
      <c r="H317" s="314" t="str">
        <f t="shared" si="89"/>
        <v/>
      </c>
      <c r="I317" s="315" t="str">
        <f t="shared" si="104"/>
        <v/>
      </c>
      <c r="J317" s="316" t="str">
        <f t="shared" si="104"/>
        <v/>
      </c>
      <c r="K317" s="316" t="str">
        <f t="shared" si="104"/>
        <v/>
      </c>
      <c r="L317" s="317" t="str">
        <f t="shared" si="104"/>
        <v/>
      </c>
      <c r="M317" s="351"/>
      <c r="N317" s="318" t="str">
        <f t="shared" si="90"/>
        <v/>
      </c>
      <c r="O317" s="318" t="str">
        <f t="shared" si="91"/>
        <v/>
      </c>
      <c r="S317" s="314" t="str">
        <f t="shared" si="96"/>
        <v/>
      </c>
      <c r="T317" s="315" t="str">
        <f t="shared" si="100"/>
        <v/>
      </c>
      <c r="U317" s="316" t="str">
        <f t="shared" si="101"/>
        <v/>
      </c>
      <c r="V317" s="316" t="str">
        <f t="shared" si="102"/>
        <v/>
      </c>
      <c r="W317" s="317" t="str">
        <f t="shared" si="103"/>
        <v/>
      </c>
      <c r="Z317" s="320"/>
      <c r="AA317" s="321"/>
      <c r="AC317" s="322" t="str">
        <f t="shared" si="97"/>
        <v/>
      </c>
      <c r="AD317" s="322" t="str">
        <f t="shared" si="98"/>
        <v/>
      </c>
      <c r="AM317" s="321"/>
    </row>
    <row r="318" spans="1:39" x14ac:dyDescent="0.25">
      <c r="A318" t="str">
        <f t="shared" si="92"/>
        <v/>
      </c>
      <c r="B318" t="str">
        <f t="shared" si="93"/>
        <v/>
      </c>
      <c r="C318" s="323" t="str">
        <f t="shared" si="99"/>
        <v/>
      </c>
      <c r="D318" s="323" t="str">
        <f t="shared" si="94"/>
        <v/>
      </c>
      <c r="E318" s="323"/>
      <c r="F318" s="312" t="str">
        <f t="shared" si="95"/>
        <v/>
      </c>
      <c r="G318" s="313" t="str">
        <f t="shared" si="88"/>
        <v/>
      </c>
      <c r="H318" s="314" t="str">
        <f t="shared" si="89"/>
        <v/>
      </c>
      <c r="I318" s="315" t="str">
        <f t="shared" si="104"/>
        <v/>
      </c>
      <c r="J318" s="316" t="str">
        <f t="shared" si="104"/>
        <v/>
      </c>
      <c r="K318" s="316" t="str">
        <f t="shared" si="104"/>
        <v/>
      </c>
      <c r="L318" s="317" t="str">
        <f t="shared" si="104"/>
        <v/>
      </c>
      <c r="M318" s="351"/>
      <c r="N318" s="318" t="str">
        <f t="shared" si="90"/>
        <v/>
      </c>
      <c r="O318" s="318" t="str">
        <f t="shared" si="91"/>
        <v/>
      </c>
      <c r="S318" s="314" t="str">
        <f t="shared" si="96"/>
        <v/>
      </c>
      <c r="T318" s="315" t="str">
        <f t="shared" si="100"/>
        <v/>
      </c>
      <c r="U318" s="316" t="str">
        <f t="shared" si="101"/>
        <v/>
      </c>
      <c r="V318" s="316" t="str">
        <f t="shared" si="102"/>
        <v/>
      </c>
      <c r="W318" s="317" t="str">
        <f t="shared" si="103"/>
        <v/>
      </c>
      <c r="Z318" s="320"/>
      <c r="AA318" s="321"/>
      <c r="AC318" s="322" t="str">
        <f t="shared" si="97"/>
        <v/>
      </c>
      <c r="AD318" s="322" t="str">
        <f t="shared" si="98"/>
        <v/>
      </c>
      <c r="AM318" s="321"/>
    </row>
    <row r="319" spans="1:39" x14ac:dyDescent="0.25">
      <c r="A319" t="str">
        <f t="shared" si="92"/>
        <v/>
      </c>
      <c r="B319" t="str">
        <f t="shared" si="93"/>
        <v/>
      </c>
      <c r="C319" s="323" t="str">
        <f t="shared" si="99"/>
        <v/>
      </c>
      <c r="D319" s="323" t="str">
        <f t="shared" si="94"/>
        <v/>
      </c>
      <c r="E319" s="323"/>
      <c r="F319" s="312" t="str">
        <f t="shared" si="95"/>
        <v/>
      </c>
      <c r="G319" s="313" t="str">
        <f t="shared" si="88"/>
        <v/>
      </c>
      <c r="H319" s="314" t="str">
        <f t="shared" si="89"/>
        <v/>
      </c>
      <c r="I319" s="315" t="str">
        <f t="shared" si="104"/>
        <v/>
      </c>
      <c r="J319" s="316" t="str">
        <f t="shared" si="104"/>
        <v/>
      </c>
      <c r="K319" s="316" t="str">
        <f t="shared" si="104"/>
        <v/>
      </c>
      <c r="L319" s="317" t="str">
        <f t="shared" si="104"/>
        <v/>
      </c>
      <c r="M319" s="351"/>
      <c r="N319" s="318" t="str">
        <f t="shared" si="90"/>
        <v/>
      </c>
      <c r="O319" s="318" t="str">
        <f t="shared" si="91"/>
        <v/>
      </c>
      <c r="S319" s="314" t="str">
        <f t="shared" si="96"/>
        <v/>
      </c>
      <c r="T319" s="315" t="str">
        <f t="shared" si="100"/>
        <v/>
      </c>
      <c r="U319" s="316" t="str">
        <f t="shared" si="101"/>
        <v/>
      </c>
      <c r="V319" s="316" t="str">
        <f t="shared" si="102"/>
        <v/>
      </c>
      <c r="W319" s="317" t="str">
        <f t="shared" si="103"/>
        <v/>
      </c>
      <c r="Z319" s="320"/>
      <c r="AA319" s="321"/>
      <c r="AC319" s="322" t="str">
        <f t="shared" si="97"/>
        <v/>
      </c>
      <c r="AD319" s="322" t="str">
        <f t="shared" si="98"/>
        <v/>
      </c>
      <c r="AM319" s="321"/>
    </row>
    <row r="320" spans="1:39" x14ac:dyDescent="0.25">
      <c r="A320" t="str">
        <f t="shared" si="92"/>
        <v/>
      </c>
      <c r="B320" t="str">
        <f t="shared" si="93"/>
        <v/>
      </c>
      <c r="C320" s="323" t="str">
        <f t="shared" si="99"/>
        <v/>
      </c>
      <c r="D320" s="323" t="str">
        <f t="shared" si="94"/>
        <v/>
      </c>
      <c r="E320" s="323"/>
      <c r="F320" s="312" t="str">
        <f t="shared" si="95"/>
        <v/>
      </c>
      <c r="G320" s="313" t="str">
        <f t="shared" si="88"/>
        <v/>
      </c>
      <c r="H320" s="314" t="str">
        <f t="shared" si="89"/>
        <v/>
      </c>
      <c r="I320" s="315" t="str">
        <f t="shared" si="104"/>
        <v/>
      </c>
      <c r="J320" s="316" t="str">
        <f t="shared" si="104"/>
        <v/>
      </c>
      <c r="K320" s="316" t="str">
        <f t="shared" si="104"/>
        <v/>
      </c>
      <c r="L320" s="317" t="str">
        <f t="shared" si="104"/>
        <v/>
      </c>
      <c r="M320" s="351"/>
      <c r="N320" s="318" t="str">
        <f t="shared" si="90"/>
        <v/>
      </c>
      <c r="O320" s="318" t="str">
        <f t="shared" si="91"/>
        <v/>
      </c>
      <c r="S320" s="314" t="str">
        <f t="shared" si="96"/>
        <v/>
      </c>
      <c r="T320" s="315" t="str">
        <f t="shared" si="100"/>
        <v/>
      </c>
      <c r="U320" s="316" t="str">
        <f t="shared" si="101"/>
        <v/>
      </c>
      <c r="V320" s="316" t="str">
        <f t="shared" si="102"/>
        <v/>
      </c>
      <c r="W320" s="317" t="str">
        <f t="shared" si="103"/>
        <v/>
      </c>
      <c r="Z320" s="320"/>
      <c r="AA320" s="321"/>
      <c r="AC320" s="322" t="str">
        <f t="shared" si="97"/>
        <v/>
      </c>
      <c r="AD320" s="322" t="str">
        <f t="shared" si="98"/>
        <v/>
      </c>
      <c r="AM320" s="321"/>
    </row>
    <row r="321" spans="1:39" x14ac:dyDescent="0.25">
      <c r="A321" t="str">
        <f t="shared" si="92"/>
        <v/>
      </c>
      <c r="B321" t="str">
        <f t="shared" si="93"/>
        <v/>
      </c>
      <c r="C321" s="323" t="str">
        <f t="shared" si="99"/>
        <v/>
      </c>
      <c r="D321" s="323" t="str">
        <f>IFERROR(IF(C320-0.01&gt;=0,C320-0.01,""),"")</f>
        <v/>
      </c>
      <c r="E321" s="323"/>
      <c r="F321" s="312" t="str">
        <f t="shared" si="95"/>
        <v/>
      </c>
      <c r="G321" s="313" t="str">
        <f t="shared" si="88"/>
        <v/>
      </c>
      <c r="H321" s="314" t="str">
        <f t="shared" si="89"/>
        <v/>
      </c>
      <c r="I321" s="315" t="str">
        <f t="shared" si="104"/>
        <v/>
      </c>
      <c r="J321" s="316" t="str">
        <f t="shared" si="104"/>
        <v/>
      </c>
      <c r="K321" s="316" t="str">
        <f t="shared" si="104"/>
        <v/>
      </c>
      <c r="L321" s="317" t="str">
        <f t="shared" si="104"/>
        <v/>
      </c>
      <c r="M321" s="351"/>
      <c r="N321" s="318" t="str">
        <f t="shared" si="90"/>
        <v/>
      </c>
      <c r="O321" s="318" t="str">
        <f t="shared" si="91"/>
        <v/>
      </c>
      <c r="S321" s="314" t="str">
        <f t="shared" si="96"/>
        <v/>
      </c>
      <c r="T321" s="315" t="str">
        <f t="shared" si="100"/>
        <v/>
      </c>
      <c r="U321" s="316" t="str">
        <f t="shared" si="101"/>
        <v/>
      </c>
      <c r="V321" s="316" t="str">
        <f t="shared" si="102"/>
        <v/>
      </c>
      <c r="W321" s="317" t="str">
        <f t="shared" si="103"/>
        <v/>
      </c>
      <c r="Z321" s="320"/>
      <c r="AA321" s="321"/>
      <c r="AC321" s="322" t="str">
        <f t="shared" si="97"/>
        <v/>
      </c>
      <c r="AD321" s="322" t="str">
        <f t="shared" si="98"/>
        <v/>
      </c>
      <c r="AM321" s="321"/>
    </row>
    <row r="322" spans="1:39" x14ac:dyDescent="0.25">
      <c r="A322" t="str">
        <f t="shared" si="92"/>
        <v/>
      </c>
      <c r="B322" t="str">
        <f t="shared" si="93"/>
        <v/>
      </c>
      <c r="C322" s="323" t="str">
        <f t="shared" si="99"/>
        <v/>
      </c>
      <c r="D322" s="323" t="str">
        <f t="shared" ref="D322:D385" si="105">IFERROR(IF(C321-0.01&gt;=0,C321-0.01,""),"")</f>
        <v/>
      </c>
      <c r="E322" s="323"/>
      <c r="F322" s="312" t="str">
        <f t="shared" si="95"/>
        <v/>
      </c>
      <c r="G322" s="313" t="str">
        <f t="shared" si="88"/>
        <v/>
      </c>
      <c r="H322" s="314" t="str">
        <f t="shared" si="89"/>
        <v/>
      </c>
      <c r="I322" s="315" t="str">
        <f t="shared" si="104"/>
        <v/>
      </c>
      <c r="J322" s="316" t="str">
        <f t="shared" si="104"/>
        <v/>
      </c>
      <c r="K322" s="316" t="str">
        <f t="shared" si="104"/>
        <v/>
      </c>
      <c r="L322" s="317" t="str">
        <f t="shared" si="104"/>
        <v/>
      </c>
      <c r="M322" s="351"/>
      <c r="N322" s="318" t="str">
        <f t="shared" si="90"/>
        <v/>
      </c>
      <c r="O322" s="318" t="str">
        <f t="shared" si="91"/>
        <v/>
      </c>
      <c r="S322" s="314" t="str">
        <f t="shared" si="96"/>
        <v/>
      </c>
      <c r="T322" s="315" t="str">
        <f t="shared" si="100"/>
        <v/>
      </c>
      <c r="U322" s="316" t="str">
        <f t="shared" si="101"/>
        <v/>
      </c>
      <c r="V322" s="316" t="str">
        <f t="shared" si="102"/>
        <v/>
      </c>
      <c r="W322" s="317" t="str">
        <f t="shared" si="103"/>
        <v/>
      </c>
      <c r="Z322" s="320"/>
      <c r="AA322" s="321"/>
      <c r="AC322" s="322" t="str">
        <f t="shared" si="97"/>
        <v/>
      </c>
      <c r="AD322" s="322" t="str">
        <f t="shared" si="98"/>
        <v/>
      </c>
      <c r="AM322" s="321"/>
    </row>
    <row r="323" spans="1:39" x14ac:dyDescent="0.25">
      <c r="A323" t="str">
        <f t="shared" si="92"/>
        <v/>
      </c>
      <c r="B323" t="str">
        <f t="shared" si="93"/>
        <v/>
      </c>
      <c r="C323" s="323" t="str">
        <f t="shared" si="99"/>
        <v/>
      </c>
      <c r="D323" s="323" t="str">
        <f t="shared" si="105"/>
        <v/>
      </c>
      <c r="E323" s="323"/>
      <c r="F323" s="312" t="str">
        <f t="shared" si="95"/>
        <v/>
      </c>
      <c r="G323" s="313" t="str">
        <f t="shared" si="88"/>
        <v/>
      </c>
      <c r="H323" s="314" t="str">
        <f t="shared" si="89"/>
        <v/>
      </c>
      <c r="I323" s="315" t="str">
        <f t="shared" si="104"/>
        <v/>
      </c>
      <c r="J323" s="316" t="str">
        <f t="shared" si="104"/>
        <v/>
      </c>
      <c r="K323" s="316" t="str">
        <f t="shared" si="104"/>
        <v/>
      </c>
      <c r="L323" s="317" t="str">
        <f t="shared" si="104"/>
        <v/>
      </c>
      <c r="M323" s="351"/>
      <c r="N323" s="318" t="str">
        <f t="shared" si="90"/>
        <v/>
      </c>
      <c r="O323" s="318" t="str">
        <f t="shared" si="91"/>
        <v/>
      </c>
      <c r="S323" s="314" t="str">
        <f t="shared" si="96"/>
        <v/>
      </c>
      <c r="T323" s="315" t="str">
        <f t="shared" si="100"/>
        <v/>
      </c>
      <c r="U323" s="316" t="str">
        <f t="shared" si="101"/>
        <v/>
      </c>
      <c r="V323" s="316" t="str">
        <f t="shared" si="102"/>
        <v/>
      </c>
      <c r="W323" s="317" t="str">
        <f t="shared" si="103"/>
        <v/>
      </c>
      <c r="Z323" s="320"/>
      <c r="AA323" s="321"/>
      <c r="AC323" s="322" t="str">
        <f t="shared" si="97"/>
        <v/>
      </c>
      <c r="AD323" s="322" t="str">
        <f t="shared" si="98"/>
        <v/>
      </c>
      <c r="AM323" s="321"/>
    </row>
    <row r="324" spans="1:39" x14ac:dyDescent="0.25">
      <c r="A324" t="str">
        <f t="shared" si="92"/>
        <v/>
      </c>
      <c r="B324" t="str">
        <f t="shared" si="93"/>
        <v/>
      </c>
      <c r="C324" s="323" t="str">
        <f t="shared" si="99"/>
        <v/>
      </c>
      <c r="D324" s="323" t="str">
        <f t="shared" si="105"/>
        <v/>
      </c>
      <c r="E324" s="323"/>
      <c r="F324" s="312" t="str">
        <f t="shared" si="95"/>
        <v/>
      </c>
      <c r="G324" s="313" t="str">
        <f t="shared" si="88"/>
        <v/>
      </c>
      <c r="H324" s="314" t="str">
        <f t="shared" si="89"/>
        <v/>
      </c>
      <c r="I324" s="315" t="str">
        <f t="shared" si="104"/>
        <v/>
      </c>
      <c r="J324" s="316" t="str">
        <f t="shared" si="104"/>
        <v/>
      </c>
      <c r="K324" s="316" t="str">
        <f t="shared" si="104"/>
        <v/>
      </c>
      <c r="L324" s="317" t="str">
        <f t="shared" si="104"/>
        <v/>
      </c>
      <c r="M324" s="351"/>
      <c r="N324" s="318" t="str">
        <f t="shared" si="90"/>
        <v/>
      </c>
      <c r="O324" s="318" t="str">
        <f t="shared" si="91"/>
        <v/>
      </c>
      <c r="S324" s="314" t="str">
        <f t="shared" si="96"/>
        <v/>
      </c>
      <c r="T324" s="315" t="str">
        <f t="shared" si="100"/>
        <v/>
      </c>
      <c r="U324" s="316" t="str">
        <f t="shared" si="101"/>
        <v/>
      </c>
      <c r="V324" s="316" t="str">
        <f t="shared" si="102"/>
        <v/>
      </c>
      <c r="W324" s="317" t="str">
        <f t="shared" si="103"/>
        <v/>
      </c>
      <c r="Z324" s="320"/>
      <c r="AA324" s="321"/>
      <c r="AC324" s="322" t="str">
        <f t="shared" si="97"/>
        <v/>
      </c>
      <c r="AD324" s="322" t="str">
        <f t="shared" si="98"/>
        <v/>
      </c>
      <c r="AM324" s="321"/>
    </row>
    <row r="325" spans="1:39" x14ac:dyDescent="0.25">
      <c r="A325" t="str">
        <f t="shared" si="92"/>
        <v/>
      </c>
      <c r="B325" t="str">
        <f t="shared" si="93"/>
        <v/>
      </c>
      <c r="C325" s="323" t="str">
        <f t="shared" si="99"/>
        <v/>
      </c>
      <c r="D325" s="323" t="str">
        <f t="shared" si="105"/>
        <v/>
      </c>
      <c r="E325" s="323"/>
      <c r="F325" s="312" t="str">
        <f t="shared" si="95"/>
        <v/>
      </c>
      <c r="G325" s="313" t="str">
        <f t="shared" si="88"/>
        <v/>
      </c>
      <c r="H325" s="314" t="str">
        <f t="shared" si="89"/>
        <v/>
      </c>
      <c r="I325" s="315" t="str">
        <f t="shared" si="104"/>
        <v/>
      </c>
      <c r="J325" s="316" t="str">
        <f t="shared" si="104"/>
        <v/>
      </c>
      <c r="K325" s="316" t="str">
        <f t="shared" si="104"/>
        <v/>
      </c>
      <c r="L325" s="317" t="str">
        <f t="shared" si="104"/>
        <v/>
      </c>
      <c r="M325" s="351"/>
      <c r="N325" s="318" t="str">
        <f t="shared" si="90"/>
        <v/>
      </c>
      <c r="O325" s="318" t="str">
        <f t="shared" si="91"/>
        <v/>
      </c>
      <c r="S325" s="314" t="str">
        <f t="shared" si="96"/>
        <v/>
      </c>
      <c r="T325" s="315" t="str">
        <f t="shared" si="100"/>
        <v/>
      </c>
      <c r="U325" s="316" t="str">
        <f t="shared" si="101"/>
        <v/>
      </c>
      <c r="V325" s="316" t="str">
        <f t="shared" si="102"/>
        <v/>
      </c>
      <c r="W325" s="317" t="str">
        <f t="shared" si="103"/>
        <v/>
      </c>
      <c r="Z325" s="320"/>
      <c r="AA325" s="321"/>
      <c r="AC325" s="322" t="str">
        <f t="shared" si="97"/>
        <v/>
      </c>
      <c r="AD325" s="322" t="str">
        <f t="shared" si="98"/>
        <v/>
      </c>
      <c r="AM325" s="321"/>
    </row>
    <row r="326" spans="1:39" x14ac:dyDescent="0.25">
      <c r="A326" t="str">
        <f t="shared" si="92"/>
        <v/>
      </c>
      <c r="B326" t="str">
        <f t="shared" si="93"/>
        <v/>
      </c>
      <c r="C326" s="323" t="str">
        <f t="shared" si="99"/>
        <v/>
      </c>
      <c r="D326" s="323" t="str">
        <f t="shared" si="105"/>
        <v/>
      </c>
      <c r="E326" s="323"/>
      <c r="F326" s="312" t="str">
        <f t="shared" si="95"/>
        <v/>
      </c>
      <c r="G326" s="313" t="str">
        <f t="shared" si="88"/>
        <v/>
      </c>
      <c r="H326" s="314" t="str">
        <f t="shared" si="89"/>
        <v/>
      </c>
      <c r="I326" s="315" t="str">
        <f t="shared" si="104"/>
        <v/>
      </c>
      <c r="J326" s="316" t="str">
        <f t="shared" si="104"/>
        <v/>
      </c>
      <c r="K326" s="316" t="str">
        <f t="shared" si="104"/>
        <v/>
      </c>
      <c r="L326" s="317" t="str">
        <f t="shared" si="104"/>
        <v/>
      </c>
      <c r="M326" s="351"/>
      <c r="N326" s="318" t="str">
        <f t="shared" si="90"/>
        <v/>
      </c>
      <c r="O326" s="318" t="str">
        <f t="shared" si="91"/>
        <v/>
      </c>
      <c r="S326" s="314" t="str">
        <f t="shared" si="96"/>
        <v/>
      </c>
      <c r="T326" s="315" t="str">
        <f t="shared" si="100"/>
        <v/>
      </c>
      <c r="U326" s="316" t="str">
        <f t="shared" si="101"/>
        <v/>
      </c>
      <c r="V326" s="316" t="str">
        <f t="shared" si="102"/>
        <v/>
      </c>
      <c r="W326" s="317" t="str">
        <f t="shared" si="103"/>
        <v/>
      </c>
      <c r="Z326" s="320"/>
      <c r="AA326" s="321"/>
      <c r="AC326" s="322" t="str">
        <f t="shared" si="97"/>
        <v/>
      </c>
      <c r="AD326" s="322" t="str">
        <f t="shared" si="98"/>
        <v/>
      </c>
      <c r="AM326" s="321"/>
    </row>
    <row r="327" spans="1:39" x14ac:dyDescent="0.25">
      <c r="A327" t="str">
        <f t="shared" si="92"/>
        <v/>
      </c>
      <c r="B327" t="str">
        <f t="shared" si="93"/>
        <v/>
      </c>
      <c r="C327" s="323" t="str">
        <f t="shared" si="99"/>
        <v/>
      </c>
      <c r="D327" s="323" t="str">
        <f t="shared" si="105"/>
        <v/>
      </c>
      <c r="E327" s="323"/>
      <c r="F327" s="312" t="str">
        <f t="shared" si="95"/>
        <v/>
      </c>
      <c r="G327" s="313" t="str">
        <f t="shared" si="88"/>
        <v/>
      </c>
      <c r="H327" s="314" t="str">
        <f t="shared" si="89"/>
        <v/>
      </c>
      <c r="I327" s="315" t="str">
        <f t="shared" si="104"/>
        <v/>
      </c>
      <c r="J327" s="316" t="str">
        <f t="shared" si="104"/>
        <v/>
      </c>
      <c r="K327" s="316" t="str">
        <f t="shared" si="104"/>
        <v/>
      </c>
      <c r="L327" s="317" t="str">
        <f t="shared" si="104"/>
        <v/>
      </c>
      <c r="M327" s="351"/>
      <c r="N327" s="318" t="str">
        <f t="shared" si="90"/>
        <v/>
      </c>
      <c r="O327" s="318" t="str">
        <f t="shared" si="91"/>
        <v/>
      </c>
      <c r="S327" s="314" t="str">
        <f t="shared" si="96"/>
        <v/>
      </c>
      <c r="T327" s="315" t="str">
        <f t="shared" si="100"/>
        <v/>
      </c>
      <c r="U327" s="316" t="str">
        <f t="shared" si="101"/>
        <v/>
      </c>
      <c r="V327" s="316" t="str">
        <f t="shared" si="102"/>
        <v/>
      </c>
      <c r="W327" s="317" t="str">
        <f t="shared" si="103"/>
        <v/>
      </c>
      <c r="Z327" s="320"/>
      <c r="AA327" s="321"/>
      <c r="AC327" s="322" t="str">
        <f t="shared" si="97"/>
        <v/>
      </c>
      <c r="AD327" s="322" t="str">
        <f t="shared" si="98"/>
        <v/>
      </c>
      <c r="AM327" s="321"/>
    </row>
    <row r="328" spans="1:39" x14ac:dyDescent="0.25">
      <c r="A328" t="str">
        <f t="shared" si="92"/>
        <v/>
      </c>
      <c r="B328" t="str">
        <f t="shared" si="93"/>
        <v/>
      </c>
      <c r="C328" s="323" t="str">
        <f t="shared" si="99"/>
        <v/>
      </c>
      <c r="D328" s="323" t="str">
        <f t="shared" si="105"/>
        <v/>
      </c>
      <c r="E328" s="323"/>
      <c r="F328" s="312" t="str">
        <f t="shared" si="95"/>
        <v/>
      </c>
      <c r="G328" s="313" t="str">
        <f t="shared" si="88"/>
        <v/>
      </c>
      <c r="H328" s="314" t="str">
        <f t="shared" si="89"/>
        <v/>
      </c>
      <c r="I328" s="315" t="str">
        <f t="shared" si="104"/>
        <v/>
      </c>
      <c r="J328" s="316" t="str">
        <f t="shared" si="104"/>
        <v/>
      </c>
      <c r="K328" s="316" t="str">
        <f t="shared" si="104"/>
        <v/>
      </c>
      <c r="L328" s="317" t="str">
        <f t="shared" si="104"/>
        <v/>
      </c>
      <c r="M328" s="351"/>
      <c r="N328" s="318" t="str">
        <f t="shared" si="90"/>
        <v/>
      </c>
      <c r="O328" s="318" t="str">
        <f t="shared" si="91"/>
        <v/>
      </c>
      <c r="S328" s="314" t="str">
        <f t="shared" si="96"/>
        <v/>
      </c>
      <c r="T328" s="315" t="str">
        <f t="shared" si="100"/>
        <v/>
      </c>
      <c r="U328" s="316" t="str">
        <f t="shared" si="101"/>
        <v/>
      </c>
      <c r="V328" s="316" t="str">
        <f t="shared" si="102"/>
        <v/>
      </c>
      <c r="W328" s="317" t="str">
        <f t="shared" si="103"/>
        <v/>
      </c>
      <c r="Z328" s="320"/>
      <c r="AA328" s="321"/>
      <c r="AC328" s="322" t="str">
        <f t="shared" si="97"/>
        <v/>
      </c>
      <c r="AD328" s="322" t="str">
        <f t="shared" si="98"/>
        <v/>
      </c>
      <c r="AM328" s="321"/>
    </row>
    <row r="329" spans="1:39" x14ac:dyDescent="0.25">
      <c r="A329" t="str">
        <f t="shared" si="92"/>
        <v/>
      </c>
      <c r="B329" t="str">
        <f t="shared" si="93"/>
        <v/>
      </c>
      <c r="C329" s="323" t="str">
        <f t="shared" si="99"/>
        <v/>
      </c>
      <c r="D329" s="323" t="str">
        <f t="shared" si="105"/>
        <v/>
      </c>
      <c r="E329" s="323"/>
      <c r="F329" s="312" t="str">
        <f t="shared" si="95"/>
        <v/>
      </c>
      <c r="G329" s="313" t="str">
        <f t="shared" ref="G329:G392" si="106">IFERROR(IF(S329="Nil","Nil",ROUNDUP(ROUND(S329/7, 3),2)),"")</f>
        <v/>
      </c>
      <c r="H329" s="314" t="str">
        <f t="shared" ref="H329:H392" si="107">IFERROR(IF(S329="Nil","Nil",TEXT(S329,IF(S329=ROUND(S329,0),"€###","€0.00"))),"")</f>
        <v/>
      </c>
      <c r="I329" s="315" t="str">
        <f t="shared" si="104"/>
        <v/>
      </c>
      <c r="J329" s="316" t="str">
        <f t="shared" si="104"/>
        <v/>
      </c>
      <c r="K329" s="316" t="str">
        <f t="shared" si="104"/>
        <v/>
      </c>
      <c r="L329" s="317" t="str">
        <f t="shared" si="104"/>
        <v/>
      </c>
      <c r="M329" s="351"/>
      <c r="N329" s="318" t="str">
        <f t="shared" ref="N329:N392" si="108">IFERROR(IF(C329="--","&lt;"&amp;D329,C329-IF(OR($H329="Nil",$H329=""),0,$H329)),"")</f>
        <v/>
      </c>
      <c r="O329" s="318" t="str">
        <f t="shared" ref="O329:O392" si="109">IFERROR(IF(D329="--","&gt; €"&amp;N329,D329-IF(OR($H329="Nil",$H329=""),0,$H329)),"")</f>
        <v/>
      </c>
      <c r="S329" s="314" t="str">
        <f t="shared" si="96"/>
        <v/>
      </c>
      <c r="T329" s="315" t="str">
        <f t="shared" si="100"/>
        <v/>
      </c>
      <c r="U329" s="316" t="str">
        <f t="shared" si="101"/>
        <v/>
      </c>
      <c r="V329" s="316" t="str">
        <f t="shared" si="102"/>
        <v/>
      </c>
      <c r="W329" s="317" t="str">
        <f t="shared" si="103"/>
        <v/>
      </c>
      <c r="Z329" s="320"/>
      <c r="AA329" s="321"/>
      <c r="AC329" s="322" t="str">
        <f t="shared" si="97"/>
        <v/>
      </c>
      <c r="AD329" s="322" t="str">
        <f t="shared" si="98"/>
        <v/>
      </c>
      <c r="AM329" s="321"/>
    </row>
    <row r="330" spans="1:39" x14ac:dyDescent="0.25">
      <c r="A330" t="str">
        <f t="shared" ref="A330:A393" si="110">IFERROR(
                      IF(
                            AND($B330&lt;&gt;$W$3,$B330=$W$2,$C330&lt;=$X$2,$D330&gt;=$X$2),
                              IF(RIGHT($F330,LEN("or any greater amount"))="or any greater amount",$W$3,""),""),"")</f>
        <v/>
      </c>
      <c r="B330" t="str">
        <f t="shared" ref="B330:B393" si="111">IFERROR(
                      IF(
                            AND($C330&lt;=$X$2,$D330&gt;=$X$2),$W$2,
                              IF(RIGHT($F330,LEN("or any greater amount"))="or any greater amount",$W$3,"")),"")</f>
        <v/>
      </c>
      <c r="C330" s="323" t="str">
        <f t="shared" si="99"/>
        <v/>
      </c>
      <c r="D330" s="323" t="str">
        <f t="shared" si="105"/>
        <v/>
      </c>
      <c r="E330" s="323"/>
      <c r="F330" s="312" t="str">
        <f t="shared" ref="F330:F393" si="112">IFERROR(IF(AND(C330="",D330=""),"",IF(C330="--",TEXT(D330,IF(D330=ROUND(D330,0),"€###.00","€##.00"))&amp;" or any lesser amount",IF(D330="--",TEXT(C330,IF(C330=ROUND(C330,0),"€###.00","€##.00"))&amp;" or any greater amount",TEXT(C330,IF(C330=ROUND(C330,0),"€###.00","€##.00"))&amp;" to "&amp;TEXT(D330,IF(D330=ROUND(D330,0),"€###.00","€##.00"))))),"")</f>
        <v/>
      </c>
      <c r="G330" s="313" t="str">
        <f t="shared" si="106"/>
        <v/>
      </c>
      <c r="H330" s="314" t="str">
        <f t="shared" si="107"/>
        <v/>
      </c>
      <c r="I330" s="315" t="str">
        <f t="shared" si="104"/>
        <v/>
      </c>
      <c r="J330" s="316" t="str">
        <f t="shared" si="104"/>
        <v/>
      </c>
      <c r="K330" s="316" t="str">
        <f t="shared" si="104"/>
        <v/>
      </c>
      <c r="L330" s="317" t="str">
        <f t="shared" si="104"/>
        <v/>
      </c>
      <c r="M330" s="351"/>
      <c r="N330" s="318" t="str">
        <f t="shared" si="108"/>
        <v/>
      </c>
      <c r="O330" s="318" t="str">
        <f t="shared" si="109"/>
        <v/>
      </c>
      <c r="S330" s="314" t="str">
        <f t="shared" ref="S330:S393" si="113">IFERROR(IF(S329&lt;=$R$3,"Nil",S329-$R$3),"")</f>
        <v/>
      </c>
      <c r="T330" s="315" t="str">
        <f t="shared" si="100"/>
        <v/>
      </c>
      <c r="U330" s="316" t="str">
        <f t="shared" si="101"/>
        <v/>
      </c>
      <c r="V330" s="316" t="str">
        <f t="shared" si="102"/>
        <v/>
      </c>
      <c r="W330" s="317" t="str">
        <f t="shared" si="103"/>
        <v/>
      </c>
      <c r="Z330" s="320"/>
      <c r="AA330" s="321"/>
      <c r="AC330" s="322" t="str">
        <f t="shared" ref="AC330:AC393" si="114">IFERROR(ROUNDUP(ROUND(S330/7, 3),2),"")</f>
        <v/>
      </c>
      <c r="AD330" s="322" t="str">
        <f t="shared" ref="AD330:AD393" si="115">IFERROR(ROUND(AC330-G330,2),"")</f>
        <v/>
      </c>
      <c r="AM330" s="321"/>
    </row>
    <row r="331" spans="1:39" x14ac:dyDescent="0.25">
      <c r="A331" t="str">
        <f t="shared" si="110"/>
        <v/>
      </c>
      <c r="B331" t="str">
        <f t="shared" si="111"/>
        <v/>
      </c>
      <c r="C331" s="323" t="str">
        <f t="shared" si="99"/>
        <v/>
      </c>
      <c r="D331" s="323" t="str">
        <f t="shared" si="105"/>
        <v/>
      </c>
      <c r="E331" s="323"/>
      <c r="F331" s="312" t="str">
        <f t="shared" si="112"/>
        <v/>
      </c>
      <c r="G331" s="313" t="str">
        <f t="shared" si="106"/>
        <v/>
      </c>
      <c r="H331" s="314" t="str">
        <f t="shared" si="107"/>
        <v/>
      </c>
      <c r="I331" s="315" t="str">
        <f t="shared" si="104"/>
        <v/>
      </c>
      <c r="J331" s="316" t="str">
        <f t="shared" si="104"/>
        <v/>
      </c>
      <c r="K331" s="316" t="str">
        <f t="shared" si="104"/>
        <v/>
      </c>
      <c r="L331" s="317" t="str">
        <f t="shared" si="104"/>
        <v/>
      </c>
      <c r="M331" s="351"/>
      <c r="N331" s="318" t="str">
        <f t="shared" si="108"/>
        <v/>
      </c>
      <c r="O331" s="318" t="str">
        <f t="shared" si="109"/>
        <v/>
      </c>
      <c r="S331" s="314" t="str">
        <f t="shared" si="113"/>
        <v/>
      </c>
      <c r="T331" s="315" t="str">
        <f t="shared" si="100"/>
        <v/>
      </c>
      <c r="U331" s="316" t="str">
        <f t="shared" si="101"/>
        <v/>
      </c>
      <c r="V331" s="316" t="str">
        <f t="shared" si="102"/>
        <v/>
      </c>
      <c r="W331" s="317" t="str">
        <f t="shared" si="103"/>
        <v/>
      </c>
      <c r="Z331" s="320"/>
      <c r="AA331" s="321"/>
      <c r="AC331" s="322" t="str">
        <f t="shared" si="114"/>
        <v/>
      </c>
      <c r="AD331" s="322" t="str">
        <f t="shared" si="115"/>
        <v/>
      </c>
      <c r="AM331" s="321"/>
    </row>
    <row r="332" spans="1:39" x14ac:dyDescent="0.25">
      <c r="A332" t="str">
        <f t="shared" si="110"/>
        <v/>
      </c>
      <c r="B332" t="str">
        <f t="shared" si="111"/>
        <v/>
      </c>
      <c r="C332" s="323" t="str">
        <f t="shared" si="99"/>
        <v/>
      </c>
      <c r="D332" s="323" t="str">
        <f t="shared" si="105"/>
        <v/>
      </c>
      <c r="E332" s="323"/>
      <c r="F332" s="312" t="str">
        <f t="shared" si="112"/>
        <v/>
      </c>
      <c r="G332" s="313" t="str">
        <f t="shared" si="106"/>
        <v/>
      </c>
      <c r="H332" s="314" t="str">
        <f t="shared" si="107"/>
        <v/>
      </c>
      <c r="I332" s="315" t="str">
        <f t="shared" si="104"/>
        <v/>
      </c>
      <c r="J332" s="316" t="str">
        <f t="shared" si="104"/>
        <v/>
      </c>
      <c r="K332" s="316" t="str">
        <f t="shared" si="104"/>
        <v/>
      </c>
      <c r="L332" s="317" t="str">
        <f t="shared" si="104"/>
        <v/>
      </c>
      <c r="M332" s="351"/>
      <c r="N332" s="318" t="str">
        <f t="shared" si="108"/>
        <v/>
      </c>
      <c r="O332" s="318" t="str">
        <f t="shared" si="109"/>
        <v/>
      </c>
      <c r="S332" s="314" t="str">
        <f t="shared" si="113"/>
        <v/>
      </c>
      <c r="T332" s="315" t="str">
        <f t="shared" si="100"/>
        <v/>
      </c>
      <c r="U332" s="316" t="str">
        <f t="shared" si="101"/>
        <v/>
      </c>
      <c r="V332" s="316" t="str">
        <f t="shared" si="102"/>
        <v/>
      </c>
      <c r="W332" s="317" t="str">
        <f t="shared" si="103"/>
        <v/>
      </c>
      <c r="Z332" s="320"/>
      <c r="AA332" s="321"/>
      <c r="AC332" s="322" t="str">
        <f t="shared" si="114"/>
        <v/>
      </c>
      <c r="AD332" s="322" t="str">
        <f t="shared" si="115"/>
        <v/>
      </c>
      <c r="AM332" s="321"/>
    </row>
    <row r="333" spans="1:39" x14ac:dyDescent="0.25">
      <c r="A333" t="str">
        <f t="shared" si="110"/>
        <v/>
      </c>
      <c r="B333" t="str">
        <f t="shared" si="111"/>
        <v/>
      </c>
      <c r="C333" s="323" t="str">
        <f t="shared" si="99"/>
        <v/>
      </c>
      <c r="D333" s="323" t="str">
        <f t="shared" si="105"/>
        <v/>
      </c>
      <c r="E333" s="323"/>
      <c r="F333" s="312" t="str">
        <f t="shared" si="112"/>
        <v/>
      </c>
      <c r="G333" s="313" t="str">
        <f t="shared" si="106"/>
        <v/>
      </c>
      <c r="H333" s="314" t="str">
        <f t="shared" si="107"/>
        <v/>
      </c>
      <c r="I333" s="315" t="str">
        <f t="shared" si="104"/>
        <v/>
      </c>
      <c r="J333" s="316" t="str">
        <f t="shared" si="104"/>
        <v/>
      </c>
      <c r="K333" s="316" t="str">
        <f t="shared" si="104"/>
        <v/>
      </c>
      <c r="L333" s="317" t="str">
        <f t="shared" si="104"/>
        <v/>
      </c>
      <c r="M333" s="351"/>
      <c r="N333" s="318" t="str">
        <f t="shared" si="108"/>
        <v/>
      </c>
      <c r="O333" s="318" t="str">
        <f t="shared" si="109"/>
        <v/>
      </c>
      <c r="S333" s="314" t="str">
        <f t="shared" si="113"/>
        <v/>
      </c>
      <c r="T333" s="315" t="str">
        <f t="shared" si="100"/>
        <v/>
      </c>
      <c r="U333" s="316" t="str">
        <f t="shared" si="101"/>
        <v/>
      </c>
      <c r="V333" s="316" t="str">
        <f t="shared" si="102"/>
        <v/>
      </c>
      <c r="W333" s="317" t="str">
        <f t="shared" si="103"/>
        <v/>
      </c>
      <c r="Z333" s="320"/>
      <c r="AA333" s="321"/>
      <c r="AC333" s="322" t="str">
        <f t="shared" si="114"/>
        <v/>
      </c>
      <c r="AD333" s="322" t="str">
        <f t="shared" si="115"/>
        <v/>
      </c>
      <c r="AM333" s="321"/>
    </row>
    <row r="334" spans="1:39" x14ac:dyDescent="0.25">
      <c r="A334" t="str">
        <f t="shared" si="110"/>
        <v/>
      </c>
      <c r="B334" t="str">
        <f t="shared" si="111"/>
        <v/>
      </c>
      <c r="C334" s="323" t="str">
        <f t="shared" si="99"/>
        <v/>
      </c>
      <c r="D334" s="323" t="str">
        <f t="shared" si="105"/>
        <v/>
      </c>
      <c r="E334" s="323"/>
      <c r="F334" s="312" t="str">
        <f t="shared" si="112"/>
        <v/>
      </c>
      <c r="G334" s="313" t="str">
        <f t="shared" si="106"/>
        <v/>
      </c>
      <c r="H334" s="314" t="str">
        <f t="shared" si="107"/>
        <v/>
      </c>
      <c r="I334" s="315" t="str">
        <f t="shared" si="104"/>
        <v/>
      </c>
      <c r="J334" s="316" t="str">
        <f t="shared" si="104"/>
        <v/>
      </c>
      <c r="K334" s="316" t="str">
        <f t="shared" si="104"/>
        <v/>
      </c>
      <c r="L334" s="317" t="str">
        <f t="shared" si="104"/>
        <v/>
      </c>
      <c r="M334" s="351"/>
      <c r="N334" s="318" t="str">
        <f t="shared" si="108"/>
        <v/>
      </c>
      <c r="O334" s="318" t="str">
        <f t="shared" si="109"/>
        <v/>
      </c>
      <c r="S334" s="314" t="str">
        <f t="shared" si="113"/>
        <v/>
      </c>
      <c r="T334" s="315" t="str">
        <f t="shared" si="100"/>
        <v/>
      </c>
      <c r="U334" s="316" t="str">
        <f t="shared" si="101"/>
        <v/>
      </c>
      <c r="V334" s="316" t="str">
        <f t="shared" si="102"/>
        <v/>
      </c>
      <c r="W334" s="317" t="str">
        <f t="shared" si="103"/>
        <v/>
      </c>
      <c r="Z334" s="320"/>
      <c r="AA334" s="321"/>
      <c r="AC334" s="322" t="str">
        <f t="shared" si="114"/>
        <v/>
      </c>
      <c r="AD334" s="322" t="str">
        <f t="shared" si="115"/>
        <v/>
      </c>
      <c r="AM334" s="321"/>
    </row>
    <row r="335" spans="1:39" x14ac:dyDescent="0.25">
      <c r="A335" t="str">
        <f t="shared" si="110"/>
        <v/>
      </c>
      <c r="B335" t="str">
        <f t="shared" si="111"/>
        <v/>
      </c>
      <c r="C335" s="323" t="str">
        <f t="shared" si="99"/>
        <v/>
      </c>
      <c r="D335" s="323" t="str">
        <f t="shared" si="105"/>
        <v/>
      </c>
      <c r="E335" s="323"/>
      <c r="F335" s="312" t="str">
        <f t="shared" si="112"/>
        <v/>
      </c>
      <c r="G335" s="313" t="str">
        <f t="shared" si="106"/>
        <v/>
      </c>
      <c r="H335" s="314" t="str">
        <f t="shared" si="107"/>
        <v/>
      </c>
      <c r="I335" s="315" t="str">
        <f t="shared" si="104"/>
        <v/>
      </c>
      <c r="J335" s="316" t="str">
        <f t="shared" si="104"/>
        <v/>
      </c>
      <c r="K335" s="316" t="str">
        <f t="shared" si="104"/>
        <v/>
      </c>
      <c r="L335" s="317" t="str">
        <f t="shared" si="104"/>
        <v/>
      </c>
      <c r="M335" s="351"/>
      <c r="N335" s="318" t="str">
        <f t="shared" si="108"/>
        <v/>
      </c>
      <c r="O335" s="318" t="str">
        <f t="shared" si="109"/>
        <v/>
      </c>
      <c r="S335" s="314" t="str">
        <f t="shared" si="113"/>
        <v/>
      </c>
      <c r="T335" s="315" t="str">
        <f t="shared" si="100"/>
        <v/>
      </c>
      <c r="U335" s="316" t="str">
        <f t="shared" si="101"/>
        <v/>
      </c>
      <c r="V335" s="316" t="str">
        <f t="shared" si="102"/>
        <v/>
      </c>
      <c r="W335" s="317" t="str">
        <f t="shared" si="103"/>
        <v/>
      </c>
      <c r="Z335" s="320"/>
      <c r="AA335" s="321"/>
      <c r="AC335" s="322" t="str">
        <f t="shared" si="114"/>
        <v/>
      </c>
      <c r="AD335" s="322" t="str">
        <f t="shared" si="115"/>
        <v/>
      </c>
      <c r="AM335" s="321"/>
    </row>
    <row r="336" spans="1:39" x14ac:dyDescent="0.25">
      <c r="A336" t="str">
        <f t="shared" si="110"/>
        <v/>
      </c>
      <c r="B336" t="str">
        <f t="shared" si="111"/>
        <v/>
      </c>
      <c r="C336" s="323" t="str">
        <f t="shared" si="99"/>
        <v/>
      </c>
      <c r="D336" s="323" t="str">
        <f t="shared" si="105"/>
        <v/>
      </c>
      <c r="E336" s="323"/>
      <c r="F336" s="312" t="str">
        <f t="shared" si="112"/>
        <v/>
      </c>
      <c r="G336" s="313" t="str">
        <f t="shared" si="106"/>
        <v/>
      </c>
      <c r="H336" s="314" t="str">
        <f t="shared" si="107"/>
        <v/>
      </c>
      <c r="I336" s="315" t="str">
        <f t="shared" si="104"/>
        <v/>
      </c>
      <c r="J336" s="316" t="str">
        <f t="shared" si="104"/>
        <v/>
      </c>
      <c r="K336" s="316" t="str">
        <f t="shared" si="104"/>
        <v/>
      </c>
      <c r="L336" s="317" t="str">
        <f t="shared" si="104"/>
        <v/>
      </c>
      <c r="M336" s="351"/>
      <c r="N336" s="318" t="str">
        <f t="shared" si="108"/>
        <v/>
      </c>
      <c r="O336" s="318" t="str">
        <f t="shared" si="109"/>
        <v/>
      </c>
      <c r="S336" s="314" t="str">
        <f t="shared" si="113"/>
        <v/>
      </c>
      <c r="T336" s="315" t="str">
        <f t="shared" si="100"/>
        <v/>
      </c>
      <c r="U336" s="316" t="str">
        <f t="shared" si="101"/>
        <v/>
      </c>
      <c r="V336" s="316" t="str">
        <f t="shared" si="102"/>
        <v/>
      </c>
      <c r="W336" s="317" t="str">
        <f t="shared" si="103"/>
        <v/>
      </c>
      <c r="Z336" s="320"/>
      <c r="AA336" s="321"/>
      <c r="AC336" s="322" t="str">
        <f t="shared" si="114"/>
        <v/>
      </c>
      <c r="AD336" s="322" t="str">
        <f t="shared" si="115"/>
        <v/>
      </c>
      <c r="AM336" s="321"/>
    </row>
    <row r="337" spans="1:39" x14ac:dyDescent="0.25">
      <c r="A337" t="str">
        <f t="shared" si="110"/>
        <v/>
      </c>
      <c r="B337" t="str">
        <f t="shared" si="111"/>
        <v/>
      </c>
      <c r="C337" s="323" t="str">
        <f t="shared" si="99"/>
        <v/>
      </c>
      <c r="D337" s="323" t="str">
        <f t="shared" si="105"/>
        <v/>
      </c>
      <c r="E337" s="323"/>
      <c r="F337" s="312" t="str">
        <f t="shared" si="112"/>
        <v/>
      </c>
      <c r="G337" s="313" t="str">
        <f t="shared" si="106"/>
        <v/>
      </c>
      <c r="H337" s="314" t="str">
        <f t="shared" si="107"/>
        <v/>
      </c>
      <c r="I337" s="315" t="str">
        <f t="shared" si="104"/>
        <v/>
      </c>
      <c r="J337" s="316" t="str">
        <f t="shared" si="104"/>
        <v/>
      </c>
      <c r="K337" s="316" t="str">
        <f t="shared" si="104"/>
        <v/>
      </c>
      <c r="L337" s="317" t="str">
        <f t="shared" si="104"/>
        <v/>
      </c>
      <c r="M337" s="351"/>
      <c r="N337" s="318" t="str">
        <f t="shared" si="108"/>
        <v/>
      </c>
      <c r="O337" s="318" t="str">
        <f t="shared" si="109"/>
        <v/>
      </c>
      <c r="S337" s="314" t="str">
        <f t="shared" si="113"/>
        <v/>
      </c>
      <c r="T337" s="315" t="str">
        <f t="shared" si="100"/>
        <v/>
      </c>
      <c r="U337" s="316" t="str">
        <f t="shared" si="101"/>
        <v/>
      </c>
      <c r="V337" s="316" t="str">
        <f t="shared" si="102"/>
        <v/>
      </c>
      <c r="W337" s="317" t="str">
        <f t="shared" si="103"/>
        <v/>
      </c>
      <c r="Z337" s="320"/>
      <c r="AA337" s="321"/>
      <c r="AC337" s="322" t="str">
        <f t="shared" si="114"/>
        <v/>
      </c>
      <c r="AD337" s="322" t="str">
        <f t="shared" si="115"/>
        <v/>
      </c>
      <c r="AM337" s="321"/>
    </row>
    <row r="338" spans="1:39" x14ac:dyDescent="0.25">
      <c r="A338" t="str">
        <f t="shared" si="110"/>
        <v/>
      </c>
      <c r="B338" t="str">
        <f t="shared" si="111"/>
        <v/>
      </c>
      <c r="C338" s="323" t="str">
        <f t="shared" ref="C338:C401" si="116">IFERROR(IF(C337-$R$3&gt;=0,C337-$R$3,""),"")</f>
        <v/>
      </c>
      <c r="D338" s="323" t="str">
        <f t="shared" si="105"/>
        <v/>
      </c>
      <c r="E338" s="323"/>
      <c r="F338" s="312" t="str">
        <f t="shared" si="112"/>
        <v/>
      </c>
      <c r="G338" s="313" t="str">
        <f t="shared" si="106"/>
        <v/>
      </c>
      <c r="H338" s="314" t="str">
        <f t="shared" si="107"/>
        <v/>
      </c>
      <c r="I338" s="315" t="str">
        <f t="shared" si="104"/>
        <v/>
      </c>
      <c r="J338" s="316" t="str">
        <f t="shared" si="104"/>
        <v/>
      </c>
      <c r="K338" s="316" t="str">
        <f t="shared" si="104"/>
        <v/>
      </c>
      <c r="L338" s="317" t="str">
        <f t="shared" si="104"/>
        <v/>
      </c>
      <c r="M338" s="351"/>
      <c r="N338" s="318" t="str">
        <f t="shared" si="108"/>
        <v/>
      </c>
      <c r="O338" s="318" t="str">
        <f t="shared" si="109"/>
        <v/>
      </c>
      <c r="S338" s="314" t="str">
        <f t="shared" si="113"/>
        <v/>
      </c>
      <c r="T338" s="315" t="str">
        <f t="shared" si="100"/>
        <v/>
      </c>
      <c r="U338" s="316" t="str">
        <f t="shared" si="101"/>
        <v/>
      </c>
      <c r="V338" s="316" t="str">
        <f t="shared" si="102"/>
        <v/>
      </c>
      <c r="W338" s="317" t="str">
        <f t="shared" si="103"/>
        <v/>
      </c>
      <c r="Z338" s="320"/>
      <c r="AA338" s="321"/>
      <c r="AC338" s="322" t="str">
        <f t="shared" si="114"/>
        <v/>
      </c>
      <c r="AD338" s="322" t="str">
        <f t="shared" si="115"/>
        <v/>
      </c>
      <c r="AM338" s="321"/>
    </row>
    <row r="339" spans="1:39" x14ac:dyDescent="0.25">
      <c r="A339" t="str">
        <f t="shared" si="110"/>
        <v/>
      </c>
      <c r="B339" t="str">
        <f t="shared" si="111"/>
        <v/>
      </c>
      <c r="C339" s="323" t="str">
        <f t="shared" si="116"/>
        <v/>
      </c>
      <c r="D339" s="323" t="str">
        <f t="shared" si="105"/>
        <v/>
      </c>
      <c r="E339" s="323"/>
      <c r="F339" s="312" t="str">
        <f t="shared" si="112"/>
        <v/>
      </c>
      <c r="G339" s="313" t="str">
        <f t="shared" si="106"/>
        <v/>
      </c>
      <c r="H339" s="314" t="str">
        <f t="shared" si="107"/>
        <v/>
      </c>
      <c r="I339" s="315" t="str">
        <f t="shared" si="104"/>
        <v/>
      </c>
      <c r="J339" s="316" t="str">
        <f t="shared" si="104"/>
        <v/>
      </c>
      <c r="K339" s="316" t="str">
        <f t="shared" si="104"/>
        <v/>
      </c>
      <c r="L339" s="317" t="str">
        <f t="shared" si="104"/>
        <v/>
      </c>
      <c r="M339" s="351"/>
      <c r="N339" s="318" t="str">
        <f t="shared" si="108"/>
        <v/>
      </c>
      <c r="O339" s="318" t="str">
        <f t="shared" si="109"/>
        <v/>
      </c>
      <c r="S339" s="314" t="str">
        <f t="shared" si="113"/>
        <v/>
      </c>
      <c r="T339" s="315" t="str">
        <f t="shared" si="100"/>
        <v/>
      </c>
      <c r="U339" s="316" t="str">
        <f t="shared" si="101"/>
        <v/>
      </c>
      <c r="V339" s="316" t="str">
        <f t="shared" si="102"/>
        <v/>
      </c>
      <c r="W339" s="317" t="str">
        <f t="shared" si="103"/>
        <v/>
      </c>
      <c r="Z339" s="320"/>
      <c r="AA339" s="321"/>
      <c r="AC339" s="322" t="str">
        <f t="shared" si="114"/>
        <v/>
      </c>
      <c r="AD339" s="322" t="str">
        <f t="shared" si="115"/>
        <v/>
      </c>
      <c r="AM339" s="321"/>
    </row>
    <row r="340" spans="1:39" x14ac:dyDescent="0.25">
      <c r="A340" t="str">
        <f t="shared" si="110"/>
        <v/>
      </c>
      <c r="B340" t="str">
        <f t="shared" si="111"/>
        <v/>
      </c>
      <c r="C340" s="323" t="str">
        <f t="shared" si="116"/>
        <v/>
      </c>
      <c r="D340" s="323" t="str">
        <f t="shared" si="105"/>
        <v/>
      </c>
      <c r="E340" s="323"/>
      <c r="F340" s="312" t="str">
        <f t="shared" si="112"/>
        <v/>
      </c>
      <c r="G340" s="313" t="str">
        <f t="shared" si="106"/>
        <v/>
      </c>
      <c r="H340" s="314" t="str">
        <f t="shared" si="107"/>
        <v/>
      </c>
      <c r="I340" s="315" t="str">
        <f t="shared" si="104"/>
        <v/>
      </c>
      <c r="J340" s="316" t="str">
        <f t="shared" si="104"/>
        <v/>
      </c>
      <c r="K340" s="316" t="str">
        <f t="shared" si="104"/>
        <v/>
      </c>
      <c r="L340" s="317" t="str">
        <f t="shared" si="104"/>
        <v/>
      </c>
      <c r="M340" s="351"/>
      <c r="N340" s="318" t="str">
        <f t="shared" si="108"/>
        <v/>
      </c>
      <c r="O340" s="318" t="str">
        <f t="shared" si="109"/>
        <v/>
      </c>
      <c r="S340" s="314" t="str">
        <f t="shared" si="113"/>
        <v/>
      </c>
      <c r="T340" s="315" t="str">
        <f t="shared" si="100"/>
        <v/>
      </c>
      <c r="U340" s="316" t="str">
        <f t="shared" si="101"/>
        <v/>
      </c>
      <c r="V340" s="316" t="str">
        <f t="shared" si="102"/>
        <v/>
      </c>
      <c r="W340" s="317" t="str">
        <f t="shared" si="103"/>
        <v/>
      </c>
      <c r="Z340" s="320"/>
      <c r="AA340" s="321"/>
      <c r="AC340" s="322" t="str">
        <f t="shared" si="114"/>
        <v/>
      </c>
      <c r="AD340" s="322" t="str">
        <f t="shared" si="115"/>
        <v/>
      </c>
      <c r="AM340" s="321"/>
    </row>
    <row r="341" spans="1:39" x14ac:dyDescent="0.25">
      <c r="A341" t="str">
        <f t="shared" si="110"/>
        <v/>
      </c>
      <c r="B341" t="str">
        <f t="shared" si="111"/>
        <v/>
      </c>
      <c r="C341" s="323" t="str">
        <f t="shared" si="116"/>
        <v/>
      </c>
      <c r="D341" s="323" t="str">
        <f t="shared" si="105"/>
        <v/>
      </c>
      <c r="E341" s="323"/>
      <c r="F341" s="312" t="str">
        <f t="shared" si="112"/>
        <v/>
      </c>
      <c r="G341" s="313" t="str">
        <f t="shared" si="106"/>
        <v/>
      </c>
      <c r="H341" s="314" t="str">
        <f t="shared" si="107"/>
        <v/>
      </c>
      <c r="I341" s="315" t="str">
        <f t="shared" si="104"/>
        <v/>
      </c>
      <c r="J341" s="316" t="str">
        <f t="shared" si="104"/>
        <v/>
      </c>
      <c r="K341" s="316" t="str">
        <f t="shared" si="104"/>
        <v/>
      </c>
      <c r="L341" s="317" t="str">
        <f t="shared" si="104"/>
        <v/>
      </c>
      <c r="M341" s="351"/>
      <c r="N341" s="318" t="str">
        <f t="shared" si="108"/>
        <v/>
      </c>
      <c r="O341" s="318" t="str">
        <f t="shared" si="109"/>
        <v/>
      </c>
      <c r="S341" s="314" t="str">
        <f t="shared" si="113"/>
        <v/>
      </c>
      <c r="T341" s="315" t="str">
        <f t="shared" si="100"/>
        <v/>
      </c>
      <c r="U341" s="316" t="str">
        <f t="shared" si="101"/>
        <v/>
      </c>
      <c r="V341" s="316" t="str">
        <f t="shared" si="102"/>
        <v/>
      </c>
      <c r="W341" s="317" t="str">
        <f t="shared" si="103"/>
        <v/>
      </c>
      <c r="Z341" s="320"/>
      <c r="AA341" s="321"/>
      <c r="AC341" s="322" t="str">
        <f t="shared" si="114"/>
        <v/>
      </c>
      <c r="AD341" s="322" t="str">
        <f t="shared" si="115"/>
        <v/>
      </c>
      <c r="AM341" s="321"/>
    </row>
    <row r="342" spans="1:39" x14ac:dyDescent="0.25">
      <c r="A342" t="str">
        <f t="shared" si="110"/>
        <v/>
      </c>
      <c r="B342" t="str">
        <f t="shared" si="111"/>
        <v/>
      </c>
      <c r="C342" s="323" t="str">
        <f t="shared" si="116"/>
        <v/>
      </c>
      <c r="D342" s="323" t="str">
        <f t="shared" si="105"/>
        <v/>
      </c>
      <c r="E342" s="323"/>
      <c r="F342" s="312" t="str">
        <f t="shared" si="112"/>
        <v/>
      </c>
      <c r="G342" s="313" t="str">
        <f t="shared" si="106"/>
        <v/>
      </c>
      <c r="H342" s="314" t="str">
        <f t="shared" si="107"/>
        <v/>
      </c>
      <c r="I342" s="315" t="str">
        <f t="shared" si="104"/>
        <v/>
      </c>
      <c r="J342" s="316" t="str">
        <f t="shared" si="104"/>
        <v/>
      </c>
      <c r="K342" s="316" t="str">
        <f t="shared" si="104"/>
        <v/>
      </c>
      <c r="L342" s="317" t="str">
        <f t="shared" si="104"/>
        <v/>
      </c>
      <c r="M342" s="351"/>
      <c r="N342" s="318" t="str">
        <f t="shared" si="108"/>
        <v/>
      </c>
      <c r="O342" s="318" t="str">
        <f t="shared" si="109"/>
        <v/>
      </c>
      <c r="S342" s="314" t="str">
        <f t="shared" si="113"/>
        <v/>
      </c>
      <c r="T342" s="315" t="str">
        <f t="shared" si="100"/>
        <v/>
      </c>
      <c r="U342" s="316" t="str">
        <f t="shared" si="101"/>
        <v/>
      </c>
      <c r="V342" s="316" t="str">
        <f t="shared" si="102"/>
        <v/>
      </c>
      <c r="W342" s="317" t="str">
        <f t="shared" si="103"/>
        <v/>
      </c>
      <c r="Z342" s="320"/>
      <c r="AA342" s="321"/>
      <c r="AC342" s="322" t="str">
        <f t="shared" si="114"/>
        <v/>
      </c>
      <c r="AD342" s="322" t="str">
        <f t="shared" si="115"/>
        <v/>
      </c>
      <c r="AM342" s="321"/>
    </row>
    <row r="343" spans="1:39" x14ac:dyDescent="0.25">
      <c r="A343" t="str">
        <f t="shared" si="110"/>
        <v/>
      </c>
      <c r="B343" t="str">
        <f t="shared" si="111"/>
        <v/>
      </c>
      <c r="C343" s="323" t="str">
        <f t="shared" si="116"/>
        <v/>
      </c>
      <c r="D343" s="323" t="str">
        <f t="shared" si="105"/>
        <v/>
      </c>
      <c r="E343" s="323"/>
      <c r="F343" s="312" t="str">
        <f t="shared" si="112"/>
        <v/>
      </c>
      <c r="G343" s="313" t="str">
        <f t="shared" si="106"/>
        <v/>
      </c>
      <c r="H343" s="314" t="str">
        <f t="shared" si="107"/>
        <v/>
      </c>
      <c r="I343" s="315" t="str">
        <f t="shared" ref="I343:L406" si="117">IFERROR(IF(T343="Nil","Nil",TEXT(T343,IF(T343=ROUND(T343,0),"€###","€###.00"))),"")</f>
        <v/>
      </c>
      <c r="J343" s="316" t="str">
        <f t="shared" si="117"/>
        <v/>
      </c>
      <c r="K343" s="316" t="str">
        <f t="shared" si="117"/>
        <v/>
      </c>
      <c r="L343" s="317" t="str">
        <f t="shared" si="117"/>
        <v/>
      </c>
      <c r="M343" s="351"/>
      <c r="N343" s="318" t="str">
        <f t="shared" si="108"/>
        <v/>
      </c>
      <c r="O343" s="318" t="str">
        <f t="shared" si="109"/>
        <v/>
      </c>
      <c r="S343" s="314" t="str">
        <f t="shared" si="113"/>
        <v/>
      </c>
      <c r="T343" s="315" t="str">
        <f t="shared" ref="T343:T406" si="118">IFERROR(IF($G343="Nil","Nil",IF(MROUND($G343*I$5,0.5)&lt;=$G343*I$5,MROUND($G343*I$5,0.5),MROUND($G343*I$5,0.5)-0.5)),"")</f>
        <v/>
      </c>
      <c r="U343" s="316" t="str">
        <f t="shared" ref="U343:U406" si="119">IFERROR(IF($G343="Nil","Nil",IF(MROUND($G343*J$5,0.5)&lt;=$G343*J$5,MROUND($G343*J$5,0.5),MROUND($G343*J$5,0.5)-0.5)),"")</f>
        <v/>
      </c>
      <c r="V343" s="316" t="str">
        <f t="shared" ref="V343:V406" si="120">IFERROR(IF($G343="Nil","Nil",IF(MROUND($G343*K$5,0.5)&lt;=$G343*K$5,MROUND($G343*K$5,0.5),MROUND($G343*K$5,0.5)-0.5)),"")</f>
        <v/>
      </c>
      <c r="W343" s="317" t="str">
        <f t="shared" ref="W343:W374" si="121">IFERROR(IF($G343="Nil","Nil",IF(MROUND($G343*L$5,0.5)&lt;=$G343*L$5,MROUND($G343*L$5,0.5),MROUND($G343*L$5,0.5)-0.5)),"")</f>
        <v/>
      </c>
      <c r="Z343" s="320"/>
      <c r="AA343" s="321"/>
      <c r="AC343" s="322" t="str">
        <f t="shared" si="114"/>
        <v/>
      </c>
      <c r="AD343" s="322" t="str">
        <f t="shared" si="115"/>
        <v/>
      </c>
      <c r="AM343" s="321"/>
    </row>
    <row r="344" spans="1:39" x14ac:dyDescent="0.25">
      <c r="A344" t="str">
        <f t="shared" si="110"/>
        <v/>
      </c>
      <c r="B344" t="str">
        <f t="shared" si="111"/>
        <v/>
      </c>
      <c r="C344" s="323" t="str">
        <f t="shared" si="116"/>
        <v/>
      </c>
      <c r="D344" s="323" t="str">
        <f t="shared" si="105"/>
        <v/>
      </c>
      <c r="E344" s="323"/>
      <c r="F344" s="312" t="str">
        <f t="shared" si="112"/>
        <v/>
      </c>
      <c r="G344" s="313" t="str">
        <f t="shared" si="106"/>
        <v/>
      </c>
      <c r="H344" s="314" t="str">
        <f t="shared" si="107"/>
        <v/>
      </c>
      <c r="I344" s="315" t="str">
        <f t="shared" si="117"/>
        <v/>
      </c>
      <c r="J344" s="316" t="str">
        <f t="shared" si="117"/>
        <v/>
      </c>
      <c r="K344" s="316" t="str">
        <f t="shared" si="117"/>
        <v/>
      </c>
      <c r="L344" s="317" t="str">
        <f t="shared" si="117"/>
        <v/>
      </c>
      <c r="M344" s="351"/>
      <c r="N344" s="318" t="str">
        <f t="shared" si="108"/>
        <v/>
      </c>
      <c r="O344" s="318" t="str">
        <f t="shared" si="109"/>
        <v/>
      </c>
      <c r="S344" s="314" t="str">
        <f t="shared" si="113"/>
        <v/>
      </c>
      <c r="T344" s="315" t="str">
        <f t="shared" si="118"/>
        <v/>
      </c>
      <c r="U344" s="316" t="str">
        <f t="shared" si="119"/>
        <v/>
      </c>
      <c r="V344" s="316" t="str">
        <f t="shared" si="120"/>
        <v/>
      </c>
      <c r="W344" s="317" t="str">
        <f t="shared" si="121"/>
        <v/>
      </c>
      <c r="Z344" s="320"/>
      <c r="AA344" s="321"/>
      <c r="AC344" s="322" t="str">
        <f t="shared" si="114"/>
        <v/>
      </c>
      <c r="AD344" s="322" t="str">
        <f t="shared" si="115"/>
        <v/>
      </c>
      <c r="AM344" s="321"/>
    </row>
    <row r="345" spans="1:39" x14ac:dyDescent="0.25">
      <c r="A345" t="str">
        <f t="shared" si="110"/>
        <v/>
      </c>
      <c r="B345" t="str">
        <f t="shared" si="111"/>
        <v/>
      </c>
      <c r="C345" s="323" t="str">
        <f t="shared" si="116"/>
        <v/>
      </c>
      <c r="D345" s="323" t="str">
        <f t="shared" si="105"/>
        <v/>
      </c>
      <c r="E345" s="323"/>
      <c r="F345" s="312" t="str">
        <f t="shared" si="112"/>
        <v/>
      </c>
      <c r="G345" s="313" t="str">
        <f t="shared" si="106"/>
        <v/>
      </c>
      <c r="H345" s="314" t="str">
        <f t="shared" si="107"/>
        <v/>
      </c>
      <c r="I345" s="315" t="str">
        <f t="shared" si="117"/>
        <v/>
      </c>
      <c r="J345" s="316" t="str">
        <f t="shared" si="117"/>
        <v/>
      </c>
      <c r="K345" s="316" t="str">
        <f t="shared" si="117"/>
        <v/>
      </c>
      <c r="L345" s="317" t="str">
        <f t="shared" si="117"/>
        <v/>
      </c>
      <c r="M345" s="351"/>
      <c r="N345" s="318" t="str">
        <f t="shared" si="108"/>
        <v/>
      </c>
      <c r="O345" s="318" t="str">
        <f t="shared" si="109"/>
        <v/>
      </c>
      <c r="S345" s="314" t="str">
        <f t="shared" si="113"/>
        <v/>
      </c>
      <c r="T345" s="315" t="str">
        <f t="shared" si="118"/>
        <v/>
      </c>
      <c r="U345" s="316" t="str">
        <f t="shared" si="119"/>
        <v/>
      </c>
      <c r="V345" s="316" t="str">
        <f t="shared" si="120"/>
        <v/>
      </c>
      <c r="W345" s="317" t="str">
        <f t="shared" si="121"/>
        <v/>
      </c>
      <c r="Z345" s="320"/>
      <c r="AA345" s="321"/>
      <c r="AC345" s="322" t="str">
        <f t="shared" si="114"/>
        <v/>
      </c>
      <c r="AD345" s="322" t="str">
        <f t="shared" si="115"/>
        <v/>
      </c>
      <c r="AM345" s="321"/>
    </row>
    <row r="346" spans="1:39" x14ac:dyDescent="0.25">
      <c r="A346" t="str">
        <f t="shared" si="110"/>
        <v/>
      </c>
      <c r="B346" t="str">
        <f t="shared" si="111"/>
        <v/>
      </c>
      <c r="C346" s="323" t="str">
        <f t="shared" si="116"/>
        <v/>
      </c>
      <c r="D346" s="323" t="str">
        <f t="shared" si="105"/>
        <v/>
      </c>
      <c r="E346" s="323"/>
      <c r="F346" s="312" t="str">
        <f t="shared" si="112"/>
        <v/>
      </c>
      <c r="G346" s="313" t="str">
        <f t="shared" si="106"/>
        <v/>
      </c>
      <c r="H346" s="314" t="str">
        <f t="shared" si="107"/>
        <v/>
      </c>
      <c r="I346" s="315" t="str">
        <f t="shared" si="117"/>
        <v/>
      </c>
      <c r="J346" s="316" t="str">
        <f t="shared" si="117"/>
        <v/>
      </c>
      <c r="K346" s="316" t="str">
        <f t="shared" si="117"/>
        <v/>
      </c>
      <c r="L346" s="317" t="str">
        <f t="shared" si="117"/>
        <v/>
      </c>
      <c r="M346" s="351"/>
      <c r="N346" s="318" t="str">
        <f t="shared" si="108"/>
        <v/>
      </c>
      <c r="O346" s="318" t="str">
        <f t="shared" si="109"/>
        <v/>
      </c>
      <c r="S346" s="314" t="str">
        <f t="shared" si="113"/>
        <v/>
      </c>
      <c r="T346" s="315" t="str">
        <f t="shared" si="118"/>
        <v/>
      </c>
      <c r="U346" s="316" t="str">
        <f t="shared" si="119"/>
        <v/>
      </c>
      <c r="V346" s="316" t="str">
        <f t="shared" si="120"/>
        <v/>
      </c>
      <c r="W346" s="317" t="str">
        <f t="shared" si="121"/>
        <v/>
      </c>
      <c r="Z346" s="320"/>
      <c r="AA346" s="321"/>
      <c r="AC346" s="322" t="str">
        <f t="shared" si="114"/>
        <v/>
      </c>
      <c r="AD346" s="322" t="str">
        <f t="shared" si="115"/>
        <v/>
      </c>
      <c r="AM346" s="321"/>
    </row>
    <row r="347" spans="1:39" x14ac:dyDescent="0.25">
      <c r="A347" t="str">
        <f t="shared" si="110"/>
        <v/>
      </c>
      <c r="B347" t="str">
        <f t="shared" si="111"/>
        <v/>
      </c>
      <c r="C347" s="323" t="str">
        <f t="shared" si="116"/>
        <v/>
      </c>
      <c r="D347" s="323" t="str">
        <f t="shared" si="105"/>
        <v/>
      </c>
      <c r="E347" s="323"/>
      <c r="F347" s="312" t="str">
        <f t="shared" si="112"/>
        <v/>
      </c>
      <c r="G347" s="313" t="str">
        <f t="shared" si="106"/>
        <v/>
      </c>
      <c r="H347" s="314" t="str">
        <f t="shared" si="107"/>
        <v/>
      </c>
      <c r="I347" s="315" t="str">
        <f t="shared" si="117"/>
        <v/>
      </c>
      <c r="J347" s="316" t="str">
        <f t="shared" si="117"/>
        <v/>
      </c>
      <c r="K347" s="316" t="str">
        <f t="shared" si="117"/>
        <v/>
      </c>
      <c r="L347" s="317" t="str">
        <f t="shared" si="117"/>
        <v/>
      </c>
      <c r="M347" s="351"/>
      <c r="N347" s="318" t="str">
        <f t="shared" si="108"/>
        <v/>
      </c>
      <c r="O347" s="318" t="str">
        <f t="shared" si="109"/>
        <v/>
      </c>
      <c r="S347" s="314" t="str">
        <f t="shared" si="113"/>
        <v/>
      </c>
      <c r="T347" s="315" t="str">
        <f t="shared" si="118"/>
        <v/>
      </c>
      <c r="U347" s="316" t="str">
        <f t="shared" si="119"/>
        <v/>
      </c>
      <c r="V347" s="316" t="str">
        <f t="shared" si="120"/>
        <v/>
      </c>
      <c r="W347" s="317" t="str">
        <f t="shared" si="121"/>
        <v/>
      </c>
      <c r="Z347" s="320"/>
      <c r="AA347" s="321"/>
      <c r="AC347" s="322" t="str">
        <f t="shared" si="114"/>
        <v/>
      </c>
      <c r="AD347" s="322" t="str">
        <f t="shared" si="115"/>
        <v/>
      </c>
      <c r="AM347" s="321"/>
    </row>
    <row r="348" spans="1:39" x14ac:dyDescent="0.25">
      <c r="A348" t="str">
        <f t="shared" si="110"/>
        <v/>
      </c>
      <c r="B348" t="str">
        <f t="shared" si="111"/>
        <v/>
      </c>
      <c r="C348" s="323" t="str">
        <f t="shared" si="116"/>
        <v/>
      </c>
      <c r="D348" s="323" t="str">
        <f t="shared" si="105"/>
        <v/>
      </c>
      <c r="E348" s="323"/>
      <c r="F348" s="312" t="str">
        <f t="shared" si="112"/>
        <v/>
      </c>
      <c r="G348" s="313" t="str">
        <f t="shared" si="106"/>
        <v/>
      </c>
      <c r="H348" s="314" t="str">
        <f t="shared" si="107"/>
        <v/>
      </c>
      <c r="I348" s="315" t="str">
        <f t="shared" si="117"/>
        <v/>
      </c>
      <c r="J348" s="316" t="str">
        <f t="shared" si="117"/>
        <v/>
      </c>
      <c r="K348" s="316" t="str">
        <f t="shared" si="117"/>
        <v/>
      </c>
      <c r="L348" s="317" t="str">
        <f t="shared" si="117"/>
        <v/>
      </c>
      <c r="M348" s="351"/>
      <c r="N348" s="318" t="str">
        <f t="shared" si="108"/>
        <v/>
      </c>
      <c r="O348" s="318" t="str">
        <f t="shared" si="109"/>
        <v/>
      </c>
      <c r="S348" s="314" t="str">
        <f t="shared" si="113"/>
        <v/>
      </c>
      <c r="T348" s="315" t="str">
        <f t="shared" si="118"/>
        <v/>
      </c>
      <c r="U348" s="316" t="str">
        <f t="shared" si="119"/>
        <v/>
      </c>
      <c r="V348" s="316" t="str">
        <f t="shared" si="120"/>
        <v/>
      </c>
      <c r="W348" s="317" t="str">
        <f t="shared" si="121"/>
        <v/>
      </c>
      <c r="Z348" s="320"/>
      <c r="AA348" s="321"/>
      <c r="AC348" s="322" t="str">
        <f t="shared" si="114"/>
        <v/>
      </c>
      <c r="AD348" s="322" t="str">
        <f t="shared" si="115"/>
        <v/>
      </c>
      <c r="AM348" s="321"/>
    </row>
    <row r="349" spans="1:39" x14ac:dyDescent="0.25">
      <c r="A349" t="str">
        <f t="shared" si="110"/>
        <v/>
      </c>
      <c r="B349" t="str">
        <f t="shared" si="111"/>
        <v/>
      </c>
      <c r="C349" s="323" t="str">
        <f t="shared" si="116"/>
        <v/>
      </c>
      <c r="D349" s="323" t="str">
        <f t="shared" si="105"/>
        <v/>
      </c>
      <c r="E349" s="323"/>
      <c r="F349" s="312" t="str">
        <f t="shared" si="112"/>
        <v/>
      </c>
      <c r="G349" s="313" t="str">
        <f t="shared" si="106"/>
        <v/>
      </c>
      <c r="H349" s="314" t="str">
        <f t="shared" si="107"/>
        <v/>
      </c>
      <c r="I349" s="315" t="str">
        <f t="shared" si="117"/>
        <v/>
      </c>
      <c r="J349" s="316" t="str">
        <f t="shared" si="117"/>
        <v/>
      </c>
      <c r="K349" s="316" t="str">
        <f t="shared" si="117"/>
        <v/>
      </c>
      <c r="L349" s="317" t="str">
        <f t="shared" si="117"/>
        <v/>
      </c>
      <c r="M349" s="351"/>
      <c r="N349" s="318" t="str">
        <f t="shared" si="108"/>
        <v/>
      </c>
      <c r="O349" s="318" t="str">
        <f t="shared" si="109"/>
        <v/>
      </c>
      <c r="S349" s="314" t="str">
        <f t="shared" si="113"/>
        <v/>
      </c>
      <c r="T349" s="315" t="str">
        <f t="shared" si="118"/>
        <v/>
      </c>
      <c r="U349" s="316" t="str">
        <f t="shared" si="119"/>
        <v/>
      </c>
      <c r="V349" s="316" t="str">
        <f t="shared" si="120"/>
        <v/>
      </c>
      <c r="W349" s="317" t="str">
        <f t="shared" si="121"/>
        <v/>
      </c>
      <c r="Z349" s="320"/>
      <c r="AA349" s="321"/>
      <c r="AC349" s="322" t="str">
        <f t="shared" si="114"/>
        <v/>
      </c>
      <c r="AD349" s="322" t="str">
        <f t="shared" si="115"/>
        <v/>
      </c>
      <c r="AM349" s="321"/>
    </row>
    <row r="350" spans="1:39" x14ac:dyDescent="0.25">
      <c r="A350" t="str">
        <f t="shared" si="110"/>
        <v/>
      </c>
      <c r="B350" t="str">
        <f t="shared" si="111"/>
        <v/>
      </c>
      <c r="C350" s="323" t="str">
        <f t="shared" si="116"/>
        <v/>
      </c>
      <c r="D350" s="323" t="str">
        <f t="shared" si="105"/>
        <v/>
      </c>
      <c r="E350" s="323"/>
      <c r="F350" s="312" t="str">
        <f t="shared" si="112"/>
        <v/>
      </c>
      <c r="G350" s="313" t="str">
        <f t="shared" si="106"/>
        <v/>
      </c>
      <c r="H350" s="314" t="str">
        <f t="shared" si="107"/>
        <v/>
      </c>
      <c r="I350" s="315" t="str">
        <f t="shared" si="117"/>
        <v/>
      </c>
      <c r="J350" s="316" t="str">
        <f t="shared" si="117"/>
        <v/>
      </c>
      <c r="K350" s="316" t="str">
        <f t="shared" si="117"/>
        <v/>
      </c>
      <c r="L350" s="317" t="str">
        <f t="shared" si="117"/>
        <v/>
      </c>
      <c r="M350" s="351"/>
      <c r="N350" s="318" t="str">
        <f t="shared" si="108"/>
        <v/>
      </c>
      <c r="O350" s="318" t="str">
        <f t="shared" si="109"/>
        <v/>
      </c>
      <c r="S350" s="314" t="str">
        <f t="shared" si="113"/>
        <v/>
      </c>
      <c r="T350" s="315" t="str">
        <f t="shared" si="118"/>
        <v/>
      </c>
      <c r="U350" s="316" t="str">
        <f t="shared" si="119"/>
        <v/>
      </c>
      <c r="V350" s="316" t="str">
        <f t="shared" si="120"/>
        <v/>
      </c>
      <c r="W350" s="317" t="str">
        <f t="shared" si="121"/>
        <v/>
      </c>
      <c r="Z350" s="320"/>
      <c r="AA350" s="321"/>
      <c r="AC350" s="322" t="str">
        <f t="shared" si="114"/>
        <v/>
      </c>
      <c r="AD350" s="322" t="str">
        <f t="shared" si="115"/>
        <v/>
      </c>
      <c r="AM350" s="321"/>
    </row>
    <row r="351" spans="1:39" x14ac:dyDescent="0.25">
      <c r="A351" t="str">
        <f t="shared" si="110"/>
        <v/>
      </c>
      <c r="B351" t="str">
        <f t="shared" si="111"/>
        <v/>
      </c>
      <c r="C351" s="323" t="str">
        <f t="shared" si="116"/>
        <v/>
      </c>
      <c r="D351" s="323" t="str">
        <f t="shared" si="105"/>
        <v/>
      </c>
      <c r="E351" s="323"/>
      <c r="F351" s="312" t="str">
        <f t="shared" si="112"/>
        <v/>
      </c>
      <c r="G351" s="313" t="str">
        <f t="shared" si="106"/>
        <v/>
      </c>
      <c r="H351" s="314" t="str">
        <f t="shared" si="107"/>
        <v/>
      </c>
      <c r="I351" s="315" t="str">
        <f t="shared" si="117"/>
        <v/>
      </c>
      <c r="J351" s="316" t="str">
        <f t="shared" si="117"/>
        <v/>
      </c>
      <c r="K351" s="316" t="str">
        <f t="shared" si="117"/>
        <v/>
      </c>
      <c r="L351" s="317" t="str">
        <f t="shared" si="117"/>
        <v/>
      </c>
      <c r="M351" s="351"/>
      <c r="N351" s="318" t="str">
        <f t="shared" si="108"/>
        <v/>
      </c>
      <c r="O351" s="318" t="str">
        <f t="shared" si="109"/>
        <v/>
      </c>
      <c r="S351" s="314" t="str">
        <f t="shared" si="113"/>
        <v/>
      </c>
      <c r="T351" s="315" t="str">
        <f t="shared" si="118"/>
        <v/>
      </c>
      <c r="U351" s="316" t="str">
        <f t="shared" si="119"/>
        <v/>
      </c>
      <c r="V351" s="316" t="str">
        <f t="shared" si="120"/>
        <v/>
      </c>
      <c r="W351" s="317" t="str">
        <f t="shared" si="121"/>
        <v/>
      </c>
      <c r="Z351" s="320"/>
      <c r="AA351" s="321"/>
      <c r="AC351" s="322" t="str">
        <f t="shared" si="114"/>
        <v/>
      </c>
      <c r="AD351" s="322" t="str">
        <f t="shared" si="115"/>
        <v/>
      </c>
      <c r="AM351" s="321"/>
    </row>
    <row r="352" spans="1:39" x14ac:dyDescent="0.25">
      <c r="A352" t="str">
        <f t="shared" si="110"/>
        <v/>
      </c>
      <c r="B352" t="str">
        <f t="shared" si="111"/>
        <v/>
      </c>
      <c r="C352" s="323" t="str">
        <f t="shared" si="116"/>
        <v/>
      </c>
      <c r="D352" s="323" t="str">
        <f t="shared" si="105"/>
        <v/>
      </c>
      <c r="E352" s="323"/>
      <c r="F352" s="312" t="str">
        <f t="shared" si="112"/>
        <v/>
      </c>
      <c r="G352" s="313" t="str">
        <f t="shared" si="106"/>
        <v/>
      </c>
      <c r="H352" s="314" t="str">
        <f t="shared" si="107"/>
        <v/>
      </c>
      <c r="I352" s="315" t="str">
        <f t="shared" si="117"/>
        <v/>
      </c>
      <c r="J352" s="316" t="str">
        <f t="shared" si="117"/>
        <v/>
      </c>
      <c r="K352" s="316" t="str">
        <f t="shared" si="117"/>
        <v/>
      </c>
      <c r="L352" s="317" t="str">
        <f t="shared" si="117"/>
        <v/>
      </c>
      <c r="M352" s="351"/>
      <c r="N352" s="318" t="str">
        <f t="shared" si="108"/>
        <v/>
      </c>
      <c r="O352" s="318" t="str">
        <f t="shared" si="109"/>
        <v/>
      </c>
      <c r="S352" s="314" t="str">
        <f t="shared" si="113"/>
        <v/>
      </c>
      <c r="T352" s="315" t="str">
        <f t="shared" si="118"/>
        <v/>
      </c>
      <c r="U352" s="316" t="str">
        <f t="shared" si="119"/>
        <v/>
      </c>
      <c r="V352" s="316" t="str">
        <f t="shared" si="120"/>
        <v/>
      </c>
      <c r="W352" s="317" t="str">
        <f t="shared" si="121"/>
        <v/>
      </c>
      <c r="Z352" s="320"/>
      <c r="AA352" s="321"/>
      <c r="AC352" s="322" t="str">
        <f t="shared" si="114"/>
        <v/>
      </c>
      <c r="AD352" s="322" t="str">
        <f t="shared" si="115"/>
        <v/>
      </c>
      <c r="AM352" s="321"/>
    </row>
    <row r="353" spans="1:39" x14ac:dyDescent="0.25">
      <c r="A353" t="str">
        <f t="shared" si="110"/>
        <v/>
      </c>
      <c r="B353" t="str">
        <f t="shared" si="111"/>
        <v/>
      </c>
      <c r="C353" s="323" t="str">
        <f t="shared" si="116"/>
        <v/>
      </c>
      <c r="D353" s="323" t="str">
        <f t="shared" si="105"/>
        <v/>
      </c>
      <c r="E353" s="323"/>
      <c r="F353" s="312" t="str">
        <f t="shared" si="112"/>
        <v/>
      </c>
      <c r="G353" s="313" t="str">
        <f t="shared" si="106"/>
        <v/>
      </c>
      <c r="H353" s="314" t="str">
        <f t="shared" si="107"/>
        <v/>
      </c>
      <c r="I353" s="315" t="str">
        <f t="shared" si="117"/>
        <v/>
      </c>
      <c r="J353" s="316" t="str">
        <f t="shared" si="117"/>
        <v/>
      </c>
      <c r="K353" s="316" t="str">
        <f t="shared" si="117"/>
        <v/>
      </c>
      <c r="L353" s="317" t="str">
        <f t="shared" si="117"/>
        <v/>
      </c>
      <c r="M353" s="351"/>
      <c r="N353" s="318" t="str">
        <f t="shared" si="108"/>
        <v/>
      </c>
      <c r="O353" s="318" t="str">
        <f t="shared" si="109"/>
        <v/>
      </c>
      <c r="S353" s="314" t="str">
        <f t="shared" si="113"/>
        <v/>
      </c>
      <c r="T353" s="315" t="str">
        <f t="shared" si="118"/>
        <v/>
      </c>
      <c r="U353" s="316" t="str">
        <f t="shared" si="119"/>
        <v/>
      </c>
      <c r="V353" s="316" t="str">
        <f t="shared" si="120"/>
        <v/>
      </c>
      <c r="W353" s="317" t="str">
        <f t="shared" si="121"/>
        <v/>
      </c>
      <c r="Z353" s="320"/>
      <c r="AA353" s="321"/>
      <c r="AC353" s="322" t="str">
        <f t="shared" si="114"/>
        <v/>
      </c>
      <c r="AD353" s="322" t="str">
        <f t="shared" si="115"/>
        <v/>
      </c>
      <c r="AM353" s="321"/>
    </row>
    <row r="354" spans="1:39" x14ac:dyDescent="0.25">
      <c r="A354" t="str">
        <f t="shared" si="110"/>
        <v/>
      </c>
      <c r="B354" t="str">
        <f t="shared" si="111"/>
        <v/>
      </c>
      <c r="C354" s="323" t="str">
        <f t="shared" si="116"/>
        <v/>
      </c>
      <c r="D354" s="323" t="str">
        <f t="shared" si="105"/>
        <v/>
      </c>
      <c r="E354" s="323"/>
      <c r="F354" s="312" t="str">
        <f t="shared" si="112"/>
        <v/>
      </c>
      <c r="G354" s="313" t="str">
        <f t="shared" si="106"/>
        <v/>
      </c>
      <c r="H354" s="314" t="str">
        <f t="shared" si="107"/>
        <v/>
      </c>
      <c r="I354" s="315" t="str">
        <f t="shared" si="117"/>
        <v/>
      </c>
      <c r="J354" s="316" t="str">
        <f t="shared" si="117"/>
        <v/>
      </c>
      <c r="K354" s="316" t="str">
        <f t="shared" si="117"/>
        <v/>
      </c>
      <c r="L354" s="317" t="str">
        <f t="shared" si="117"/>
        <v/>
      </c>
      <c r="M354" s="351"/>
      <c r="N354" s="318" t="str">
        <f t="shared" si="108"/>
        <v/>
      </c>
      <c r="O354" s="318" t="str">
        <f t="shared" si="109"/>
        <v/>
      </c>
      <c r="S354" s="314" t="str">
        <f t="shared" si="113"/>
        <v/>
      </c>
      <c r="T354" s="315" t="str">
        <f t="shared" si="118"/>
        <v/>
      </c>
      <c r="U354" s="316" t="str">
        <f t="shared" si="119"/>
        <v/>
      </c>
      <c r="V354" s="316" t="str">
        <f t="shared" si="120"/>
        <v/>
      </c>
      <c r="W354" s="317" t="str">
        <f t="shared" si="121"/>
        <v/>
      </c>
      <c r="Z354" s="320"/>
      <c r="AA354" s="321"/>
      <c r="AC354" s="322" t="str">
        <f t="shared" si="114"/>
        <v/>
      </c>
      <c r="AD354" s="322" t="str">
        <f t="shared" si="115"/>
        <v/>
      </c>
      <c r="AM354" s="321"/>
    </row>
    <row r="355" spans="1:39" x14ac:dyDescent="0.25">
      <c r="A355" t="str">
        <f t="shared" si="110"/>
        <v/>
      </c>
      <c r="B355" t="str">
        <f t="shared" si="111"/>
        <v/>
      </c>
      <c r="C355" s="323" t="str">
        <f t="shared" si="116"/>
        <v/>
      </c>
      <c r="D355" s="323" t="str">
        <f t="shared" si="105"/>
        <v/>
      </c>
      <c r="E355" s="323"/>
      <c r="F355" s="312" t="str">
        <f t="shared" si="112"/>
        <v/>
      </c>
      <c r="G355" s="313" t="str">
        <f t="shared" si="106"/>
        <v/>
      </c>
      <c r="H355" s="314" t="str">
        <f t="shared" si="107"/>
        <v/>
      </c>
      <c r="I355" s="315" t="str">
        <f t="shared" si="117"/>
        <v/>
      </c>
      <c r="J355" s="316" t="str">
        <f t="shared" si="117"/>
        <v/>
      </c>
      <c r="K355" s="316" t="str">
        <f t="shared" si="117"/>
        <v/>
      </c>
      <c r="L355" s="317" t="str">
        <f t="shared" si="117"/>
        <v/>
      </c>
      <c r="M355" s="351"/>
      <c r="N355" s="318" t="str">
        <f t="shared" si="108"/>
        <v/>
      </c>
      <c r="O355" s="318" t="str">
        <f t="shared" si="109"/>
        <v/>
      </c>
      <c r="S355" s="314" t="str">
        <f t="shared" si="113"/>
        <v/>
      </c>
      <c r="T355" s="315" t="str">
        <f t="shared" si="118"/>
        <v/>
      </c>
      <c r="U355" s="316" t="str">
        <f t="shared" si="119"/>
        <v/>
      </c>
      <c r="V355" s="316" t="str">
        <f t="shared" si="120"/>
        <v/>
      </c>
      <c r="W355" s="317" t="str">
        <f t="shared" si="121"/>
        <v/>
      </c>
      <c r="Z355" s="320"/>
      <c r="AA355" s="321"/>
      <c r="AC355" s="322" t="str">
        <f t="shared" si="114"/>
        <v/>
      </c>
      <c r="AD355" s="322" t="str">
        <f t="shared" si="115"/>
        <v/>
      </c>
      <c r="AM355" s="321"/>
    </row>
    <row r="356" spans="1:39" x14ac:dyDescent="0.25">
      <c r="A356" t="str">
        <f t="shared" si="110"/>
        <v/>
      </c>
      <c r="B356" t="str">
        <f t="shared" si="111"/>
        <v/>
      </c>
      <c r="C356" s="323" t="str">
        <f t="shared" si="116"/>
        <v/>
      </c>
      <c r="D356" s="323" t="str">
        <f t="shared" si="105"/>
        <v/>
      </c>
      <c r="E356" s="323"/>
      <c r="F356" s="312" t="str">
        <f t="shared" si="112"/>
        <v/>
      </c>
      <c r="G356" s="313" t="str">
        <f t="shared" si="106"/>
        <v/>
      </c>
      <c r="H356" s="314" t="str">
        <f t="shared" si="107"/>
        <v/>
      </c>
      <c r="I356" s="315" t="str">
        <f t="shared" si="117"/>
        <v/>
      </c>
      <c r="J356" s="316" t="str">
        <f t="shared" si="117"/>
        <v/>
      </c>
      <c r="K356" s="316" t="str">
        <f t="shared" si="117"/>
        <v/>
      </c>
      <c r="L356" s="317" t="str">
        <f t="shared" si="117"/>
        <v/>
      </c>
      <c r="M356" s="351"/>
      <c r="N356" s="318" t="str">
        <f t="shared" si="108"/>
        <v/>
      </c>
      <c r="O356" s="318" t="str">
        <f t="shared" si="109"/>
        <v/>
      </c>
      <c r="S356" s="314" t="str">
        <f t="shared" si="113"/>
        <v/>
      </c>
      <c r="T356" s="315" t="str">
        <f t="shared" si="118"/>
        <v/>
      </c>
      <c r="U356" s="316" t="str">
        <f t="shared" si="119"/>
        <v/>
      </c>
      <c r="V356" s="316" t="str">
        <f t="shared" si="120"/>
        <v/>
      </c>
      <c r="W356" s="317" t="str">
        <f t="shared" si="121"/>
        <v/>
      </c>
      <c r="Z356" s="320"/>
      <c r="AA356" s="321"/>
      <c r="AC356" s="322" t="str">
        <f t="shared" si="114"/>
        <v/>
      </c>
      <c r="AD356" s="322" t="str">
        <f t="shared" si="115"/>
        <v/>
      </c>
      <c r="AM356" s="321"/>
    </row>
    <row r="357" spans="1:39" x14ac:dyDescent="0.25">
      <c r="A357" t="str">
        <f t="shared" si="110"/>
        <v/>
      </c>
      <c r="B357" t="str">
        <f t="shared" si="111"/>
        <v/>
      </c>
      <c r="C357" s="323" t="str">
        <f t="shared" si="116"/>
        <v/>
      </c>
      <c r="D357" s="323" t="str">
        <f t="shared" si="105"/>
        <v/>
      </c>
      <c r="E357" s="323"/>
      <c r="F357" s="312" t="str">
        <f t="shared" si="112"/>
        <v/>
      </c>
      <c r="G357" s="313" t="str">
        <f t="shared" si="106"/>
        <v/>
      </c>
      <c r="H357" s="314" t="str">
        <f t="shared" si="107"/>
        <v/>
      </c>
      <c r="I357" s="315" t="str">
        <f t="shared" si="117"/>
        <v/>
      </c>
      <c r="J357" s="316" t="str">
        <f t="shared" si="117"/>
        <v/>
      </c>
      <c r="K357" s="316" t="str">
        <f t="shared" si="117"/>
        <v/>
      </c>
      <c r="L357" s="317" t="str">
        <f t="shared" si="117"/>
        <v/>
      </c>
      <c r="M357" s="351"/>
      <c r="N357" s="318" t="str">
        <f t="shared" si="108"/>
        <v/>
      </c>
      <c r="O357" s="318" t="str">
        <f t="shared" si="109"/>
        <v/>
      </c>
      <c r="S357" s="314" t="str">
        <f t="shared" si="113"/>
        <v/>
      </c>
      <c r="T357" s="315" t="str">
        <f t="shared" si="118"/>
        <v/>
      </c>
      <c r="U357" s="316" t="str">
        <f t="shared" si="119"/>
        <v/>
      </c>
      <c r="V357" s="316" t="str">
        <f t="shared" si="120"/>
        <v/>
      </c>
      <c r="W357" s="317" t="str">
        <f t="shared" si="121"/>
        <v/>
      </c>
      <c r="Z357" s="320"/>
      <c r="AA357" s="321"/>
      <c r="AC357" s="322" t="str">
        <f t="shared" si="114"/>
        <v/>
      </c>
      <c r="AD357" s="322" t="str">
        <f t="shared" si="115"/>
        <v/>
      </c>
      <c r="AM357" s="321"/>
    </row>
    <row r="358" spans="1:39" x14ac:dyDescent="0.25">
      <c r="A358" t="str">
        <f t="shared" si="110"/>
        <v/>
      </c>
      <c r="B358" t="str">
        <f t="shared" si="111"/>
        <v/>
      </c>
      <c r="C358" s="323" t="str">
        <f t="shared" si="116"/>
        <v/>
      </c>
      <c r="D358" s="323" t="str">
        <f t="shared" si="105"/>
        <v/>
      </c>
      <c r="E358" s="323"/>
      <c r="F358" s="312" t="str">
        <f t="shared" si="112"/>
        <v/>
      </c>
      <c r="G358" s="313" t="str">
        <f t="shared" si="106"/>
        <v/>
      </c>
      <c r="H358" s="314" t="str">
        <f t="shared" si="107"/>
        <v/>
      </c>
      <c r="I358" s="315" t="str">
        <f t="shared" si="117"/>
        <v/>
      </c>
      <c r="J358" s="316" t="str">
        <f t="shared" si="117"/>
        <v/>
      </c>
      <c r="K358" s="316" t="str">
        <f t="shared" si="117"/>
        <v/>
      </c>
      <c r="L358" s="317" t="str">
        <f t="shared" si="117"/>
        <v/>
      </c>
      <c r="M358" s="351"/>
      <c r="N358" s="318" t="str">
        <f t="shared" si="108"/>
        <v/>
      </c>
      <c r="O358" s="318" t="str">
        <f t="shared" si="109"/>
        <v/>
      </c>
      <c r="S358" s="314" t="str">
        <f t="shared" si="113"/>
        <v/>
      </c>
      <c r="T358" s="315" t="str">
        <f t="shared" si="118"/>
        <v/>
      </c>
      <c r="U358" s="316" t="str">
        <f t="shared" si="119"/>
        <v/>
      </c>
      <c r="V358" s="316" t="str">
        <f t="shared" si="120"/>
        <v/>
      </c>
      <c r="W358" s="317" t="str">
        <f t="shared" si="121"/>
        <v/>
      </c>
      <c r="Z358" s="320"/>
      <c r="AA358" s="321"/>
      <c r="AC358" s="322" t="str">
        <f t="shared" si="114"/>
        <v/>
      </c>
      <c r="AD358" s="322" t="str">
        <f t="shared" si="115"/>
        <v/>
      </c>
      <c r="AM358" s="321"/>
    </row>
    <row r="359" spans="1:39" x14ac:dyDescent="0.25">
      <c r="A359" t="str">
        <f t="shared" si="110"/>
        <v/>
      </c>
      <c r="B359" t="str">
        <f t="shared" si="111"/>
        <v/>
      </c>
      <c r="C359" s="323" t="str">
        <f t="shared" si="116"/>
        <v/>
      </c>
      <c r="D359" s="323" t="str">
        <f t="shared" si="105"/>
        <v/>
      </c>
      <c r="E359" s="323"/>
      <c r="F359" s="312" t="str">
        <f t="shared" si="112"/>
        <v/>
      </c>
      <c r="G359" s="313" t="str">
        <f t="shared" si="106"/>
        <v/>
      </c>
      <c r="H359" s="314" t="str">
        <f t="shared" si="107"/>
        <v/>
      </c>
      <c r="I359" s="315" t="str">
        <f t="shared" si="117"/>
        <v/>
      </c>
      <c r="J359" s="316" t="str">
        <f t="shared" si="117"/>
        <v/>
      </c>
      <c r="K359" s="316" t="str">
        <f t="shared" si="117"/>
        <v/>
      </c>
      <c r="L359" s="317" t="str">
        <f t="shared" si="117"/>
        <v/>
      </c>
      <c r="M359" s="351"/>
      <c r="N359" s="318" t="str">
        <f t="shared" si="108"/>
        <v/>
      </c>
      <c r="O359" s="318" t="str">
        <f t="shared" si="109"/>
        <v/>
      </c>
      <c r="S359" s="314" t="str">
        <f t="shared" si="113"/>
        <v/>
      </c>
      <c r="T359" s="315" t="str">
        <f t="shared" si="118"/>
        <v/>
      </c>
      <c r="U359" s="316" t="str">
        <f t="shared" si="119"/>
        <v/>
      </c>
      <c r="V359" s="316" t="str">
        <f t="shared" si="120"/>
        <v/>
      </c>
      <c r="W359" s="317" t="str">
        <f t="shared" si="121"/>
        <v/>
      </c>
      <c r="Z359" s="320"/>
      <c r="AA359" s="321"/>
      <c r="AC359" s="322" t="str">
        <f t="shared" si="114"/>
        <v/>
      </c>
      <c r="AD359" s="322" t="str">
        <f t="shared" si="115"/>
        <v/>
      </c>
      <c r="AM359" s="321"/>
    </row>
    <row r="360" spans="1:39" x14ac:dyDescent="0.25">
      <c r="A360" t="str">
        <f t="shared" si="110"/>
        <v/>
      </c>
      <c r="B360" t="str">
        <f t="shared" si="111"/>
        <v/>
      </c>
      <c r="C360" s="323" t="str">
        <f t="shared" si="116"/>
        <v/>
      </c>
      <c r="D360" s="323" t="str">
        <f t="shared" si="105"/>
        <v/>
      </c>
      <c r="E360" s="323"/>
      <c r="F360" s="312" t="str">
        <f t="shared" si="112"/>
        <v/>
      </c>
      <c r="G360" s="313" t="str">
        <f t="shared" si="106"/>
        <v/>
      </c>
      <c r="H360" s="314" t="str">
        <f t="shared" si="107"/>
        <v/>
      </c>
      <c r="I360" s="315" t="str">
        <f t="shared" si="117"/>
        <v/>
      </c>
      <c r="J360" s="316" t="str">
        <f t="shared" si="117"/>
        <v/>
      </c>
      <c r="K360" s="316" t="str">
        <f t="shared" si="117"/>
        <v/>
      </c>
      <c r="L360" s="317" t="str">
        <f t="shared" si="117"/>
        <v/>
      </c>
      <c r="M360" s="351"/>
      <c r="N360" s="318" t="str">
        <f t="shared" si="108"/>
        <v/>
      </c>
      <c r="O360" s="318" t="str">
        <f t="shared" si="109"/>
        <v/>
      </c>
      <c r="S360" s="314" t="str">
        <f t="shared" si="113"/>
        <v/>
      </c>
      <c r="T360" s="315" t="str">
        <f t="shared" si="118"/>
        <v/>
      </c>
      <c r="U360" s="316" t="str">
        <f t="shared" si="119"/>
        <v/>
      </c>
      <c r="V360" s="316" t="str">
        <f t="shared" si="120"/>
        <v/>
      </c>
      <c r="W360" s="317" t="str">
        <f t="shared" si="121"/>
        <v/>
      </c>
      <c r="Z360" s="320"/>
      <c r="AA360" s="321"/>
      <c r="AC360" s="322" t="str">
        <f t="shared" si="114"/>
        <v/>
      </c>
      <c r="AD360" s="322" t="str">
        <f t="shared" si="115"/>
        <v/>
      </c>
      <c r="AM360" s="321"/>
    </row>
    <row r="361" spans="1:39" x14ac:dyDescent="0.25">
      <c r="A361" t="str">
        <f t="shared" si="110"/>
        <v/>
      </c>
      <c r="B361" t="str">
        <f t="shared" si="111"/>
        <v/>
      </c>
      <c r="C361" s="323" t="str">
        <f t="shared" si="116"/>
        <v/>
      </c>
      <c r="D361" s="323" t="str">
        <f t="shared" si="105"/>
        <v/>
      </c>
      <c r="E361" s="323"/>
      <c r="F361" s="312" t="str">
        <f t="shared" si="112"/>
        <v/>
      </c>
      <c r="G361" s="313" t="str">
        <f t="shared" si="106"/>
        <v/>
      </c>
      <c r="H361" s="314" t="str">
        <f t="shared" si="107"/>
        <v/>
      </c>
      <c r="I361" s="315" t="str">
        <f t="shared" si="117"/>
        <v/>
      </c>
      <c r="J361" s="316" t="str">
        <f t="shared" si="117"/>
        <v/>
      </c>
      <c r="K361" s="316" t="str">
        <f t="shared" si="117"/>
        <v/>
      </c>
      <c r="L361" s="317" t="str">
        <f t="shared" si="117"/>
        <v/>
      </c>
      <c r="M361" s="351"/>
      <c r="N361" s="318" t="str">
        <f t="shared" si="108"/>
        <v/>
      </c>
      <c r="O361" s="318" t="str">
        <f t="shared" si="109"/>
        <v/>
      </c>
      <c r="S361" s="314" t="str">
        <f t="shared" si="113"/>
        <v/>
      </c>
      <c r="T361" s="315" t="str">
        <f t="shared" si="118"/>
        <v/>
      </c>
      <c r="U361" s="316" t="str">
        <f t="shared" si="119"/>
        <v/>
      </c>
      <c r="V361" s="316" t="str">
        <f t="shared" si="120"/>
        <v/>
      </c>
      <c r="W361" s="317" t="str">
        <f t="shared" si="121"/>
        <v/>
      </c>
      <c r="Z361" s="320"/>
      <c r="AA361" s="321"/>
      <c r="AC361" s="322" t="str">
        <f t="shared" si="114"/>
        <v/>
      </c>
      <c r="AD361" s="322" t="str">
        <f t="shared" si="115"/>
        <v/>
      </c>
      <c r="AM361" s="321"/>
    </row>
    <row r="362" spans="1:39" x14ac:dyDescent="0.25">
      <c r="A362" t="str">
        <f t="shared" si="110"/>
        <v/>
      </c>
      <c r="B362" t="str">
        <f t="shared" si="111"/>
        <v/>
      </c>
      <c r="C362" s="323" t="str">
        <f t="shared" si="116"/>
        <v/>
      </c>
      <c r="D362" s="323" t="str">
        <f t="shared" si="105"/>
        <v/>
      </c>
      <c r="E362" s="323"/>
      <c r="F362" s="312" t="str">
        <f t="shared" si="112"/>
        <v/>
      </c>
      <c r="G362" s="313" t="str">
        <f t="shared" si="106"/>
        <v/>
      </c>
      <c r="H362" s="314" t="str">
        <f t="shared" si="107"/>
        <v/>
      </c>
      <c r="I362" s="315" t="str">
        <f t="shared" si="117"/>
        <v/>
      </c>
      <c r="J362" s="316" t="str">
        <f t="shared" si="117"/>
        <v/>
      </c>
      <c r="K362" s="316" t="str">
        <f t="shared" si="117"/>
        <v/>
      </c>
      <c r="L362" s="317" t="str">
        <f t="shared" si="117"/>
        <v/>
      </c>
      <c r="M362" s="351"/>
      <c r="N362" s="318" t="str">
        <f t="shared" si="108"/>
        <v/>
      </c>
      <c r="O362" s="318" t="str">
        <f t="shared" si="109"/>
        <v/>
      </c>
      <c r="S362" s="314" t="str">
        <f t="shared" si="113"/>
        <v/>
      </c>
      <c r="T362" s="315" t="str">
        <f t="shared" si="118"/>
        <v/>
      </c>
      <c r="U362" s="316" t="str">
        <f t="shared" si="119"/>
        <v/>
      </c>
      <c r="V362" s="316" t="str">
        <f t="shared" si="120"/>
        <v/>
      </c>
      <c r="W362" s="317" t="str">
        <f t="shared" si="121"/>
        <v/>
      </c>
      <c r="Z362" s="320"/>
      <c r="AA362" s="321"/>
      <c r="AC362" s="322" t="str">
        <f t="shared" si="114"/>
        <v/>
      </c>
      <c r="AD362" s="322" t="str">
        <f t="shared" si="115"/>
        <v/>
      </c>
      <c r="AM362" s="321"/>
    </row>
    <row r="363" spans="1:39" x14ac:dyDescent="0.25">
      <c r="A363" t="str">
        <f t="shared" si="110"/>
        <v/>
      </c>
      <c r="B363" t="str">
        <f t="shared" si="111"/>
        <v/>
      </c>
      <c r="C363" s="323" t="str">
        <f t="shared" si="116"/>
        <v/>
      </c>
      <c r="D363" s="323" t="str">
        <f t="shared" si="105"/>
        <v/>
      </c>
      <c r="E363" s="323"/>
      <c r="F363" s="312" t="str">
        <f t="shared" si="112"/>
        <v/>
      </c>
      <c r="G363" s="313" t="str">
        <f t="shared" si="106"/>
        <v/>
      </c>
      <c r="H363" s="314" t="str">
        <f t="shared" si="107"/>
        <v/>
      </c>
      <c r="I363" s="315" t="str">
        <f t="shared" si="117"/>
        <v/>
      </c>
      <c r="J363" s="316" t="str">
        <f t="shared" si="117"/>
        <v/>
      </c>
      <c r="K363" s="316" t="str">
        <f t="shared" si="117"/>
        <v/>
      </c>
      <c r="L363" s="317" t="str">
        <f t="shared" si="117"/>
        <v/>
      </c>
      <c r="M363" s="351"/>
      <c r="N363" s="318" t="str">
        <f t="shared" si="108"/>
        <v/>
      </c>
      <c r="O363" s="318" t="str">
        <f t="shared" si="109"/>
        <v/>
      </c>
      <c r="S363" s="314" t="str">
        <f t="shared" si="113"/>
        <v/>
      </c>
      <c r="T363" s="315" t="str">
        <f t="shared" si="118"/>
        <v/>
      </c>
      <c r="U363" s="316" t="str">
        <f t="shared" si="119"/>
        <v/>
      </c>
      <c r="V363" s="316" t="str">
        <f t="shared" si="120"/>
        <v/>
      </c>
      <c r="W363" s="317" t="str">
        <f t="shared" si="121"/>
        <v/>
      </c>
      <c r="Z363" s="320"/>
      <c r="AA363" s="321"/>
      <c r="AC363" s="322" t="str">
        <f t="shared" si="114"/>
        <v/>
      </c>
      <c r="AD363" s="322" t="str">
        <f t="shared" si="115"/>
        <v/>
      </c>
      <c r="AM363" s="321"/>
    </row>
    <row r="364" spans="1:39" x14ac:dyDescent="0.25">
      <c r="A364" t="str">
        <f t="shared" si="110"/>
        <v/>
      </c>
      <c r="B364" t="str">
        <f t="shared" si="111"/>
        <v/>
      </c>
      <c r="C364" s="323" t="str">
        <f t="shared" si="116"/>
        <v/>
      </c>
      <c r="D364" s="323" t="str">
        <f t="shared" si="105"/>
        <v/>
      </c>
      <c r="E364" s="323"/>
      <c r="F364" s="312" t="str">
        <f t="shared" si="112"/>
        <v/>
      </c>
      <c r="G364" s="313" t="str">
        <f t="shared" si="106"/>
        <v/>
      </c>
      <c r="H364" s="314" t="str">
        <f t="shared" si="107"/>
        <v/>
      </c>
      <c r="I364" s="315" t="str">
        <f t="shared" si="117"/>
        <v/>
      </c>
      <c r="J364" s="316" t="str">
        <f t="shared" si="117"/>
        <v/>
      </c>
      <c r="K364" s="316" t="str">
        <f t="shared" si="117"/>
        <v/>
      </c>
      <c r="L364" s="317" t="str">
        <f t="shared" si="117"/>
        <v/>
      </c>
      <c r="M364" s="351"/>
      <c r="N364" s="318" t="str">
        <f t="shared" si="108"/>
        <v/>
      </c>
      <c r="O364" s="318" t="str">
        <f t="shared" si="109"/>
        <v/>
      </c>
      <c r="S364" s="314" t="str">
        <f t="shared" si="113"/>
        <v/>
      </c>
      <c r="T364" s="315" t="str">
        <f t="shared" si="118"/>
        <v/>
      </c>
      <c r="U364" s="316" t="str">
        <f t="shared" si="119"/>
        <v/>
      </c>
      <c r="V364" s="316" t="str">
        <f t="shared" si="120"/>
        <v/>
      </c>
      <c r="W364" s="317" t="str">
        <f t="shared" si="121"/>
        <v/>
      </c>
      <c r="Z364" s="320"/>
      <c r="AA364" s="321"/>
      <c r="AC364" s="322" t="str">
        <f t="shared" si="114"/>
        <v/>
      </c>
      <c r="AD364" s="322" t="str">
        <f t="shared" si="115"/>
        <v/>
      </c>
      <c r="AM364" s="321"/>
    </row>
    <row r="365" spans="1:39" x14ac:dyDescent="0.25">
      <c r="A365" t="str">
        <f t="shared" si="110"/>
        <v/>
      </c>
      <c r="B365" t="str">
        <f t="shared" si="111"/>
        <v/>
      </c>
      <c r="C365" s="323" t="str">
        <f t="shared" si="116"/>
        <v/>
      </c>
      <c r="D365" s="323" t="str">
        <f t="shared" si="105"/>
        <v/>
      </c>
      <c r="E365" s="323"/>
      <c r="F365" s="312" t="str">
        <f t="shared" si="112"/>
        <v/>
      </c>
      <c r="G365" s="313" t="str">
        <f t="shared" si="106"/>
        <v/>
      </c>
      <c r="H365" s="314" t="str">
        <f t="shared" si="107"/>
        <v/>
      </c>
      <c r="I365" s="315" t="str">
        <f t="shared" si="117"/>
        <v/>
      </c>
      <c r="J365" s="316" t="str">
        <f t="shared" si="117"/>
        <v/>
      </c>
      <c r="K365" s="316" t="str">
        <f t="shared" si="117"/>
        <v/>
      </c>
      <c r="L365" s="317" t="str">
        <f t="shared" si="117"/>
        <v/>
      </c>
      <c r="M365" s="351"/>
      <c r="N365" s="318" t="str">
        <f t="shared" si="108"/>
        <v/>
      </c>
      <c r="O365" s="318" t="str">
        <f t="shared" si="109"/>
        <v/>
      </c>
      <c r="S365" s="314" t="str">
        <f t="shared" si="113"/>
        <v/>
      </c>
      <c r="T365" s="315" t="str">
        <f t="shared" si="118"/>
        <v/>
      </c>
      <c r="U365" s="316" t="str">
        <f t="shared" si="119"/>
        <v/>
      </c>
      <c r="V365" s="316" t="str">
        <f t="shared" si="120"/>
        <v/>
      </c>
      <c r="W365" s="317" t="str">
        <f t="shared" si="121"/>
        <v/>
      </c>
      <c r="Z365" s="320"/>
      <c r="AA365" s="321"/>
      <c r="AC365" s="322" t="str">
        <f t="shared" si="114"/>
        <v/>
      </c>
      <c r="AD365" s="322" t="str">
        <f t="shared" si="115"/>
        <v/>
      </c>
      <c r="AM365" s="321"/>
    </row>
    <row r="366" spans="1:39" x14ac:dyDescent="0.25">
      <c r="A366" t="str">
        <f t="shared" si="110"/>
        <v/>
      </c>
      <c r="B366" t="str">
        <f t="shared" si="111"/>
        <v/>
      </c>
      <c r="C366" s="323" t="str">
        <f t="shared" si="116"/>
        <v/>
      </c>
      <c r="D366" s="323" t="str">
        <f t="shared" si="105"/>
        <v/>
      </c>
      <c r="E366" s="323"/>
      <c r="F366" s="312" t="str">
        <f t="shared" si="112"/>
        <v/>
      </c>
      <c r="G366" s="313" t="str">
        <f t="shared" si="106"/>
        <v/>
      </c>
      <c r="H366" s="314" t="str">
        <f t="shared" si="107"/>
        <v/>
      </c>
      <c r="I366" s="315" t="str">
        <f t="shared" si="117"/>
        <v/>
      </c>
      <c r="J366" s="316" t="str">
        <f t="shared" si="117"/>
        <v/>
      </c>
      <c r="K366" s="316" t="str">
        <f t="shared" si="117"/>
        <v/>
      </c>
      <c r="L366" s="317" t="str">
        <f t="shared" si="117"/>
        <v/>
      </c>
      <c r="M366" s="351"/>
      <c r="N366" s="318" t="str">
        <f t="shared" si="108"/>
        <v/>
      </c>
      <c r="O366" s="318" t="str">
        <f t="shared" si="109"/>
        <v/>
      </c>
      <c r="S366" s="314" t="str">
        <f t="shared" si="113"/>
        <v/>
      </c>
      <c r="T366" s="315" t="str">
        <f t="shared" si="118"/>
        <v/>
      </c>
      <c r="U366" s="316" t="str">
        <f t="shared" si="119"/>
        <v/>
      </c>
      <c r="V366" s="316" t="str">
        <f t="shared" si="120"/>
        <v/>
      </c>
      <c r="W366" s="317" t="str">
        <f t="shared" si="121"/>
        <v/>
      </c>
      <c r="Z366" s="320"/>
      <c r="AA366" s="321"/>
      <c r="AC366" s="322" t="str">
        <f t="shared" si="114"/>
        <v/>
      </c>
      <c r="AD366" s="322" t="str">
        <f t="shared" si="115"/>
        <v/>
      </c>
      <c r="AM366" s="321"/>
    </row>
    <row r="367" spans="1:39" x14ac:dyDescent="0.25">
      <c r="A367" t="str">
        <f t="shared" si="110"/>
        <v/>
      </c>
      <c r="B367" t="str">
        <f t="shared" si="111"/>
        <v/>
      </c>
      <c r="C367" s="323" t="str">
        <f t="shared" si="116"/>
        <v/>
      </c>
      <c r="D367" s="323" t="str">
        <f t="shared" si="105"/>
        <v/>
      </c>
      <c r="E367" s="323"/>
      <c r="F367" s="312" t="str">
        <f t="shared" si="112"/>
        <v/>
      </c>
      <c r="G367" s="313" t="str">
        <f t="shared" si="106"/>
        <v/>
      </c>
      <c r="H367" s="314" t="str">
        <f t="shared" si="107"/>
        <v/>
      </c>
      <c r="I367" s="315" t="str">
        <f t="shared" si="117"/>
        <v/>
      </c>
      <c r="J367" s="316" t="str">
        <f t="shared" si="117"/>
        <v/>
      </c>
      <c r="K367" s="316" t="str">
        <f t="shared" si="117"/>
        <v/>
      </c>
      <c r="L367" s="317" t="str">
        <f t="shared" si="117"/>
        <v/>
      </c>
      <c r="M367" s="351"/>
      <c r="N367" s="318" t="str">
        <f t="shared" si="108"/>
        <v/>
      </c>
      <c r="O367" s="318" t="str">
        <f t="shared" si="109"/>
        <v/>
      </c>
      <c r="S367" s="314" t="str">
        <f t="shared" si="113"/>
        <v/>
      </c>
      <c r="T367" s="315" t="str">
        <f t="shared" si="118"/>
        <v/>
      </c>
      <c r="U367" s="316" t="str">
        <f t="shared" si="119"/>
        <v/>
      </c>
      <c r="V367" s="316" t="str">
        <f t="shared" si="120"/>
        <v/>
      </c>
      <c r="W367" s="317" t="str">
        <f t="shared" si="121"/>
        <v/>
      </c>
      <c r="Z367" s="320"/>
      <c r="AA367" s="321"/>
      <c r="AC367" s="322" t="str">
        <f t="shared" si="114"/>
        <v/>
      </c>
      <c r="AD367" s="322" t="str">
        <f t="shared" si="115"/>
        <v/>
      </c>
      <c r="AM367" s="321"/>
    </row>
    <row r="368" spans="1:39" x14ac:dyDescent="0.25">
      <c r="A368" t="str">
        <f t="shared" si="110"/>
        <v/>
      </c>
      <c r="B368" t="str">
        <f t="shared" si="111"/>
        <v/>
      </c>
      <c r="C368" s="323" t="str">
        <f t="shared" si="116"/>
        <v/>
      </c>
      <c r="D368" s="323" t="str">
        <f t="shared" si="105"/>
        <v/>
      </c>
      <c r="E368" s="323"/>
      <c r="F368" s="312" t="str">
        <f t="shared" si="112"/>
        <v/>
      </c>
      <c r="G368" s="313" t="str">
        <f t="shared" si="106"/>
        <v/>
      </c>
      <c r="H368" s="314" t="str">
        <f t="shared" si="107"/>
        <v/>
      </c>
      <c r="I368" s="315" t="str">
        <f t="shared" si="117"/>
        <v/>
      </c>
      <c r="J368" s="316" t="str">
        <f t="shared" si="117"/>
        <v/>
      </c>
      <c r="K368" s="316" t="str">
        <f t="shared" si="117"/>
        <v/>
      </c>
      <c r="L368" s="317" t="str">
        <f t="shared" si="117"/>
        <v/>
      </c>
      <c r="M368" s="351"/>
      <c r="N368" s="318" t="str">
        <f t="shared" si="108"/>
        <v/>
      </c>
      <c r="O368" s="318" t="str">
        <f t="shared" si="109"/>
        <v/>
      </c>
      <c r="S368" s="314" t="str">
        <f t="shared" si="113"/>
        <v/>
      </c>
      <c r="T368" s="315" t="str">
        <f t="shared" si="118"/>
        <v/>
      </c>
      <c r="U368" s="316" t="str">
        <f t="shared" si="119"/>
        <v/>
      </c>
      <c r="V368" s="316" t="str">
        <f t="shared" si="120"/>
        <v/>
      </c>
      <c r="W368" s="317" t="str">
        <f t="shared" si="121"/>
        <v/>
      </c>
      <c r="Z368" s="320"/>
      <c r="AA368" s="321"/>
      <c r="AC368" s="322" t="str">
        <f t="shared" si="114"/>
        <v/>
      </c>
      <c r="AD368" s="322" t="str">
        <f t="shared" si="115"/>
        <v/>
      </c>
      <c r="AM368" s="321"/>
    </row>
    <row r="369" spans="1:39" x14ac:dyDescent="0.25">
      <c r="A369" t="str">
        <f t="shared" si="110"/>
        <v/>
      </c>
      <c r="B369" t="str">
        <f t="shared" si="111"/>
        <v/>
      </c>
      <c r="C369" s="323" t="str">
        <f t="shared" si="116"/>
        <v/>
      </c>
      <c r="D369" s="323" t="str">
        <f t="shared" si="105"/>
        <v/>
      </c>
      <c r="E369" s="323"/>
      <c r="F369" s="312" t="str">
        <f t="shared" si="112"/>
        <v/>
      </c>
      <c r="G369" s="313" t="str">
        <f t="shared" si="106"/>
        <v/>
      </c>
      <c r="H369" s="314" t="str">
        <f t="shared" si="107"/>
        <v/>
      </c>
      <c r="I369" s="315" t="str">
        <f t="shared" si="117"/>
        <v/>
      </c>
      <c r="J369" s="316" t="str">
        <f t="shared" si="117"/>
        <v/>
      </c>
      <c r="K369" s="316" t="str">
        <f t="shared" si="117"/>
        <v/>
      </c>
      <c r="L369" s="317" t="str">
        <f t="shared" si="117"/>
        <v/>
      </c>
      <c r="M369" s="351"/>
      <c r="N369" s="318" t="str">
        <f t="shared" si="108"/>
        <v/>
      </c>
      <c r="O369" s="318" t="str">
        <f t="shared" si="109"/>
        <v/>
      </c>
      <c r="S369" s="314" t="str">
        <f t="shared" si="113"/>
        <v/>
      </c>
      <c r="T369" s="315" t="str">
        <f t="shared" si="118"/>
        <v/>
      </c>
      <c r="U369" s="316" t="str">
        <f t="shared" si="119"/>
        <v/>
      </c>
      <c r="V369" s="316" t="str">
        <f t="shared" si="120"/>
        <v/>
      </c>
      <c r="W369" s="317" t="str">
        <f t="shared" si="121"/>
        <v/>
      </c>
      <c r="Z369" s="320"/>
      <c r="AA369" s="321"/>
      <c r="AC369" s="322" t="str">
        <f t="shared" si="114"/>
        <v/>
      </c>
      <c r="AD369" s="322" t="str">
        <f t="shared" si="115"/>
        <v/>
      </c>
      <c r="AM369" s="321"/>
    </row>
    <row r="370" spans="1:39" x14ac:dyDescent="0.25">
      <c r="A370" t="str">
        <f t="shared" si="110"/>
        <v/>
      </c>
      <c r="B370" t="str">
        <f t="shared" si="111"/>
        <v/>
      </c>
      <c r="C370" s="323" t="str">
        <f t="shared" si="116"/>
        <v/>
      </c>
      <c r="D370" s="323" t="str">
        <f t="shared" si="105"/>
        <v/>
      </c>
      <c r="E370" s="323"/>
      <c r="F370" s="312" t="str">
        <f t="shared" si="112"/>
        <v/>
      </c>
      <c r="G370" s="313" t="str">
        <f t="shared" si="106"/>
        <v/>
      </c>
      <c r="H370" s="314" t="str">
        <f t="shared" si="107"/>
        <v/>
      </c>
      <c r="I370" s="315" t="str">
        <f t="shared" si="117"/>
        <v/>
      </c>
      <c r="J370" s="316" t="str">
        <f t="shared" si="117"/>
        <v/>
      </c>
      <c r="K370" s="316" t="str">
        <f t="shared" si="117"/>
        <v/>
      </c>
      <c r="L370" s="317" t="str">
        <f t="shared" si="117"/>
        <v/>
      </c>
      <c r="M370" s="351"/>
      <c r="N370" s="318" t="str">
        <f t="shared" si="108"/>
        <v/>
      </c>
      <c r="O370" s="318" t="str">
        <f t="shared" si="109"/>
        <v/>
      </c>
      <c r="S370" s="314" t="str">
        <f t="shared" si="113"/>
        <v/>
      </c>
      <c r="T370" s="315" t="str">
        <f t="shared" si="118"/>
        <v/>
      </c>
      <c r="U370" s="316" t="str">
        <f t="shared" si="119"/>
        <v/>
      </c>
      <c r="V370" s="316" t="str">
        <f t="shared" si="120"/>
        <v/>
      </c>
      <c r="W370" s="317" t="str">
        <f t="shared" si="121"/>
        <v/>
      </c>
      <c r="Z370" s="320"/>
      <c r="AA370" s="321"/>
      <c r="AC370" s="322" t="str">
        <f t="shared" si="114"/>
        <v/>
      </c>
      <c r="AD370" s="322" t="str">
        <f t="shared" si="115"/>
        <v/>
      </c>
      <c r="AM370" s="321"/>
    </row>
    <row r="371" spans="1:39" x14ac:dyDescent="0.25">
      <c r="A371" t="str">
        <f t="shared" si="110"/>
        <v/>
      </c>
      <c r="B371" t="str">
        <f t="shared" si="111"/>
        <v/>
      </c>
      <c r="C371" s="323" t="str">
        <f t="shared" si="116"/>
        <v/>
      </c>
      <c r="D371" s="323" t="str">
        <f t="shared" si="105"/>
        <v/>
      </c>
      <c r="E371" s="323"/>
      <c r="F371" s="312" t="str">
        <f t="shared" si="112"/>
        <v/>
      </c>
      <c r="G371" s="313" t="str">
        <f t="shared" si="106"/>
        <v/>
      </c>
      <c r="H371" s="314" t="str">
        <f t="shared" si="107"/>
        <v/>
      </c>
      <c r="I371" s="315" t="str">
        <f t="shared" si="117"/>
        <v/>
      </c>
      <c r="J371" s="316" t="str">
        <f t="shared" si="117"/>
        <v/>
      </c>
      <c r="K371" s="316" t="str">
        <f t="shared" si="117"/>
        <v/>
      </c>
      <c r="L371" s="317" t="str">
        <f t="shared" si="117"/>
        <v/>
      </c>
      <c r="M371" s="351"/>
      <c r="N371" s="318" t="str">
        <f t="shared" si="108"/>
        <v/>
      </c>
      <c r="O371" s="318" t="str">
        <f t="shared" si="109"/>
        <v/>
      </c>
      <c r="S371" s="314" t="str">
        <f t="shared" si="113"/>
        <v/>
      </c>
      <c r="T371" s="315" t="str">
        <f t="shared" si="118"/>
        <v/>
      </c>
      <c r="U371" s="316" t="str">
        <f t="shared" si="119"/>
        <v/>
      </c>
      <c r="V371" s="316" t="str">
        <f t="shared" si="120"/>
        <v/>
      </c>
      <c r="W371" s="317" t="str">
        <f t="shared" si="121"/>
        <v/>
      </c>
      <c r="Z371" s="320"/>
      <c r="AA371" s="321"/>
      <c r="AC371" s="322" t="str">
        <f t="shared" si="114"/>
        <v/>
      </c>
      <c r="AD371" s="322" t="str">
        <f t="shared" si="115"/>
        <v/>
      </c>
      <c r="AM371" s="321"/>
    </row>
    <row r="372" spans="1:39" x14ac:dyDescent="0.25">
      <c r="A372" t="str">
        <f t="shared" si="110"/>
        <v/>
      </c>
      <c r="B372" t="str">
        <f t="shared" si="111"/>
        <v/>
      </c>
      <c r="C372" s="323" t="str">
        <f t="shared" si="116"/>
        <v/>
      </c>
      <c r="D372" s="323" t="str">
        <f t="shared" si="105"/>
        <v/>
      </c>
      <c r="E372" s="323"/>
      <c r="F372" s="312" t="str">
        <f t="shared" si="112"/>
        <v/>
      </c>
      <c r="G372" s="313" t="str">
        <f t="shared" si="106"/>
        <v/>
      </c>
      <c r="H372" s="314" t="str">
        <f t="shared" si="107"/>
        <v/>
      </c>
      <c r="I372" s="315" t="str">
        <f t="shared" si="117"/>
        <v/>
      </c>
      <c r="J372" s="316" t="str">
        <f t="shared" si="117"/>
        <v/>
      </c>
      <c r="K372" s="316" t="str">
        <f t="shared" si="117"/>
        <v/>
      </c>
      <c r="L372" s="317" t="str">
        <f t="shared" si="117"/>
        <v/>
      </c>
      <c r="M372" s="351"/>
      <c r="N372" s="318" t="str">
        <f t="shared" si="108"/>
        <v/>
      </c>
      <c r="O372" s="318" t="str">
        <f t="shared" si="109"/>
        <v/>
      </c>
      <c r="S372" s="314" t="str">
        <f t="shared" si="113"/>
        <v/>
      </c>
      <c r="T372" s="315" t="str">
        <f t="shared" si="118"/>
        <v/>
      </c>
      <c r="U372" s="316" t="str">
        <f t="shared" si="119"/>
        <v/>
      </c>
      <c r="V372" s="316" t="str">
        <f t="shared" si="120"/>
        <v/>
      </c>
      <c r="W372" s="317" t="str">
        <f t="shared" si="121"/>
        <v/>
      </c>
      <c r="Z372" s="320"/>
      <c r="AA372" s="321"/>
      <c r="AC372" s="322" t="str">
        <f t="shared" si="114"/>
        <v/>
      </c>
      <c r="AD372" s="322" t="str">
        <f t="shared" si="115"/>
        <v/>
      </c>
      <c r="AM372" s="321"/>
    </row>
    <row r="373" spans="1:39" x14ac:dyDescent="0.25">
      <c r="A373" t="str">
        <f t="shared" si="110"/>
        <v/>
      </c>
      <c r="B373" t="str">
        <f t="shared" si="111"/>
        <v/>
      </c>
      <c r="C373" s="323" t="str">
        <f t="shared" si="116"/>
        <v/>
      </c>
      <c r="D373" s="323" t="str">
        <f t="shared" si="105"/>
        <v/>
      </c>
      <c r="E373" s="323"/>
      <c r="F373" s="312" t="str">
        <f t="shared" si="112"/>
        <v/>
      </c>
      <c r="G373" s="313" t="str">
        <f t="shared" si="106"/>
        <v/>
      </c>
      <c r="H373" s="314" t="str">
        <f t="shared" si="107"/>
        <v/>
      </c>
      <c r="I373" s="315" t="str">
        <f t="shared" si="117"/>
        <v/>
      </c>
      <c r="J373" s="316" t="str">
        <f t="shared" si="117"/>
        <v/>
      </c>
      <c r="K373" s="316" t="str">
        <f t="shared" si="117"/>
        <v/>
      </c>
      <c r="L373" s="317" t="str">
        <f t="shared" si="117"/>
        <v/>
      </c>
      <c r="M373" s="351"/>
      <c r="N373" s="318" t="str">
        <f t="shared" si="108"/>
        <v/>
      </c>
      <c r="O373" s="318" t="str">
        <f t="shared" si="109"/>
        <v/>
      </c>
      <c r="S373" s="314" t="str">
        <f t="shared" si="113"/>
        <v/>
      </c>
      <c r="T373" s="315" t="str">
        <f t="shared" si="118"/>
        <v/>
      </c>
      <c r="U373" s="316" t="str">
        <f t="shared" si="119"/>
        <v/>
      </c>
      <c r="V373" s="316" t="str">
        <f t="shared" si="120"/>
        <v/>
      </c>
      <c r="W373" s="317" t="str">
        <f t="shared" si="121"/>
        <v/>
      </c>
      <c r="Z373" s="320"/>
      <c r="AA373" s="321"/>
      <c r="AC373" s="322" t="str">
        <f t="shared" si="114"/>
        <v/>
      </c>
      <c r="AD373" s="322" t="str">
        <f t="shared" si="115"/>
        <v/>
      </c>
      <c r="AM373" s="321"/>
    </row>
    <row r="374" spans="1:39" x14ac:dyDescent="0.25">
      <c r="A374" t="str">
        <f t="shared" si="110"/>
        <v/>
      </c>
      <c r="B374" t="str">
        <f t="shared" si="111"/>
        <v/>
      </c>
      <c r="C374" s="323" t="str">
        <f t="shared" si="116"/>
        <v/>
      </c>
      <c r="D374" s="323" t="str">
        <f t="shared" si="105"/>
        <v/>
      </c>
      <c r="E374" s="323"/>
      <c r="F374" s="312" t="str">
        <f t="shared" si="112"/>
        <v/>
      </c>
      <c r="G374" s="313" t="str">
        <f t="shared" si="106"/>
        <v/>
      </c>
      <c r="H374" s="314" t="str">
        <f t="shared" si="107"/>
        <v/>
      </c>
      <c r="I374" s="315" t="str">
        <f t="shared" si="117"/>
        <v/>
      </c>
      <c r="J374" s="316" t="str">
        <f t="shared" si="117"/>
        <v/>
      </c>
      <c r="K374" s="316" t="str">
        <f t="shared" si="117"/>
        <v/>
      </c>
      <c r="L374" s="317" t="str">
        <f t="shared" si="117"/>
        <v/>
      </c>
      <c r="M374" s="351"/>
      <c r="N374" s="318" t="str">
        <f t="shared" si="108"/>
        <v/>
      </c>
      <c r="O374" s="318" t="str">
        <f t="shared" si="109"/>
        <v/>
      </c>
      <c r="S374" s="314" t="str">
        <f t="shared" si="113"/>
        <v/>
      </c>
      <c r="T374" s="315" t="str">
        <f t="shared" si="118"/>
        <v/>
      </c>
      <c r="U374" s="316" t="str">
        <f t="shared" si="119"/>
        <v/>
      </c>
      <c r="V374" s="316" t="str">
        <f t="shared" si="120"/>
        <v/>
      </c>
      <c r="W374" s="317" t="str">
        <f t="shared" si="121"/>
        <v/>
      </c>
      <c r="Z374" s="320"/>
      <c r="AA374" s="321"/>
      <c r="AC374" s="322" t="str">
        <f t="shared" si="114"/>
        <v/>
      </c>
      <c r="AD374" s="322" t="str">
        <f t="shared" si="115"/>
        <v/>
      </c>
      <c r="AM374" s="321"/>
    </row>
    <row r="375" spans="1:39" x14ac:dyDescent="0.25">
      <c r="A375" t="str">
        <f t="shared" si="110"/>
        <v/>
      </c>
      <c r="B375" t="str">
        <f t="shared" si="111"/>
        <v/>
      </c>
      <c r="C375" s="323" t="str">
        <f t="shared" si="116"/>
        <v/>
      </c>
      <c r="D375" s="323" t="str">
        <f t="shared" si="105"/>
        <v/>
      </c>
      <c r="E375" s="323"/>
      <c r="F375" s="312" t="str">
        <f t="shared" si="112"/>
        <v/>
      </c>
      <c r="G375" s="313" t="str">
        <f t="shared" si="106"/>
        <v/>
      </c>
      <c r="H375" s="314" t="str">
        <f t="shared" si="107"/>
        <v/>
      </c>
      <c r="I375" s="315" t="str">
        <f t="shared" si="117"/>
        <v/>
      </c>
      <c r="J375" s="316" t="str">
        <f t="shared" si="117"/>
        <v/>
      </c>
      <c r="K375" s="316" t="str">
        <f t="shared" si="117"/>
        <v/>
      </c>
      <c r="L375" s="317" t="str">
        <f t="shared" si="117"/>
        <v/>
      </c>
      <c r="M375" s="351"/>
      <c r="N375" s="318" t="str">
        <f t="shared" si="108"/>
        <v/>
      </c>
      <c r="O375" s="318" t="str">
        <f t="shared" si="109"/>
        <v/>
      </c>
      <c r="S375" s="314" t="str">
        <f t="shared" si="113"/>
        <v/>
      </c>
      <c r="T375" s="315" t="str">
        <f t="shared" si="118"/>
        <v/>
      </c>
      <c r="U375" s="316" t="str">
        <f t="shared" si="119"/>
        <v/>
      </c>
      <c r="V375" s="316" t="str">
        <f t="shared" si="120"/>
        <v/>
      </c>
      <c r="W375" s="317" t="str">
        <f t="shared" ref="W375:W406" si="122">IFERROR(IF($G375="Nil","Nil",IF(MROUND($G375*L$5,0.5)&lt;=$G375*L$5,MROUND($G375*L$5,0.5),MROUND($G375*L$5,0.5)-0.5)),"")</f>
        <v/>
      </c>
      <c r="Z375" s="320"/>
      <c r="AA375" s="321"/>
      <c r="AC375" s="322" t="str">
        <f t="shared" si="114"/>
        <v/>
      </c>
      <c r="AD375" s="322" t="str">
        <f t="shared" si="115"/>
        <v/>
      </c>
      <c r="AM375" s="321"/>
    </row>
    <row r="376" spans="1:39" x14ac:dyDescent="0.25">
      <c r="A376" t="str">
        <f t="shared" si="110"/>
        <v/>
      </c>
      <c r="B376" t="str">
        <f t="shared" si="111"/>
        <v/>
      </c>
      <c r="C376" s="323" t="str">
        <f t="shared" si="116"/>
        <v/>
      </c>
      <c r="D376" s="323" t="str">
        <f t="shared" si="105"/>
        <v/>
      </c>
      <c r="E376" s="323"/>
      <c r="F376" s="312" t="str">
        <f t="shared" si="112"/>
        <v/>
      </c>
      <c r="G376" s="313" t="str">
        <f t="shared" si="106"/>
        <v/>
      </c>
      <c r="H376" s="314" t="str">
        <f t="shared" si="107"/>
        <v/>
      </c>
      <c r="I376" s="315" t="str">
        <f t="shared" si="117"/>
        <v/>
      </c>
      <c r="J376" s="316" t="str">
        <f t="shared" si="117"/>
        <v/>
      </c>
      <c r="K376" s="316" t="str">
        <f t="shared" si="117"/>
        <v/>
      </c>
      <c r="L376" s="317" t="str">
        <f t="shared" si="117"/>
        <v/>
      </c>
      <c r="M376" s="351"/>
      <c r="N376" s="318" t="str">
        <f t="shared" si="108"/>
        <v/>
      </c>
      <c r="O376" s="318" t="str">
        <f t="shared" si="109"/>
        <v/>
      </c>
      <c r="S376" s="314" t="str">
        <f t="shared" si="113"/>
        <v/>
      </c>
      <c r="T376" s="315" t="str">
        <f t="shared" si="118"/>
        <v/>
      </c>
      <c r="U376" s="316" t="str">
        <f t="shared" si="119"/>
        <v/>
      </c>
      <c r="V376" s="316" t="str">
        <f t="shared" si="120"/>
        <v/>
      </c>
      <c r="W376" s="317" t="str">
        <f t="shared" si="122"/>
        <v/>
      </c>
      <c r="Z376" s="320"/>
      <c r="AA376" s="321"/>
      <c r="AC376" s="322" t="str">
        <f t="shared" si="114"/>
        <v/>
      </c>
      <c r="AD376" s="322" t="str">
        <f t="shared" si="115"/>
        <v/>
      </c>
      <c r="AM376" s="321"/>
    </row>
    <row r="377" spans="1:39" x14ac:dyDescent="0.25">
      <c r="A377" t="str">
        <f t="shared" si="110"/>
        <v/>
      </c>
      <c r="B377" t="str">
        <f t="shared" si="111"/>
        <v/>
      </c>
      <c r="C377" s="323" t="str">
        <f t="shared" si="116"/>
        <v/>
      </c>
      <c r="D377" s="323" t="str">
        <f t="shared" si="105"/>
        <v/>
      </c>
      <c r="E377" s="323"/>
      <c r="F377" s="312" t="str">
        <f t="shared" si="112"/>
        <v/>
      </c>
      <c r="G377" s="313" t="str">
        <f t="shared" si="106"/>
        <v/>
      </c>
      <c r="H377" s="314" t="str">
        <f t="shared" si="107"/>
        <v/>
      </c>
      <c r="I377" s="315" t="str">
        <f t="shared" si="117"/>
        <v/>
      </c>
      <c r="J377" s="316" t="str">
        <f t="shared" si="117"/>
        <v/>
      </c>
      <c r="K377" s="316" t="str">
        <f t="shared" si="117"/>
        <v/>
      </c>
      <c r="L377" s="317" t="str">
        <f t="shared" si="117"/>
        <v/>
      </c>
      <c r="M377" s="351"/>
      <c r="N377" s="318" t="str">
        <f t="shared" si="108"/>
        <v/>
      </c>
      <c r="O377" s="318" t="str">
        <f t="shared" si="109"/>
        <v/>
      </c>
      <c r="S377" s="314" t="str">
        <f t="shared" si="113"/>
        <v/>
      </c>
      <c r="T377" s="315" t="str">
        <f t="shared" si="118"/>
        <v/>
      </c>
      <c r="U377" s="316" t="str">
        <f t="shared" si="119"/>
        <v/>
      </c>
      <c r="V377" s="316" t="str">
        <f t="shared" si="120"/>
        <v/>
      </c>
      <c r="W377" s="317" t="str">
        <f t="shared" si="122"/>
        <v/>
      </c>
      <c r="Z377" s="320"/>
      <c r="AA377" s="321"/>
      <c r="AC377" s="322" t="str">
        <f t="shared" si="114"/>
        <v/>
      </c>
      <c r="AD377" s="322" t="str">
        <f t="shared" si="115"/>
        <v/>
      </c>
      <c r="AM377" s="321"/>
    </row>
    <row r="378" spans="1:39" x14ac:dyDescent="0.25">
      <c r="A378" t="str">
        <f t="shared" si="110"/>
        <v/>
      </c>
      <c r="B378" t="str">
        <f t="shared" si="111"/>
        <v/>
      </c>
      <c r="C378" s="323" t="str">
        <f t="shared" si="116"/>
        <v/>
      </c>
      <c r="D378" s="323" t="str">
        <f t="shared" si="105"/>
        <v/>
      </c>
      <c r="E378" s="323"/>
      <c r="F378" s="312" t="str">
        <f t="shared" si="112"/>
        <v/>
      </c>
      <c r="G378" s="313" t="str">
        <f t="shared" si="106"/>
        <v/>
      </c>
      <c r="H378" s="314" t="str">
        <f t="shared" si="107"/>
        <v/>
      </c>
      <c r="I378" s="315" t="str">
        <f t="shared" si="117"/>
        <v/>
      </c>
      <c r="J378" s="316" t="str">
        <f t="shared" si="117"/>
        <v/>
      </c>
      <c r="K378" s="316" t="str">
        <f t="shared" si="117"/>
        <v/>
      </c>
      <c r="L378" s="317" t="str">
        <f t="shared" si="117"/>
        <v/>
      </c>
      <c r="M378" s="351"/>
      <c r="N378" s="318" t="str">
        <f t="shared" si="108"/>
        <v/>
      </c>
      <c r="O378" s="318" t="str">
        <f t="shared" si="109"/>
        <v/>
      </c>
      <c r="S378" s="314" t="str">
        <f t="shared" si="113"/>
        <v/>
      </c>
      <c r="T378" s="315" t="str">
        <f t="shared" si="118"/>
        <v/>
      </c>
      <c r="U378" s="316" t="str">
        <f t="shared" si="119"/>
        <v/>
      </c>
      <c r="V378" s="316" t="str">
        <f t="shared" si="120"/>
        <v/>
      </c>
      <c r="W378" s="317" t="str">
        <f t="shared" si="122"/>
        <v/>
      </c>
      <c r="Z378" s="320"/>
      <c r="AA378" s="321"/>
      <c r="AC378" s="322" t="str">
        <f t="shared" si="114"/>
        <v/>
      </c>
      <c r="AD378" s="322" t="str">
        <f t="shared" si="115"/>
        <v/>
      </c>
      <c r="AM378" s="321"/>
    </row>
    <row r="379" spans="1:39" x14ac:dyDescent="0.25">
      <c r="A379" t="str">
        <f t="shared" si="110"/>
        <v/>
      </c>
      <c r="B379" t="str">
        <f t="shared" si="111"/>
        <v/>
      </c>
      <c r="C379" s="323" t="str">
        <f t="shared" si="116"/>
        <v/>
      </c>
      <c r="D379" s="323" t="str">
        <f t="shared" si="105"/>
        <v/>
      </c>
      <c r="E379" s="323"/>
      <c r="F379" s="312" t="str">
        <f t="shared" si="112"/>
        <v/>
      </c>
      <c r="G379" s="313" t="str">
        <f t="shared" si="106"/>
        <v/>
      </c>
      <c r="H379" s="314" t="str">
        <f t="shared" si="107"/>
        <v/>
      </c>
      <c r="I379" s="315" t="str">
        <f t="shared" si="117"/>
        <v/>
      </c>
      <c r="J379" s="316" t="str">
        <f t="shared" si="117"/>
        <v/>
      </c>
      <c r="K379" s="316" t="str">
        <f t="shared" si="117"/>
        <v/>
      </c>
      <c r="L379" s="317" t="str">
        <f t="shared" si="117"/>
        <v/>
      </c>
      <c r="M379" s="351"/>
      <c r="N379" s="318" t="str">
        <f t="shared" si="108"/>
        <v/>
      </c>
      <c r="O379" s="318" t="str">
        <f t="shared" si="109"/>
        <v/>
      </c>
      <c r="S379" s="314" t="str">
        <f t="shared" si="113"/>
        <v/>
      </c>
      <c r="T379" s="315" t="str">
        <f t="shared" si="118"/>
        <v/>
      </c>
      <c r="U379" s="316" t="str">
        <f t="shared" si="119"/>
        <v/>
      </c>
      <c r="V379" s="316" t="str">
        <f t="shared" si="120"/>
        <v/>
      </c>
      <c r="W379" s="317" t="str">
        <f t="shared" si="122"/>
        <v/>
      </c>
      <c r="Z379" s="320"/>
      <c r="AA379" s="321"/>
      <c r="AC379" s="322" t="str">
        <f t="shared" si="114"/>
        <v/>
      </c>
      <c r="AD379" s="322" t="str">
        <f t="shared" si="115"/>
        <v/>
      </c>
      <c r="AM379" s="321"/>
    </row>
    <row r="380" spans="1:39" x14ac:dyDescent="0.25">
      <c r="A380" t="str">
        <f t="shared" si="110"/>
        <v/>
      </c>
      <c r="B380" t="str">
        <f t="shared" si="111"/>
        <v/>
      </c>
      <c r="C380" s="323" t="str">
        <f t="shared" si="116"/>
        <v/>
      </c>
      <c r="D380" s="323" t="str">
        <f t="shared" si="105"/>
        <v/>
      </c>
      <c r="E380" s="323"/>
      <c r="F380" s="312" t="str">
        <f t="shared" si="112"/>
        <v/>
      </c>
      <c r="G380" s="313" t="str">
        <f t="shared" si="106"/>
        <v/>
      </c>
      <c r="H380" s="314" t="str">
        <f t="shared" si="107"/>
        <v/>
      </c>
      <c r="I380" s="315" t="str">
        <f t="shared" si="117"/>
        <v/>
      </c>
      <c r="J380" s="316" t="str">
        <f t="shared" si="117"/>
        <v/>
      </c>
      <c r="K380" s="316" t="str">
        <f t="shared" si="117"/>
        <v/>
      </c>
      <c r="L380" s="317" t="str">
        <f t="shared" si="117"/>
        <v/>
      </c>
      <c r="M380" s="351"/>
      <c r="N380" s="318" t="str">
        <f t="shared" si="108"/>
        <v/>
      </c>
      <c r="O380" s="318" t="str">
        <f t="shared" si="109"/>
        <v/>
      </c>
      <c r="S380" s="314" t="str">
        <f t="shared" si="113"/>
        <v/>
      </c>
      <c r="T380" s="315" t="str">
        <f t="shared" si="118"/>
        <v/>
      </c>
      <c r="U380" s="316" t="str">
        <f t="shared" si="119"/>
        <v/>
      </c>
      <c r="V380" s="316" t="str">
        <f t="shared" si="120"/>
        <v/>
      </c>
      <c r="W380" s="317" t="str">
        <f t="shared" si="122"/>
        <v/>
      </c>
      <c r="Z380" s="320"/>
      <c r="AA380" s="321"/>
      <c r="AC380" s="322" t="str">
        <f t="shared" si="114"/>
        <v/>
      </c>
      <c r="AD380" s="322" t="str">
        <f t="shared" si="115"/>
        <v/>
      </c>
      <c r="AM380" s="321"/>
    </row>
    <row r="381" spans="1:39" x14ac:dyDescent="0.25">
      <c r="A381" t="str">
        <f t="shared" si="110"/>
        <v/>
      </c>
      <c r="B381" t="str">
        <f t="shared" si="111"/>
        <v/>
      </c>
      <c r="C381" s="323" t="str">
        <f t="shared" si="116"/>
        <v/>
      </c>
      <c r="D381" s="323" t="str">
        <f t="shared" si="105"/>
        <v/>
      </c>
      <c r="E381" s="323"/>
      <c r="F381" s="312" t="str">
        <f t="shared" si="112"/>
        <v/>
      </c>
      <c r="G381" s="313" t="str">
        <f t="shared" si="106"/>
        <v/>
      </c>
      <c r="H381" s="314" t="str">
        <f t="shared" si="107"/>
        <v/>
      </c>
      <c r="I381" s="315" t="str">
        <f t="shared" si="117"/>
        <v/>
      </c>
      <c r="J381" s="316" t="str">
        <f t="shared" si="117"/>
        <v/>
      </c>
      <c r="K381" s="316" t="str">
        <f t="shared" si="117"/>
        <v/>
      </c>
      <c r="L381" s="317" t="str">
        <f t="shared" si="117"/>
        <v/>
      </c>
      <c r="M381" s="351"/>
      <c r="N381" s="318" t="str">
        <f t="shared" si="108"/>
        <v/>
      </c>
      <c r="O381" s="318" t="str">
        <f t="shared" si="109"/>
        <v/>
      </c>
      <c r="S381" s="314" t="str">
        <f t="shared" si="113"/>
        <v/>
      </c>
      <c r="T381" s="315" t="str">
        <f t="shared" si="118"/>
        <v/>
      </c>
      <c r="U381" s="316" t="str">
        <f t="shared" si="119"/>
        <v/>
      </c>
      <c r="V381" s="316" t="str">
        <f t="shared" si="120"/>
        <v/>
      </c>
      <c r="W381" s="317" t="str">
        <f t="shared" si="122"/>
        <v/>
      </c>
      <c r="Z381" s="320"/>
      <c r="AA381" s="321"/>
      <c r="AC381" s="322" t="str">
        <f t="shared" si="114"/>
        <v/>
      </c>
      <c r="AD381" s="322" t="str">
        <f t="shared" si="115"/>
        <v/>
      </c>
      <c r="AM381" s="321"/>
    </row>
    <row r="382" spans="1:39" x14ac:dyDescent="0.25">
      <c r="A382" t="str">
        <f t="shared" si="110"/>
        <v/>
      </c>
      <c r="B382" t="str">
        <f t="shared" si="111"/>
        <v/>
      </c>
      <c r="C382" s="323" t="str">
        <f t="shared" si="116"/>
        <v/>
      </c>
      <c r="D382" s="323" t="str">
        <f t="shared" si="105"/>
        <v/>
      </c>
      <c r="E382" s="323"/>
      <c r="F382" s="312" t="str">
        <f t="shared" si="112"/>
        <v/>
      </c>
      <c r="G382" s="313" t="str">
        <f t="shared" si="106"/>
        <v/>
      </c>
      <c r="H382" s="314" t="str">
        <f t="shared" si="107"/>
        <v/>
      </c>
      <c r="I382" s="315" t="str">
        <f t="shared" si="117"/>
        <v/>
      </c>
      <c r="J382" s="316" t="str">
        <f t="shared" si="117"/>
        <v/>
      </c>
      <c r="K382" s="316" t="str">
        <f t="shared" si="117"/>
        <v/>
      </c>
      <c r="L382" s="317" t="str">
        <f t="shared" si="117"/>
        <v/>
      </c>
      <c r="M382" s="351"/>
      <c r="N382" s="318" t="str">
        <f t="shared" si="108"/>
        <v/>
      </c>
      <c r="O382" s="318" t="str">
        <f t="shared" si="109"/>
        <v/>
      </c>
      <c r="S382" s="314" t="str">
        <f t="shared" si="113"/>
        <v/>
      </c>
      <c r="T382" s="315" t="str">
        <f t="shared" si="118"/>
        <v/>
      </c>
      <c r="U382" s="316" t="str">
        <f t="shared" si="119"/>
        <v/>
      </c>
      <c r="V382" s="316" t="str">
        <f t="shared" si="120"/>
        <v/>
      </c>
      <c r="W382" s="317" t="str">
        <f t="shared" si="122"/>
        <v/>
      </c>
      <c r="Z382" s="320"/>
      <c r="AA382" s="321"/>
      <c r="AC382" s="322" t="str">
        <f t="shared" si="114"/>
        <v/>
      </c>
      <c r="AD382" s="322" t="str">
        <f t="shared" si="115"/>
        <v/>
      </c>
      <c r="AM382" s="321"/>
    </row>
    <row r="383" spans="1:39" x14ac:dyDescent="0.25">
      <c r="A383" t="str">
        <f t="shared" si="110"/>
        <v/>
      </c>
      <c r="B383" t="str">
        <f t="shared" si="111"/>
        <v/>
      </c>
      <c r="C383" s="323" t="str">
        <f t="shared" si="116"/>
        <v/>
      </c>
      <c r="D383" s="323" t="str">
        <f t="shared" si="105"/>
        <v/>
      </c>
      <c r="E383" s="323"/>
      <c r="F383" s="312" t="str">
        <f t="shared" si="112"/>
        <v/>
      </c>
      <c r="G383" s="313" t="str">
        <f t="shared" si="106"/>
        <v/>
      </c>
      <c r="H383" s="314" t="str">
        <f t="shared" si="107"/>
        <v/>
      </c>
      <c r="I383" s="315" t="str">
        <f t="shared" si="117"/>
        <v/>
      </c>
      <c r="J383" s="316" t="str">
        <f t="shared" si="117"/>
        <v/>
      </c>
      <c r="K383" s="316" t="str">
        <f t="shared" si="117"/>
        <v/>
      </c>
      <c r="L383" s="317" t="str">
        <f t="shared" si="117"/>
        <v/>
      </c>
      <c r="M383" s="351"/>
      <c r="N383" s="318" t="str">
        <f t="shared" si="108"/>
        <v/>
      </c>
      <c r="O383" s="318" t="str">
        <f t="shared" si="109"/>
        <v/>
      </c>
      <c r="S383" s="314" t="str">
        <f t="shared" si="113"/>
        <v/>
      </c>
      <c r="T383" s="315" t="str">
        <f t="shared" si="118"/>
        <v/>
      </c>
      <c r="U383" s="316" t="str">
        <f t="shared" si="119"/>
        <v/>
      </c>
      <c r="V383" s="316" t="str">
        <f t="shared" si="120"/>
        <v/>
      </c>
      <c r="W383" s="317" t="str">
        <f t="shared" si="122"/>
        <v/>
      </c>
      <c r="Z383" s="320"/>
      <c r="AA383" s="321"/>
      <c r="AC383" s="322" t="str">
        <f t="shared" si="114"/>
        <v/>
      </c>
      <c r="AD383" s="322" t="str">
        <f t="shared" si="115"/>
        <v/>
      </c>
      <c r="AM383" s="321"/>
    </row>
    <row r="384" spans="1:39" x14ac:dyDescent="0.25">
      <c r="A384" t="str">
        <f t="shared" si="110"/>
        <v/>
      </c>
      <c r="B384" t="str">
        <f t="shared" si="111"/>
        <v/>
      </c>
      <c r="C384" s="323" t="str">
        <f t="shared" si="116"/>
        <v/>
      </c>
      <c r="D384" s="323" t="str">
        <f t="shared" si="105"/>
        <v/>
      </c>
      <c r="E384" s="323"/>
      <c r="F384" s="312" t="str">
        <f t="shared" si="112"/>
        <v/>
      </c>
      <c r="G384" s="313" t="str">
        <f t="shared" si="106"/>
        <v/>
      </c>
      <c r="H384" s="314" t="str">
        <f t="shared" si="107"/>
        <v/>
      </c>
      <c r="I384" s="315" t="str">
        <f t="shared" si="117"/>
        <v/>
      </c>
      <c r="J384" s="316" t="str">
        <f t="shared" si="117"/>
        <v/>
      </c>
      <c r="K384" s="316" t="str">
        <f t="shared" si="117"/>
        <v/>
      </c>
      <c r="L384" s="317" t="str">
        <f t="shared" si="117"/>
        <v/>
      </c>
      <c r="M384" s="351"/>
      <c r="N384" s="318" t="str">
        <f t="shared" si="108"/>
        <v/>
      </c>
      <c r="O384" s="318" t="str">
        <f t="shared" si="109"/>
        <v/>
      </c>
      <c r="S384" s="314" t="str">
        <f t="shared" si="113"/>
        <v/>
      </c>
      <c r="T384" s="315" t="str">
        <f t="shared" si="118"/>
        <v/>
      </c>
      <c r="U384" s="316" t="str">
        <f t="shared" si="119"/>
        <v/>
      </c>
      <c r="V384" s="316" t="str">
        <f t="shared" si="120"/>
        <v/>
      </c>
      <c r="W384" s="317" t="str">
        <f t="shared" si="122"/>
        <v/>
      </c>
      <c r="Z384" s="320"/>
      <c r="AA384" s="321"/>
      <c r="AC384" s="322" t="str">
        <f t="shared" si="114"/>
        <v/>
      </c>
      <c r="AD384" s="322" t="str">
        <f t="shared" si="115"/>
        <v/>
      </c>
      <c r="AM384" s="321"/>
    </row>
    <row r="385" spans="1:39" x14ac:dyDescent="0.25">
      <c r="A385" t="str">
        <f t="shared" si="110"/>
        <v/>
      </c>
      <c r="B385" t="str">
        <f t="shared" si="111"/>
        <v/>
      </c>
      <c r="C385" s="323" t="str">
        <f t="shared" si="116"/>
        <v/>
      </c>
      <c r="D385" s="323" t="str">
        <f t="shared" si="105"/>
        <v/>
      </c>
      <c r="E385" s="323"/>
      <c r="F385" s="312" t="str">
        <f t="shared" si="112"/>
        <v/>
      </c>
      <c r="G385" s="313" t="str">
        <f t="shared" si="106"/>
        <v/>
      </c>
      <c r="H385" s="314" t="str">
        <f t="shared" si="107"/>
        <v/>
      </c>
      <c r="I385" s="315" t="str">
        <f t="shared" si="117"/>
        <v/>
      </c>
      <c r="J385" s="316" t="str">
        <f t="shared" si="117"/>
        <v/>
      </c>
      <c r="K385" s="316" t="str">
        <f t="shared" si="117"/>
        <v/>
      </c>
      <c r="L385" s="317" t="str">
        <f t="shared" si="117"/>
        <v/>
      </c>
      <c r="M385" s="351"/>
      <c r="N385" s="318" t="str">
        <f t="shared" si="108"/>
        <v/>
      </c>
      <c r="O385" s="318" t="str">
        <f t="shared" si="109"/>
        <v/>
      </c>
      <c r="S385" s="314" t="str">
        <f t="shared" si="113"/>
        <v/>
      </c>
      <c r="T385" s="315" t="str">
        <f t="shared" si="118"/>
        <v/>
      </c>
      <c r="U385" s="316" t="str">
        <f t="shared" si="119"/>
        <v/>
      </c>
      <c r="V385" s="316" t="str">
        <f t="shared" si="120"/>
        <v/>
      </c>
      <c r="W385" s="317" t="str">
        <f t="shared" si="122"/>
        <v/>
      </c>
      <c r="Z385" s="320"/>
      <c r="AA385" s="321"/>
      <c r="AC385" s="322" t="str">
        <f t="shared" si="114"/>
        <v/>
      </c>
      <c r="AD385" s="322" t="str">
        <f t="shared" si="115"/>
        <v/>
      </c>
      <c r="AM385" s="321"/>
    </row>
    <row r="386" spans="1:39" x14ac:dyDescent="0.25">
      <c r="A386" t="str">
        <f t="shared" si="110"/>
        <v/>
      </c>
      <c r="B386" t="str">
        <f t="shared" si="111"/>
        <v/>
      </c>
      <c r="C386" s="323" t="str">
        <f t="shared" si="116"/>
        <v/>
      </c>
      <c r="D386" s="323" t="str">
        <f t="shared" ref="D386:D449" si="123">IFERROR(IF(C385-0.01&gt;=0,C385-0.01,""),"")</f>
        <v/>
      </c>
      <c r="E386" s="323"/>
      <c r="F386" s="312" t="str">
        <f t="shared" si="112"/>
        <v/>
      </c>
      <c r="G386" s="313" t="str">
        <f t="shared" si="106"/>
        <v/>
      </c>
      <c r="H386" s="314" t="str">
        <f t="shared" si="107"/>
        <v/>
      </c>
      <c r="I386" s="315" t="str">
        <f t="shared" si="117"/>
        <v/>
      </c>
      <c r="J386" s="316" t="str">
        <f t="shared" si="117"/>
        <v/>
      </c>
      <c r="K386" s="316" t="str">
        <f t="shared" si="117"/>
        <v/>
      </c>
      <c r="L386" s="317" t="str">
        <f t="shared" si="117"/>
        <v/>
      </c>
      <c r="M386" s="351"/>
      <c r="N386" s="318" t="str">
        <f t="shared" si="108"/>
        <v/>
      </c>
      <c r="O386" s="318" t="str">
        <f t="shared" si="109"/>
        <v/>
      </c>
      <c r="S386" s="314" t="str">
        <f t="shared" si="113"/>
        <v/>
      </c>
      <c r="T386" s="315" t="str">
        <f t="shared" si="118"/>
        <v/>
      </c>
      <c r="U386" s="316" t="str">
        <f t="shared" si="119"/>
        <v/>
      </c>
      <c r="V386" s="316" t="str">
        <f t="shared" si="120"/>
        <v/>
      </c>
      <c r="W386" s="317" t="str">
        <f t="shared" si="122"/>
        <v/>
      </c>
      <c r="Z386" s="320"/>
      <c r="AA386" s="321"/>
      <c r="AC386" s="322" t="str">
        <f t="shared" si="114"/>
        <v/>
      </c>
      <c r="AD386" s="322" t="str">
        <f t="shared" si="115"/>
        <v/>
      </c>
      <c r="AM386" s="321"/>
    </row>
    <row r="387" spans="1:39" x14ac:dyDescent="0.25">
      <c r="A387" t="str">
        <f t="shared" si="110"/>
        <v/>
      </c>
      <c r="B387" t="str">
        <f t="shared" si="111"/>
        <v/>
      </c>
      <c r="C387" s="323" t="str">
        <f t="shared" si="116"/>
        <v/>
      </c>
      <c r="D387" s="323" t="str">
        <f t="shared" si="123"/>
        <v/>
      </c>
      <c r="E387" s="323"/>
      <c r="F387" s="312" t="str">
        <f t="shared" si="112"/>
        <v/>
      </c>
      <c r="G387" s="313" t="str">
        <f t="shared" si="106"/>
        <v/>
      </c>
      <c r="H387" s="314" t="str">
        <f t="shared" si="107"/>
        <v/>
      </c>
      <c r="I387" s="315" t="str">
        <f t="shared" si="117"/>
        <v/>
      </c>
      <c r="J387" s="316" t="str">
        <f t="shared" si="117"/>
        <v/>
      </c>
      <c r="K387" s="316" t="str">
        <f t="shared" si="117"/>
        <v/>
      </c>
      <c r="L387" s="317" t="str">
        <f t="shared" si="117"/>
        <v/>
      </c>
      <c r="M387" s="351"/>
      <c r="N387" s="318" t="str">
        <f t="shared" si="108"/>
        <v/>
      </c>
      <c r="O387" s="318" t="str">
        <f t="shared" si="109"/>
        <v/>
      </c>
      <c r="S387" s="314" t="str">
        <f t="shared" si="113"/>
        <v/>
      </c>
      <c r="T387" s="315" t="str">
        <f t="shared" si="118"/>
        <v/>
      </c>
      <c r="U387" s="316" t="str">
        <f t="shared" si="119"/>
        <v/>
      </c>
      <c r="V387" s="316" t="str">
        <f t="shared" si="120"/>
        <v/>
      </c>
      <c r="W387" s="317" t="str">
        <f t="shared" si="122"/>
        <v/>
      </c>
      <c r="Z387" s="320"/>
      <c r="AA387" s="321"/>
      <c r="AC387" s="322" t="str">
        <f t="shared" si="114"/>
        <v/>
      </c>
      <c r="AD387" s="322" t="str">
        <f t="shared" si="115"/>
        <v/>
      </c>
      <c r="AM387" s="321"/>
    </row>
    <row r="388" spans="1:39" x14ac:dyDescent="0.25">
      <c r="A388" t="str">
        <f t="shared" si="110"/>
        <v/>
      </c>
      <c r="B388" t="str">
        <f t="shared" si="111"/>
        <v/>
      </c>
      <c r="C388" s="323" t="str">
        <f t="shared" si="116"/>
        <v/>
      </c>
      <c r="D388" s="323" t="str">
        <f t="shared" si="123"/>
        <v/>
      </c>
      <c r="E388" s="323"/>
      <c r="F388" s="312" t="str">
        <f t="shared" si="112"/>
        <v/>
      </c>
      <c r="G388" s="313" t="str">
        <f t="shared" si="106"/>
        <v/>
      </c>
      <c r="H388" s="314" t="str">
        <f t="shared" si="107"/>
        <v/>
      </c>
      <c r="I388" s="315" t="str">
        <f t="shared" si="117"/>
        <v/>
      </c>
      <c r="J388" s="316" t="str">
        <f t="shared" si="117"/>
        <v/>
      </c>
      <c r="K388" s="316" t="str">
        <f t="shared" si="117"/>
        <v/>
      </c>
      <c r="L388" s="317" t="str">
        <f t="shared" si="117"/>
        <v/>
      </c>
      <c r="M388" s="351"/>
      <c r="N388" s="318" t="str">
        <f t="shared" si="108"/>
        <v/>
      </c>
      <c r="O388" s="318" t="str">
        <f t="shared" si="109"/>
        <v/>
      </c>
      <c r="S388" s="314" t="str">
        <f t="shared" si="113"/>
        <v/>
      </c>
      <c r="T388" s="315" t="str">
        <f t="shared" si="118"/>
        <v/>
      </c>
      <c r="U388" s="316" t="str">
        <f t="shared" si="119"/>
        <v/>
      </c>
      <c r="V388" s="316" t="str">
        <f t="shared" si="120"/>
        <v/>
      </c>
      <c r="W388" s="317" t="str">
        <f t="shared" si="122"/>
        <v/>
      </c>
      <c r="Z388" s="320"/>
      <c r="AA388" s="321"/>
      <c r="AC388" s="322" t="str">
        <f t="shared" si="114"/>
        <v/>
      </c>
      <c r="AD388" s="322" t="str">
        <f t="shared" si="115"/>
        <v/>
      </c>
      <c r="AM388" s="321"/>
    </row>
    <row r="389" spans="1:39" x14ac:dyDescent="0.25">
      <c r="A389" t="str">
        <f t="shared" si="110"/>
        <v/>
      </c>
      <c r="B389" t="str">
        <f t="shared" si="111"/>
        <v/>
      </c>
      <c r="C389" s="323" t="str">
        <f t="shared" si="116"/>
        <v/>
      </c>
      <c r="D389" s="323" t="str">
        <f t="shared" si="123"/>
        <v/>
      </c>
      <c r="E389" s="323"/>
      <c r="F389" s="312" t="str">
        <f t="shared" si="112"/>
        <v/>
      </c>
      <c r="G389" s="313" t="str">
        <f t="shared" si="106"/>
        <v/>
      </c>
      <c r="H389" s="314" t="str">
        <f t="shared" si="107"/>
        <v/>
      </c>
      <c r="I389" s="315" t="str">
        <f t="shared" si="117"/>
        <v/>
      </c>
      <c r="J389" s="316" t="str">
        <f t="shared" si="117"/>
        <v/>
      </c>
      <c r="K389" s="316" t="str">
        <f t="shared" si="117"/>
        <v/>
      </c>
      <c r="L389" s="317" t="str">
        <f t="shared" si="117"/>
        <v/>
      </c>
      <c r="M389" s="351"/>
      <c r="N389" s="318" t="str">
        <f t="shared" si="108"/>
        <v/>
      </c>
      <c r="O389" s="318" t="str">
        <f t="shared" si="109"/>
        <v/>
      </c>
      <c r="S389" s="314" t="str">
        <f t="shared" si="113"/>
        <v/>
      </c>
      <c r="T389" s="315" t="str">
        <f t="shared" si="118"/>
        <v/>
      </c>
      <c r="U389" s="316" t="str">
        <f t="shared" si="119"/>
        <v/>
      </c>
      <c r="V389" s="316" t="str">
        <f t="shared" si="120"/>
        <v/>
      </c>
      <c r="W389" s="317" t="str">
        <f t="shared" si="122"/>
        <v/>
      </c>
      <c r="Z389" s="320"/>
      <c r="AA389" s="321"/>
      <c r="AC389" s="322" t="str">
        <f t="shared" si="114"/>
        <v/>
      </c>
      <c r="AD389" s="322" t="str">
        <f t="shared" si="115"/>
        <v/>
      </c>
      <c r="AM389" s="321"/>
    </row>
    <row r="390" spans="1:39" x14ac:dyDescent="0.25">
      <c r="A390" t="str">
        <f t="shared" si="110"/>
        <v/>
      </c>
      <c r="B390" t="str">
        <f t="shared" si="111"/>
        <v/>
      </c>
      <c r="C390" s="323" t="str">
        <f t="shared" si="116"/>
        <v/>
      </c>
      <c r="D390" s="323" t="str">
        <f t="shared" si="123"/>
        <v/>
      </c>
      <c r="E390" s="323"/>
      <c r="F390" s="312" t="str">
        <f t="shared" si="112"/>
        <v/>
      </c>
      <c r="G390" s="313" t="str">
        <f t="shared" si="106"/>
        <v/>
      </c>
      <c r="H390" s="314" t="str">
        <f t="shared" si="107"/>
        <v/>
      </c>
      <c r="I390" s="315" t="str">
        <f t="shared" si="117"/>
        <v/>
      </c>
      <c r="J390" s="316" t="str">
        <f t="shared" si="117"/>
        <v/>
      </c>
      <c r="K390" s="316" t="str">
        <f t="shared" si="117"/>
        <v/>
      </c>
      <c r="L390" s="317" t="str">
        <f t="shared" si="117"/>
        <v/>
      </c>
      <c r="M390" s="351"/>
      <c r="N390" s="318" t="str">
        <f t="shared" si="108"/>
        <v/>
      </c>
      <c r="O390" s="318" t="str">
        <f t="shared" si="109"/>
        <v/>
      </c>
      <c r="S390" s="314" t="str">
        <f t="shared" si="113"/>
        <v/>
      </c>
      <c r="T390" s="315" t="str">
        <f t="shared" si="118"/>
        <v/>
      </c>
      <c r="U390" s="316" t="str">
        <f t="shared" si="119"/>
        <v/>
      </c>
      <c r="V390" s="316" t="str">
        <f t="shared" si="120"/>
        <v/>
      </c>
      <c r="W390" s="317" t="str">
        <f t="shared" si="122"/>
        <v/>
      </c>
      <c r="Z390" s="320"/>
      <c r="AA390" s="321"/>
      <c r="AC390" s="322" t="str">
        <f t="shared" si="114"/>
        <v/>
      </c>
      <c r="AD390" s="322" t="str">
        <f t="shared" si="115"/>
        <v/>
      </c>
      <c r="AM390" s="321"/>
    </row>
    <row r="391" spans="1:39" x14ac:dyDescent="0.25">
      <c r="A391" t="str">
        <f t="shared" si="110"/>
        <v/>
      </c>
      <c r="B391" t="str">
        <f t="shared" si="111"/>
        <v/>
      </c>
      <c r="C391" s="323" t="str">
        <f t="shared" si="116"/>
        <v/>
      </c>
      <c r="D391" s="323" t="str">
        <f t="shared" si="123"/>
        <v/>
      </c>
      <c r="E391" s="323"/>
      <c r="F391" s="312" t="str">
        <f t="shared" si="112"/>
        <v/>
      </c>
      <c r="G391" s="313" t="str">
        <f t="shared" si="106"/>
        <v/>
      </c>
      <c r="H391" s="314" t="str">
        <f t="shared" si="107"/>
        <v/>
      </c>
      <c r="I391" s="315" t="str">
        <f t="shared" si="117"/>
        <v/>
      </c>
      <c r="J391" s="316" t="str">
        <f t="shared" si="117"/>
        <v/>
      </c>
      <c r="K391" s="316" t="str">
        <f t="shared" si="117"/>
        <v/>
      </c>
      <c r="L391" s="317" t="str">
        <f t="shared" si="117"/>
        <v/>
      </c>
      <c r="M391" s="351"/>
      <c r="N391" s="318" t="str">
        <f t="shared" si="108"/>
        <v/>
      </c>
      <c r="O391" s="318" t="str">
        <f t="shared" si="109"/>
        <v/>
      </c>
      <c r="S391" s="314" t="str">
        <f t="shared" si="113"/>
        <v/>
      </c>
      <c r="T391" s="315" t="str">
        <f t="shared" si="118"/>
        <v/>
      </c>
      <c r="U391" s="316" t="str">
        <f t="shared" si="119"/>
        <v/>
      </c>
      <c r="V391" s="316" t="str">
        <f t="shared" si="120"/>
        <v/>
      </c>
      <c r="W391" s="317" t="str">
        <f t="shared" si="122"/>
        <v/>
      </c>
      <c r="Z391" s="320"/>
      <c r="AA391" s="321"/>
      <c r="AC391" s="322" t="str">
        <f t="shared" si="114"/>
        <v/>
      </c>
      <c r="AD391" s="322" t="str">
        <f t="shared" si="115"/>
        <v/>
      </c>
      <c r="AM391" s="321"/>
    </row>
    <row r="392" spans="1:39" x14ac:dyDescent="0.25">
      <c r="A392" t="str">
        <f t="shared" si="110"/>
        <v/>
      </c>
      <c r="B392" t="str">
        <f t="shared" si="111"/>
        <v/>
      </c>
      <c r="C392" s="323" t="str">
        <f t="shared" si="116"/>
        <v/>
      </c>
      <c r="D392" s="323" t="str">
        <f t="shared" si="123"/>
        <v/>
      </c>
      <c r="E392" s="323"/>
      <c r="F392" s="312" t="str">
        <f t="shared" si="112"/>
        <v/>
      </c>
      <c r="G392" s="313" t="str">
        <f t="shared" si="106"/>
        <v/>
      </c>
      <c r="H392" s="314" t="str">
        <f t="shared" si="107"/>
        <v/>
      </c>
      <c r="I392" s="315" t="str">
        <f t="shared" si="117"/>
        <v/>
      </c>
      <c r="J392" s="316" t="str">
        <f t="shared" si="117"/>
        <v/>
      </c>
      <c r="K392" s="316" t="str">
        <f t="shared" si="117"/>
        <v/>
      </c>
      <c r="L392" s="317" t="str">
        <f t="shared" si="117"/>
        <v/>
      </c>
      <c r="M392" s="351"/>
      <c r="N392" s="318" t="str">
        <f t="shared" si="108"/>
        <v/>
      </c>
      <c r="O392" s="318" t="str">
        <f t="shared" si="109"/>
        <v/>
      </c>
      <c r="S392" s="314" t="str">
        <f t="shared" si="113"/>
        <v/>
      </c>
      <c r="T392" s="315" t="str">
        <f t="shared" si="118"/>
        <v/>
      </c>
      <c r="U392" s="316" t="str">
        <f t="shared" si="119"/>
        <v/>
      </c>
      <c r="V392" s="316" t="str">
        <f t="shared" si="120"/>
        <v/>
      </c>
      <c r="W392" s="317" t="str">
        <f t="shared" si="122"/>
        <v/>
      </c>
      <c r="Z392" s="320"/>
      <c r="AA392" s="321"/>
      <c r="AC392" s="322" t="str">
        <f t="shared" si="114"/>
        <v/>
      </c>
      <c r="AD392" s="322" t="str">
        <f t="shared" si="115"/>
        <v/>
      </c>
      <c r="AM392" s="321"/>
    </row>
    <row r="393" spans="1:39" x14ac:dyDescent="0.25">
      <c r="A393" t="str">
        <f t="shared" si="110"/>
        <v/>
      </c>
      <c r="B393" t="str">
        <f t="shared" si="111"/>
        <v/>
      </c>
      <c r="C393" s="323" t="str">
        <f t="shared" si="116"/>
        <v/>
      </c>
      <c r="D393" s="323" t="str">
        <f t="shared" si="123"/>
        <v/>
      </c>
      <c r="E393" s="323"/>
      <c r="F393" s="312" t="str">
        <f t="shared" si="112"/>
        <v/>
      </c>
      <c r="G393" s="313" t="str">
        <f t="shared" ref="G393:G456" si="124">IFERROR(IF(S393="Nil","Nil",ROUNDUP(ROUND(S393/7, 3),2)),"")</f>
        <v/>
      </c>
      <c r="H393" s="314" t="str">
        <f t="shared" ref="H393:H456" si="125">IFERROR(IF(S393="Nil","Nil",TEXT(S393,IF(S393=ROUND(S393,0),"€###","€0.00"))),"")</f>
        <v/>
      </c>
      <c r="I393" s="315" t="str">
        <f t="shared" si="117"/>
        <v/>
      </c>
      <c r="J393" s="316" t="str">
        <f t="shared" si="117"/>
        <v/>
      </c>
      <c r="K393" s="316" t="str">
        <f t="shared" si="117"/>
        <v/>
      </c>
      <c r="L393" s="317" t="str">
        <f t="shared" si="117"/>
        <v/>
      </c>
      <c r="M393" s="351"/>
      <c r="N393" s="318" t="str">
        <f t="shared" ref="N393:N456" si="126">IFERROR(IF(C393="--","&lt;"&amp;D393,C393-IF(OR($H393="Nil",$H393=""),0,$H393)),"")</f>
        <v/>
      </c>
      <c r="O393" s="318" t="str">
        <f t="shared" ref="O393:O456" si="127">IFERROR(IF(D393="--","&gt; €"&amp;N393,D393-IF(OR($H393="Nil",$H393=""),0,$H393)),"")</f>
        <v/>
      </c>
      <c r="S393" s="314" t="str">
        <f t="shared" si="113"/>
        <v/>
      </c>
      <c r="T393" s="315" t="str">
        <f t="shared" si="118"/>
        <v/>
      </c>
      <c r="U393" s="316" t="str">
        <f t="shared" si="119"/>
        <v/>
      </c>
      <c r="V393" s="316" t="str">
        <f t="shared" si="120"/>
        <v/>
      </c>
      <c r="W393" s="317" t="str">
        <f t="shared" si="122"/>
        <v/>
      </c>
      <c r="Z393" s="320"/>
      <c r="AA393" s="321"/>
      <c r="AC393" s="322" t="str">
        <f t="shared" si="114"/>
        <v/>
      </c>
      <c r="AD393" s="322" t="str">
        <f t="shared" si="115"/>
        <v/>
      </c>
      <c r="AM393" s="321"/>
    </row>
    <row r="394" spans="1:39" x14ac:dyDescent="0.25">
      <c r="A394" t="str">
        <f t="shared" ref="A394:A457" si="128">IFERROR(
                      IF(
                            AND($B394&lt;&gt;$W$3,$B394=$W$2,$C394&lt;=$X$2,$D394&gt;=$X$2),
                              IF(RIGHT($F394,LEN("or any greater amount"))="or any greater amount",$W$3,""),""),"")</f>
        <v/>
      </c>
      <c r="B394" t="str">
        <f t="shared" ref="B394:B457" si="129">IFERROR(
                      IF(
                            AND($C394&lt;=$X$2,$D394&gt;=$X$2),$W$2,
                              IF(RIGHT($F394,LEN("or any greater amount"))="or any greater amount",$W$3,"")),"")</f>
        <v/>
      </c>
      <c r="C394" s="323" t="str">
        <f t="shared" si="116"/>
        <v/>
      </c>
      <c r="D394" s="323" t="str">
        <f t="shared" si="123"/>
        <v/>
      </c>
      <c r="E394" s="323"/>
      <c r="F394" s="312" t="str">
        <f t="shared" ref="F394:F457" si="130">IFERROR(IF(AND(C394="",D394=""),"",IF(C394="--",TEXT(D394,IF(D394=ROUND(D394,0),"€###.00","€##.00"))&amp;" or any lesser amount",IF(D394="--",TEXT(C394,IF(C394=ROUND(C394,0),"€###.00","€##.00"))&amp;" or any greater amount",TEXT(C394,IF(C394=ROUND(C394,0),"€###.00","€##.00"))&amp;" to "&amp;TEXT(D394,IF(D394=ROUND(D394,0),"€###.00","€##.00"))))),"")</f>
        <v/>
      </c>
      <c r="G394" s="313" t="str">
        <f t="shared" si="124"/>
        <v/>
      </c>
      <c r="H394" s="314" t="str">
        <f t="shared" si="125"/>
        <v/>
      </c>
      <c r="I394" s="315" t="str">
        <f t="shared" si="117"/>
        <v/>
      </c>
      <c r="J394" s="316" t="str">
        <f t="shared" si="117"/>
        <v/>
      </c>
      <c r="K394" s="316" t="str">
        <f t="shared" si="117"/>
        <v/>
      </c>
      <c r="L394" s="317" t="str">
        <f t="shared" si="117"/>
        <v/>
      </c>
      <c r="M394" s="351"/>
      <c r="N394" s="318" t="str">
        <f t="shared" si="126"/>
        <v/>
      </c>
      <c r="O394" s="318" t="str">
        <f t="shared" si="127"/>
        <v/>
      </c>
      <c r="S394" s="314" t="str">
        <f t="shared" ref="S394:S457" si="131">IFERROR(IF(S393&lt;=$R$3,"Nil",S393-$R$3),"")</f>
        <v/>
      </c>
      <c r="T394" s="315" t="str">
        <f t="shared" si="118"/>
        <v/>
      </c>
      <c r="U394" s="316" t="str">
        <f t="shared" si="119"/>
        <v/>
      </c>
      <c r="V394" s="316" t="str">
        <f t="shared" si="120"/>
        <v/>
      </c>
      <c r="W394" s="317" t="str">
        <f t="shared" si="122"/>
        <v/>
      </c>
      <c r="Z394" s="320"/>
      <c r="AA394" s="321"/>
      <c r="AC394" s="322" t="str">
        <f t="shared" ref="AC394:AC457" si="132">IFERROR(ROUNDUP(ROUND(S394/7, 3),2),"")</f>
        <v/>
      </c>
      <c r="AD394" s="322" t="str">
        <f t="shared" ref="AD394:AD457" si="133">IFERROR(ROUND(AC394-G394,2),"")</f>
        <v/>
      </c>
      <c r="AM394" s="321"/>
    </row>
    <row r="395" spans="1:39" x14ac:dyDescent="0.25">
      <c r="A395" t="str">
        <f t="shared" si="128"/>
        <v/>
      </c>
      <c r="B395" t="str">
        <f t="shared" si="129"/>
        <v/>
      </c>
      <c r="C395" s="323" t="str">
        <f t="shared" si="116"/>
        <v/>
      </c>
      <c r="D395" s="323" t="str">
        <f t="shared" si="123"/>
        <v/>
      </c>
      <c r="E395" s="323"/>
      <c r="F395" s="312" t="str">
        <f t="shared" si="130"/>
        <v/>
      </c>
      <c r="G395" s="313" t="str">
        <f t="shared" si="124"/>
        <v/>
      </c>
      <c r="H395" s="314" t="str">
        <f t="shared" si="125"/>
        <v/>
      </c>
      <c r="I395" s="315" t="str">
        <f t="shared" si="117"/>
        <v/>
      </c>
      <c r="J395" s="316" t="str">
        <f t="shared" si="117"/>
        <v/>
      </c>
      <c r="K395" s="316" t="str">
        <f t="shared" si="117"/>
        <v/>
      </c>
      <c r="L395" s="317" t="str">
        <f t="shared" si="117"/>
        <v/>
      </c>
      <c r="M395" s="351"/>
      <c r="N395" s="318" t="str">
        <f t="shared" si="126"/>
        <v/>
      </c>
      <c r="O395" s="318" t="str">
        <f t="shared" si="127"/>
        <v/>
      </c>
      <c r="S395" s="314" t="str">
        <f t="shared" si="131"/>
        <v/>
      </c>
      <c r="T395" s="315" t="str">
        <f t="shared" si="118"/>
        <v/>
      </c>
      <c r="U395" s="316" t="str">
        <f t="shared" si="119"/>
        <v/>
      </c>
      <c r="V395" s="316" t="str">
        <f t="shared" si="120"/>
        <v/>
      </c>
      <c r="W395" s="317" t="str">
        <f t="shared" si="122"/>
        <v/>
      </c>
      <c r="Z395" s="320"/>
      <c r="AA395" s="321"/>
      <c r="AC395" s="322" t="str">
        <f t="shared" si="132"/>
        <v/>
      </c>
      <c r="AD395" s="322" t="str">
        <f t="shared" si="133"/>
        <v/>
      </c>
      <c r="AM395" s="321"/>
    </row>
    <row r="396" spans="1:39" x14ac:dyDescent="0.25">
      <c r="A396" t="str">
        <f t="shared" si="128"/>
        <v/>
      </c>
      <c r="B396" t="str">
        <f t="shared" si="129"/>
        <v/>
      </c>
      <c r="C396" s="323" t="str">
        <f t="shared" si="116"/>
        <v/>
      </c>
      <c r="D396" s="323" t="str">
        <f t="shared" si="123"/>
        <v/>
      </c>
      <c r="E396" s="323"/>
      <c r="F396" s="312" t="str">
        <f t="shared" si="130"/>
        <v/>
      </c>
      <c r="G396" s="313" t="str">
        <f t="shared" si="124"/>
        <v/>
      </c>
      <c r="H396" s="314" t="str">
        <f t="shared" si="125"/>
        <v/>
      </c>
      <c r="I396" s="315" t="str">
        <f t="shared" si="117"/>
        <v/>
      </c>
      <c r="J396" s="316" t="str">
        <f t="shared" si="117"/>
        <v/>
      </c>
      <c r="K396" s="316" t="str">
        <f t="shared" si="117"/>
        <v/>
      </c>
      <c r="L396" s="317" t="str">
        <f t="shared" si="117"/>
        <v/>
      </c>
      <c r="M396" s="351"/>
      <c r="N396" s="318" t="str">
        <f t="shared" si="126"/>
        <v/>
      </c>
      <c r="O396" s="318" t="str">
        <f t="shared" si="127"/>
        <v/>
      </c>
      <c r="S396" s="314" t="str">
        <f t="shared" si="131"/>
        <v/>
      </c>
      <c r="T396" s="315" t="str">
        <f t="shared" si="118"/>
        <v/>
      </c>
      <c r="U396" s="316" t="str">
        <f t="shared" si="119"/>
        <v/>
      </c>
      <c r="V396" s="316" t="str">
        <f t="shared" si="120"/>
        <v/>
      </c>
      <c r="W396" s="317" t="str">
        <f t="shared" si="122"/>
        <v/>
      </c>
      <c r="Z396" s="320"/>
      <c r="AA396" s="321"/>
      <c r="AC396" s="322" t="str">
        <f t="shared" si="132"/>
        <v/>
      </c>
      <c r="AD396" s="322" t="str">
        <f t="shared" si="133"/>
        <v/>
      </c>
      <c r="AM396" s="321"/>
    </row>
    <row r="397" spans="1:39" x14ac:dyDescent="0.25">
      <c r="A397" t="str">
        <f t="shared" si="128"/>
        <v/>
      </c>
      <c r="B397" t="str">
        <f t="shared" si="129"/>
        <v/>
      </c>
      <c r="C397" s="323" t="str">
        <f t="shared" si="116"/>
        <v/>
      </c>
      <c r="D397" s="323" t="str">
        <f t="shared" si="123"/>
        <v/>
      </c>
      <c r="E397" s="323"/>
      <c r="F397" s="312" t="str">
        <f t="shared" si="130"/>
        <v/>
      </c>
      <c r="G397" s="313" t="str">
        <f t="shared" si="124"/>
        <v/>
      </c>
      <c r="H397" s="314" t="str">
        <f t="shared" si="125"/>
        <v/>
      </c>
      <c r="I397" s="315" t="str">
        <f t="shared" si="117"/>
        <v/>
      </c>
      <c r="J397" s="316" t="str">
        <f t="shared" si="117"/>
        <v/>
      </c>
      <c r="K397" s="316" t="str">
        <f t="shared" si="117"/>
        <v/>
      </c>
      <c r="L397" s="317" t="str">
        <f t="shared" si="117"/>
        <v/>
      </c>
      <c r="M397" s="351"/>
      <c r="N397" s="318" t="str">
        <f t="shared" si="126"/>
        <v/>
      </c>
      <c r="O397" s="318" t="str">
        <f t="shared" si="127"/>
        <v/>
      </c>
      <c r="S397" s="314" t="str">
        <f t="shared" si="131"/>
        <v/>
      </c>
      <c r="T397" s="315" t="str">
        <f t="shared" si="118"/>
        <v/>
      </c>
      <c r="U397" s="316" t="str">
        <f t="shared" si="119"/>
        <v/>
      </c>
      <c r="V397" s="316" t="str">
        <f t="shared" si="120"/>
        <v/>
      </c>
      <c r="W397" s="317" t="str">
        <f t="shared" si="122"/>
        <v/>
      </c>
      <c r="Z397" s="320"/>
      <c r="AA397" s="321"/>
      <c r="AC397" s="322" t="str">
        <f t="shared" si="132"/>
        <v/>
      </c>
      <c r="AD397" s="322" t="str">
        <f t="shared" si="133"/>
        <v/>
      </c>
      <c r="AM397" s="321"/>
    </row>
    <row r="398" spans="1:39" x14ac:dyDescent="0.25">
      <c r="A398" t="str">
        <f t="shared" si="128"/>
        <v/>
      </c>
      <c r="B398" t="str">
        <f t="shared" si="129"/>
        <v/>
      </c>
      <c r="C398" s="323" t="str">
        <f t="shared" si="116"/>
        <v/>
      </c>
      <c r="D398" s="323" t="str">
        <f t="shared" si="123"/>
        <v/>
      </c>
      <c r="E398" s="323"/>
      <c r="F398" s="312" t="str">
        <f t="shared" si="130"/>
        <v/>
      </c>
      <c r="G398" s="313" t="str">
        <f t="shared" si="124"/>
        <v/>
      </c>
      <c r="H398" s="314" t="str">
        <f t="shared" si="125"/>
        <v/>
      </c>
      <c r="I398" s="315" t="str">
        <f t="shared" si="117"/>
        <v/>
      </c>
      <c r="J398" s="316" t="str">
        <f t="shared" si="117"/>
        <v/>
      </c>
      <c r="K398" s="316" t="str">
        <f t="shared" si="117"/>
        <v/>
      </c>
      <c r="L398" s="317" t="str">
        <f t="shared" si="117"/>
        <v/>
      </c>
      <c r="M398" s="351"/>
      <c r="N398" s="318" t="str">
        <f t="shared" si="126"/>
        <v/>
      </c>
      <c r="O398" s="318" t="str">
        <f t="shared" si="127"/>
        <v/>
      </c>
      <c r="S398" s="314" t="str">
        <f t="shared" si="131"/>
        <v/>
      </c>
      <c r="T398" s="315" t="str">
        <f t="shared" si="118"/>
        <v/>
      </c>
      <c r="U398" s="316" t="str">
        <f t="shared" si="119"/>
        <v/>
      </c>
      <c r="V398" s="316" t="str">
        <f t="shared" si="120"/>
        <v/>
      </c>
      <c r="W398" s="317" t="str">
        <f t="shared" si="122"/>
        <v/>
      </c>
      <c r="Z398" s="320"/>
      <c r="AA398" s="321"/>
      <c r="AC398" s="322" t="str">
        <f t="shared" si="132"/>
        <v/>
      </c>
      <c r="AD398" s="322" t="str">
        <f t="shared" si="133"/>
        <v/>
      </c>
      <c r="AM398" s="321"/>
    </row>
    <row r="399" spans="1:39" x14ac:dyDescent="0.25">
      <c r="A399" t="str">
        <f t="shared" si="128"/>
        <v/>
      </c>
      <c r="B399" t="str">
        <f t="shared" si="129"/>
        <v/>
      </c>
      <c r="C399" s="323" t="str">
        <f t="shared" si="116"/>
        <v/>
      </c>
      <c r="D399" s="323" t="str">
        <f t="shared" si="123"/>
        <v/>
      </c>
      <c r="E399" s="323"/>
      <c r="F399" s="312" t="str">
        <f t="shared" si="130"/>
        <v/>
      </c>
      <c r="G399" s="313" t="str">
        <f t="shared" si="124"/>
        <v/>
      </c>
      <c r="H399" s="314" t="str">
        <f t="shared" si="125"/>
        <v/>
      </c>
      <c r="I399" s="315" t="str">
        <f t="shared" si="117"/>
        <v/>
      </c>
      <c r="J399" s="316" t="str">
        <f t="shared" si="117"/>
        <v/>
      </c>
      <c r="K399" s="316" t="str">
        <f t="shared" si="117"/>
        <v/>
      </c>
      <c r="L399" s="317" t="str">
        <f t="shared" si="117"/>
        <v/>
      </c>
      <c r="M399" s="351"/>
      <c r="N399" s="318" t="str">
        <f t="shared" si="126"/>
        <v/>
      </c>
      <c r="O399" s="318" t="str">
        <f t="shared" si="127"/>
        <v/>
      </c>
      <c r="S399" s="314" t="str">
        <f t="shared" si="131"/>
        <v/>
      </c>
      <c r="T399" s="315" t="str">
        <f t="shared" si="118"/>
        <v/>
      </c>
      <c r="U399" s="316" t="str">
        <f t="shared" si="119"/>
        <v/>
      </c>
      <c r="V399" s="316" t="str">
        <f t="shared" si="120"/>
        <v/>
      </c>
      <c r="W399" s="317" t="str">
        <f t="shared" si="122"/>
        <v/>
      </c>
      <c r="Z399" s="320"/>
      <c r="AA399" s="321"/>
      <c r="AC399" s="322" t="str">
        <f t="shared" si="132"/>
        <v/>
      </c>
      <c r="AD399" s="322" t="str">
        <f t="shared" si="133"/>
        <v/>
      </c>
      <c r="AM399" s="321"/>
    </row>
    <row r="400" spans="1:39" x14ac:dyDescent="0.25">
      <c r="A400" t="str">
        <f t="shared" si="128"/>
        <v/>
      </c>
      <c r="B400" t="str">
        <f t="shared" si="129"/>
        <v/>
      </c>
      <c r="C400" s="323" t="str">
        <f t="shared" si="116"/>
        <v/>
      </c>
      <c r="D400" s="323" t="str">
        <f t="shared" si="123"/>
        <v/>
      </c>
      <c r="E400" s="323"/>
      <c r="F400" s="312" t="str">
        <f t="shared" si="130"/>
        <v/>
      </c>
      <c r="G400" s="313" t="str">
        <f t="shared" si="124"/>
        <v/>
      </c>
      <c r="H400" s="314" t="str">
        <f t="shared" si="125"/>
        <v/>
      </c>
      <c r="I400" s="315" t="str">
        <f t="shared" si="117"/>
        <v/>
      </c>
      <c r="J400" s="316" t="str">
        <f t="shared" si="117"/>
        <v/>
      </c>
      <c r="K400" s="316" t="str">
        <f t="shared" si="117"/>
        <v/>
      </c>
      <c r="L400" s="317" t="str">
        <f t="shared" si="117"/>
        <v/>
      </c>
      <c r="M400" s="351"/>
      <c r="N400" s="318" t="str">
        <f t="shared" si="126"/>
        <v/>
      </c>
      <c r="O400" s="318" t="str">
        <f t="shared" si="127"/>
        <v/>
      </c>
      <c r="S400" s="314" t="str">
        <f t="shared" si="131"/>
        <v/>
      </c>
      <c r="T400" s="315" t="str">
        <f t="shared" si="118"/>
        <v/>
      </c>
      <c r="U400" s="316" t="str">
        <f t="shared" si="119"/>
        <v/>
      </c>
      <c r="V400" s="316" t="str">
        <f t="shared" si="120"/>
        <v/>
      </c>
      <c r="W400" s="317" t="str">
        <f t="shared" si="122"/>
        <v/>
      </c>
      <c r="Z400" s="320"/>
      <c r="AA400" s="321"/>
      <c r="AC400" s="322" t="str">
        <f t="shared" si="132"/>
        <v/>
      </c>
      <c r="AD400" s="322" t="str">
        <f t="shared" si="133"/>
        <v/>
      </c>
      <c r="AM400" s="321"/>
    </row>
    <row r="401" spans="1:39" x14ac:dyDescent="0.25">
      <c r="A401" t="str">
        <f t="shared" si="128"/>
        <v/>
      </c>
      <c r="B401" t="str">
        <f t="shared" si="129"/>
        <v/>
      </c>
      <c r="C401" s="323" t="str">
        <f t="shared" si="116"/>
        <v/>
      </c>
      <c r="D401" s="323" t="str">
        <f t="shared" si="123"/>
        <v/>
      </c>
      <c r="E401" s="323"/>
      <c r="F401" s="312" t="str">
        <f t="shared" si="130"/>
        <v/>
      </c>
      <c r="G401" s="313" t="str">
        <f t="shared" si="124"/>
        <v/>
      </c>
      <c r="H401" s="314" t="str">
        <f t="shared" si="125"/>
        <v/>
      </c>
      <c r="I401" s="315" t="str">
        <f t="shared" si="117"/>
        <v/>
      </c>
      <c r="J401" s="316" t="str">
        <f t="shared" si="117"/>
        <v/>
      </c>
      <c r="K401" s="316" t="str">
        <f t="shared" si="117"/>
        <v/>
      </c>
      <c r="L401" s="317" t="str">
        <f t="shared" si="117"/>
        <v/>
      </c>
      <c r="M401" s="351"/>
      <c r="N401" s="318" t="str">
        <f t="shared" si="126"/>
        <v/>
      </c>
      <c r="O401" s="318" t="str">
        <f t="shared" si="127"/>
        <v/>
      </c>
      <c r="S401" s="314" t="str">
        <f t="shared" si="131"/>
        <v/>
      </c>
      <c r="T401" s="315" t="str">
        <f t="shared" si="118"/>
        <v/>
      </c>
      <c r="U401" s="316" t="str">
        <f t="shared" si="119"/>
        <v/>
      </c>
      <c r="V401" s="316" t="str">
        <f t="shared" si="120"/>
        <v/>
      </c>
      <c r="W401" s="317" t="str">
        <f t="shared" si="122"/>
        <v/>
      </c>
      <c r="Z401" s="320"/>
      <c r="AA401" s="321"/>
      <c r="AC401" s="322" t="str">
        <f t="shared" si="132"/>
        <v/>
      </c>
      <c r="AD401" s="322" t="str">
        <f t="shared" si="133"/>
        <v/>
      </c>
      <c r="AM401" s="321"/>
    </row>
    <row r="402" spans="1:39" x14ac:dyDescent="0.25">
      <c r="A402" t="str">
        <f t="shared" si="128"/>
        <v/>
      </c>
      <c r="B402" t="str">
        <f t="shared" si="129"/>
        <v/>
      </c>
      <c r="C402" s="323" t="str">
        <f t="shared" ref="C402:C465" si="134">IFERROR(IF(C401-$R$3&gt;=0,C401-$R$3,""),"")</f>
        <v/>
      </c>
      <c r="D402" s="323" t="str">
        <f t="shared" si="123"/>
        <v/>
      </c>
      <c r="E402" s="323"/>
      <c r="F402" s="312" t="str">
        <f t="shared" si="130"/>
        <v/>
      </c>
      <c r="G402" s="313" t="str">
        <f t="shared" si="124"/>
        <v/>
      </c>
      <c r="H402" s="314" t="str">
        <f t="shared" si="125"/>
        <v/>
      </c>
      <c r="I402" s="315" t="str">
        <f t="shared" si="117"/>
        <v/>
      </c>
      <c r="J402" s="316" t="str">
        <f t="shared" si="117"/>
        <v/>
      </c>
      <c r="K402" s="316" t="str">
        <f t="shared" si="117"/>
        <v/>
      </c>
      <c r="L402" s="317" t="str">
        <f t="shared" si="117"/>
        <v/>
      </c>
      <c r="M402" s="351"/>
      <c r="N402" s="318" t="str">
        <f t="shared" si="126"/>
        <v/>
      </c>
      <c r="O402" s="318" t="str">
        <f t="shared" si="127"/>
        <v/>
      </c>
      <c r="S402" s="314" t="str">
        <f t="shared" si="131"/>
        <v/>
      </c>
      <c r="T402" s="315" t="str">
        <f t="shared" si="118"/>
        <v/>
      </c>
      <c r="U402" s="316" t="str">
        <f t="shared" si="119"/>
        <v/>
      </c>
      <c r="V402" s="316" t="str">
        <f t="shared" si="120"/>
        <v/>
      </c>
      <c r="W402" s="317" t="str">
        <f t="shared" si="122"/>
        <v/>
      </c>
      <c r="Z402" s="320"/>
      <c r="AA402" s="321"/>
      <c r="AC402" s="322" t="str">
        <f t="shared" si="132"/>
        <v/>
      </c>
      <c r="AD402" s="322" t="str">
        <f t="shared" si="133"/>
        <v/>
      </c>
      <c r="AM402" s="321"/>
    </row>
    <row r="403" spans="1:39" x14ac:dyDescent="0.25">
      <c r="A403" t="str">
        <f t="shared" si="128"/>
        <v/>
      </c>
      <c r="B403" t="str">
        <f t="shared" si="129"/>
        <v/>
      </c>
      <c r="C403" s="323" t="str">
        <f t="shared" si="134"/>
        <v/>
      </c>
      <c r="D403" s="323" t="str">
        <f t="shared" si="123"/>
        <v/>
      </c>
      <c r="E403" s="323"/>
      <c r="F403" s="312" t="str">
        <f t="shared" si="130"/>
        <v/>
      </c>
      <c r="G403" s="313" t="str">
        <f t="shared" si="124"/>
        <v/>
      </c>
      <c r="H403" s="314" t="str">
        <f t="shared" si="125"/>
        <v/>
      </c>
      <c r="I403" s="315" t="str">
        <f t="shared" si="117"/>
        <v/>
      </c>
      <c r="J403" s="316" t="str">
        <f t="shared" si="117"/>
        <v/>
      </c>
      <c r="K403" s="316" t="str">
        <f t="shared" si="117"/>
        <v/>
      </c>
      <c r="L403" s="317" t="str">
        <f t="shared" si="117"/>
        <v/>
      </c>
      <c r="M403" s="351"/>
      <c r="N403" s="318" t="str">
        <f t="shared" si="126"/>
        <v/>
      </c>
      <c r="O403" s="318" t="str">
        <f t="shared" si="127"/>
        <v/>
      </c>
      <c r="S403" s="314" t="str">
        <f t="shared" si="131"/>
        <v/>
      </c>
      <c r="T403" s="315" t="str">
        <f t="shared" si="118"/>
        <v/>
      </c>
      <c r="U403" s="316" t="str">
        <f t="shared" si="119"/>
        <v/>
      </c>
      <c r="V403" s="316" t="str">
        <f t="shared" si="120"/>
        <v/>
      </c>
      <c r="W403" s="317" t="str">
        <f t="shared" si="122"/>
        <v/>
      </c>
      <c r="Z403" s="320"/>
      <c r="AA403" s="321"/>
      <c r="AC403" s="322" t="str">
        <f t="shared" si="132"/>
        <v/>
      </c>
      <c r="AD403" s="322" t="str">
        <f t="shared" si="133"/>
        <v/>
      </c>
      <c r="AM403" s="321"/>
    </row>
    <row r="404" spans="1:39" x14ac:dyDescent="0.25">
      <c r="A404" t="str">
        <f t="shared" si="128"/>
        <v/>
      </c>
      <c r="B404" t="str">
        <f t="shared" si="129"/>
        <v/>
      </c>
      <c r="C404" s="323" t="str">
        <f t="shared" si="134"/>
        <v/>
      </c>
      <c r="D404" s="323" t="str">
        <f t="shared" si="123"/>
        <v/>
      </c>
      <c r="E404" s="323"/>
      <c r="F404" s="312" t="str">
        <f t="shared" si="130"/>
        <v/>
      </c>
      <c r="G404" s="313" t="str">
        <f t="shared" si="124"/>
        <v/>
      </c>
      <c r="H404" s="314" t="str">
        <f t="shared" si="125"/>
        <v/>
      </c>
      <c r="I404" s="315" t="str">
        <f t="shared" si="117"/>
        <v/>
      </c>
      <c r="J404" s="316" t="str">
        <f t="shared" si="117"/>
        <v/>
      </c>
      <c r="K404" s="316" t="str">
        <f t="shared" si="117"/>
        <v/>
      </c>
      <c r="L404" s="317" t="str">
        <f t="shared" si="117"/>
        <v/>
      </c>
      <c r="M404" s="351"/>
      <c r="N404" s="318" t="str">
        <f t="shared" si="126"/>
        <v/>
      </c>
      <c r="O404" s="318" t="str">
        <f t="shared" si="127"/>
        <v/>
      </c>
      <c r="S404" s="314" t="str">
        <f t="shared" si="131"/>
        <v/>
      </c>
      <c r="T404" s="315" t="str">
        <f t="shared" si="118"/>
        <v/>
      </c>
      <c r="U404" s="316" t="str">
        <f t="shared" si="119"/>
        <v/>
      </c>
      <c r="V404" s="316" t="str">
        <f t="shared" si="120"/>
        <v/>
      </c>
      <c r="W404" s="317" t="str">
        <f t="shared" si="122"/>
        <v/>
      </c>
      <c r="Z404" s="320"/>
      <c r="AA404" s="321"/>
      <c r="AC404" s="322" t="str">
        <f t="shared" si="132"/>
        <v/>
      </c>
      <c r="AD404" s="322" t="str">
        <f t="shared" si="133"/>
        <v/>
      </c>
      <c r="AM404" s="321"/>
    </row>
    <row r="405" spans="1:39" x14ac:dyDescent="0.25">
      <c r="A405" t="str">
        <f t="shared" si="128"/>
        <v/>
      </c>
      <c r="B405" t="str">
        <f t="shared" si="129"/>
        <v/>
      </c>
      <c r="C405" s="323" t="str">
        <f t="shared" si="134"/>
        <v/>
      </c>
      <c r="D405" s="323" t="str">
        <f t="shared" si="123"/>
        <v/>
      </c>
      <c r="E405" s="323"/>
      <c r="F405" s="312" t="str">
        <f t="shared" si="130"/>
        <v/>
      </c>
      <c r="G405" s="313" t="str">
        <f t="shared" si="124"/>
        <v/>
      </c>
      <c r="H405" s="314" t="str">
        <f t="shared" si="125"/>
        <v/>
      </c>
      <c r="I405" s="315" t="str">
        <f t="shared" si="117"/>
        <v/>
      </c>
      <c r="J405" s="316" t="str">
        <f t="shared" si="117"/>
        <v/>
      </c>
      <c r="K405" s="316" t="str">
        <f t="shared" si="117"/>
        <v/>
      </c>
      <c r="L405" s="317" t="str">
        <f t="shared" si="117"/>
        <v/>
      </c>
      <c r="M405" s="351"/>
      <c r="N405" s="318" t="str">
        <f t="shared" si="126"/>
        <v/>
      </c>
      <c r="O405" s="318" t="str">
        <f t="shared" si="127"/>
        <v/>
      </c>
      <c r="S405" s="314" t="str">
        <f t="shared" si="131"/>
        <v/>
      </c>
      <c r="T405" s="315" t="str">
        <f t="shared" si="118"/>
        <v/>
      </c>
      <c r="U405" s="316" t="str">
        <f t="shared" si="119"/>
        <v/>
      </c>
      <c r="V405" s="316" t="str">
        <f t="shared" si="120"/>
        <v/>
      </c>
      <c r="W405" s="317" t="str">
        <f t="shared" si="122"/>
        <v/>
      </c>
      <c r="Z405" s="320"/>
      <c r="AA405" s="321"/>
      <c r="AC405" s="322" t="str">
        <f t="shared" si="132"/>
        <v/>
      </c>
      <c r="AD405" s="322" t="str">
        <f t="shared" si="133"/>
        <v/>
      </c>
      <c r="AM405" s="321"/>
    </row>
    <row r="406" spans="1:39" x14ac:dyDescent="0.25">
      <c r="A406" t="str">
        <f t="shared" si="128"/>
        <v/>
      </c>
      <c r="B406" t="str">
        <f t="shared" si="129"/>
        <v/>
      </c>
      <c r="C406" s="323" t="str">
        <f t="shared" si="134"/>
        <v/>
      </c>
      <c r="D406" s="323" t="str">
        <f t="shared" si="123"/>
        <v/>
      </c>
      <c r="E406" s="323"/>
      <c r="F406" s="312" t="str">
        <f t="shared" si="130"/>
        <v/>
      </c>
      <c r="G406" s="313" t="str">
        <f t="shared" si="124"/>
        <v/>
      </c>
      <c r="H406" s="314" t="str">
        <f t="shared" si="125"/>
        <v/>
      </c>
      <c r="I406" s="315" t="str">
        <f t="shared" si="117"/>
        <v/>
      </c>
      <c r="J406" s="316" t="str">
        <f t="shared" si="117"/>
        <v/>
      </c>
      <c r="K406" s="316" t="str">
        <f t="shared" si="117"/>
        <v/>
      </c>
      <c r="L406" s="317" t="str">
        <f t="shared" ref="L406:L469" si="135">IFERROR(IF(W406="Nil","Nil",TEXT(W406,IF(W406=ROUND(W406,0),"€###","€###.00"))),"")</f>
        <v/>
      </c>
      <c r="M406" s="351"/>
      <c r="N406" s="318" t="str">
        <f t="shared" si="126"/>
        <v/>
      </c>
      <c r="O406" s="318" t="str">
        <f t="shared" si="127"/>
        <v/>
      </c>
      <c r="S406" s="314" t="str">
        <f t="shared" si="131"/>
        <v/>
      </c>
      <c r="T406" s="315" t="str">
        <f t="shared" si="118"/>
        <v/>
      </c>
      <c r="U406" s="316" t="str">
        <f t="shared" si="119"/>
        <v/>
      </c>
      <c r="V406" s="316" t="str">
        <f t="shared" si="120"/>
        <v/>
      </c>
      <c r="W406" s="317" t="str">
        <f t="shared" si="122"/>
        <v/>
      </c>
      <c r="Z406" s="320"/>
      <c r="AA406" s="321"/>
      <c r="AC406" s="322" t="str">
        <f t="shared" si="132"/>
        <v/>
      </c>
      <c r="AD406" s="322" t="str">
        <f t="shared" si="133"/>
        <v/>
      </c>
      <c r="AM406" s="321"/>
    </row>
    <row r="407" spans="1:39" x14ac:dyDescent="0.25">
      <c r="A407" t="str">
        <f t="shared" si="128"/>
        <v/>
      </c>
      <c r="B407" t="str">
        <f t="shared" si="129"/>
        <v/>
      </c>
      <c r="C407" s="323" t="str">
        <f t="shared" si="134"/>
        <v/>
      </c>
      <c r="D407" s="323" t="str">
        <f t="shared" si="123"/>
        <v/>
      </c>
      <c r="E407" s="323"/>
      <c r="F407" s="312" t="str">
        <f t="shared" si="130"/>
        <v/>
      </c>
      <c r="G407" s="313" t="str">
        <f t="shared" si="124"/>
        <v/>
      </c>
      <c r="H407" s="314" t="str">
        <f t="shared" si="125"/>
        <v/>
      </c>
      <c r="I407" s="315" t="str">
        <f t="shared" ref="I407:L470" si="136">IFERROR(IF(T407="Nil","Nil",TEXT(T407,IF(T407=ROUND(T407,0),"€###","€###.00"))),"")</f>
        <v/>
      </c>
      <c r="J407" s="316" t="str">
        <f t="shared" si="136"/>
        <v/>
      </c>
      <c r="K407" s="316" t="str">
        <f t="shared" si="136"/>
        <v/>
      </c>
      <c r="L407" s="317" t="str">
        <f t="shared" si="135"/>
        <v/>
      </c>
      <c r="M407" s="351"/>
      <c r="N407" s="318" t="str">
        <f t="shared" si="126"/>
        <v/>
      </c>
      <c r="O407" s="318" t="str">
        <f t="shared" si="127"/>
        <v/>
      </c>
      <c r="S407" s="314" t="str">
        <f t="shared" si="131"/>
        <v/>
      </c>
      <c r="T407" s="315" t="str">
        <f t="shared" ref="T407:T470" si="137">IFERROR(IF($G407="Nil","Nil",IF(MROUND($G407*I$5,0.5)&lt;=$G407*I$5,MROUND($G407*I$5,0.5),MROUND($G407*I$5,0.5)-0.5)),"")</f>
        <v/>
      </c>
      <c r="U407" s="316" t="str">
        <f t="shared" ref="U407:U470" si="138">IFERROR(IF($G407="Nil","Nil",IF(MROUND($G407*J$5,0.5)&lt;=$G407*J$5,MROUND($G407*J$5,0.5),MROUND($G407*J$5,0.5)-0.5)),"")</f>
        <v/>
      </c>
      <c r="V407" s="316" t="str">
        <f t="shared" ref="V407:V470" si="139">IFERROR(IF($G407="Nil","Nil",IF(MROUND($G407*K$5,0.5)&lt;=$G407*K$5,MROUND($G407*K$5,0.5),MROUND($G407*K$5,0.5)-0.5)),"")</f>
        <v/>
      </c>
      <c r="W407" s="317" t="str">
        <f t="shared" ref="W407:W438" si="140">IFERROR(IF($G407="Nil","Nil",IF(MROUND($G407*L$5,0.5)&lt;=$G407*L$5,MROUND($G407*L$5,0.5),MROUND($G407*L$5,0.5)-0.5)),"")</f>
        <v/>
      </c>
      <c r="Z407" s="320"/>
      <c r="AA407" s="321"/>
      <c r="AC407" s="322" t="str">
        <f t="shared" si="132"/>
        <v/>
      </c>
      <c r="AD407" s="322" t="str">
        <f t="shared" si="133"/>
        <v/>
      </c>
      <c r="AM407" s="321"/>
    </row>
    <row r="408" spans="1:39" x14ac:dyDescent="0.25">
      <c r="A408" t="str">
        <f t="shared" si="128"/>
        <v/>
      </c>
      <c r="B408" t="str">
        <f t="shared" si="129"/>
        <v/>
      </c>
      <c r="C408" s="323" t="str">
        <f t="shared" si="134"/>
        <v/>
      </c>
      <c r="D408" s="323" t="str">
        <f t="shared" si="123"/>
        <v/>
      </c>
      <c r="E408" s="323"/>
      <c r="F408" s="312" t="str">
        <f t="shared" si="130"/>
        <v/>
      </c>
      <c r="G408" s="313" t="str">
        <f t="shared" si="124"/>
        <v/>
      </c>
      <c r="H408" s="314" t="str">
        <f t="shared" si="125"/>
        <v/>
      </c>
      <c r="I408" s="315" t="str">
        <f t="shared" si="136"/>
        <v/>
      </c>
      <c r="J408" s="316" t="str">
        <f t="shared" si="136"/>
        <v/>
      </c>
      <c r="K408" s="316" t="str">
        <f t="shared" si="136"/>
        <v/>
      </c>
      <c r="L408" s="317" t="str">
        <f t="shared" si="135"/>
        <v/>
      </c>
      <c r="M408" s="351"/>
      <c r="N408" s="318" t="str">
        <f t="shared" si="126"/>
        <v/>
      </c>
      <c r="O408" s="318" t="str">
        <f t="shared" si="127"/>
        <v/>
      </c>
      <c r="S408" s="314" t="str">
        <f t="shared" si="131"/>
        <v/>
      </c>
      <c r="T408" s="315" t="str">
        <f t="shared" si="137"/>
        <v/>
      </c>
      <c r="U408" s="316" t="str">
        <f t="shared" si="138"/>
        <v/>
      </c>
      <c r="V408" s="316" t="str">
        <f t="shared" si="139"/>
        <v/>
      </c>
      <c r="W408" s="317" t="str">
        <f t="shared" si="140"/>
        <v/>
      </c>
      <c r="Z408" s="320"/>
      <c r="AA408" s="321"/>
      <c r="AC408" s="322" t="str">
        <f t="shared" si="132"/>
        <v/>
      </c>
      <c r="AD408" s="322" t="str">
        <f t="shared" si="133"/>
        <v/>
      </c>
      <c r="AM408" s="321"/>
    </row>
    <row r="409" spans="1:39" x14ac:dyDescent="0.25">
      <c r="A409" t="str">
        <f t="shared" si="128"/>
        <v/>
      </c>
      <c r="B409" t="str">
        <f t="shared" si="129"/>
        <v/>
      </c>
      <c r="C409" s="323" t="str">
        <f t="shared" si="134"/>
        <v/>
      </c>
      <c r="D409" s="323" t="str">
        <f t="shared" si="123"/>
        <v/>
      </c>
      <c r="E409" s="323"/>
      <c r="F409" s="312" t="str">
        <f t="shared" si="130"/>
        <v/>
      </c>
      <c r="G409" s="313" t="str">
        <f t="shared" si="124"/>
        <v/>
      </c>
      <c r="H409" s="314" t="str">
        <f t="shared" si="125"/>
        <v/>
      </c>
      <c r="I409" s="315" t="str">
        <f t="shared" si="136"/>
        <v/>
      </c>
      <c r="J409" s="316" t="str">
        <f t="shared" si="136"/>
        <v/>
      </c>
      <c r="K409" s="316" t="str">
        <f t="shared" si="136"/>
        <v/>
      </c>
      <c r="L409" s="317" t="str">
        <f t="shared" si="135"/>
        <v/>
      </c>
      <c r="M409" s="351"/>
      <c r="N409" s="318" t="str">
        <f t="shared" si="126"/>
        <v/>
      </c>
      <c r="O409" s="318" t="str">
        <f t="shared" si="127"/>
        <v/>
      </c>
      <c r="S409" s="314" t="str">
        <f t="shared" si="131"/>
        <v/>
      </c>
      <c r="T409" s="315" t="str">
        <f t="shared" si="137"/>
        <v/>
      </c>
      <c r="U409" s="316" t="str">
        <f t="shared" si="138"/>
        <v/>
      </c>
      <c r="V409" s="316" t="str">
        <f t="shared" si="139"/>
        <v/>
      </c>
      <c r="W409" s="317" t="str">
        <f t="shared" si="140"/>
        <v/>
      </c>
      <c r="Z409" s="320"/>
      <c r="AA409" s="321"/>
      <c r="AC409" s="322" t="str">
        <f t="shared" si="132"/>
        <v/>
      </c>
      <c r="AD409" s="322" t="str">
        <f t="shared" si="133"/>
        <v/>
      </c>
      <c r="AM409" s="321"/>
    </row>
    <row r="410" spans="1:39" x14ac:dyDescent="0.25">
      <c r="A410" t="str">
        <f t="shared" si="128"/>
        <v/>
      </c>
      <c r="B410" t="str">
        <f t="shared" si="129"/>
        <v/>
      </c>
      <c r="C410" s="323" t="str">
        <f t="shared" si="134"/>
        <v/>
      </c>
      <c r="D410" s="323" t="str">
        <f t="shared" si="123"/>
        <v/>
      </c>
      <c r="E410" s="323"/>
      <c r="F410" s="312" t="str">
        <f t="shared" si="130"/>
        <v/>
      </c>
      <c r="G410" s="313" t="str">
        <f t="shared" si="124"/>
        <v/>
      </c>
      <c r="H410" s="314" t="str">
        <f t="shared" si="125"/>
        <v/>
      </c>
      <c r="I410" s="315" t="str">
        <f t="shared" si="136"/>
        <v/>
      </c>
      <c r="J410" s="316" t="str">
        <f t="shared" si="136"/>
        <v/>
      </c>
      <c r="K410" s="316" t="str">
        <f t="shared" si="136"/>
        <v/>
      </c>
      <c r="L410" s="317" t="str">
        <f t="shared" si="135"/>
        <v/>
      </c>
      <c r="M410" s="351"/>
      <c r="N410" s="318" t="str">
        <f t="shared" si="126"/>
        <v/>
      </c>
      <c r="O410" s="318" t="str">
        <f t="shared" si="127"/>
        <v/>
      </c>
      <c r="S410" s="314" t="str">
        <f t="shared" si="131"/>
        <v/>
      </c>
      <c r="T410" s="315" t="str">
        <f t="shared" si="137"/>
        <v/>
      </c>
      <c r="U410" s="316" t="str">
        <f t="shared" si="138"/>
        <v/>
      </c>
      <c r="V410" s="316" t="str">
        <f t="shared" si="139"/>
        <v/>
      </c>
      <c r="W410" s="317" t="str">
        <f t="shared" si="140"/>
        <v/>
      </c>
      <c r="Z410" s="320"/>
      <c r="AA410" s="321"/>
      <c r="AC410" s="322" t="str">
        <f t="shared" si="132"/>
        <v/>
      </c>
      <c r="AD410" s="322" t="str">
        <f t="shared" si="133"/>
        <v/>
      </c>
      <c r="AM410" s="321"/>
    </row>
    <row r="411" spans="1:39" x14ac:dyDescent="0.25">
      <c r="A411" t="str">
        <f t="shared" si="128"/>
        <v/>
      </c>
      <c r="B411" t="str">
        <f t="shared" si="129"/>
        <v/>
      </c>
      <c r="C411" s="323" t="str">
        <f t="shared" si="134"/>
        <v/>
      </c>
      <c r="D411" s="323" t="str">
        <f t="shared" si="123"/>
        <v/>
      </c>
      <c r="E411" s="323"/>
      <c r="F411" s="312" t="str">
        <f t="shared" si="130"/>
        <v/>
      </c>
      <c r="G411" s="313" t="str">
        <f t="shared" si="124"/>
        <v/>
      </c>
      <c r="H411" s="314" t="str">
        <f t="shared" si="125"/>
        <v/>
      </c>
      <c r="I411" s="315" t="str">
        <f t="shared" si="136"/>
        <v/>
      </c>
      <c r="J411" s="316" t="str">
        <f t="shared" si="136"/>
        <v/>
      </c>
      <c r="K411" s="316" t="str">
        <f t="shared" si="136"/>
        <v/>
      </c>
      <c r="L411" s="317" t="str">
        <f t="shared" si="135"/>
        <v/>
      </c>
      <c r="M411" s="351"/>
      <c r="N411" s="318" t="str">
        <f t="shared" si="126"/>
        <v/>
      </c>
      <c r="O411" s="318" t="str">
        <f t="shared" si="127"/>
        <v/>
      </c>
      <c r="S411" s="314" t="str">
        <f t="shared" si="131"/>
        <v/>
      </c>
      <c r="T411" s="315" t="str">
        <f t="shared" si="137"/>
        <v/>
      </c>
      <c r="U411" s="316" t="str">
        <f t="shared" si="138"/>
        <v/>
      </c>
      <c r="V411" s="316" t="str">
        <f t="shared" si="139"/>
        <v/>
      </c>
      <c r="W411" s="317" t="str">
        <f t="shared" si="140"/>
        <v/>
      </c>
      <c r="Z411" s="320"/>
      <c r="AA411" s="321"/>
      <c r="AC411" s="322" t="str">
        <f t="shared" si="132"/>
        <v/>
      </c>
      <c r="AD411" s="322" t="str">
        <f t="shared" si="133"/>
        <v/>
      </c>
      <c r="AM411" s="321"/>
    </row>
    <row r="412" spans="1:39" x14ac:dyDescent="0.25">
      <c r="A412" t="str">
        <f t="shared" si="128"/>
        <v/>
      </c>
      <c r="B412" t="str">
        <f t="shared" si="129"/>
        <v/>
      </c>
      <c r="C412" s="323" t="str">
        <f t="shared" si="134"/>
        <v/>
      </c>
      <c r="D412" s="323" t="str">
        <f t="shared" si="123"/>
        <v/>
      </c>
      <c r="E412" s="323"/>
      <c r="F412" s="312" t="str">
        <f t="shared" si="130"/>
        <v/>
      </c>
      <c r="G412" s="313" t="str">
        <f t="shared" si="124"/>
        <v/>
      </c>
      <c r="H412" s="314" t="str">
        <f t="shared" si="125"/>
        <v/>
      </c>
      <c r="I412" s="315" t="str">
        <f t="shared" si="136"/>
        <v/>
      </c>
      <c r="J412" s="316" t="str">
        <f t="shared" si="136"/>
        <v/>
      </c>
      <c r="K412" s="316" t="str">
        <f t="shared" si="136"/>
        <v/>
      </c>
      <c r="L412" s="317" t="str">
        <f t="shared" si="135"/>
        <v/>
      </c>
      <c r="M412" s="351"/>
      <c r="N412" s="318" t="str">
        <f t="shared" si="126"/>
        <v/>
      </c>
      <c r="O412" s="318" t="str">
        <f t="shared" si="127"/>
        <v/>
      </c>
      <c r="S412" s="314" t="str">
        <f t="shared" si="131"/>
        <v/>
      </c>
      <c r="T412" s="315" t="str">
        <f t="shared" si="137"/>
        <v/>
      </c>
      <c r="U412" s="316" t="str">
        <f t="shared" si="138"/>
        <v/>
      </c>
      <c r="V412" s="316" t="str">
        <f t="shared" si="139"/>
        <v/>
      </c>
      <c r="W412" s="317" t="str">
        <f t="shared" si="140"/>
        <v/>
      </c>
      <c r="Z412" s="320"/>
      <c r="AA412" s="321"/>
      <c r="AC412" s="322" t="str">
        <f t="shared" si="132"/>
        <v/>
      </c>
      <c r="AD412" s="322" t="str">
        <f t="shared" si="133"/>
        <v/>
      </c>
      <c r="AM412" s="321"/>
    </row>
    <row r="413" spans="1:39" x14ac:dyDescent="0.25">
      <c r="A413" t="str">
        <f t="shared" si="128"/>
        <v/>
      </c>
      <c r="B413" t="str">
        <f t="shared" si="129"/>
        <v/>
      </c>
      <c r="C413" s="323" t="str">
        <f t="shared" si="134"/>
        <v/>
      </c>
      <c r="D413" s="323" t="str">
        <f t="shared" si="123"/>
        <v/>
      </c>
      <c r="E413" s="323"/>
      <c r="F413" s="312" t="str">
        <f t="shared" si="130"/>
        <v/>
      </c>
      <c r="G413" s="313" t="str">
        <f t="shared" si="124"/>
        <v/>
      </c>
      <c r="H413" s="314" t="str">
        <f t="shared" si="125"/>
        <v/>
      </c>
      <c r="I413" s="315" t="str">
        <f t="shared" si="136"/>
        <v/>
      </c>
      <c r="J413" s="316" t="str">
        <f t="shared" si="136"/>
        <v/>
      </c>
      <c r="K413" s="316" t="str">
        <f t="shared" si="136"/>
        <v/>
      </c>
      <c r="L413" s="317" t="str">
        <f t="shared" si="135"/>
        <v/>
      </c>
      <c r="M413" s="351"/>
      <c r="N413" s="318" t="str">
        <f t="shared" si="126"/>
        <v/>
      </c>
      <c r="O413" s="318" t="str">
        <f t="shared" si="127"/>
        <v/>
      </c>
      <c r="S413" s="314" t="str">
        <f t="shared" si="131"/>
        <v/>
      </c>
      <c r="T413" s="315" t="str">
        <f t="shared" si="137"/>
        <v/>
      </c>
      <c r="U413" s="316" t="str">
        <f t="shared" si="138"/>
        <v/>
      </c>
      <c r="V413" s="316" t="str">
        <f t="shared" si="139"/>
        <v/>
      </c>
      <c r="W413" s="317" t="str">
        <f t="shared" si="140"/>
        <v/>
      </c>
      <c r="Z413" s="320"/>
      <c r="AA413" s="321"/>
      <c r="AC413" s="322" t="str">
        <f t="shared" si="132"/>
        <v/>
      </c>
      <c r="AD413" s="322" t="str">
        <f t="shared" si="133"/>
        <v/>
      </c>
      <c r="AM413" s="321"/>
    </row>
    <row r="414" spans="1:39" x14ac:dyDescent="0.25">
      <c r="A414" t="str">
        <f t="shared" si="128"/>
        <v/>
      </c>
      <c r="B414" t="str">
        <f t="shared" si="129"/>
        <v/>
      </c>
      <c r="C414" s="323" t="str">
        <f t="shared" si="134"/>
        <v/>
      </c>
      <c r="D414" s="323" t="str">
        <f t="shared" si="123"/>
        <v/>
      </c>
      <c r="E414" s="323"/>
      <c r="F414" s="312" t="str">
        <f t="shared" si="130"/>
        <v/>
      </c>
      <c r="G414" s="313" t="str">
        <f t="shared" si="124"/>
        <v/>
      </c>
      <c r="H414" s="314" t="str">
        <f t="shared" si="125"/>
        <v/>
      </c>
      <c r="I414" s="315" t="str">
        <f t="shared" si="136"/>
        <v/>
      </c>
      <c r="J414" s="316" t="str">
        <f t="shared" si="136"/>
        <v/>
      </c>
      <c r="K414" s="316" t="str">
        <f t="shared" si="136"/>
        <v/>
      </c>
      <c r="L414" s="317" t="str">
        <f t="shared" si="135"/>
        <v/>
      </c>
      <c r="M414" s="351"/>
      <c r="N414" s="318" t="str">
        <f t="shared" si="126"/>
        <v/>
      </c>
      <c r="O414" s="318" t="str">
        <f t="shared" si="127"/>
        <v/>
      </c>
      <c r="S414" s="314" t="str">
        <f t="shared" si="131"/>
        <v/>
      </c>
      <c r="T414" s="315" t="str">
        <f t="shared" si="137"/>
        <v/>
      </c>
      <c r="U414" s="316" t="str">
        <f t="shared" si="138"/>
        <v/>
      </c>
      <c r="V414" s="316" t="str">
        <f t="shared" si="139"/>
        <v/>
      </c>
      <c r="W414" s="317" t="str">
        <f t="shared" si="140"/>
        <v/>
      </c>
      <c r="Z414" s="320"/>
      <c r="AA414" s="321"/>
      <c r="AC414" s="322" t="str">
        <f t="shared" si="132"/>
        <v/>
      </c>
      <c r="AD414" s="322" t="str">
        <f t="shared" si="133"/>
        <v/>
      </c>
      <c r="AM414" s="321"/>
    </row>
    <row r="415" spans="1:39" x14ac:dyDescent="0.25">
      <c r="A415" t="str">
        <f t="shared" si="128"/>
        <v/>
      </c>
      <c r="B415" t="str">
        <f t="shared" si="129"/>
        <v/>
      </c>
      <c r="C415" s="323" t="str">
        <f t="shared" si="134"/>
        <v/>
      </c>
      <c r="D415" s="323" t="str">
        <f t="shared" si="123"/>
        <v/>
      </c>
      <c r="E415" s="323"/>
      <c r="F415" s="312" t="str">
        <f t="shared" si="130"/>
        <v/>
      </c>
      <c r="G415" s="313" t="str">
        <f t="shared" si="124"/>
        <v/>
      </c>
      <c r="H415" s="314" t="str">
        <f t="shared" si="125"/>
        <v/>
      </c>
      <c r="I415" s="315" t="str">
        <f t="shared" si="136"/>
        <v/>
      </c>
      <c r="J415" s="316" t="str">
        <f t="shared" si="136"/>
        <v/>
      </c>
      <c r="K415" s="316" t="str">
        <f t="shared" si="136"/>
        <v/>
      </c>
      <c r="L415" s="317" t="str">
        <f t="shared" si="135"/>
        <v/>
      </c>
      <c r="M415" s="351"/>
      <c r="N415" s="318" t="str">
        <f t="shared" si="126"/>
        <v/>
      </c>
      <c r="O415" s="318" t="str">
        <f t="shared" si="127"/>
        <v/>
      </c>
      <c r="S415" s="314" t="str">
        <f t="shared" si="131"/>
        <v/>
      </c>
      <c r="T415" s="315" t="str">
        <f t="shared" si="137"/>
        <v/>
      </c>
      <c r="U415" s="316" t="str">
        <f t="shared" si="138"/>
        <v/>
      </c>
      <c r="V415" s="316" t="str">
        <f t="shared" si="139"/>
        <v/>
      </c>
      <c r="W415" s="317" t="str">
        <f t="shared" si="140"/>
        <v/>
      </c>
      <c r="Z415" s="320"/>
      <c r="AA415" s="321"/>
      <c r="AC415" s="322" t="str">
        <f t="shared" si="132"/>
        <v/>
      </c>
      <c r="AD415" s="322" t="str">
        <f t="shared" si="133"/>
        <v/>
      </c>
      <c r="AM415" s="321"/>
    </row>
    <row r="416" spans="1:39" x14ac:dyDescent="0.25">
      <c r="A416" t="str">
        <f t="shared" si="128"/>
        <v/>
      </c>
      <c r="B416" t="str">
        <f t="shared" si="129"/>
        <v/>
      </c>
      <c r="C416" s="323" t="str">
        <f t="shared" si="134"/>
        <v/>
      </c>
      <c r="D416" s="323" t="str">
        <f t="shared" si="123"/>
        <v/>
      </c>
      <c r="E416" s="323"/>
      <c r="F416" s="312" t="str">
        <f t="shared" si="130"/>
        <v/>
      </c>
      <c r="G416" s="313" t="str">
        <f t="shared" si="124"/>
        <v/>
      </c>
      <c r="H416" s="314" t="str">
        <f t="shared" si="125"/>
        <v/>
      </c>
      <c r="I416" s="315" t="str">
        <f t="shared" si="136"/>
        <v/>
      </c>
      <c r="J416" s="316" t="str">
        <f t="shared" si="136"/>
        <v/>
      </c>
      <c r="K416" s="316" t="str">
        <f t="shared" si="136"/>
        <v/>
      </c>
      <c r="L416" s="317" t="str">
        <f t="shared" si="135"/>
        <v/>
      </c>
      <c r="M416" s="351"/>
      <c r="N416" s="318" t="str">
        <f t="shared" si="126"/>
        <v/>
      </c>
      <c r="O416" s="318" t="str">
        <f t="shared" si="127"/>
        <v/>
      </c>
      <c r="S416" s="314" t="str">
        <f t="shared" si="131"/>
        <v/>
      </c>
      <c r="T416" s="315" t="str">
        <f t="shared" si="137"/>
        <v/>
      </c>
      <c r="U416" s="316" t="str">
        <f t="shared" si="138"/>
        <v/>
      </c>
      <c r="V416" s="316" t="str">
        <f t="shared" si="139"/>
        <v/>
      </c>
      <c r="W416" s="317" t="str">
        <f t="shared" si="140"/>
        <v/>
      </c>
      <c r="Z416" s="320"/>
      <c r="AA416" s="321"/>
      <c r="AC416" s="322" t="str">
        <f t="shared" si="132"/>
        <v/>
      </c>
      <c r="AD416" s="322" t="str">
        <f t="shared" si="133"/>
        <v/>
      </c>
      <c r="AM416" s="321"/>
    </row>
    <row r="417" spans="1:39" x14ac:dyDescent="0.25">
      <c r="A417" t="str">
        <f t="shared" si="128"/>
        <v/>
      </c>
      <c r="B417" t="str">
        <f t="shared" si="129"/>
        <v/>
      </c>
      <c r="C417" s="323" t="str">
        <f t="shared" si="134"/>
        <v/>
      </c>
      <c r="D417" s="323" t="str">
        <f t="shared" si="123"/>
        <v/>
      </c>
      <c r="E417" s="323"/>
      <c r="F417" s="312" t="str">
        <f t="shared" si="130"/>
        <v/>
      </c>
      <c r="G417" s="313" t="str">
        <f t="shared" si="124"/>
        <v/>
      </c>
      <c r="H417" s="314" t="str">
        <f t="shared" si="125"/>
        <v/>
      </c>
      <c r="I417" s="315" t="str">
        <f t="shared" si="136"/>
        <v/>
      </c>
      <c r="J417" s="316" t="str">
        <f t="shared" si="136"/>
        <v/>
      </c>
      <c r="K417" s="316" t="str">
        <f t="shared" si="136"/>
        <v/>
      </c>
      <c r="L417" s="317" t="str">
        <f t="shared" si="135"/>
        <v/>
      </c>
      <c r="M417" s="351"/>
      <c r="N417" s="318" t="str">
        <f t="shared" si="126"/>
        <v/>
      </c>
      <c r="O417" s="318" t="str">
        <f t="shared" si="127"/>
        <v/>
      </c>
      <c r="S417" s="314" t="str">
        <f t="shared" si="131"/>
        <v/>
      </c>
      <c r="T417" s="315" t="str">
        <f t="shared" si="137"/>
        <v/>
      </c>
      <c r="U417" s="316" t="str">
        <f t="shared" si="138"/>
        <v/>
      </c>
      <c r="V417" s="316" t="str">
        <f t="shared" si="139"/>
        <v/>
      </c>
      <c r="W417" s="317" t="str">
        <f t="shared" si="140"/>
        <v/>
      </c>
      <c r="Z417" s="320"/>
      <c r="AA417" s="321"/>
      <c r="AC417" s="322" t="str">
        <f t="shared" si="132"/>
        <v/>
      </c>
      <c r="AD417" s="322" t="str">
        <f t="shared" si="133"/>
        <v/>
      </c>
      <c r="AM417" s="321"/>
    </row>
    <row r="418" spans="1:39" x14ac:dyDescent="0.25">
      <c r="A418" t="str">
        <f t="shared" si="128"/>
        <v/>
      </c>
      <c r="B418" t="str">
        <f t="shared" si="129"/>
        <v/>
      </c>
      <c r="C418" s="323" t="str">
        <f t="shared" si="134"/>
        <v/>
      </c>
      <c r="D418" s="323" t="str">
        <f t="shared" si="123"/>
        <v/>
      </c>
      <c r="E418" s="323"/>
      <c r="F418" s="312" t="str">
        <f t="shared" si="130"/>
        <v/>
      </c>
      <c r="G418" s="313" t="str">
        <f t="shared" si="124"/>
        <v/>
      </c>
      <c r="H418" s="314" t="str">
        <f t="shared" si="125"/>
        <v/>
      </c>
      <c r="I418" s="315" t="str">
        <f t="shared" si="136"/>
        <v/>
      </c>
      <c r="J418" s="316" t="str">
        <f t="shared" si="136"/>
        <v/>
      </c>
      <c r="K418" s="316" t="str">
        <f t="shared" si="136"/>
        <v/>
      </c>
      <c r="L418" s="317" t="str">
        <f t="shared" si="135"/>
        <v/>
      </c>
      <c r="M418" s="351"/>
      <c r="N418" s="318" t="str">
        <f t="shared" si="126"/>
        <v/>
      </c>
      <c r="O418" s="318" t="str">
        <f t="shared" si="127"/>
        <v/>
      </c>
      <c r="S418" s="314" t="str">
        <f t="shared" si="131"/>
        <v/>
      </c>
      <c r="T418" s="315" t="str">
        <f t="shared" si="137"/>
        <v/>
      </c>
      <c r="U418" s="316" t="str">
        <f t="shared" si="138"/>
        <v/>
      </c>
      <c r="V418" s="316" t="str">
        <f t="shared" si="139"/>
        <v/>
      </c>
      <c r="W418" s="317" t="str">
        <f t="shared" si="140"/>
        <v/>
      </c>
      <c r="Z418" s="320"/>
      <c r="AA418" s="321"/>
      <c r="AC418" s="322" t="str">
        <f t="shared" si="132"/>
        <v/>
      </c>
      <c r="AD418" s="322" t="str">
        <f t="shared" si="133"/>
        <v/>
      </c>
      <c r="AM418" s="321"/>
    </row>
    <row r="419" spans="1:39" x14ac:dyDescent="0.25">
      <c r="A419" t="str">
        <f t="shared" si="128"/>
        <v/>
      </c>
      <c r="B419" t="str">
        <f t="shared" si="129"/>
        <v/>
      </c>
      <c r="C419" s="323" t="str">
        <f t="shared" si="134"/>
        <v/>
      </c>
      <c r="D419" s="323" t="str">
        <f t="shared" si="123"/>
        <v/>
      </c>
      <c r="E419" s="323"/>
      <c r="F419" s="312" t="str">
        <f t="shared" si="130"/>
        <v/>
      </c>
      <c r="G419" s="313" t="str">
        <f t="shared" si="124"/>
        <v/>
      </c>
      <c r="H419" s="314" t="str">
        <f t="shared" si="125"/>
        <v/>
      </c>
      <c r="I419" s="315" t="str">
        <f t="shared" si="136"/>
        <v/>
      </c>
      <c r="J419" s="316" t="str">
        <f t="shared" si="136"/>
        <v/>
      </c>
      <c r="K419" s="316" t="str">
        <f t="shared" si="136"/>
        <v/>
      </c>
      <c r="L419" s="317" t="str">
        <f t="shared" si="135"/>
        <v/>
      </c>
      <c r="M419" s="351"/>
      <c r="N419" s="318" t="str">
        <f t="shared" si="126"/>
        <v/>
      </c>
      <c r="O419" s="318" t="str">
        <f t="shared" si="127"/>
        <v/>
      </c>
      <c r="S419" s="314" t="str">
        <f t="shared" si="131"/>
        <v/>
      </c>
      <c r="T419" s="315" t="str">
        <f t="shared" si="137"/>
        <v/>
      </c>
      <c r="U419" s="316" t="str">
        <f t="shared" si="138"/>
        <v/>
      </c>
      <c r="V419" s="316" t="str">
        <f t="shared" si="139"/>
        <v/>
      </c>
      <c r="W419" s="317" t="str">
        <f t="shared" si="140"/>
        <v/>
      </c>
      <c r="Z419" s="320"/>
      <c r="AA419" s="321"/>
      <c r="AC419" s="322" t="str">
        <f t="shared" si="132"/>
        <v/>
      </c>
      <c r="AD419" s="322" t="str">
        <f t="shared" si="133"/>
        <v/>
      </c>
      <c r="AM419" s="321"/>
    </row>
    <row r="420" spans="1:39" x14ac:dyDescent="0.25">
      <c r="A420" t="str">
        <f t="shared" si="128"/>
        <v/>
      </c>
      <c r="B420" t="str">
        <f t="shared" si="129"/>
        <v/>
      </c>
      <c r="C420" s="323" t="str">
        <f t="shared" si="134"/>
        <v/>
      </c>
      <c r="D420" s="323" t="str">
        <f t="shared" si="123"/>
        <v/>
      </c>
      <c r="E420" s="323"/>
      <c r="F420" s="312" t="str">
        <f t="shared" si="130"/>
        <v/>
      </c>
      <c r="G420" s="313" t="str">
        <f t="shared" si="124"/>
        <v/>
      </c>
      <c r="H420" s="314" t="str">
        <f t="shared" si="125"/>
        <v/>
      </c>
      <c r="I420" s="315" t="str">
        <f t="shared" si="136"/>
        <v/>
      </c>
      <c r="J420" s="316" t="str">
        <f t="shared" si="136"/>
        <v/>
      </c>
      <c r="K420" s="316" t="str">
        <f t="shared" si="136"/>
        <v/>
      </c>
      <c r="L420" s="317" t="str">
        <f t="shared" si="135"/>
        <v/>
      </c>
      <c r="M420" s="351"/>
      <c r="N420" s="318" t="str">
        <f t="shared" si="126"/>
        <v/>
      </c>
      <c r="O420" s="318" t="str">
        <f t="shared" si="127"/>
        <v/>
      </c>
      <c r="S420" s="314" t="str">
        <f t="shared" si="131"/>
        <v/>
      </c>
      <c r="T420" s="315" t="str">
        <f t="shared" si="137"/>
        <v/>
      </c>
      <c r="U420" s="316" t="str">
        <f t="shared" si="138"/>
        <v/>
      </c>
      <c r="V420" s="316" t="str">
        <f t="shared" si="139"/>
        <v/>
      </c>
      <c r="W420" s="317" t="str">
        <f t="shared" si="140"/>
        <v/>
      </c>
      <c r="Z420" s="320"/>
      <c r="AA420" s="321"/>
      <c r="AC420" s="322" t="str">
        <f t="shared" si="132"/>
        <v/>
      </c>
      <c r="AD420" s="322" t="str">
        <f t="shared" si="133"/>
        <v/>
      </c>
      <c r="AM420" s="321"/>
    </row>
    <row r="421" spans="1:39" x14ac:dyDescent="0.25">
      <c r="A421" t="str">
        <f t="shared" si="128"/>
        <v/>
      </c>
      <c r="B421" t="str">
        <f t="shared" si="129"/>
        <v/>
      </c>
      <c r="C421" s="323" t="str">
        <f t="shared" si="134"/>
        <v/>
      </c>
      <c r="D421" s="323" t="str">
        <f t="shared" si="123"/>
        <v/>
      </c>
      <c r="E421" s="323"/>
      <c r="F421" s="312" t="str">
        <f t="shared" si="130"/>
        <v/>
      </c>
      <c r="G421" s="313" t="str">
        <f t="shared" si="124"/>
        <v/>
      </c>
      <c r="H421" s="314" t="str">
        <f t="shared" si="125"/>
        <v/>
      </c>
      <c r="I421" s="315" t="str">
        <f t="shared" si="136"/>
        <v/>
      </c>
      <c r="J421" s="316" t="str">
        <f t="shared" si="136"/>
        <v/>
      </c>
      <c r="K421" s="316" t="str">
        <f t="shared" si="136"/>
        <v/>
      </c>
      <c r="L421" s="317" t="str">
        <f t="shared" si="135"/>
        <v/>
      </c>
      <c r="M421" s="351"/>
      <c r="N421" s="318" t="str">
        <f t="shared" si="126"/>
        <v/>
      </c>
      <c r="O421" s="318" t="str">
        <f t="shared" si="127"/>
        <v/>
      </c>
      <c r="S421" s="314" t="str">
        <f t="shared" si="131"/>
        <v/>
      </c>
      <c r="T421" s="315" t="str">
        <f t="shared" si="137"/>
        <v/>
      </c>
      <c r="U421" s="316" t="str">
        <f t="shared" si="138"/>
        <v/>
      </c>
      <c r="V421" s="316" t="str">
        <f t="shared" si="139"/>
        <v/>
      </c>
      <c r="W421" s="317" t="str">
        <f t="shared" si="140"/>
        <v/>
      </c>
      <c r="Z421" s="320"/>
      <c r="AA421" s="321"/>
      <c r="AC421" s="322" t="str">
        <f t="shared" si="132"/>
        <v/>
      </c>
      <c r="AD421" s="322" t="str">
        <f t="shared" si="133"/>
        <v/>
      </c>
      <c r="AM421" s="321"/>
    </row>
    <row r="422" spans="1:39" x14ac:dyDescent="0.25">
      <c r="A422" t="str">
        <f t="shared" si="128"/>
        <v/>
      </c>
      <c r="B422" t="str">
        <f t="shared" si="129"/>
        <v/>
      </c>
      <c r="C422" s="323" t="str">
        <f t="shared" si="134"/>
        <v/>
      </c>
      <c r="D422" s="323" t="str">
        <f t="shared" si="123"/>
        <v/>
      </c>
      <c r="E422" s="323"/>
      <c r="F422" s="312" t="str">
        <f t="shared" si="130"/>
        <v/>
      </c>
      <c r="G422" s="313" t="str">
        <f t="shared" si="124"/>
        <v/>
      </c>
      <c r="H422" s="314" t="str">
        <f t="shared" si="125"/>
        <v/>
      </c>
      <c r="I422" s="315" t="str">
        <f t="shared" si="136"/>
        <v/>
      </c>
      <c r="J422" s="316" t="str">
        <f t="shared" si="136"/>
        <v/>
      </c>
      <c r="K422" s="316" t="str">
        <f t="shared" si="136"/>
        <v/>
      </c>
      <c r="L422" s="317" t="str">
        <f t="shared" si="135"/>
        <v/>
      </c>
      <c r="M422" s="351"/>
      <c r="N422" s="318" t="str">
        <f t="shared" si="126"/>
        <v/>
      </c>
      <c r="O422" s="318" t="str">
        <f t="shared" si="127"/>
        <v/>
      </c>
      <c r="S422" s="314" t="str">
        <f t="shared" si="131"/>
        <v/>
      </c>
      <c r="T422" s="315" t="str">
        <f t="shared" si="137"/>
        <v/>
      </c>
      <c r="U422" s="316" t="str">
        <f t="shared" si="138"/>
        <v/>
      </c>
      <c r="V422" s="316" t="str">
        <f t="shared" si="139"/>
        <v/>
      </c>
      <c r="W422" s="317" t="str">
        <f t="shared" si="140"/>
        <v/>
      </c>
      <c r="Z422" s="320"/>
      <c r="AA422" s="321"/>
      <c r="AC422" s="322" t="str">
        <f t="shared" si="132"/>
        <v/>
      </c>
      <c r="AD422" s="322" t="str">
        <f t="shared" si="133"/>
        <v/>
      </c>
      <c r="AM422" s="321"/>
    </row>
    <row r="423" spans="1:39" x14ac:dyDescent="0.25">
      <c r="A423" t="str">
        <f t="shared" si="128"/>
        <v/>
      </c>
      <c r="B423" t="str">
        <f t="shared" si="129"/>
        <v/>
      </c>
      <c r="C423" s="323" t="str">
        <f t="shared" si="134"/>
        <v/>
      </c>
      <c r="D423" s="323" t="str">
        <f t="shared" si="123"/>
        <v/>
      </c>
      <c r="E423" s="323"/>
      <c r="F423" s="312" t="str">
        <f t="shared" si="130"/>
        <v/>
      </c>
      <c r="G423" s="313" t="str">
        <f t="shared" si="124"/>
        <v/>
      </c>
      <c r="H423" s="314" t="str">
        <f t="shared" si="125"/>
        <v/>
      </c>
      <c r="I423" s="315" t="str">
        <f t="shared" si="136"/>
        <v/>
      </c>
      <c r="J423" s="316" t="str">
        <f t="shared" si="136"/>
        <v/>
      </c>
      <c r="K423" s="316" t="str">
        <f t="shared" si="136"/>
        <v/>
      </c>
      <c r="L423" s="317" t="str">
        <f t="shared" si="135"/>
        <v/>
      </c>
      <c r="M423" s="351"/>
      <c r="N423" s="318" t="str">
        <f t="shared" si="126"/>
        <v/>
      </c>
      <c r="O423" s="318" t="str">
        <f t="shared" si="127"/>
        <v/>
      </c>
      <c r="S423" s="314" t="str">
        <f t="shared" si="131"/>
        <v/>
      </c>
      <c r="T423" s="315" t="str">
        <f t="shared" si="137"/>
        <v/>
      </c>
      <c r="U423" s="316" t="str">
        <f t="shared" si="138"/>
        <v/>
      </c>
      <c r="V423" s="316" t="str">
        <f t="shared" si="139"/>
        <v/>
      </c>
      <c r="W423" s="317" t="str">
        <f t="shared" si="140"/>
        <v/>
      </c>
      <c r="Z423" s="320"/>
      <c r="AA423" s="321"/>
      <c r="AC423" s="322" t="str">
        <f t="shared" si="132"/>
        <v/>
      </c>
      <c r="AD423" s="322" t="str">
        <f t="shared" si="133"/>
        <v/>
      </c>
      <c r="AM423" s="321"/>
    </row>
    <row r="424" spans="1:39" x14ac:dyDescent="0.25">
      <c r="A424" t="str">
        <f t="shared" si="128"/>
        <v/>
      </c>
      <c r="B424" t="str">
        <f t="shared" si="129"/>
        <v/>
      </c>
      <c r="C424" s="323" t="str">
        <f t="shared" si="134"/>
        <v/>
      </c>
      <c r="D424" s="323" t="str">
        <f t="shared" si="123"/>
        <v/>
      </c>
      <c r="E424" s="323"/>
      <c r="F424" s="312" t="str">
        <f t="shared" si="130"/>
        <v/>
      </c>
      <c r="G424" s="313" t="str">
        <f t="shared" si="124"/>
        <v/>
      </c>
      <c r="H424" s="314" t="str">
        <f t="shared" si="125"/>
        <v/>
      </c>
      <c r="I424" s="315" t="str">
        <f t="shared" si="136"/>
        <v/>
      </c>
      <c r="J424" s="316" t="str">
        <f t="shared" si="136"/>
        <v/>
      </c>
      <c r="K424" s="316" t="str">
        <f t="shared" si="136"/>
        <v/>
      </c>
      <c r="L424" s="317" t="str">
        <f t="shared" si="135"/>
        <v/>
      </c>
      <c r="M424" s="351"/>
      <c r="N424" s="318" t="str">
        <f t="shared" si="126"/>
        <v/>
      </c>
      <c r="O424" s="318" t="str">
        <f t="shared" si="127"/>
        <v/>
      </c>
      <c r="S424" s="314" t="str">
        <f t="shared" si="131"/>
        <v/>
      </c>
      <c r="T424" s="315" t="str">
        <f t="shared" si="137"/>
        <v/>
      </c>
      <c r="U424" s="316" t="str">
        <f t="shared" si="138"/>
        <v/>
      </c>
      <c r="V424" s="316" t="str">
        <f t="shared" si="139"/>
        <v/>
      </c>
      <c r="W424" s="317" t="str">
        <f t="shared" si="140"/>
        <v/>
      </c>
      <c r="Z424" s="320"/>
      <c r="AA424" s="321"/>
      <c r="AC424" s="322" t="str">
        <f t="shared" si="132"/>
        <v/>
      </c>
      <c r="AD424" s="322" t="str">
        <f t="shared" si="133"/>
        <v/>
      </c>
      <c r="AM424" s="321"/>
    </row>
    <row r="425" spans="1:39" x14ac:dyDescent="0.25">
      <c r="A425" t="str">
        <f t="shared" si="128"/>
        <v/>
      </c>
      <c r="B425" t="str">
        <f t="shared" si="129"/>
        <v/>
      </c>
      <c r="C425" s="323" t="str">
        <f t="shared" si="134"/>
        <v/>
      </c>
      <c r="D425" s="323" t="str">
        <f t="shared" si="123"/>
        <v/>
      </c>
      <c r="E425" s="323"/>
      <c r="F425" s="312" t="str">
        <f t="shared" si="130"/>
        <v/>
      </c>
      <c r="G425" s="313" t="str">
        <f t="shared" si="124"/>
        <v/>
      </c>
      <c r="H425" s="314" t="str">
        <f t="shared" si="125"/>
        <v/>
      </c>
      <c r="I425" s="315" t="str">
        <f t="shared" si="136"/>
        <v/>
      </c>
      <c r="J425" s="316" t="str">
        <f t="shared" si="136"/>
        <v/>
      </c>
      <c r="K425" s="316" t="str">
        <f t="shared" si="136"/>
        <v/>
      </c>
      <c r="L425" s="317" t="str">
        <f t="shared" si="135"/>
        <v/>
      </c>
      <c r="M425" s="351"/>
      <c r="N425" s="318" t="str">
        <f t="shared" si="126"/>
        <v/>
      </c>
      <c r="O425" s="318" t="str">
        <f t="shared" si="127"/>
        <v/>
      </c>
      <c r="S425" s="314" t="str">
        <f t="shared" si="131"/>
        <v/>
      </c>
      <c r="T425" s="315" t="str">
        <f t="shared" si="137"/>
        <v/>
      </c>
      <c r="U425" s="316" t="str">
        <f t="shared" si="138"/>
        <v/>
      </c>
      <c r="V425" s="316" t="str">
        <f t="shared" si="139"/>
        <v/>
      </c>
      <c r="W425" s="317" t="str">
        <f t="shared" si="140"/>
        <v/>
      </c>
      <c r="Z425" s="320"/>
      <c r="AA425" s="321"/>
      <c r="AC425" s="322" t="str">
        <f t="shared" si="132"/>
        <v/>
      </c>
      <c r="AD425" s="322" t="str">
        <f t="shared" si="133"/>
        <v/>
      </c>
      <c r="AM425" s="321"/>
    </row>
    <row r="426" spans="1:39" x14ac:dyDescent="0.25">
      <c r="A426" t="str">
        <f t="shared" si="128"/>
        <v/>
      </c>
      <c r="B426" t="str">
        <f t="shared" si="129"/>
        <v/>
      </c>
      <c r="C426" s="323" t="str">
        <f t="shared" si="134"/>
        <v/>
      </c>
      <c r="D426" s="323" t="str">
        <f t="shared" si="123"/>
        <v/>
      </c>
      <c r="E426" s="323"/>
      <c r="F426" s="312" t="str">
        <f t="shared" si="130"/>
        <v/>
      </c>
      <c r="G426" s="313" t="str">
        <f t="shared" si="124"/>
        <v/>
      </c>
      <c r="H426" s="314" t="str">
        <f t="shared" si="125"/>
        <v/>
      </c>
      <c r="I426" s="315" t="str">
        <f t="shared" si="136"/>
        <v/>
      </c>
      <c r="J426" s="316" t="str">
        <f t="shared" si="136"/>
        <v/>
      </c>
      <c r="K426" s="316" t="str">
        <f t="shared" si="136"/>
        <v/>
      </c>
      <c r="L426" s="317" t="str">
        <f t="shared" si="135"/>
        <v/>
      </c>
      <c r="M426" s="351"/>
      <c r="N426" s="318" t="str">
        <f t="shared" si="126"/>
        <v/>
      </c>
      <c r="O426" s="318" t="str">
        <f t="shared" si="127"/>
        <v/>
      </c>
      <c r="S426" s="314" t="str">
        <f t="shared" si="131"/>
        <v/>
      </c>
      <c r="T426" s="315" t="str">
        <f t="shared" si="137"/>
        <v/>
      </c>
      <c r="U426" s="316" t="str">
        <f t="shared" si="138"/>
        <v/>
      </c>
      <c r="V426" s="316" t="str">
        <f t="shared" si="139"/>
        <v/>
      </c>
      <c r="W426" s="317" t="str">
        <f t="shared" si="140"/>
        <v/>
      </c>
      <c r="Z426" s="320"/>
      <c r="AA426" s="321"/>
      <c r="AC426" s="322" t="str">
        <f t="shared" si="132"/>
        <v/>
      </c>
      <c r="AD426" s="322" t="str">
        <f t="shared" si="133"/>
        <v/>
      </c>
      <c r="AM426" s="321"/>
    </row>
    <row r="427" spans="1:39" x14ac:dyDescent="0.25">
      <c r="A427" t="str">
        <f t="shared" si="128"/>
        <v/>
      </c>
      <c r="B427" t="str">
        <f t="shared" si="129"/>
        <v/>
      </c>
      <c r="C427" s="323" t="str">
        <f t="shared" si="134"/>
        <v/>
      </c>
      <c r="D427" s="323" t="str">
        <f t="shared" si="123"/>
        <v/>
      </c>
      <c r="E427" s="323"/>
      <c r="F427" s="312" t="str">
        <f t="shared" si="130"/>
        <v/>
      </c>
      <c r="G427" s="313" t="str">
        <f t="shared" si="124"/>
        <v/>
      </c>
      <c r="H427" s="314" t="str">
        <f t="shared" si="125"/>
        <v/>
      </c>
      <c r="I427" s="315" t="str">
        <f t="shared" si="136"/>
        <v/>
      </c>
      <c r="J427" s="316" t="str">
        <f t="shared" si="136"/>
        <v/>
      </c>
      <c r="K427" s="316" t="str">
        <f t="shared" si="136"/>
        <v/>
      </c>
      <c r="L427" s="317" t="str">
        <f t="shared" si="135"/>
        <v/>
      </c>
      <c r="M427" s="351"/>
      <c r="N427" s="318" t="str">
        <f t="shared" si="126"/>
        <v/>
      </c>
      <c r="O427" s="318" t="str">
        <f t="shared" si="127"/>
        <v/>
      </c>
      <c r="S427" s="314" t="str">
        <f t="shared" si="131"/>
        <v/>
      </c>
      <c r="T427" s="315" t="str">
        <f t="shared" si="137"/>
        <v/>
      </c>
      <c r="U427" s="316" t="str">
        <f t="shared" si="138"/>
        <v/>
      </c>
      <c r="V427" s="316" t="str">
        <f t="shared" si="139"/>
        <v/>
      </c>
      <c r="W427" s="317" t="str">
        <f t="shared" si="140"/>
        <v/>
      </c>
      <c r="Z427" s="320"/>
      <c r="AA427" s="321"/>
      <c r="AC427" s="322" t="str">
        <f t="shared" si="132"/>
        <v/>
      </c>
      <c r="AD427" s="322" t="str">
        <f t="shared" si="133"/>
        <v/>
      </c>
      <c r="AM427" s="321"/>
    </row>
    <row r="428" spans="1:39" x14ac:dyDescent="0.25">
      <c r="A428" t="str">
        <f t="shared" si="128"/>
        <v/>
      </c>
      <c r="B428" t="str">
        <f t="shared" si="129"/>
        <v/>
      </c>
      <c r="C428" s="323" t="str">
        <f t="shared" si="134"/>
        <v/>
      </c>
      <c r="D428" s="323" t="str">
        <f t="shared" si="123"/>
        <v/>
      </c>
      <c r="E428" s="323"/>
      <c r="F428" s="312" t="str">
        <f t="shared" si="130"/>
        <v/>
      </c>
      <c r="G428" s="313" t="str">
        <f t="shared" si="124"/>
        <v/>
      </c>
      <c r="H428" s="314" t="str">
        <f t="shared" si="125"/>
        <v/>
      </c>
      <c r="I428" s="315" t="str">
        <f t="shared" si="136"/>
        <v/>
      </c>
      <c r="J428" s="316" t="str">
        <f t="shared" si="136"/>
        <v/>
      </c>
      <c r="K428" s="316" t="str">
        <f t="shared" si="136"/>
        <v/>
      </c>
      <c r="L428" s="317" t="str">
        <f t="shared" si="135"/>
        <v/>
      </c>
      <c r="M428" s="351"/>
      <c r="N428" s="318" t="str">
        <f t="shared" si="126"/>
        <v/>
      </c>
      <c r="O428" s="318" t="str">
        <f t="shared" si="127"/>
        <v/>
      </c>
      <c r="S428" s="314" t="str">
        <f t="shared" si="131"/>
        <v/>
      </c>
      <c r="T428" s="315" t="str">
        <f t="shared" si="137"/>
        <v/>
      </c>
      <c r="U428" s="316" t="str">
        <f t="shared" si="138"/>
        <v/>
      </c>
      <c r="V428" s="316" t="str">
        <f t="shared" si="139"/>
        <v/>
      </c>
      <c r="W428" s="317" t="str">
        <f t="shared" si="140"/>
        <v/>
      </c>
      <c r="Z428" s="320"/>
      <c r="AA428" s="321"/>
      <c r="AC428" s="322" t="str">
        <f t="shared" si="132"/>
        <v/>
      </c>
      <c r="AD428" s="322" t="str">
        <f t="shared" si="133"/>
        <v/>
      </c>
      <c r="AM428" s="321"/>
    </row>
    <row r="429" spans="1:39" x14ac:dyDescent="0.25">
      <c r="A429" t="str">
        <f t="shared" si="128"/>
        <v/>
      </c>
      <c r="B429" t="str">
        <f t="shared" si="129"/>
        <v/>
      </c>
      <c r="C429" s="323" t="str">
        <f t="shared" si="134"/>
        <v/>
      </c>
      <c r="D429" s="323" t="str">
        <f t="shared" si="123"/>
        <v/>
      </c>
      <c r="E429" s="323"/>
      <c r="F429" s="312" t="str">
        <f t="shared" si="130"/>
        <v/>
      </c>
      <c r="G429" s="313" t="str">
        <f t="shared" si="124"/>
        <v/>
      </c>
      <c r="H429" s="314" t="str">
        <f t="shared" si="125"/>
        <v/>
      </c>
      <c r="I429" s="315" t="str">
        <f t="shared" si="136"/>
        <v/>
      </c>
      <c r="J429" s="316" t="str">
        <f t="shared" si="136"/>
        <v/>
      </c>
      <c r="K429" s="316" t="str">
        <f t="shared" si="136"/>
        <v/>
      </c>
      <c r="L429" s="317" t="str">
        <f t="shared" si="135"/>
        <v/>
      </c>
      <c r="M429" s="351"/>
      <c r="N429" s="318" t="str">
        <f t="shared" si="126"/>
        <v/>
      </c>
      <c r="O429" s="318" t="str">
        <f t="shared" si="127"/>
        <v/>
      </c>
      <c r="S429" s="314" t="str">
        <f t="shared" si="131"/>
        <v/>
      </c>
      <c r="T429" s="315" t="str">
        <f t="shared" si="137"/>
        <v/>
      </c>
      <c r="U429" s="316" t="str">
        <f t="shared" si="138"/>
        <v/>
      </c>
      <c r="V429" s="316" t="str">
        <f t="shared" si="139"/>
        <v/>
      </c>
      <c r="W429" s="317" t="str">
        <f t="shared" si="140"/>
        <v/>
      </c>
      <c r="Z429" s="320"/>
      <c r="AA429" s="321"/>
      <c r="AC429" s="322" t="str">
        <f t="shared" si="132"/>
        <v/>
      </c>
      <c r="AD429" s="322" t="str">
        <f t="shared" si="133"/>
        <v/>
      </c>
      <c r="AM429" s="321"/>
    </row>
    <row r="430" spans="1:39" x14ac:dyDescent="0.25">
      <c r="A430" t="str">
        <f t="shared" si="128"/>
        <v/>
      </c>
      <c r="B430" t="str">
        <f t="shared" si="129"/>
        <v/>
      </c>
      <c r="C430" s="323" t="str">
        <f t="shared" si="134"/>
        <v/>
      </c>
      <c r="D430" s="323" t="str">
        <f t="shared" si="123"/>
        <v/>
      </c>
      <c r="E430" s="323"/>
      <c r="F430" s="312" t="str">
        <f t="shared" si="130"/>
        <v/>
      </c>
      <c r="G430" s="313" t="str">
        <f t="shared" si="124"/>
        <v/>
      </c>
      <c r="H430" s="314" t="str">
        <f t="shared" si="125"/>
        <v/>
      </c>
      <c r="I430" s="315" t="str">
        <f t="shared" si="136"/>
        <v/>
      </c>
      <c r="J430" s="316" t="str">
        <f t="shared" si="136"/>
        <v/>
      </c>
      <c r="K430" s="316" t="str">
        <f t="shared" si="136"/>
        <v/>
      </c>
      <c r="L430" s="317" t="str">
        <f t="shared" si="135"/>
        <v/>
      </c>
      <c r="M430" s="351"/>
      <c r="N430" s="318" t="str">
        <f t="shared" si="126"/>
        <v/>
      </c>
      <c r="O430" s="318" t="str">
        <f t="shared" si="127"/>
        <v/>
      </c>
      <c r="S430" s="314" t="str">
        <f t="shared" si="131"/>
        <v/>
      </c>
      <c r="T430" s="315" t="str">
        <f t="shared" si="137"/>
        <v/>
      </c>
      <c r="U430" s="316" t="str">
        <f t="shared" si="138"/>
        <v/>
      </c>
      <c r="V430" s="316" t="str">
        <f t="shared" si="139"/>
        <v/>
      </c>
      <c r="W430" s="317" t="str">
        <f t="shared" si="140"/>
        <v/>
      </c>
      <c r="Z430" s="320"/>
      <c r="AA430" s="321"/>
      <c r="AC430" s="322" t="str">
        <f t="shared" si="132"/>
        <v/>
      </c>
      <c r="AD430" s="322" t="str">
        <f t="shared" si="133"/>
        <v/>
      </c>
      <c r="AM430" s="321"/>
    </row>
    <row r="431" spans="1:39" x14ac:dyDescent="0.25">
      <c r="A431" t="str">
        <f t="shared" si="128"/>
        <v/>
      </c>
      <c r="B431" t="str">
        <f t="shared" si="129"/>
        <v/>
      </c>
      <c r="C431" s="323" t="str">
        <f t="shared" si="134"/>
        <v/>
      </c>
      <c r="D431" s="323" t="str">
        <f t="shared" si="123"/>
        <v/>
      </c>
      <c r="E431" s="323"/>
      <c r="F431" s="312" t="str">
        <f t="shared" si="130"/>
        <v/>
      </c>
      <c r="G431" s="313" t="str">
        <f t="shared" si="124"/>
        <v/>
      </c>
      <c r="H431" s="314" t="str">
        <f t="shared" si="125"/>
        <v/>
      </c>
      <c r="I431" s="315" t="str">
        <f t="shared" si="136"/>
        <v/>
      </c>
      <c r="J431" s="316" t="str">
        <f t="shared" si="136"/>
        <v/>
      </c>
      <c r="K431" s="316" t="str">
        <f t="shared" si="136"/>
        <v/>
      </c>
      <c r="L431" s="317" t="str">
        <f t="shared" si="135"/>
        <v/>
      </c>
      <c r="M431" s="351"/>
      <c r="N431" s="318" t="str">
        <f t="shared" si="126"/>
        <v/>
      </c>
      <c r="O431" s="318" t="str">
        <f t="shared" si="127"/>
        <v/>
      </c>
      <c r="S431" s="314" t="str">
        <f t="shared" si="131"/>
        <v/>
      </c>
      <c r="T431" s="315" t="str">
        <f t="shared" si="137"/>
        <v/>
      </c>
      <c r="U431" s="316" t="str">
        <f t="shared" si="138"/>
        <v/>
      </c>
      <c r="V431" s="316" t="str">
        <f t="shared" si="139"/>
        <v/>
      </c>
      <c r="W431" s="317" t="str">
        <f t="shared" si="140"/>
        <v/>
      </c>
      <c r="Z431" s="320"/>
      <c r="AA431" s="321"/>
      <c r="AC431" s="322" t="str">
        <f t="shared" si="132"/>
        <v/>
      </c>
      <c r="AD431" s="322" t="str">
        <f t="shared" si="133"/>
        <v/>
      </c>
      <c r="AM431" s="321"/>
    </row>
    <row r="432" spans="1:39" x14ac:dyDescent="0.25">
      <c r="A432" t="str">
        <f t="shared" si="128"/>
        <v/>
      </c>
      <c r="B432" t="str">
        <f t="shared" si="129"/>
        <v/>
      </c>
      <c r="C432" s="323" t="str">
        <f t="shared" si="134"/>
        <v/>
      </c>
      <c r="D432" s="323" t="str">
        <f t="shared" si="123"/>
        <v/>
      </c>
      <c r="E432" s="323"/>
      <c r="F432" s="312" t="str">
        <f t="shared" si="130"/>
        <v/>
      </c>
      <c r="G432" s="313" t="str">
        <f t="shared" si="124"/>
        <v/>
      </c>
      <c r="H432" s="314" t="str">
        <f t="shared" si="125"/>
        <v/>
      </c>
      <c r="I432" s="315" t="str">
        <f t="shared" si="136"/>
        <v/>
      </c>
      <c r="J432" s="316" t="str">
        <f t="shared" si="136"/>
        <v/>
      </c>
      <c r="K432" s="316" t="str">
        <f t="shared" si="136"/>
        <v/>
      </c>
      <c r="L432" s="317" t="str">
        <f t="shared" si="135"/>
        <v/>
      </c>
      <c r="M432" s="351"/>
      <c r="N432" s="318" t="str">
        <f t="shared" si="126"/>
        <v/>
      </c>
      <c r="O432" s="318" t="str">
        <f t="shared" si="127"/>
        <v/>
      </c>
      <c r="S432" s="314" t="str">
        <f t="shared" si="131"/>
        <v/>
      </c>
      <c r="T432" s="315" t="str">
        <f t="shared" si="137"/>
        <v/>
      </c>
      <c r="U432" s="316" t="str">
        <f t="shared" si="138"/>
        <v/>
      </c>
      <c r="V432" s="316" t="str">
        <f t="shared" si="139"/>
        <v/>
      </c>
      <c r="W432" s="317" t="str">
        <f t="shared" si="140"/>
        <v/>
      </c>
      <c r="Z432" s="320"/>
      <c r="AA432" s="321"/>
      <c r="AC432" s="322" t="str">
        <f t="shared" si="132"/>
        <v/>
      </c>
      <c r="AD432" s="322" t="str">
        <f t="shared" si="133"/>
        <v/>
      </c>
      <c r="AM432" s="321"/>
    </row>
    <row r="433" spans="1:39" x14ac:dyDescent="0.25">
      <c r="A433" t="str">
        <f t="shared" si="128"/>
        <v/>
      </c>
      <c r="B433" t="str">
        <f t="shared" si="129"/>
        <v/>
      </c>
      <c r="C433" s="323" t="str">
        <f t="shared" si="134"/>
        <v/>
      </c>
      <c r="D433" s="323" t="str">
        <f t="shared" si="123"/>
        <v/>
      </c>
      <c r="E433" s="323"/>
      <c r="F433" s="312" t="str">
        <f t="shared" si="130"/>
        <v/>
      </c>
      <c r="G433" s="313" t="str">
        <f t="shared" si="124"/>
        <v/>
      </c>
      <c r="H433" s="314" t="str">
        <f t="shared" si="125"/>
        <v/>
      </c>
      <c r="I433" s="315" t="str">
        <f t="shared" si="136"/>
        <v/>
      </c>
      <c r="J433" s="316" t="str">
        <f t="shared" si="136"/>
        <v/>
      </c>
      <c r="K433" s="316" t="str">
        <f t="shared" si="136"/>
        <v/>
      </c>
      <c r="L433" s="317" t="str">
        <f t="shared" si="135"/>
        <v/>
      </c>
      <c r="M433" s="351"/>
      <c r="N433" s="318" t="str">
        <f t="shared" si="126"/>
        <v/>
      </c>
      <c r="O433" s="318" t="str">
        <f t="shared" si="127"/>
        <v/>
      </c>
      <c r="S433" s="314" t="str">
        <f t="shared" si="131"/>
        <v/>
      </c>
      <c r="T433" s="315" t="str">
        <f t="shared" si="137"/>
        <v/>
      </c>
      <c r="U433" s="316" t="str">
        <f t="shared" si="138"/>
        <v/>
      </c>
      <c r="V433" s="316" t="str">
        <f t="shared" si="139"/>
        <v/>
      </c>
      <c r="W433" s="317" t="str">
        <f t="shared" si="140"/>
        <v/>
      </c>
      <c r="Z433" s="320"/>
      <c r="AA433" s="321"/>
      <c r="AC433" s="322" t="str">
        <f t="shared" si="132"/>
        <v/>
      </c>
      <c r="AD433" s="322" t="str">
        <f t="shared" si="133"/>
        <v/>
      </c>
      <c r="AM433" s="321"/>
    </row>
    <row r="434" spans="1:39" x14ac:dyDescent="0.25">
      <c r="A434" t="str">
        <f t="shared" si="128"/>
        <v/>
      </c>
      <c r="B434" t="str">
        <f t="shared" si="129"/>
        <v/>
      </c>
      <c r="C434" s="323" t="str">
        <f t="shared" si="134"/>
        <v/>
      </c>
      <c r="D434" s="323" t="str">
        <f t="shared" si="123"/>
        <v/>
      </c>
      <c r="E434" s="323"/>
      <c r="F434" s="312" t="str">
        <f t="shared" si="130"/>
        <v/>
      </c>
      <c r="G434" s="313" t="str">
        <f t="shared" si="124"/>
        <v/>
      </c>
      <c r="H434" s="314" t="str">
        <f t="shared" si="125"/>
        <v/>
      </c>
      <c r="I434" s="315" t="str">
        <f t="shared" si="136"/>
        <v/>
      </c>
      <c r="J434" s="316" t="str">
        <f t="shared" si="136"/>
        <v/>
      </c>
      <c r="K434" s="316" t="str">
        <f t="shared" si="136"/>
        <v/>
      </c>
      <c r="L434" s="317" t="str">
        <f t="shared" si="135"/>
        <v/>
      </c>
      <c r="M434" s="351"/>
      <c r="N434" s="318" t="str">
        <f t="shared" si="126"/>
        <v/>
      </c>
      <c r="O434" s="318" t="str">
        <f t="shared" si="127"/>
        <v/>
      </c>
      <c r="S434" s="314" t="str">
        <f t="shared" si="131"/>
        <v/>
      </c>
      <c r="T434" s="315" t="str">
        <f t="shared" si="137"/>
        <v/>
      </c>
      <c r="U434" s="316" t="str">
        <f t="shared" si="138"/>
        <v/>
      </c>
      <c r="V434" s="316" t="str">
        <f t="shared" si="139"/>
        <v/>
      </c>
      <c r="W434" s="317" t="str">
        <f t="shared" si="140"/>
        <v/>
      </c>
      <c r="Z434" s="320"/>
      <c r="AA434" s="321"/>
      <c r="AC434" s="322" t="str">
        <f t="shared" si="132"/>
        <v/>
      </c>
      <c r="AD434" s="322" t="str">
        <f t="shared" si="133"/>
        <v/>
      </c>
      <c r="AM434" s="321"/>
    </row>
    <row r="435" spans="1:39" x14ac:dyDescent="0.25">
      <c r="A435" t="str">
        <f t="shared" si="128"/>
        <v/>
      </c>
      <c r="B435" t="str">
        <f t="shared" si="129"/>
        <v/>
      </c>
      <c r="C435" s="323" t="str">
        <f t="shared" si="134"/>
        <v/>
      </c>
      <c r="D435" s="323" t="str">
        <f t="shared" si="123"/>
        <v/>
      </c>
      <c r="E435" s="323"/>
      <c r="F435" s="312" t="str">
        <f t="shared" si="130"/>
        <v/>
      </c>
      <c r="G435" s="313" t="str">
        <f t="shared" si="124"/>
        <v/>
      </c>
      <c r="H435" s="314" t="str">
        <f t="shared" si="125"/>
        <v/>
      </c>
      <c r="I435" s="315" t="str">
        <f t="shared" si="136"/>
        <v/>
      </c>
      <c r="J435" s="316" t="str">
        <f t="shared" si="136"/>
        <v/>
      </c>
      <c r="K435" s="316" t="str">
        <f t="shared" si="136"/>
        <v/>
      </c>
      <c r="L435" s="317" t="str">
        <f t="shared" si="135"/>
        <v/>
      </c>
      <c r="M435" s="351"/>
      <c r="N435" s="318" t="str">
        <f t="shared" si="126"/>
        <v/>
      </c>
      <c r="O435" s="318" t="str">
        <f t="shared" si="127"/>
        <v/>
      </c>
      <c r="S435" s="314" t="str">
        <f t="shared" si="131"/>
        <v/>
      </c>
      <c r="T435" s="315" t="str">
        <f t="shared" si="137"/>
        <v/>
      </c>
      <c r="U435" s="316" t="str">
        <f t="shared" si="138"/>
        <v/>
      </c>
      <c r="V435" s="316" t="str">
        <f t="shared" si="139"/>
        <v/>
      </c>
      <c r="W435" s="317" t="str">
        <f t="shared" si="140"/>
        <v/>
      </c>
      <c r="Z435" s="320"/>
      <c r="AA435" s="321"/>
      <c r="AC435" s="322" t="str">
        <f t="shared" si="132"/>
        <v/>
      </c>
      <c r="AD435" s="322" t="str">
        <f t="shared" si="133"/>
        <v/>
      </c>
      <c r="AM435" s="321"/>
    </row>
    <row r="436" spans="1:39" x14ac:dyDescent="0.25">
      <c r="A436" t="str">
        <f t="shared" si="128"/>
        <v/>
      </c>
      <c r="B436" t="str">
        <f t="shared" si="129"/>
        <v/>
      </c>
      <c r="C436" s="323" t="str">
        <f t="shared" si="134"/>
        <v/>
      </c>
      <c r="D436" s="323" t="str">
        <f t="shared" si="123"/>
        <v/>
      </c>
      <c r="E436" s="323"/>
      <c r="F436" s="312" t="str">
        <f t="shared" si="130"/>
        <v/>
      </c>
      <c r="G436" s="313" t="str">
        <f t="shared" si="124"/>
        <v/>
      </c>
      <c r="H436" s="314" t="str">
        <f t="shared" si="125"/>
        <v/>
      </c>
      <c r="I436" s="315" t="str">
        <f t="shared" si="136"/>
        <v/>
      </c>
      <c r="J436" s="316" t="str">
        <f t="shared" si="136"/>
        <v/>
      </c>
      <c r="K436" s="316" t="str">
        <f t="shared" si="136"/>
        <v/>
      </c>
      <c r="L436" s="317" t="str">
        <f t="shared" si="135"/>
        <v/>
      </c>
      <c r="M436" s="351"/>
      <c r="N436" s="318" t="str">
        <f t="shared" si="126"/>
        <v/>
      </c>
      <c r="O436" s="318" t="str">
        <f t="shared" si="127"/>
        <v/>
      </c>
      <c r="S436" s="314" t="str">
        <f t="shared" si="131"/>
        <v/>
      </c>
      <c r="T436" s="315" t="str">
        <f t="shared" si="137"/>
        <v/>
      </c>
      <c r="U436" s="316" t="str">
        <f t="shared" si="138"/>
        <v/>
      </c>
      <c r="V436" s="316" t="str">
        <f t="shared" si="139"/>
        <v/>
      </c>
      <c r="W436" s="317" t="str">
        <f t="shared" si="140"/>
        <v/>
      </c>
      <c r="Z436" s="320"/>
      <c r="AA436" s="321"/>
      <c r="AC436" s="322" t="str">
        <f t="shared" si="132"/>
        <v/>
      </c>
      <c r="AD436" s="322" t="str">
        <f t="shared" si="133"/>
        <v/>
      </c>
      <c r="AM436" s="321"/>
    </row>
    <row r="437" spans="1:39" x14ac:dyDescent="0.25">
      <c r="A437" t="str">
        <f t="shared" si="128"/>
        <v/>
      </c>
      <c r="B437" t="str">
        <f t="shared" si="129"/>
        <v/>
      </c>
      <c r="C437" s="323" t="str">
        <f t="shared" si="134"/>
        <v/>
      </c>
      <c r="D437" s="323" t="str">
        <f t="shared" si="123"/>
        <v/>
      </c>
      <c r="E437" s="323"/>
      <c r="F437" s="312" t="str">
        <f t="shared" si="130"/>
        <v/>
      </c>
      <c r="G437" s="313" t="str">
        <f t="shared" si="124"/>
        <v/>
      </c>
      <c r="H437" s="314" t="str">
        <f t="shared" si="125"/>
        <v/>
      </c>
      <c r="I437" s="315" t="str">
        <f t="shared" si="136"/>
        <v/>
      </c>
      <c r="J437" s="316" t="str">
        <f t="shared" si="136"/>
        <v/>
      </c>
      <c r="K437" s="316" t="str">
        <f t="shared" si="136"/>
        <v/>
      </c>
      <c r="L437" s="317" t="str">
        <f t="shared" si="135"/>
        <v/>
      </c>
      <c r="M437" s="351"/>
      <c r="N437" s="318" t="str">
        <f t="shared" si="126"/>
        <v/>
      </c>
      <c r="O437" s="318" t="str">
        <f t="shared" si="127"/>
        <v/>
      </c>
      <c r="S437" s="314" t="str">
        <f t="shared" si="131"/>
        <v/>
      </c>
      <c r="T437" s="315" t="str">
        <f t="shared" si="137"/>
        <v/>
      </c>
      <c r="U437" s="316" t="str">
        <f t="shared" si="138"/>
        <v/>
      </c>
      <c r="V437" s="316" t="str">
        <f t="shared" si="139"/>
        <v/>
      </c>
      <c r="W437" s="317" t="str">
        <f t="shared" si="140"/>
        <v/>
      </c>
      <c r="Z437" s="320"/>
      <c r="AA437" s="321"/>
      <c r="AC437" s="322" t="str">
        <f t="shared" si="132"/>
        <v/>
      </c>
      <c r="AD437" s="322" t="str">
        <f t="shared" si="133"/>
        <v/>
      </c>
      <c r="AM437" s="321"/>
    </row>
    <row r="438" spans="1:39" x14ac:dyDescent="0.25">
      <c r="A438" t="str">
        <f t="shared" si="128"/>
        <v/>
      </c>
      <c r="B438" t="str">
        <f t="shared" si="129"/>
        <v/>
      </c>
      <c r="C438" s="323" t="str">
        <f t="shared" si="134"/>
        <v/>
      </c>
      <c r="D438" s="323" t="str">
        <f t="shared" si="123"/>
        <v/>
      </c>
      <c r="E438" s="323"/>
      <c r="F438" s="312" t="str">
        <f t="shared" si="130"/>
        <v/>
      </c>
      <c r="G438" s="313" t="str">
        <f t="shared" si="124"/>
        <v/>
      </c>
      <c r="H438" s="314" t="str">
        <f t="shared" si="125"/>
        <v/>
      </c>
      <c r="I438" s="315" t="str">
        <f t="shared" si="136"/>
        <v/>
      </c>
      <c r="J438" s="316" t="str">
        <f t="shared" si="136"/>
        <v/>
      </c>
      <c r="K438" s="316" t="str">
        <f t="shared" si="136"/>
        <v/>
      </c>
      <c r="L438" s="317" t="str">
        <f t="shared" si="135"/>
        <v/>
      </c>
      <c r="M438" s="351"/>
      <c r="N438" s="318" t="str">
        <f t="shared" si="126"/>
        <v/>
      </c>
      <c r="O438" s="318" t="str">
        <f t="shared" si="127"/>
        <v/>
      </c>
      <c r="S438" s="314" t="str">
        <f t="shared" si="131"/>
        <v/>
      </c>
      <c r="T438" s="315" t="str">
        <f t="shared" si="137"/>
        <v/>
      </c>
      <c r="U438" s="316" t="str">
        <f t="shared" si="138"/>
        <v/>
      </c>
      <c r="V438" s="316" t="str">
        <f t="shared" si="139"/>
        <v/>
      </c>
      <c r="W438" s="317" t="str">
        <f t="shared" si="140"/>
        <v/>
      </c>
      <c r="Z438" s="320"/>
      <c r="AA438" s="321"/>
      <c r="AC438" s="322" t="str">
        <f t="shared" si="132"/>
        <v/>
      </c>
      <c r="AD438" s="322" t="str">
        <f t="shared" si="133"/>
        <v/>
      </c>
      <c r="AM438" s="321"/>
    </row>
    <row r="439" spans="1:39" x14ac:dyDescent="0.25">
      <c r="A439" t="str">
        <f t="shared" si="128"/>
        <v/>
      </c>
      <c r="B439" t="str">
        <f t="shared" si="129"/>
        <v/>
      </c>
      <c r="C439" s="323" t="str">
        <f t="shared" si="134"/>
        <v/>
      </c>
      <c r="D439" s="323" t="str">
        <f t="shared" si="123"/>
        <v/>
      </c>
      <c r="E439" s="323"/>
      <c r="F439" s="312" t="str">
        <f t="shared" si="130"/>
        <v/>
      </c>
      <c r="G439" s="313" t="str">
        <f t="shared" si="124"/>
        <v/>
      </c>
      <c r="H439" s="314" t="str">
        <f t="shared" si="125"/>
        <v/>
      </c>
      <c r="I439" s="315" t="str">
        <f t="shared" si="136"/>
        <v/>
      </c>
      <c r="J439" s="316" t="str">
        <f t="shared" si="136"/>
        <v/>
      </c>
      <c r="K439" s="316" t="str">
        <f t="shared" si="136"/>
        <v/>
      </c>
      <c r="L439" s="317" t="str">
        <f t="shared" si="135"/>
        <v/>
      </c>
      <c r="M439" s="351"/>
      <c r="N439" s="318" t="str">
        <f t="shared" si="126"/>
        <v/>
      </c>
      <c r="O439" s="318" t="str">
        <f t="shared" si="127"/>
        <v/>
      </c>
      <c r="S439" s="314" t="str">
        <f t="shared" si="131"/>
        <v/>
      </c>
      <c r="T439" s="315" t="str">
        <f t="shared" si="137"/>
        <v/>
      </c>
      <c r="U439" s="316" t="str">
        <f t="shared" si="138"/>
        <v/>
      </c>
      <c r="V439" s="316" t="str">
        <f t="shared" si="139"/>
        <v/>
      </c>
      <c r="W439" s="317" t="str">
        <f t="shared" ref="W439:W468" si="141">IFERROR(IF($G439="Nil","Nil",IF(MROUND($G439*L$5,0.5)&lt;=$G439*L$5,MROUND($G439*L$5,0.5),MROUND($G439*L$5,0.5)-0.5)),"")</f>
        <v/>
      </c>
      <c r="Z439" s="320"/>
      <c r="AA439" s="321"/>
      <c r="AC439" s="322" t="str">
        <f t="shared" si="132"/>
        <v/>
      </c>
      <c r="AD439" s="322" t="str">
        <f t="shared" si="133"/>
        <v/>
      </c>
      <c r="AM439" s="321"/>
    </row>
    <row r="440" spans="1:39" x14ac:dyDescent="0.25">
      <c r="A440" t="str">
        <f t="shared" si="128"/>
        <v/>
      </c>
      <c r="B440" t="str">
        <f t="shared" si="129"/>
        <v/>
      </c>
      <c r="C440" s="323" t="str">
        <f t="shared" si="134"/>
        <v/>
      </c>
      <c r="D440" s="323" t="str">
        <f t="shared" si="123"/>
        <v/>
      </c>
      <c r="E440" s="323"/>
      <c r="F440" s="312" t="str">
        <f t="shared" si="130"/>
        <v/>
      </c>
      <c r="G440" s="313" t="str">
        <f t="shared" si="124"/>
        <v/>
      </c>
      <c r="H440" s="314" t="str">
        <f t="shared" si="125"/>
        <v/>
      </c>
      <c r="I440" s="315" t="str">
        <f t="shared" si="136"/>
        <v/>
      </c>
      <c r="J440" s="316" t="str">
        <f t="shared" si="136"/>
        <v/>
      </c>
      <c r="K440" s="316" t="str">
        <f t="shared" si="136"/>
        <v/>
      </c>
      <c r="L440" s="317" t="str">
        <f t="shared" si="135"/>
        <v/>
      </c>
      <c r="M440" s="351"/>
      <c r="N440" s="318" t="str">
        <f t="shared" si="126"/>
        <v/>
      </c>
      <c r="O440" s="318" t="str">
        <f t="shared" si="127"/>
        <v/>
      </c>
      <c r="S440" s="314" t="str">
        <f t="shared" si="131"/>
        <v/>
      </c>
      <c r="T440" s="315" t="str">
        <f t="shared" si="137"/>
        <v/>
      </c>
      <c r="U440" s="316" t="str">
        <f t="shared" si="138"/>
        <v/>
      </c>
      <c r="V440" s="316" t="str">
        <f t="shared" si="139"/>
        <v/>
      </c>
      <c r="W440" s="317" t="str">
        <f t="shared" si="141"/>
        <v/>
      </c>
      <c r="Z440" s="320"/>
      <c r="AA440" s="321"/>
      <c r="AC440" s="322" t="str">
        <f t="shared" si="132"/>
        <v/>
      </c>
      <c r="AD440" s="322" t="str">
        <f t="shared" si="133"/>
        <v/>
      </c>
      <c r="AM440" s="321"/>
    </row>
    <row r="441" spans="1:39" x14ac:dyDescent="0.25">
      <c r="A441" t="str">
        <f t="shared" si="128"/>
        <v/>
      </c>
      <c r="B441" t="str">
        <f t="shared" si="129"/>
        <v/>
      </c>
      <c r="C441" s="323" t="str">
        <f t="shared" si="134"/>
        <v/>
      </c>
      <c r="D441" s="323" t="str">
        <f t="shared" si="123"/>
        <v/>
      </c>
      <c r="E441" s="323"/>
      <c r="F441" s="312" t="str">
        <f t="shared" si="130"/>
        <v/>
      </c>
      <c r="G441" s="313" t="str">
        <f t="shared" si="124"/>
        <v/>
      </c>
      <c r="H441" s="314" t="str">
        <f t="shared" si="125"/>
        <v/>
      </c>
      <c r="I441" s="315" t="str">
        <f t="shared" si="136"/>
        <v/>
      </c>
      <c r="J441" s="316" t="str">
        <f t="shared" si="136"/>
        <v/>
      </c>
      <c r="K441" s="316" t="str">
        <f t="shared" si="136"/>
        <v/>
      </c>
      <c r="L441" s="317" t="str">
        <f t="shared" si="135"/>
        <v/>
      </c>
      <c r="M441" s="351"/>
      <c r="N441" s="318" t="str">
        <f t="shared" si="126"/>
        <v/>
      </c>
      <c r="O441" s="318" t="str">
        <f t="shared" si="127"/>
        <v/>
      </c>
      <c r="S441" s="314" t="str">
        <f t="shared" si="131"/>
        <v/>
      </c>
      <c r="T441" s="315" t="str">
        <f t="shared" si="137"/>
        <v/>
      </c>
      <c r="U441" s="316" t="str">
        <f t="shared" si="138"/>
        <v/>
      </c>
      <c r="V441" s="316" t="str">
        <f t="shared" si="139"/>
        <v/>
      </c>
      <c r="W441" s="317" t="str">
        <f t="shared" si="141"/>
        <v/>
      </c>
      <c r="Z441" s="320"/>
      <c r="AA441" s="321"/>
      <c r="AC441" s="322" t="str">
        <f t="shared" si="132"/>
        <v/>
      </c>
      <c r="AD441" s="322" t="str">
        <f t="shared" si="133"/>
        <v/>
      </c>
      <c r="AM441" s="321"/>
    </row>
    <row r="442" spans="1:39" x14ac:dyDescent="0.25">
      <c r="A442" t="str">
        <f t="shared" si="128"/>
        <v/>
      </c>
      <c r="B442" t="str">
        <f t="shared" si="129"/>
        <v/>
      </c>
      <c r="C442" s="323" t="str">
        <f t="shared" si="134"/>
        <v/>
      </c>
      <c r="D442" s="323" t="str">
        <f t="shared" si="123"/>
        <v/>
      </c>
      <c r="E442" s="323"/>
      <c r="F442" s="312" t="str">
        <f t="shared" si="130"/>
        <v/>
      </c>
      <c r="G442" s="313" t="str">
        <f t="shared" si="124"/>
        <v/>
      </c>
      <c r="H442" s="314" t="str">
        <f t="shared" si="125"/>
        <v/>
      </c>
      <c r="I442" s="315" t="str">
        <f t="shared" si="136"/>
        <v/>
      </c>
      <c r="J442" s="316" t="str">
        <f t="shared" si="136"/>
        <v/>
      </c>
      <c r="K442" s="316" t="str">
        <f t="shared" si="136"/>
        <v/>
      </c>
      <c r="L442" s="317" t="str">
        <f t="shared" si="135"/>
        <v/>
      </c>
      <c r="M442" s="351"/>
      <c r="N442" s="318" t="str">
        <f t="shared" si="126"/>
        <v/>
      </c>
      <c r="O442" s="318" t="str">
        <f t="shared" si="127"/>
        <v/>
      </c>
      <c r="S442" s="314" t="str">
        <f t="shared" si="131"/>
        <v/>
      </c>
      <c r="T442" s="315" t="str">
        <f t="shared" si="137"/>
        <v/>
      </c>
      <c r="U442" s="316" t="str">
        <f t="shared" si="138"/>
        <v/>
      </c>
      <c r="V442" s="316" t="str">
        <f t="shared" si="139"/>
        <v/>
      </c>
      <c r="W442" s="317" t="str">
        <f t="shared" si="141"/>
        <v/>
      </c>
      <c r="Z442" s="320"/>
      <c r="AA442" s="321"/>
      <c r="AC442" s="322" t="str">
        <f t="shared" si="132"/>
        <v/>
      </c>
      <c r="AD442" s="322" t="str">
        <f t="shared" si="133"/>
        <v/>
      </c>
      <c r="AM442" s="321"/>
    </row>
    <row r="443" spans="1:39" x14ac:dyDescent="0.25">
      <c r="A443" t="str">
        <f t="shared" si="128"/>
        <v/>
      </c>
      <c r="B443" t="str">
        <f t="shared" si="129"/>
        <v/>
      </c>
      <c r="C443" s="323" t="str">
        <f t="shared" si="134"/>
        <v/>
      </c>
      <c r="D443" s="323" t="str">
        <f t="shared" si="123"/>
        <v/>
      </c>
      <c r="E443" s="323"/>
      <c r="F443" s="312" t="str">
        <f t="shared" si="130"/>
        <v/>
      </c>
      <c r="G443" s="313" t="str">
        <f t="shared" si="124"/>
        <v/>
      </c>
      <c r="H443" s="314" t="str">
        <f t="shared" si="125"/>
        <v/>
      </c>
      <c r="I443" s="315" t="str">
        <f t="shared" si="136"/>
        <v/>
      </c>
      <c r="J443" s="316" t="str">
        <f t="shared" si="136"/>
        <v/>
      </c>
      <c r="K443" s="316" t="str">
        <f t="shared" si="136"/>
        <v/>
      </c>
      <c r="L443" s="317" t="str">
        <f t="shared" si="135"/>
        <v/>
      </c>
      <c r="M443" s="351"/>
      <c r="N443" s="318" t="str">
        <f t="shared" si="126"/>
        <v/>
      </c>
      <c r="O443" s="318" t="str">
        <f t="shared" si="127"/>
        <v/>
      </c>
      <c r="S443" s="314" t="str">
        <f t="shared" si="131"/>
        <v/>
      </c>
      <c r="T443" s="315" t="str">
        <f t="shared" si="137"/>
        <v/>
      </c>
      <c r="U443" s="316" t="str">
        <f t="shared" si="138"/>
        <v/>
      </c>
      <c r="V443" s="316" t="str">
        <f t="shared" si="139"/>
        <v/>
      </c>
      <c r="W443" s="317" t="str">
        <f t="shared" si="141"/>
        <v/>
      </c>
      <c r="Z443" s="320"/>
      <c r="AA443" s="321"/>
      <c r="AC443" s="322" t="str">
        <f t="shared" si="132"/>
        <v/>
      </c>
      <c r="AD443" s="322" t="str">
        <f t="shared" si="133"/>
        <v/>
      </c>
      <c r="AM443" s="321"/>
    </row>
    <row r="444" spans="1:39" x14ac:dyDescent="0.25">
      <c r="A444" t="str">
        <f t="shared" si="128"/>
        <v/>
      </c>
      <c r="B444" t="str">
        <f t="shared" si="129"/>
        <v/>
      </c>
      <c r="C444" s="323" t="str">
        <f t="shared" si="134"/>
        <v/>
      </c>
      <c r="D444" s="323" t="str">
        <f t="shared" si="123"/>
        <v/>
      </c>
      <c r="E444" s="323"/>
      <c r="F444" s="312" t="str">
        <f t="shared" si="130"/>
        <v/>
      </c>
      <c r="G444" s="313" t="str">
        <f t="shared" si="124"/>
        <v/>
      </c>
      <c r="H444" s="314" t="str">
        <f t="shared" si="125"/>
        <v/>
      </c>
      <c r="I444" s="315" t="str">
        <f t="shared" si="136"/>
        <v/>
      </c>
      <c r="J444" s="316" t="str">
        <f t="shared" si="136"/>
        <v/>
      </c>
      <c r="K444" s="316" t="str">
        <f t="shared" si="136"/>
        <v/>
      </c>
      <c r="L444" s="317" t="str">
        <f t="shared" si="135"/>
        <v/>
      </c>
      <c r="M444" s="351"/>
      <c r="N444" s="318" t="str">
        <f t="shared" si="126"/>
        <v/>
      </c>
      <c r="O444" s="318" t="str">
        <f t="shared" si="127"/>
        <v/>
      </c>
      <c r="S444" s="314" t="str">
        <f t="shared" si="131"/>
        <v/>
      </c>
      <c r="T444" s="315" t="str">
        <f t="shared" si="137"/>
        <v/>
      </c>
      <c r="U444" s="316" t="str">
        <f t="shared" si="138"/>
        <v/>
      </c>
      <c r="V444" s="316" t="str">
        <f t="shared" si="139"/>
        <v/>
      </c>
      <c r="W444" s="317" t="str">
        <f t="shared" si="141"/>
        <v/>
      </c>
      <c r="Z444" s="320"/>
      <c r="AA444" s="321"/>
      <c r="AC444" s="322" t="str">
        <f t="shared" si="132"/>
        <v/>
      </c>
      <c r="AD444" s="322" t="str">
        <f t="shared" si="133"/>
        <v/>
      </c>
      <c r="AM444" s="321"/>
    </row>
    <row r="445" spans="1:39" x14ac:dyDescent="0.25">
      <c r="A445" t="str">
        <f t="shared" si="128"/>
        <v/>
      </c>
      <c r="B445" t="str">
        <f t="shared" si="129"/>
        <v/>
      </c>
      <c r="C445" s="323" t="str">
        <f t="shared" si="134"/>
        <v/>
      </c>
      <c r="D445" s="323" t="str">
        <f t="shared" si="123"/>
        <v/>
      </c>
      <c r="E445" s="323"/>
      <c r="F445" s="312" t="str">
        <f t="shared" si="130"/>
        <v/>
      </c>
      <c r="G445" s="313" t="str">
        <f t="shared" si="124"/>
        <v/>
      </c>
      <c r="H445" s="314" t="str">
        <f t="shared" si="125"/>
        <v/>
      </c>
      <c r="I445" s="315" t="str">
        <f t="shared" si="136"/>
        <v/>
      </c>
      <c r="J445" s="316" t="str">
        <f t="shared" si="136"/>
        <v/>
      </c>
      <c r="K445" s="316" t="str">
        <f t="shared" si="136"/>
        <v/>
      </c>
      <c r="L445" s="317" t="str">
        <f t="shared" si="135"/>
        <v/>
      </c>
      <c r="M445" s="351"/>
      <c r="N445" s="318" t="str">
        <f t="shared" si="126"/>
        <v/>
      </c>
      <c r="O445" s="318" t="str">
        <f t="shared" si="127"/>
        <v/>
      </c>
      <c r="S445" s="314" t="str">
        <f t="shared" si="131"/>
        <v/>
      </c>
      <c r="T445" s="315" t="str">
        <f t="shared" si="137"/>
        <v/>
      </c>
      <c r="U445" s="316" t="str">
        <f t="shared" si="138"/>
        <v/>
      </c>
      <c r="V445" s="316" t="str">
        <f t="shared" si="139"/>
        <v/>
      </c>
      <c r="W445" s="317" t="str">
        <f t="shared" si="141"/>
        <v/>
      </c>
      <c r="Z445" s="320"/>
      <c r="AA445" s="321"/>
      <c r="AC445" s="322" t="str">
        <f t="shared" si="132"/>
        <v/>
      </c>
      <c r="AD445" s="322" t="str">
        <f t="shared" si="133"/>
        <v/>
      </c>
      <c r="AM445" s="321"/>
    </row>
    <row r="446" spans="1:39" x14ac:dyDescent="0.25">
      <c r="A446" t="str">
        <f t="shared" si="128"/>
        <v/>
      </c>
      <c r="B446" t="str">
        <f t="shared" si="129"/>
        <v/>
      </c>
      <c r="C446" s="323" t="str">
        <f t="shared" si="134"/>
        <v/>
      </c>
      <c r="D446" s="323" t="str">
        <f t="shared" si="123"/>
        <v/>
      </c>
      <c r="E446" s="323"/>
      <c r="F446" s="312" t="str">
        <f t="shared" si="130"/>
        <v/>
      </c>
      <c r="G446" s="313" t="str">
        <f t="shared" si="124"/>
        <v/>
      </c>
      <c r="H446" s="314" t="str">
        <f t="shared" si="125"/>
        <v/>
      </c>
      <c r="I446" s="315" t="str">
        <f t="shared" si="136"/>
        <v/>
      </c>
      <c r="J446" s="316" t="str">
        <f t="shared" si="136"/>
        <v/>
      </c>
      <c r="K446" s="316" t="str">
        <f t="shared" si="136"/>
        <v/>
      </c>
      <c r="L446" s="317" t="str">
        <f t="shared" si="135"/>
        <v/>
      </c>
      <c r="M446" s="351"/>
      <c r="N446" s="318" t="str">
        <f t="shared" si="126"/>
        <v/>
      </c>
      <c r="O446" s="318" t="str">
        <f t="shared" si="127"/>
        <v/>
      </c>
      <c r="S446" s="314" t="str">
        <f t="shared" si="131"/>
        <v/>
      </c>
      <c r="T446" s="315" t="str">
        <f t="shared" si="137"/>
        <v/>
      </c>
      <c r="U446" s="316" t="str">
        <f t="shared" si="138"/>
        <v/>
      </c>
      <c r="V446" s="316" t="str">
        <f t="shared" si="139"/>
        <v/>
      </c>
      <c r="W446" s="317" t="str">
        <f t="shared" si="141"/>
        <v/>
      </c>
      <c r="Z446" s="320"/>
      <c r="AA446" s="321"/>
      <c r="AC446" s="322" t="str">
        <f t="shared" si="132"/>
        <v/>
      </c>
      <c r="AD446" s="322" t="str">
        <f t="shared" si="133"/>
        <v/>
      </c>
      <c r="AM446" s="321"/>
    </row>
    <row r="447" spans="1:39" x14ac:dyDescent="0.25">
      <c r="A447" t="str">
        <f t="shared" si="128"/>
        <v/>
      </c>
      <c r="B447" t="str">
        <f t="shared" si="129"/>
        <v/>
      </c>
      <c r="C447" s="323" t="str">
        <f t="shared" si="134"/>
        <v/>
      </c>
      <c r="D447" s="323" t="str">
        <f t="shared" si="123"/>
        <v/>
      </c>
      <c r="E447" s="323"/>
      <c r="F447" s="312" t="str">
        <f t="shared" si="130"/>
        <v/>
      </c>
      <c r="G447" s="313" t="str">
        <f t="shared" si="124"/>
        <v/>
      </c>
      <c r="H447" s="314" t="str">
        <f t="shared" si="125"/>
        <v/>
      </c>
      <c r="I447" s="315" t="str">
        <f t="shared" si="136"/>
        <v/>
      </c>
      <c r="J447" s="316" t="str">
        <f t="shared" si="136"/>
        <v/>
      </c>
      <c r="K447" s="316" t="str">
        <f t="shared" si="136"/>
        <v/>
      </c>
      <c r="L447" s="317" t="str">
        <f t="shared" si="135"/>
        <v/>
      </c>
      <c r="M447" s="351"/>
      <c r="N447" s="318" t="str">
        <f t="shared" si="126"/>
        <v/>
      </c>
      <c r="O447" s="318" t="str">
        <f t="shared" si="127"/>
        <v/>
      </c>
      <c r="S447" s="314" t="str">
        <f t="shared" si="131"/>
        <v/>
      </c>
      <c r="T447" s="315" t="str">
        <f t="shared" si="137"/>
        <v/>
      </c>
      <c r="U447" s="316" t="str">
        <f t="shared" si="138"/>
        <v/>
      </c>
      <c r="V447" s="316" t="str">
        <f t="shared" si="139"/>
        <v/>
      </c>
      <c r="W447" s="317" t="str">
        <f t="shared" si="141"/>
        <v/>
      </c>
      <c r="Z447" s="320"/>
      <c r="AA447" s="321"/>
      <c r="AC447" s="322" t="str">
        <f t="shared" si="132"/>
        <v/>
      </c>
      <c r="AD447" s="322" t="str">
        <f t="shared" si="133"/>
        <v/>
      </c>
      <c r="AM447" s="321"/>
    </row>
    <row r="448" spans="1:39" x14ac:dyDescent="0.25">
      <c r="A448" t="str">
        <f t="shared" si="128"/>
        <v/>
      </c>
      <c r="B448" t="str">
        <f t="shared" si="129"/>
        <v/>
      </c>
      <c r="C448" s="323" t="str">
        <f t="shared" si="134"/>
        <v/>
      </c>
      <c r="D448" s="323" t="str">
        <f t="shared" si="123"/>
        <v/>
      </c>
      <c r="E448" s="323"/>
      <c r="F448" s="312" t="str">
        <f t="shared" si="130"/>
        <v/>
      </c>
      <c r="G448" s="313" t="str">
        <f t="shared" si="124"/>
        <v/>
      </c>
      <c r="H448" s="314" t="str">
        <f t="shared" si="125"/>
        <v/>
      </c>
      <c r="I448" s="315" t="str">
        <f t="shared" si="136"/>
        <v/>
      </c>
      <c r="J448" s="316" t="str">
        <f t="shared" si="136"/>
        <v/>
      </c>
      <c r="K448" s="316" t="str">
        <f t="shared" si="136"/>
        <v/>
      </c>
      <c r="L448" s="317" t="str">
        <f t="shared" si="135"/>
        <v/>
      </c>
      <c r="M448" s="351"/>
      <c r="N448" s="318" t="str">
        <f t="shared" si="126"/>
        <v/>
      </c>
      <c r="O448" s="318" t="str">
        <f t="shared" si="127"/>
        <v/>
      </c>
      <c r="S448" s="314" t="str">
        <f t="shared" si="131"/>
        <v/>
      </c>
      <c r="T448" s="315" t="str">
        <f t="shared" si="137"/>
        <v/>
      </c>
      <c r="U448" s="316" t="str">
        <f t="shared" si="138"/>
        <v/>
      </c>
      <c r="V448" s="316" t="str">
        <f t="shared" si="139"/>
        <v/>
      </c>
      <c r="W448" s="317" t="str">
        <f t="shared" si="141"/>
        <v/>
      </c>
      <c r="Z448" s="320"/>
      <c r="AA448" s="321"/>
      <c r="AC448" s="322" t="str">
        <f t="shared" si="132"/>
        <v/>
      </c>
      <c r="AD448" s="322" t="str">
        <f t="shared" si="133"/>
        <v/>
      </c>
      <c r="AM448" s="321"/>
    </row>
    <row r="449" spans="1:39" x14ac:dyDescent="0.25">
      <c r="A449" t="str">
        <f t="shared" si="128"/>
        <v/>
      </c>
      <c r="B449" t="str">
        <f t="shared" si="129"/>
        <v/>
      </c>
      <c r="C449" s="323" t="str">
        <f t="shared" si="134"/>
        <v/>
      </c>
      <c r="D449" s="323" t="str">
        <f t="shared" si="123"/>
        <v/>
      </c>
      <c r="E449" s="323"/>
      <c r="F449" s="312" t="str">
        <f t="shared" si="130"/>
        <v/>
      </c>
      <c r="G449" s="313" t="str">
        <f t="shared" si="124"/>
        <v/>
      </c>
      <c r="H449" s="314" t="str">
        <f t="shared" si="125"/>
        <v/>
      </c>
      <c r="I449" s="315" t="str">
        <f t="shared" si="136"/>
        <v/>
      </c>
      <c r="J449" s="316" t="str">
        <f t="shared" si="136"/>
        <v/>
      </c>
      <c r="K449" s="316" t="str">
        <f t="shared" si="136"/>
        <v/>
      </c>
      <c r="L449" s="317" t="str">
        <f t="shared" si="135"/>
        <v/>
      </c>
      <c r="M449" s="351"/>
      <c r="N449" s="318" t="str">
        <f t="shared" si="126"/>
        <v/>
      </c>
      <c r="O449" s="318" t="str">
        <f t="shared" si="127"/>
        <v/>
      </c>
      <c r="S449" s="314" t="str">
        <f t="shared" si="131"/>
        <v/>
      </c>
      <c r="T449" s="315" t="str">
        <f t="shared" si="137"/>
        <v/>
      </c>
      <c r="U449" s="316" t="str">
        <f t="shared" si="138"/>
        <v/>
      </c>
      <c r="V449" s="316" t="str">
        <f t="shared" si="139"/>
        <v/>
      </c>
      <c r="W449" s="317" t="str">
        <f t="shared" si="141"/>
        <v/>
      </c>
      <c r="Z449" s="320"/>
      <c r="AA449" s="321"/>
      <c r="AC449" s="322" t="str">
        <f t="shared" si="132"/>
        <v/>
      </c>
      <c r="AD449" s="322" t="str">
        <f t="shared" si="133"/>
        <v/>
      </c>
      <c r="AM449" s="321"/>
    </row>
    <row r="450" spans="1:39" x14ac:dyDescent="0.25">
      <c r="A450" t="str">
        <f t="shared" si="128"/>
        <v/>
      </c>
      <c r="B450" t="str">
        <f t="shared" si="129"/>
        <v/>
      </c>
      <c r="C450" s="323" t="str">
        <f t="shared" si="134"/>
        <v/>
      </c>
      <c r="D450" s="323" t="str">
        <f t="shared" ref="D450:D513" si="142">IFERROR(IF(C449-0.01&gt;=0,C449-0.01,""),"")</f>
        <v/>
      </c>
      <c r="E450" s="323"/>
      <c r="F450" s="312" t="str">
        <f t="shared" si="130"/>
        <v/>
      </c>
      <c r="G450" s="313" t="str">
        <f t="shared" si="124"/>
        <v/>
      </c>
      <c r="H450" s="314" t="str">
        <f t="shared" si="125"/>
        <v/>
      </c>
      <c r="I450" s="315" t="str">
        <f t="shared" si="136"/>
        <v/>
      </c>
      <c r="J450" s="316" t="str">
        <f t="shared" si="136"/>
        <v/>
      </c>
      <c r="K450" s="316" t="str">
        <f t="shared" si="136"/>
        <v/>
      </c>
      <c r="L450" s="317" t="str">
        <f t="shared" si="135"/>
        <v/>
      </c>
      <c r="M450" s="351"/>
      <c r="N450" s="318" t="str">
        <f t="shared" si="126"/>
        <v/>
      </c>
      <c r="O450" s="318" t="str">
        <f t="shared" si="127"/>
        <v/>
      </c>
      <c r="S450" s="314" t="str">
        <f t="shared" si="131"/>
        <v/>
      </c>
      <c r="T450" s="315" t="str">
        <f t="shared" si="137"/>
        <v/>
      </c>
      <c r="U450" s="316" t="str">
        <f t="shared" si="138"/>
        <v/>
      </c>
      <c r="V450" s="316" t="str">
        <f t="shared" si="139"/>
        <v/>
      </c>
      <c r="W450" s="317" t="str">
        <f t="shared" si="141"/>
        <v/>
      </c>
      <c r="Z450" s="320"/>
      <c r="AA450" s="321"/>
      <c r="AC450" s="322" t="str">
        <f t="shared" si="132"/>
        <v/>
      </c>
      <c r="AD450" s="322" t="str">
        <f t="shared" si="133"/>
        <v/>
      </c>
      <c r="AM450" s="321"/>
    </row>
    <row r="451" spans="1:39" x14ac:dyDescent="0.25">
      <c r="A451" t="str">
        <f t="shared" si="128"/>
        <v/>
      </c>
      <c r="B451" t="str">
        <f t="shared" si="129"/>
        <v/>
      </c>
      <c r="C451" s="323" t="str">
        <f t="shared" si="134"/>
        <v/>
      </c>
      <c r="D451" s="323" t="str">
        <f t="shared" si="142"/>
        <v/>
      </c>
      <c r="E451" s="323"/>
      <c r="F451" s="312" t="str">
        <f t="shared" si="130"/>
        <v/>
      </c>
      <c r="G451" s="313" t="str">
        <f t="shared" si="124"/>
        <v/>
      </c>
      <c r="H451" s="314" t="str">
        <f t="shared" si="125"/>
        <v/>
      </c>
      <c r="I451" s="315" t="str">
        <f t="shared" si="136"/>
        <v/>
      </c>
      <c r="J451" s="316" t="str">
        <f t="shared" si="136"/>
        <v/>
      </c>
      <c r="K451" s="316" t="str">
        <f t="shared" si="136"/>
        <v/>
      </c>
      <c r="L451" s="317" t="str">
        <f t="shared" si="135"/>
        <v/>
      </c>
      <c r="M451" s="351"/>
      <c r="N451" s="318" t="str">
        <f t="shared" si="126"/>
        <v/>
      </c>
      <c r="O451" s="318" t="str">
        <f t="shared" si="127"/>
        <v/>
      </c>
      <c r="S451" s="314" t="str">
        <f t="shared" si="131"/>
        <v/>
      </c>
      <c r="T451" s="315" t="str">
        <f t="shared" si="137"/>
        <v/>
      </c>
      <c r="U451" s="316" t="str">
        <f t="shared" si="138"/>
        <v/>
      </c>
      <c r="V451" s="316" t="str">
        <f t="shared" si="139"/>
        <v/>
      </c>
      <c r="W451" s="317" t="str">
        <f t="shared" si="141"/>
        <v/>
      </c>
      <c r="Z451" s="320"/>
      <c r="AA451" s="321"/>
      <c r="AC451" s="322" t="str">
        <f t="shared" si="132"/>
        <v/>
      </c>
      <c r="AD451" s="322" t="str">
        <f t="shared" si="133"/>
        <v/>
      </c>
      <c r="AM451" s="321"/>
    </row>
    <row r="452" spans="1:39" x14ac:dyDescent="0.25">
      <c r="A452" t="str">
        <f t="shared" si="128"/>
        <v/>
      </c>
      <c r="B452" t="str">
        <f t="shared" si="129"/>
        <v/>
      </c>
      <c r="C452" s="323" t="str">
        <f t="shared" si="134"/>
        <v/>
      </c>
      <c r="D452" s="323" t="str">
        <f t="shared" si="142"/>
        <v/>
      </c>
      <c r="E452" s="323"/>
      <c r="F452" s="312" t="str">
        <f t="shared" si="130"/>
        <v/>
      </c>
      <c r="G452" s="313" t="str">
        <f t="shared" si="124"/>
        <v/>
      </c>
      <c r="H452" s="314" t="str">
        <f t="shared" si="125"/>
        <v/>
      </c>
      <c r="I452" s="315" t="str">
        <f t="shared" si="136"/>
        <v/>
      </c>
      <c r="J452" s="316" t="str">
        <f t="shared" si="136"/>
        <v/>
      </c>
      <c r="K452" s="316" t="str">
        <f t="shared" si="136"/>
        <v/>
      </c>
      <c r="L452" s="317" t="str">
        <f t="shared" si="135"/>
        <v/>
      </c>
      <c r="M452" s="351"/>
      <c r="N452" s="318" t="str">
        <f t="shared" si="126"/>
        <v/>
      </c>
      <c r="O452" s="318" t="str">
        <f t="shared" si="127"/>
        <v/>
      </c>
      <c r="S452" s="314" t="str">
        <f t="shared" si="131"/>
        <v/>
      </c>
      <c r="T452" s="315" t="str">
        <f t="shared" si="137"/>
        <v/>
      </c>
      <c r="U452" s="316" t="str">
        <f t="shared" si="138"/>
        <v/>
      </c>
      <c r="V452" s="316" t="str">
        <f t="shared" si="139"/>
        <v/>
      </c>
      <c r="W452" s="317" t="str">
        <f t="shared" si="141"/>
        <v/>
      </c>
      <c r="Z452" s="320"/>
      <c r="AA452" s="321"/>
      <c r="AC452" s="322" t="str">
        <f t="shared" si="132"/>
        <v/>
      </c>
      <c r="AD452" s="322" t="str">
        <f t="shared" si="133"/>
        <v/>
      </c>
      <c r="AM452" s="321"/>
    </row>
    <row r="453" spans="1:39" x14ac:dyDescent="0.25">
      <c r="A453" t="str">
        <f t="shared" si="128"/>
        <v/>
      </c>
      <c r="B453" t="str">
        <f t="shared" si="129"/>
        <v/>
      </c>
      <c r="C453" s="323" t="str">
        <f t="shared" si="134"/>
        <v/>
      </c>
      <c r="D453" s="323" t="str">
        <f t="shared" si="142"/>
        <v/>
      </c>
      <c r="E453" s="323"/>
      <c r="F453" s="312" t="str">
        <f t="shared" si="130"/>
        <v/>
      </c>
      <c r="G453" s="313" t="str">
        <f t="shared" si="124"/>
        <v/>
      </c>
      <c r="H453" s="314" t="str">
        <f t="shared" si="125"/>
        <v/>
      </c>
      <c r="I453" s="315" t="str">
        <f t="shared" si="136"/>
        <v/>
      </c>
      <c r="J453" s="316" t="str">
        <f t="shared" si="136"/>
        <v/>
      </c>
      <c r="K453" s="316" t="str">
        <f t="shared" si="136"/>
        <v/>
      </c>
      <c r="L453" s="317" t="str">
        <f t="shared" si="135"/>
        <v/>
      </c>
      <c r="M453" s="351"/>
      <c r="N453" s="318" t="str">
        <f t="shared" si="126"/>
        <v/>
      </c>
      <c r="O453" s="318" t="str">
        <f t="shared" si="127"/>
        <v/>
      </c>
      <c r="S453" s="314" t="str">
        <f t="shared" si="131"/>
        <v/>
      </c>
      <c r="T453" s="315" t="str">
        <f t="shared" si="137"/>
        <v/>
      </c>
      <c r="U453" s="316" t="str">
        <f t="shared" si="138"/>
        <v/>
      </c>
      <c r="V453" s="316" t="str">
        <f t="shared" si="139"/>
        <v/>
      </c>
      <c r="W453" s="317" t="str">
        <f t="shared" si="141"/>
        <v/>
      </c>
      <c r="Z453" s="320"/>
      <c r="AA453" s="321"/>
      <c r="AC453" s="322" t="str">
        <f t="shared" si="132"/>
        <v/>
      </c>
      <c r="AD453" s="322" t="str">
        <f t="shared" si="133"/>
        <v/>
      </c>
      <c r="AM453" s="321"/>
    </row>
    <row r="454" spans="1:39" x14ac:dyDescent="0.25">
      <c r="A454" t="str">
        <f t="shared" si="128"/>
        <v/>
      </c>
      <c r="B454" t="str">
        <f t="shared" si="129"/>
        <v/>
      </c>
      <c r="C454" s="323" t="str">
        <f t="shared" si="134"/>
        <v/>
      </c>
      <c r="D454" s="323" t="str">
        <f t="shared" si="142"/>
        <v/>
      </c>
      <c r="E454" s="323"/>
      <c r="F454" s="312" t="str">
        <f t="shared" si="130"/>
        <v/>
      </c>
      <c r="G454" s="313" t="str">
        <f t="shared" si="124"/>
        <v/>
      </c>
      <c r="H454" s="314" t="str">
        <f t="shared" si="125"/>
        <v/>
      </c>
      <c r="I454" s="315" t="str">
        <f t="shared" si="136"/>
        <v/>
      </c>
      <c r="J454" s="316" t="str">
        <f t="shared" si="136"/>
        <v/>
      </c>
      <c r="K454" s="316" t="str">
        <f t="shared" si="136"/>
        <v/>
      </c>
      <c r="L454" s="317" t="str">
        <f t="shared" si="135"/>
        <v/>
      </c>
      <c r="M454" s="351"/>
      <c r="N454" s="318" t="str">
        <f t="shared" si="126"/>
        <v/>
      </c>
      <c r="O454" s="318" t="str">
        <f t="shared" si="127"/>
        <v/>
      </c>
      <c r="S454" s="314" t="str">
        <f t="shared" si="131"/>
        <v/>
      </c>
      <c r="T454" s="315" t="str">
        <f t="shared" si="137"/>
        <v/>
      </c>
      <c r="U454" s="316" t="str">
        <f t="shared" si="138"/>
        <v/>
      </c>
      <c r="V454" s="316" t="str">
        <f t="shared" si="139"/>
        <v/>
      </c>
      <c r="W454" s="317" t="str">
        <f t="shared" si="141"/>
        <v/>
      </c>
      <c r="Z454" s="320"/>
      <c r="AA454" s="321"/>
      <c r="AC454" s="322" t="str">
        <f t="shared" si="132"/>
        <v/>
      </c>
      <c r="AD454" s="322" t="str">
        <f t="shared" si="133"/>
        <v/>
      </c>
      <c r="AM454" s="321"/>
    </row>
    <row r="455" spans="1:39" x14ac:dyDescent="0.25">
      <c r="A455" t="str">
        <f t="shared" si="128"/>
        <v/>
      </c>
      <c r="B455" t="str">
        <f t="shared" si="129"/>
        <v/>
      </c>
      <c r="C455" s="323" t="str">
        <f t="shared" si="134"/>
        <v/>
      </c>
      <c r="D455" s="323" t="str">
        <f t="shared" si="142"/>
        <v/>
      </c>
      <c r="E455" s="323"/>
      <c r="F455" s="312" t="str">
        <f t="shared" si="130"/>
        <v/>
      </c>
      <c r="G455" s="313" t="str">
        <f t="shared" si="124"/>
        <v/>
      </c>
      <c r="H455" s="314" t="str">
        <f t="shared" si="125"/>
        <v/>
      </c>
      <c r="I455" s="315" t="str">
        <f t="shared" si="136"/>
        <v/>
      </c>
      <c r="J455" s="316" t="str">
        <f t="shared" si="136"/>
        <v/>
      </c>
      <c r="K455" s="316" t="str">
        <f t="shared" si="136"/>
        <v/>
      </c>
      <c r="L455" s="317" t="str">
        <f t="shared" si="135"/>
        <v/>
      </c>
      <c r="M455" s="351"/>
      <c r="N455" s="318" t="str">
        <f t="shared" si="126"/>
        <v/>
      </c>
      <c r="O455" s="318" t="str">
        <f t="shared" si="127"/>
        <v/>
      </c>
      <c r="S455" s="314" t="str">
        <f t="shared" si="131"/>
        <v/>
      </c>
      <c r="T455" s="315" t="str">
        <f t="shared" si="137"/>
        <v/>
      </c>
      <c r="U455" s="316" t="str">
        <f t="shared" si="138"/>
        <v/>
      </c>
      <c r="V455" s="316" t="str">
        <f t="shared" si="139"/>
        <v/>
      </c>
      <c r="W455" s="317" t="str">
        <f t="shared" si="141"/>
        <v/>
      </c>
      <c r="Z455" s="320"/>
      <c r="AA455" s="321"/>
      <c r="AC455" s="322" t="str">
        <f t="shared" si="132"/>
        <v/>
      </c>
      <c r="AD455" s="322" t="str">
        <f t="shared" si="133"/>
        <v/>
      </c>
      <c r="AM455" s="321"/>
    </row>
    <row r="456" spans="1:39" x14ac:dyDescent="0.25">
      <c r="A456" t="str">
        <f t="shared" si="128"/>
        <v/>
      </c>
      <c r="B456" t="str">
        <f t="shared" si="129"/>
        <v/>
      </c>
      <c r="C456" s="323" t="str">
        <f t="shared" si="134"/>
        <v/>
      </c>
      <c r="D456" s="323" t="str">
        <f t="shared" si="142"/>
        <v/>
      </c>
      <c r="E456" s="323"/>
      <c r="F456" s="312" t="str">
        <f t="shared" si="130"/>
        <v/>
      </c>
      <c r="G456" s="313" t="str">
        <f t="shared" si="124"/>
        <v/>
      </c>
      <c r="H456" s="314" t="str">
        <f t="shared" si="125"/>
        <v/>
      </c>
      <c r="I456" s="315" t="str">
        <f t="shared" si="136"/>
        <v/>
      </c>
      <c r="J456" s="316" t="str">
        <f t="shared" si="136"/>
        <v/>
      </c>
      <c r="K456" s="316" t="str">
        <f t="shared" si="136"/>
        <v/>
      </c>
      <c r="L456" s="317" t="str">
        <f t="shared" si="135"/>
        <v/>
      </c>
      <c r="M456" s="351"/>
      <c r="N456" s="318" t="str">
        <f t="shared" si="126"/>
        <v/>
      </c>
      <c r="O456" s="318" t="str">
        <f t="shared" si="127"/>
        <v/>
      </c>
      <c r="S456" s="314" t="str">
        <f t="shared" si="131"/>
        <v/>
      </c>
      <c r="T456" s="315" t="str">
        <f t="shared" si="137"/>
        <v/>
      </c>
      <c r="U456" s="316" t="str">
        <f t="shared" si="138"/>
        <v/>
      </c>
      <c r="V456" s="316" t="str">
        <f t="shared" si="139"/>
        <v/>
      </c>
      <c r="W456" s="317" t="str">
        <f t="shared" si="141"/>
        <v/>
      </c>
      <c r="Z456" s="320"/>
      <c r="AA456" s="321"/>
      <c r="AC456" s="322" t="str">
        <f t="shared" si="132"/>
        <v/>
      </c>
      <c r="AD456" s="322" t="str">
        <f t="shared" si="133"/>
        <v/>
      </c>
      <c r="AM456" s="321"/>
    </row>
    <row r="457" spans="1:39" x14ac:dyDescent="0.25">
      <c r="A457" t="str">
        <f t="shared" si="128"/>
        <v/>
      </c>
      <c r="B457" t="str">
        <f t="shared" si="129"/>
        <v/>
      </c>
      <c r="C457" s="323" t="str">
        <f t="shared" si="134"/>
        <v/>
      </c>
      <c r="D457" s="323" t="str">
        <f t="shared" si="142"/>
        <v/>
      </c>
      <c r="E457" s="323"/>
      <c r="F457" s="312" t="str">
        <f t="shared" si="130"/>
        <v/>
      </c>
      <c r="G457" s="313" t="str">
        <f t="shared" ref="G457:G520" si="143">IFERROR(IF(S457="Nil","Nil",ROUNDUP(ROUND(S457/7, 3),2)),"")</f>
        <v/>
      </c>
      <c r="H457" s="314" t="str">
        <f t="shared" ref="H457:H520" si="144">IFERROR(IF(S457="Nil","Nil",TEXT(S457,IF(S457=ROUND(S457,0),"€###","€0.00"))),"")</f>
        <v/>
      </c>
      <c r="I457" s="315" t="str">
        <f t="shared" si="136"/>
        <v/>
      </c>
      <c r="J457" s="316" t="str">
        <f t="shared" si="136"/>
        <v/>
      </c>
      <c r="K457" s="316" t="str">
        <f t="shared" si="136"/>
        <v/>
      </c>
      <c r="L457" s="317" t="str">
        <f t="shared" si="135"/>
        <v/>
      </c>
      <c r="M457" s="351"/>
      <c r="N457" s="318" t="str">
        <f t="shared" ref="N457:N520" si="145">IFERROR(IF(C457="--","&lt;"&amp;D457,C457-IF(OR($H457="Nil",$H457=""),0,$H457)),"")</f>
        <v/>
      </c>
      <c r="O457" s="318" t="str">
        <f t="shared" ref="O457:O520" si="146">IFERROR(IF(D457="--","&gt; €"&amp;N457,D457-IF(OR($H457="Nil",$H457=""),0,$H457)),"")</f>
        <v/>
      </c>
      <c r="S457" s="314" t="str">
        <f t="shared" si="131"/>
        <v/>
      </c>
      <c r="T457" s="315" t="str">
        <f t="shared" si="137"/>
        <v/>
      </c>
      <c r="U457" s="316" t="str">
        <f t="shared" si="138"/>
        <v/>
      </c>
      <c r="V457" s="316" t="str">
        <f t="shared" si="139"/>
        <v/>
      </c>
      <c r="W457" s="317" t="str">
        <f t="shared" si="141"/>
        <v/>
      </c>
      <c r="Z457" s="320"/>
      <c r="AA457" s="321"/>
      <c r="AC457" s="322" t="str">
        <f t="shared" si="132"/>
        <v/>
      </c>
      <c r="AD457" s="322" t="str">
        <f t="shared" si="133"/>
        <v/>
      </c>
      <c r="AM457" s="321"/>
    </row>
    <row r="458" spans="1:39" x14ac:dyDescent="0.25">
      <c r="A458" t="str">
        <f t="shared" ref="A458:A521" si="147">IFERROR(
                      IF(
                            AND($B458&lt;&gt;$W$3,$B458=$W$2,$C458&lt;=$X$2,$D458&gt;=$X$2),
                              IF(RIGHT($F458,LEN("or any greater amount"))="or any greater amount",$W$3,""),""),"")</f>
        <v/>
      </c>
      <c r="B458" t="str">
        <f t="shared" ref="B458:B521" si="148">IFERROR(
                      IF(
                            AND($C458&lt;=$X$2,$D458&gt;=$X$2),$W$2,
                              IF(RIGHT($F458,LEN("or any greater amount"))="or any greater amount",$W$3,"")),"")</f>
        <v/>
      </c>
      <c r="C458" s="323" t="str">
        <f t="shared" si="134"/>
        <v/>
      </c>
      <c r="D458" s="323" t="str">
        <f t="shared" si="142"/>
        <v/>
      </c>
      <c r="E458" s="323"/>
      <c r="F458" s="312" t="str">
        <f t="shared" ref="F458:F521" si="149">IFERROR(IF(AND(C458="",D458=""),"",IF(C458="--",TEXT(D458,IF(D458=ROUND(D458,0),"€###.00","€##.00"))&amp;" or any lesser amount",IF(D458="--",TEXT(C458,IF(C458=ROUND(C458,0),"€###.00","€##.00"))&amp;" or any greater amount",TEXT(C458,IF(C458=ROUND(C458,0),"€###.00","€##.00"))&amp;" to "&amp;TEXT(D458,IF(D458=ROUND(D458,0),"€###.00","€##.00"))))),"")</f>
        <v/>
      </c>
      <c r="G458" s="313" t="str">
        <f t="shared" si="143"/>
        <v/>
      </c>
      <c r="H458" s="314" t="str">
        <f t="shared" si="144"/>
        <v/>
      </c>
      <c r="I458" s="315" t="str">
        <f t="shared" si="136"/>
        <v/>
      </c>
      <c r="J458" s="316" t="str">
        <f t="shared" si="136"/>
        <v/>
      </c>
      <c r="K458" s="316" t="str">
        <f t="shared" si="136"/>
        <v/>
      </c>
      <c r="L458" s="317" t="str">
        <f t="shared" si="135"/>
        <v/>
      </c>
      <c r="M458" s="351"/>
      <c r="N458" s="318" t="str">
        <f t="shared" si="145"/>
        <v/>
      </c>
      <c r="O458" s="318" t="str">
        <f t="shared" si="146"/>
        <v/>
      </c>
      <c r="S458" s="314" t="str">
        <f t="shared" ref="S458:S521" si="150">IFERROR(IF(S457&lt;=$R$3,"Nil",S457-$R$3),"")</f>
        <v/>
      </c>
      <c r="T458" s="315" t="str">
        <f t="shared" si="137"/>
        <v/>
      </c>
      <c r="U458" s="316" t="str">
        <f t="shared" si="138"/>
        <v/>
      </c>
      <c r="V458" s="316" t="str">
        <f t="shared" si="139"/>
        <v/>
      </c>
      <c r="W458" s="317" t="str">
        <f t="shared" si="141"/>
        <v/>
      </c>
      <c r="Z458" s="320"/>
      <c r="AA458" s="321"/>
      <c r="AC458" s="322" t="str">
        <f t="shared" ref="AC458:AC521" si="151">IFERROR(ROUNDUP(ROUND(S458/7, 3),2),"")</f>
        <v/>
      </c>
      <c r="AD458" s="322" t="str">
        <f t="shared" ref="AD458:AD521" si="152">IFERROR(ROUND(AC458-G458,2),"")</f>
        <v/>
      </c>
      <c r="AM458" s="321"/>
    </row>
    <row r="459" spans="1:39" x14ac:dyDescent="0.25">
      <c r="A459" t="str">
        <f t="shared" si="147"/>
        <v/>
      </c>
      <c r="B459" t="str">
        <f t="shared" si="148"/>
        <v/>
      </c>
      <c r="C459" s="323" t="str">
        <f t="shared" si="134"/>
        <v/>
      </c>
      <c r="D459" s="323" t="str">
        <f t="shared" si="142"/>
        <v/>
      </c>
      <c r="E459" s="323"/>
      <c r="F459" s="312" t="str">
        <f t="shared" si="149"/>
        <v/>
      </c>
      <c r="G459" s="313" t="str">
        <f t="shared" si="143"/>
        <v/>
      </c>
      <c r="H459" s="314" t="str">
        <f t="shared" si="144"/>
        <v/>
      </c>
      <c r="I459" s="315" t="str">
        <f t="shared" si="136"/>
        <v/>
      </c>
      <c r="J459" s="316" t="str">
        <f t="shared" si="136"/>
        <v/>
      </c>
      <c r="K459" s="316" t="str">
        <f t="shared" si="136"/>
        <v/>
      </c>
      <c r="L459" s="317" t="str">
        <f t="shared" si="135"/>
        <v/>
      </c>
      <c r="M459" s="351"/>
      <c r="N459" s="318" t="str">
        <f t="shared" si="145"/>
        <v/>
      </c>
      <c r="O459" s="318" t="str">
        <f t="shared" si="146"/>
        <v/>
      </c>
      <c r="S459" s="314" t="str">
        <f t="shared" si="150"/>
        <v/>
      </c>
      <c r="T459" s="315" t="str">
        <f t="shared" si="137"/>
        <v/>
      </c>
      <c r="U459" s="316" t="str">
        <f t="shared" si="138"/>
        <v/>
      </c>
      <c r="V459" s="316" t="str">
        <f t="shared" si="139"/>
        <v/>
      </c>
      <c r="W459" s="317" t="str">
        <f t="shared" si="141"/>
        <v/>
      </c>
      <c r="Z459" s="320"/>
      <c r="AA459" s="321"/>
      <c r="AC459" s="322" t="str">
        <f t="shared" si="151"/>
        <v/>
      </c>
      <c r="AD459" s="322" t="str">
        <f t="shared" si="152"/>
        <v/>
      </c>
      <c r="AM459" s="321"/>
    </row>
    <row r="460" spans="1:39" x14ac:dyDescent="0.25">
      <c r="A460" t="str">
        <f t="shared" si="147"/>
        <v/>
      </c>
      <c r="B460" t="str">
        <f t="shared" si="148"/>
        <v/>
      </c>
      <c r="C460" s="323" t="str">
        <f t="shared" si="134"/>
        <v/>
      </c>
      <c r="D460" s="323" t="str">
        <f t="shared" si="142"/>
        <v/>
      </c>
      <c r="E460" s="323"/>
      <c r="F460" s="312" t="str">
        <f t="shared" si="149"/>
        <v/>
      </c>
      <c r="G460" s="313" t="str">
        <f t="shared" si="143"/>
        <v/>
      </c>
      <c r="H460" s="314" t="str">
        <f t="shared" si="144"/>
        <v/>
      </c>
      <c r="I460" s="315" t="str">
        <f t="shared" si="136"/>
        <v/>
      </c>
      <c r="J460" s="316" t="str">
        <f t="shared" si="136"/>
        <v/>
      </c>
      <c r="K460" s="316" t="str">
        <f t="shared" si="136"/>
        <v/>
      </c>
      <c r="L460" s="317" t="str">
        <f t="shared" si="135"/>
        <v/>
      </c>
      <c r="M460" s="351"/>
      <c r="N460" s="318" t="str">
        <f t="shared" si="145"/>
        <v/>
      </c>
      <c r="O460" s="318" t="str">
        <f t="shared" si="146"/>
        <v/>
      </c>
      <c r="S460" s="314" t="str">
        <f t="shared" si="150"/>
        <v/>
      </c>
      <c r="T460" s="315" t="str">
        <f t="shared" si="137"/>
        <v/>
      </c>
      <c r="U460" s="316" t="str">
        <f t="shared" si="138"/>
        <v/>
      </c>
      <c r="V460" s="316" t="str">
        <f t="shared" si="139"/>
        <v/>
      </c>
      <c r="W460" s="317" t="str">
        <f t="shared" si="141"/>
        <v/>
      </c>
      <c r="Z460" s="320"/>
      <c r="AA460" s="321"/>
      <c r="AC460" s="322" t="str">
        <f t="shared" si="151"/>
        <v/>
      </c>
      <c r="AD460" s="322" t="str">
        <f t="shared" si="152"/>
        <v/>
      </c>
      <c r="AM460" s="321"/>
    </row>
    <row r="461" spans="1:39" x14ac:dyDescent="0.25">
      <c r="A461" t="str">
        <f t="shared" si="147"/>
        <v/>
      </c>
      <c r="B461" t="str">
        <f t="shared" si="148"/>
        <v/>
      </c>
      <c r="C461" s="323" t="str">
        <f t="shared" si="134"/>
        <v/>
      </c>
      <c r="D461" s="323" t="str">
        <f t="shared" si="142"/>
        <v/>
      </c>
      <c r="E461" s="323"/>
      <c r="F461" s="312" t="str">
        <f t="shared" si="149"/>
        <v/>
      </c>
      <c r="G461" s="313" t="str">
        <f t="shared" si="143"/>
        <v/>
      </c>
      <c r="H461" s="314" t="str">
        <f t="shared" si="144"/>
        <v/>
      </c>
      <c r="I461" s="315" t="str">
        <f t="shared" si="136"/>
        <v/>
      </c>
      <c r="J461" s="316" t="str">
        <f t="shared" si="136"/>
        <v/>
      </c>
      <c r="K461" s="316" t="str">
        <f t="shared" si="136"/>
        <v/>
      </c>
      <c r="L461" s="317" t="str">
        <f t="shared" si="135"/>
        <v/>
      </c>
      <c r="M461" s="351"/>
      <c r="N461" s="318" t="str">
        <f t="shared" si="145"/>
        <v/>
      </c>
      <c r="O461" s="318" t="str">
        <f t="shared" si="146"/>
        <v/>
      </c>
      <c r="S461" s="314" t="str">
        <f t="shared" si="150"/>
        <v/>
      </c>
      <c r="T461" s="315" t="str">
        <f t="shared" si="137"/>
        <v/>
      </c>
      <c r="U461" s="316" t="str">
        <f t="shared" si="138"/>
        <v/>
      </c>
      <c r="V461" s="316" t="str">
        <f t="shared" si="139"/>
        <v/>
      </c>
      <c r="W461" s="317" t="str">
        <f t="shared" si="141"/>
        <v/>
      </c>
      <c r="Z461" s="320"/>
      <c r="AA461" s="321"/>
      <c r="AC461" s="322" t="str">
        <f t="shared" si="151"/>
        <v/>
      </c>
      <c r="AD461" s="322" t="str">
        <f t="shared" si="152"/>
        <v/>
      </c>
      <c r="AM461" s="321"/>
    </row>
    <row r="462" spans="1:39" x14ac:dyDescent="0.25">
      <c r="A462" t="str">
        <f t="shared" si="147"/>
        <v/>
      </c>
      <c r="B462" t="str">
        <f t="shared" si="148"/>
        <v/>
      </c>
      <c r="C462" s="323" t="str">
        <f t="shared" si="134"/>
        <v/>
      </c>
      <c r="D462" s="323" t="str">
        <f t="shared" si="142"/>
        <v/>
      </c>
      <c r="E462" s="323"/>
      <c r="F462" s="312" t="str">
        <f t="shared" si="149"/>
        <v/>
      </c>
      <c r="G462" s="313" t="str">
        <f t="shared" si="143"/>
        <v/>
      </c>
      <c r="H462" s="314" t="str">
        <f t="shared" si="144"/>
        <v/>
      </c>
      <c r="I462" s="315" t="str">
        <f t="shared" si="136"/>
        <v/>
      </c>
      <c r="J462" s="316" t="str">
        <f t="shared" si="136"/>
        <v/>
      </c>
      <c r="K462" s="316" t="str">
        <f t="shared" si="136"/>
        <v/>
      </c>
      <c r="L462" s="317" t="str">
        <f t="shared" si="135"/>
        <v/>
      </c>
      <c r="M462" s="351"/>
      <c r="N462" s="318" t="str">
        <f t="shared" si="145"/>
        <v/>
      </c>
      <c r="O462" s="318" t="str">
        <f t="shared" si="146"/>
        <v/>
      </c>
      <c r="S462" s="314" t="str">
        <f t="shared" si="150"/>
        <v/>
      </c>
      <c r="T462" s="315" t="str">
        <f t="shared" si="137"/>
        <v/>
      </c>
      <c r="U462" s="316" t="str">
        <f t="shared" si="138"/>
        <v/>
      </c>
      <c r="V462" s="316" t="str">
        <f t="shared" si="139"/>
        <v/>
      </c>
      <c r="W462" s="317" t="str">
        <f t="shared" si="141"/>
        <v/>
      </c>
      <c r="Z462" s="320"/>
      <c r="AA462" s="321"/>
      <c r="AC462" s="322" t="str">
        <f t="shared" si="151"/>
        <v/>
      </c>
      <c r="AD462" s="322" t="str">
        <f t="shared" si="152"/>
        <v/>
      </c>
      <c r="AM462" s="321"/>
    </row>
    <row r="463" spans="1:39" x14ac:dyDescent="0.25">
      <c r="A463" t="str">
        <f t="shared" si="147"/>
        <v/>
      </c>
      <c r="B463" t="str">
        <f t="shared" si="148"/>
        <v/>
      </c>
      <c r="C463" s="323" t="str">
        <f t="shared" si="134"/>
        <v/>
      </c>
      <c r="D463" s="323" t="str">
        <f t="shared" si="142"/>
        <v/>
      </c>
      <c r="E463" s="323"/>
      <c r="F463" s="312" t="str">
        <f t="shared" si="149"/>
        <v/>
      </c>
      <c r="G463" s="313" t="str">
        <f t="shared" si="143"/>
        <v/>
      </c>
      <c r="H463" s="314" t="str">
        <f t="shared" si="144"/>
        <v/>
      </c>
      <c r="I463" s="315" t="str">
        <f t="shared" si="136"/>
        <v/>
      </c>
      <c r="J463" s="316" t="str">
        <f t="shared" si="136"/>
        <v/>
      </c>
      <c r="K463" s="316" t="str">
        <f t="shared" si="136"/>
        <v/>
      </c>
      <c r="L463" s="317" t="str">
        <f t="shared" si="135"/>
        <v/>
      </c>
      <c r="M463" s="351"/>
      <c r="N463" s="318" t="str">
        <f t="shared" si="145"/>
        <v/>
      </c>
      <c r="O463" s="318" t="str">
        <f t="shared" si="146"/>
        <v/>
      </c>
      <c r="S463" s="314" t="str">
        <f t="shared" si="150"/>
        <v/>
      </c>
      <c r="T463" s="315" t="str">
        <f t="shared" si="137"/>
        <v/>
      </c>
      <c r="U463" s="316" t="str">
        <f t="shared" si="138"/>
        <v/>
      </c>
      <c r="V463" s="316" t="str">
        <f t="shared" si="139"/>
        <v/>
      </c>
      <c r="W463" s="317" t="str">
        <f t="shared" si="141"/>
        <v/>
      </c>
      <c r="Z463" s="320"/>
      <c r="AA463" s="321"/>
      <c r="AC463" s="322" t="str">
        <f t="shared" si="151"/>
        <v/>
      </c>
      <c r="AD463" s="322" t="str">
        <f t="shared" si="152"/>
        <v/>
      </c>
      <c r="AM463" s="321"/>
    </row>
    <row r="464" spans="1:39" x14ac:dyDescent="0.25">
      <c r="A464" t="str">
        <f t="shared" si="147"/>
        <v/>
      </c>
      <c r="B464" t="str">
        <f t="shared" si="148"/>
        <v/>
      </c>
      <c r="C464" s="323" t="str">
        <f t="shared" si="134"/>
        <v/>
      </c>
      <c r="D464" s="323" t="str">
        <f t="shared" si="142"/>
        <v/>
      </c>
      <c r="E464" s="323"/>
      <c r="F464" s="312" t="str">
        <f t="shared" si="149"/>
        <v/>
      </c>
      <c r="G464" s="313" t="str">
        <f t="shared" si="143"/>
        <v/>
      </c>
      <c r="H464" s="314" t="str">
        <f t="shared" si="144"/>
        <v/>
      </c>
      <c r="I464" s="315" t="str">
        <f t="shared" si="136"/>
        <v/>
      </c>
      <c r="J464" s="316" t="str">
        <f t="shared" si="136"/>
        <v/>
      </c>
      <c r="K464" s="316" t="str">
        <f t="shared" si="136"/>
        <v/>
      </c>
      <c r="L464" s="317" t="str">
        <f t="shared" si="135"/>
        <v/>
      </c>
      <c r="M464" s="351"/>
      <c r="N464" s="318" t="str">
        <f t="shared" si="145"/>
        <v/>
      </c>
      <c r="O464" s="318" t="str">
        <f t="shared" si="146"/>
        <v/>
      </c>
      <c r="S464" s="314" t="str">
        <f t="shared" si="150"/>
        <v/>
      </c>
      <c r="T464" s="315" t="str">
        <f t="shared" si="137"/>
        <v/>
      </c>
      <c r="U464" s="316" t="str">
        <f t="shared" si="138"/>
        <v/>
      </c>
      <c r="V464" s="316" t="str">
        <f t="shared" si="139"/>
        <v/>
      </c>
      <c r="W464" s="317" t="str">
        <f t="shared" si="141"/>
        <v/>
      </c>
      <c r="Z464" s="320"/>
      <c r="AA464" s="321"/>
      <c r="AC464" s="322" t="str">
        <f t="shared" si="151"/>
        <v/>
      </c>
      <c r="AD464" s="322" t="str">
        <f t="shared" si="152"/>
        <v/>
      </c>
      <c r="AM464" s="321"/>
    </row>
    <row r="465" spans="1:39" x14ac:dyDescent="0.25">
      <c r="A465" t="str">
        <f t="shared" si="147"/>
        <v/>
      </c>
      <c r="B465" t="str">
        <f t="shared" si="148"/>
        <v/>
      </c>
      <c r="C465" s="323" t="str">
        <f t="shared" si="134"/>
        <v/>
      </c>
      <c r="D465" s="323" t="str">
        <f t="shared" si="142"/>
        <v/>
      </c>
      <c r="E465" s="323"/>
      <c r="F465" s="312" t="str">
        <f t="shared" si="149"/>
        <v/>
      </c>
      <c r="G465" s="313" t="str">
        <f t="shared" si="143"/>
        <v/>
      </c>
      <c r="H465" s="314" t="str">
        <f t="shared" si="144"/>
        <v/>
      </c>
      <c r="I465" s="315" t="str">
        <f t="shared" si="136"/>
        <v/>
      </c>
      <c r="J465" s="316" t="str">
        <f t="shared" si="136"/>
        <v/>
      </c>
      <c r="K465" s="316" t="str">
        <f t="shared" si="136"/>
        <v/>
      </c>
      <c r="L465" s="317" t="str">
        <f t="shared" si="135"/>
        <v/>
      </c>
      <c r="M465" s="351"/>
      <c r="N465" s="318" t="str">
        <f t="shared" si="145"/>
        <v/>
      </c>
      <c r="O465" s="318" t="str">
        <f t="shared" si="146"/>
        <v/>
      </c>
      <c r="S465" s="314" t="str">
        <f t="shared" si="150"/>
        <v/>
      </c>
      <c r="T465" s="315" t="str">
        <f t="shared" si="137"/>
        <v/>
      </c>
      <c r="U465" s="316" t="str">
        <f t="shared" si="138"/>
        <v/>
      </c>
      <c r="V465" s="316" t="str">
        <f t="shared" si="139"/>
        <v/>
      </c>
      <c r="W465" s="317" t="str">
        <f t="shared" si="141"/>
        <v/>
      </c>
      <c r="Z465" s="320"/>
      <c r="AA465" s="321"/>
      <c r="AC465" s="322" t="str">
        <f t="shared" si="151"/>
        <v/>
      </c>
      <c r="AD465" s="322" t="str">
        <f t="shared" si="152"/>
        <v/>
      </c>
      <c r="AM465" s="321"/>
    </row>
    <row r="466" spans="1:39" x14ac:dyDescent="0.25">
      <c r="A466" t="str">
        <f t="shared" si="147"/>
        <v/>
      </c>
      <c r="B466" t="str">
        <f t="shared" si="148"/>
        <v/>
      </c>
      <c r="C466" s="323" t="str">
        <f t="shared" ref="C466:C529" si="153">IFERROR(IF(C465-$R$3&gt;=0,C465-$R$3,""),"")</f>
        <v/>
      </c>
      <c r="D466" s="323" t="str">
        <f t="shared" si="142"/>
        <v/>
      </c>
      <c r="E466" s="323"/>
      <c r="F466" s="312" t="str">
        <f t="shared" si="149"/>
        <v/>
      </c>
      <c r="G466" s="313" t="str">
        <f t="shared" si="143"/>
        <v/>
      </c>
      <c r="H466" s="314" t="str">
        <f t="shared" si="144"/>
        <v/>
      </c>
      <c r="I466" s="315" t="str">
        <f t="shared" si="136"/>
        <v/>
      </c>
      <c r="J466" s="316" t="str">
        <f t="shared" si="136"/>
        <v/>
      </c>
      <c r="K466" s="316" t="str">
        <f t="shared" si="136"/>
        <v/>
      </c>
      <c r="L466" s="317" t="str">
        <f t="shared" si="135"/>
        <v/>
      </c>
      <c r="M466" s="351"/>
      <c r="N466" s="318" t="str">
        <f t="shared" si="145"/>
        <v/>
      </c>
      <c r="O466" s="318" t="str">
        <f t="shared" si="146"/>
        <v/>
      </c>
      <c r="S466" s="314" t="str">
        <f t="shared" si="150"/>
        <v/>
      </c>
      <c r="T466" s="315" t="str">
        <f t="shared" si="137"/>
        <v/>
      </c>
      <c r="U466" s="316" t="str">
        <f t="shared" si="138"/>
        <v/>
      </c>
      <c r="V466" s="316" t="str">
        <f t="shared" si="139"/>
        <v/>
      </c>
      <c r="W466" s="317" t="str">
        <f t="shared" si="141"/>
        <v/>
      </c>
      <c r="Z466" s="320"/>
      <c r="AA466" s="321"/>
      <c r="AC466" s="322" t="str">
        <f t="shared" si="151"/>
        <v/>
      </c>
      <c r="AD466" s="322" t="str">
        <f t="shared" si="152"/>
        <v/>
      </c>
      <c r="AM466" s="321"/>
    </row>
    <row r="467" spans="1:39" x14ac:dyDescent="0.25">
      <c r="A467" t="str">
        <f t="shared" si="147"/>
        <v/>
      </c>
      <c r="B467" t="str">
        <f t="shared" si="148"/>
        <v/>
      </c>
      <c r="C467" s="323" t="str">
        <f t="shared" si="153"/>
        <v/>
      </c>
      <c r="D467" s="323" t="str">
        <f t="shared" si="142"/>
        <v/>
      </c>
      <c r="E467" s="323"/>
      <c r="F467" s="312" t="str">
        <f t="shared" si="149"/>
        <v/>
      </c>
      <c r="G467" s="313" t="str">
        <f t="shared" si="143"/>
        <v/>
      </c>
      <c r="H467" s="314" t="str">
        <f t="shared" si="144"/>
        <v/>
      </c>
      <c r="I467" s="315" t="str">
        <f t="shared" si="136"/>
        <v/>
      </c>
      <c r="J467" s="316" t="str">
        <f t="shared" si="136"/>
        <v/>
      </c>
      <c r="K467" s="316" t="str">
        <f t="shared" si="136"/>
        <v/>
      </c>
      <c r="L467" s="317" t="str">
        <f t="shared" si="135"/>
        <v/>
      </c>
      <c r="M467" s="351"/>
      <c r="N467" s="318" t="str">
        <f t="shared" si="145"/>
        <v/>
      </c>
      <c r="O467" s="318" t="str">
        <f t="shared" si="146"/>
        <v/>
      </c>
      <c r="S467" s="314" t="str">
        <f t="shared" si="150"/>
        <v/>
      </c>
      <c r="T467" s="315" t="str">
        <f t="shared" si="137"/>
        <v/>
      </c>
      <c r="U467" s="316" t="str">
        <f t="shared" si="138"/>
        <v/>
      </c>
      <c r="V467" s="316" t="str">
        <f t="shared" si="139"/>
        <v/>
      </c>
      <c r="W467" s="317" t="str">
        <f t="shared" si="141"/>
        <v/>
      </c>
      <c r="Z467" s="320"/>
      <c r="AA467" s="321"/>
      <c r="AC467" s="322" t="str">
        <f t="shared" si="151"/>
        <v/>
      </c>
      <c r="AD467" s="322" t="str">
        <f t="shared" si="152"/>
        <v/>
      </c>
      <c r="AM467" s="321"/>
    </row>
    <row r="468" spans="1:39" x14ac:dyDescent="0.25">
      <c r="A468" t="str">
        <f t="shared" si="147"/>
        <v/>
      </c>
      <c r="B468" t="str">
        <f t="shared" si="148"/>
        <v/>
      </c>
      <c r="C468" s="323" t="str">
        <f t="shared" si="153"/>
        <v/>
      </c>
      <c r="D468" s="323" t="str">
        <f t="shared" si="142"/>
        <v/>
      </c>
      <c r="E468" s="323"/>
      <c r="F468" s="312" t="str">
        <f t="shared" si="149"/>
        <v/>
      </c>
      <c r="G468" s="313" t="str">
        <f t="shared" si="143"/>
        <v/>
      </c>
      <c r="H468" s="314" t="str">
        <f t="shared" si="144"/>
        <v/>
      </c>
      <c r="I468" s="315" t="str">
        <f t="shared" si="136"/>
        <v/>
      </c>
      <c r="J468" s="316" t="str">
        <f t="shared" si="136"/>
        <v/>
      </c>
      <c r="K468" s="316" t="str">
        <f t="shared" si="136"/>
        <v/>
      </c>
      <c r="L468" s="317" t="str">
        <f t="shared" si="135"/>
        <v/>
      </c>
      <c r="M468" s="351"/>
      <c r="N468" s="318" t="str">
        <f t="shared" si="145"/>
        <v/>
      </c>
      <c r="O468" s="318" t="str">
        <f t="shared" si="146"/>
        <v/>
      </c>
      <c r="S468" s="314" t="str">
        <f t="shared" si="150"/>
        <v/>
      </c>
      <c r="T468" s="315" t="str">
        <f t="shared" si="137"/>
        <v/>
      </c>
      <c r="U468" s="316" t="str">
        <f t="shared" si="138"/>
        <v/>
      </c>
      <c r="V468" s="316" t="str">
        <f t="shared" si="139"/>
        <v/>
      </c>
      <c r="W468" s="317" t="str">
        <f t="shared" si="141"/>
        <v/>
      </c>
      <c r="Z468" s="320"/>
      <c r="AA468" s="321"/>
      <c r="AC468" s="322" t="str">
        <f t="shared" si="151"/>
        <v/>
      </c>
      <c r="AD468" s="322" t="str">
        <f t="shared" si="152"/>
        <v/>
      </c>
      <c r="AM468" s="321"/>
    </row>
    <row r="469" spans="1:39" x14ac:dyDescent="0.25">
      <c r="A469" t="str">
        <f t="shared" si="147"/>
        <v/>
      </c>
      <c r="B469" t="str">
        <f t="shared" si="148"/>
        <v/>
      </c>
      <c r="C469" s="323" t="str">
        <f t="shared" si="153"/>
        <v/>
      </c>
      <c r="D469" s="323" t="str">
        <f t="shared" si="142"/>
        <v/>
      </c>
      <c r="E469" s="323"/>
      <c r="F469" s="312" t="str">
        <f t="shared" si="149"/>
        <v/>
      </c>
      <c r="G469" s="313" t="str">
        <f t="shared" si="143"/>
        <v/>
      </c>
      <c r="H469" s="314" t="str">
        <f t="shared" si="144"/>
        <v/>
      </c>
      <c r="I469" s="315" t="str">
        <f t="shared" si="136"/>
        <v/>
      </c>
      <c r="J469" s="316" t="str">
        <f t="shared" si="136"/>
        <v/>
      </c>
      <c r="K469" s="316" t="str">
        <f t="shared" si="136"/>
        <v/>
      </c>
      <c r="L469" s="317" t="str">
        <f t="shared" si="135"/>
        <v/>
      </c>
      <c r="M469" s="351"/>
      <c r="N469" s="318" t="str">
        <f t="shared" si="145"/>
        <v/>
      </c>
      <c r="O469" s="318" t="str">
        <f t="shared" si="146"/>
        <v/>
      </c>
      <c r="S469" s="314" t="str">
        <f t="shared" si="150"/>
        <v/>
      </c>
      <c r="T469" s="315" t="str">
        <f t="shared" si="137"/>
        <v/>
      </c>
      <c r="U469" s="316" t="str">
        <f t="shared" si="138"/>
        <v/>
      </c>
      <c r="V469" s="316" t="str">
        <f t="shared" si="139"/>
        <v/>
      </c>
      <c r="W469" s="317" t="str">
        <f t="shared" ref="W469:W532" si="154">IFERROR(IF($G469="Nil","Nil",IF(MROUND($G469*L$5,0.5)&lt;=$G469*L$5,MROUND($G469*L$5,0.5),MROUND($G469*L$5,0.5)-0.5)),"")</f>
        <v/>
      </c>
      <c r="Z469" s="320"/>
      <c r="AA469" s="321"/>
      <c r="AC469" s="322" t="str">
        <f t="shared" si="151"/>
        <v/>
      </c>
      <c r="AD469" s="322" t="str">
        <f t="shared" si="152"/>
        <v/>
      </c>
      <c r="AM469" s="321"/>
    </row>
    <row r="470" spans="1:39" x14ac:dyDescent="0.25">
      <c r="A470" t="str">
        <f t="shared" si="147"/>
        <v/>
      </c>
      <c r="B470" t="str">
        <f t="shared" si="148"/>
        <v/>
      </c>
      <c r="C470" s="323" t="str">
        <f t="shared" si="153"/>
        <v/>
      </c>
      <c r="D470" s="323" t="str">
        <f t="shared" si="142"/>
        <v/>
      </c>
      <c r="E470" s="323"/>
      <c r="F470" s="312" t="str">
        <f t="shared" si="149"/>
        <v/>
      </c>
      <c r="G470" s="313" t="str">
        <f t="shared" si="143"/>
        <v/>
      </c>
      <c r="H470" s="314" t="str">
        <f t="shared" si="144"/>
        <v/>
      </c>
      <c r="I470" s="315" t="str">
        <f t="shared" si="136"/>
        <v/>
      </c>
      <c r="J470" s="316" t="str">
        <f t="shared" si="136"/>
        <v/>
      </c>
      <c r="K470" s="316" t="str">
        <f t="shared" si="136"/>
        <v/>
      </c>
      <c r="L470" s="317" t="str">
        <f t="shared" si="136"/>
        <v/>
      </c>
      <c r="M470" s="351"/>
      <c r="N470" s="318" t="str">
        <f t="shared" si="145"/>
        <v/>
      </c>
      <c r="O470" s="318" t="str">
        <f t="shared" si="146"/>
        <v/>
      </c>
      <c r="S470" s="314" t="str">
        <f t="shared" si="150"/>
        <v/>
      </c>
      <c r="T470" s="315" t="str">
        <f t="shared" si="137"/>
        <v/>
      </c>
      <c r="U470" s="316" t="str">
        <f t="shared" si="138"/>
        <v/>
      </c>
      <c r="V470" s="316" t="str">
        <f t="shared" si="139"/>
        <v/>
      </c>
      <c r="W470" s="317" t="str">
        <f t="shared" si="154"/>
        <v/>
      </c>
      <c r="Z470" s="320"/>
      <c r="AA470" s="321"/>
      <c r="AC470" s="322" t="str">
        <f t="shared" si="151"/>
        <v/>
      </c>
      <c r="AD470" s="322" t="str">
        <f t="shared" si="152"/>
        <v/>
      </c>
      <c r="AM470" s="321"/>
    </row>
    <row r="471" spans="1:39" x14ac:dyDescent="0.25">
      <c r="A471" t="str">
        <f t="shared" si="147"/>
        <v/>
      </c>
      <c r="B471" t="str">
        <f t="shared" si="148"/>
        <v/>
      </c>
      <c r="C471" s="323" t="str">
        <f t="shared" si="153"/>
        <v/>
      </c>
      <c r="D471" s="323" t="str">
        <f t="shared" si="142"/>
        <v/>
      </c>
      <c r="E471" s="323"/>
      <c r="F471" s="312" t="str">
        <f t="shared" si="149"/>
        <v/>
      </c>
      <c r="G471" s="313" t="str">
        <f t="shared" si="143"/>
        <v/>
      </c>
      <c r="H471" s="314" t="str">
        <f t="shared" si="144"/>
        <v/>
      </c>
      <c r="I471" s="315" t="str">
        <f t="shared" ref="I471:L534" si="155">IFERROR(IF(T471="Nil","Nil",TEXT(T471,IF(T471=ROUND(T471,0),"€###","€###.00"))),"")</f>
        <v/>
      </c>
      <c r="J471" s="316" t="str">
        <f t="shared" si="155"/>
        <v/>
      </c>
      <c r="K471" s="316" t="str">
        <f t="shared" si="155"/>
        <v/>
      </c>
      <c r="L471" s="317" t="str">
        <f t="shared" si="155"/>
        <v/>
      </c>
      <c r="M471" s="351"/>
      <c r="N471" s="318" t="str">
        <f t="shared" si="145"/>
        <v/>
      </c>
      <c r="O471" s="318" t="str">
        <f t="shared" si="146"/>
        <v/>
      </c>
      <c r="S471" s="314" t="str">
        <f t="shared" si="150"/>
        <v/>
      </c>
      <c r="T471" s="315" t="str">
        <f t="shared" ref="T471:T534" si="156">IFERROR(IF($G471="Nil","Nil",IF(MROUND($G471*I$5,0.5)&lt;=$G471*I$5,MROUND($G471*I$5,0.5),MROUND($G471*I$5,0.5)-0.5)),"")</f>
        <v/>
      </c>
      <c r="U471" s="316" t="str">
        <f t="shared" ref="U471:U534" si="157">IFERROR(IF($G471="Nil","Nil",IF(MROUND($G471*J$5,0.5)&lt;=$G471*J$5,MROUND($G471*J$5,0.5),MROUND($G471*J$5,0.5)-0.5)),"")</f>
        <v/>
      </c>
      <c r="V471" s="316" t="str">
        <f t="shared" ref="V471:V534" si="158">IFERROR(IF($G471="Nil","Nil",IF(MROUND($G471*K$5,0.5)&lt;=$G471*K$5,MROUND($G471*K$5,0.5),MROUND($G471*K$5,0.5)-0.5)),"")</f>
        <v/>
      </c>
      <c r="W471" s="317" t="str">
        <f t="shared" si="154"/>
        <v/>
      </c>
      <c r="Z471" s="320"/>
      <c r="AA471" s="321"/>
      <c r="AC471" s="322" t="str">
        <f t="shared" si="151"/>
        <v/>
      </c>
      <c r="AD471" s="322" t="str">
        <f t="shared" si="152"/>
        <v/>
      </c>
      <c r="AM471" s="321"/>
    </row>
    <row r="472" spans="1:39" x14ac:dyDescent="0.25">
      <c r="A472" t="str">
        <f t="shared" si="147"/>
        <v/>
      </c>
      <c r="B472" t="str">
        <f t="shared" si="148"/>
        <v/>
      </c>
      <c r="C472" s="323" t="str">
        <f t="shared" si="153"/>
        <v/>
      </c>
      <c r="D472" s="323" t="str">
        <f t="shared" si="142"/>
        <v/>
      </c>
      <c r="E472" s="323"/>
      <c r="F472" s="312" t="str">
        <f t="shared" si="149"/>
        <v/>
      </c>
      <c r="G472" s="313" t="str">
        <f t="shared" si="143"/>
        <v/>
      </c>
      <c r="H472" s="314" t="str">
        <f t="shared" si="144"/>
        <v/>
      </c>
      <c r="I472" s="315" t="str">
        <f t="shared" si="155"/>
        <v/>
      </c>
      <c r="J472" s="316" t="str">
        <f t="shared" si="155"/>
        <v/>
      </c>
      <c r="K472" s="316" t="str">
        <f t="shared" si="155"/>
        <v/>
      </c>
      <c r="L472" s="317" t="str">
        <f t="shared" si="155"/>
        <v/>
      </c>
      <c r="M472" s="351"/>
      <c r="N472" s="318" t="str">
        <f t="shared" si="145"/>
        <v/>
      </c>
      <c r="O472" s="318" t="str">
        <f t="shared" si="146"/>
        <v/>
      </c>
      <c r="S472" s="314" t="str">
        <f t="shared" si="150"/>
        <v/>
      </c>
      <c r="T472" s="315" t="str">
        <f t="shared" si="156"/>
        <v/>
      </c>
      <c r="U472" s="316" t="str">
        <f t="shared" si="157"/>
        <v/>
      </c>
      <c r="V472" s="316" t="str">
        <f t="shared" si="158"/>
        <v/>
      </c>
      <c r="W472" s="317" t="str">
        <f t="shared" si="154"/>
        <v/>
      </c>
      <c r="Z472" s="320"/>
      <c r="AA472" s="321"/>
      <c r="AC472" s="322" t="str">
        <f t="shared" si="151"/>
        <v/>
      </c>
      <c r="AD472" s="322" t="str">
        <f t="shared" si="152"/>
        <v/>
      </c>
      <c r="AM472" s="321"/>
    </row>
    <row r="473" spans="1:39" x14ac:dyDescent="0.25">
      <c r="A473" t="str">
        <f t="shared" si="147"/>
        <v/>
      </c>
      <c r="B473" t="str">
        <f t="shared" si="148"/>
        <v/>
      </c>
      <c r="C473" s="323" t="str">
        <f t="shared" si="153"/>
        <v/>
      </c>
      <c r="D473" s="323" t="str">
        <f t="shared" si="142"/>
        <v/>
      </c>
      <c r="E473" s="323"/>
      <c r="F473" s="312" t="str">
        <f t="shared" si="149"/>
        <v/>
      </c>
      <c r="G473" s="313" t="str">
        <f t="shared" si="143"/>
        <v/>
      </c>
      <c r="H473" s="314" t="str">
        <f t="shared" si="144"/>
        <v/>
      </c>
      <c r="I473" s="315" t="str">
        <f t="shared" si="155"/>
        <v/>
      </c>
      <c r="J473" s="316" t="str">
        <f t="shared" si="155"/>
        <v/>
      </c>
      <c r="K473" s="316" t="str">
        <f t="shared" si="155"/>
        <v/>
      </c>
      <c r="L473" s="317" t="str">
        <f t="shared" si="155"/>
        <v/>
      </c>
      <c r="M473" s="351"/>
      <c r="N473" s="318" t="str">
        <f t="shared" si="145"/>
        <v/>
      </c>
      <c r="O473" s="318" t="str">
        <f t="shared" si="146"/>
        <v/>
      </c>
      <c r="S473" s="314" t="str">
        <f t="shared" si="150"/>
        <v/>
      </c>
      <c r="T473" s="315" t="str">
        <f t="shared" si="156"/>
        <v/>
      </c>
      <c r="U473" s="316" t="str">
        <f t="shared" si="157"/>
        <v/>
      </c>
      <c r="V473" s="316" t="str">
        <f t="shared" si="158"/>
        <v/>
      </c>
      <c r="W473" s="317" t="str">
        <f t="shared" si="154"/>
        <v/>
      </c>
      <c r="Z473" s="320"/>
      <c r="AA473" s="321"/>
      <c r="AC473" s="322" t="str">
        <f t="shared" si="151"/>
        <v/>
      </c>
      <c r="AD473" s="322" t="str">
        <f t="shared" si="152"/>
        <v/>
      </c>
      <c r="AM473" s="321"/>
    </row>
    <row r="474" spans="1:39" x14ac:dyDescent="0.25">
      <c r="A474" t="str">
        <f t="shared" si="147"/>
        <v/>
      </c>
      <c r="B474" t="str">
        <f t="shared" si="148"/>
        <v/>
      </c>
      <c r="C474" s="323" t="str">
        <f t="shared" si="153"/>
        <v/>
      </c>
      <c r="D474" s="323" t="str">
        <f t="shared" si="142"/>
        <v/>
      </c>
      <c r="E474" s="323"/>
      <c r="F474" s="312" t="str">
        <f t="shared" si="149"/>
        <v/>
      </c>
      <c r="G474" s="313" t="str">
        <f t="shared" si="143"/>
        <v/>
      </c>
      <c r="H474" s="314" t="str">
        <f t="shared" si="144"/>
        <v/>
      </c>
      <c r="I474" s="315" t="str">
        <f t="shared" si="155"/>
        <v/>
      </c>
      <c r="J474" s="316" t="str">
        <f t="shared" si="155"/>
        <v/>
      </c>
      <c r="K474" s="316" t="str">
        <f t="shared" si="155"/>
        <v/>
      </c>
      <c r="L474" s="317" t="str">
        <f t="shared" si="155"/>
        <v/>
      </c>
      <c r="M474" s="351"/>
      <c r="N474" s="318" t="str">
        <f t="shared" si="145"/>
        <v/>
      </c>
      <c r="O474" s="318" t="str">
        <f t="shared" si="146"/>
        <v/>
      </c>
      <c r="S474" s="314" t="str">
        <f t="shared" si="150"/>
        <v/>
      </c>
      <c r="T474" s="315" t="str">
        <f t="shared" si="156"/>
        <v/>
      </c>
      <c r="U474" s="316" t="str">
        <f t="shared" si="157"/>
        <v/>
      </c>
      <c r="V474" s="316" t="str">
        <f t="shared" si="158"/>
        <v/>
      </c>
      <c r="W474" s="317" t="str">
        <f t="shared" si="154"/>
        <v/>
      </c>
      <c r="Z474" s="320"/>
      <c r="AA474" s="321"/>
      <c r="AC474" s="322" t="str">
        <f t="shared" si="151"/>
        <v/>
      </c>
      <c r="AD474" s="322" t="str">
        <f t="shared" si="152"/>
        <v/>
      </c>
      <c r="AM474" s="321"/>
    </row>
    <row r="475" spans="1:39" x14ac:dyDescent="0.25">
      <c r="A475" t="str">
        <f t="shared" si="147"/>
        <v/>
      </c>
      <c r="B475" t="str">
        <f t="shared" si="148"/>
        <v/>
      </c>
      <c r="C475" s="323" t="str">
        <f t="shared" si="153"/>
        <v/>
      </c>
      <c r="D475" s="323" t="str">
        <f t="shared" si="142"/>
        <v/>
      </c>
      <c r="E475" s="323"/>
      <c r="F475" s="312" t="str">
        <f t="shared" si="149"/>
        <v/>
      </c>
      <c r="G475" s="313" t="str">
        <f t="shared" si="143"/>
        <v/>
      </c>
      <c r="H475" s="314" t="str">
        <f t="shared" si="144"/>
        <v/>
      </c>
      <c r="I475" s="315" t="str">
        <f t="shared" si="155"/>
        <v/>
      </c>
      <c r="J475" s="316" t="str">
        <f t="shared" si="155"/>
        <v/>
      </c>
      <c r="K475" s="316" t="str">
        <f t="shared" si="155"/>
        <v/>
      </c>
      <c r="L475" s="317" t="str">
        <f t="shared" si="155"/>
        <v/>
      </c>
      <c r="M475" s="351"/>
      <c r="N475" s="318" t="str">
        <f t="shared" si="145"/>
        <v/>
      </c>
      <c r="O475" s="318" t="str">
        <f t="shared" si="146"/>
        <v/>
      </c>
      <c r="S475" s="314" t="str">
        <f t="shared" si="150"/>
        <v/>
      </c>
      <c r="T475" s="315" t="str">
        <f t="shared" si="156"/>
        <v/>
      </c>
      <c r="U475" s="316" t="str">
        <f t="shared" si="157"/>
        <v/>
      </c>
      <c r="V475" s="316" t="str">
        <f t="shared" si="158"/>
        <v/>
      </c>
      <c r="W475" s="317" t="str">
        <f t="shared" si="154"/>
        <v/>
      </c>
      <c r="Z475" s="320"/>
      <c r="AA475" s="321"/>
      <c r="AC475" s="322" t="str">
        <f t="shared" si="151"/>
        <v/>
      </c>
      <c r="AD475" s="322" t="str">
        <f t="shared" si="152"/>
        <v/>
      </c>
      <c r="AM475" s="321"/>
    </row>
    <row r="476" spans="1:39" x14ac:dyDescent="0.25">
      <c r="A476" t="str">
        <f t="shared" si="147"/>
        <v/>
      </c>
      <c r="B476" t="str">
        <f t="shared" si="148"/>
        <v/>
      </c>
      <c r="C476" s="323" t="str">
        <f t="shared" si="153"/>
        <v/>
      </c>
      <c r="D476" s="323" t="str">
        <f t="shared" si="142"/>
        <v/>
      </c>
      <c r="E476" s="323"/>
      <c r="F476" s="312" t="str">
        <f t="shared" si="149"/>
        <v/>
      </c>
      <c r="G476" s="313" t="str">
        <f t="shared" si="143"/>
        <v/>
      </c>
      <c r="H476" s="314" t="str">
        <f t="shared" si="144"/>
        <v/>
      </c>
      <c r="I476" s="315" t="str">
        <f t="shared" si="155"/>
        <v/>
      </c>
      <c r="J476" s="316" t="str">
        <f t="shared" si="155"/>
        <v/>
      </c>
      <c r="K476" s="316" t="str">
        <f t="shared" si="155"/>
        <v/>
      </c>
      <c r="L476" s="317" t="str">
        <f t="shared" si="155"/>
        <v/>
      </c>
      <c r="M476" s="351"/>
      <c r="N476" s="318" t="str">
        <f t="shared" si="145"/>
        <v/>
      </c>
      <c r="O476" s="318" t="str">
        <f t="shared" si="146"/>
        <v/>
      </c>
      <c r="S476" s="314" t="str">
        <f t="shared" si="150"/>
        <v/>
      </c>
      <c r="T476" s="315" t="str">
        <f t="shared" si="156"/>
        <v/>
      </c>
      <c r="U476" s="316" t="str">
        <f t="shared" si="157"/>
        <v/>
      </c>
      <c r="V476" s="316" t="str">
        <f t="shared" si="158"/>
        <v/>
      </c>
      <c r="W476" s="317" t="str">
        <f t="shared" si="154"/>
        <v/>
      </c>
      <c r="Z476" s="320"/>
      <c r="AA476" s="321"/>
      <c r="AC476" s="322" t="str">
        <f t="shared" si="151"/>
        <v/>
      </c>
      <c r="AD476" s="322" t="str">
        <f t="shared" si="152"/>
        <v/>
      </c>
      <c r="AM476" s="321"/>
    </row>
    <row r="477" spans="1:39" x14ac:dyDescent="0.25">
      <c r="A477" t="str">
        <f t="shared" si="147"/>
        <v/>
      </c>
      <c r="B477" t="str">
        <f t="shared" si="148"/>
        <v/>
      </c>
      <c r="C477" s="323" t="str">
        <f t="shared" si="153"/>
        <v/>
      </c>
      <c r="D477" s="323" t="str">
        <f t="shared" si="142"/>
        <v/>
      </c>
      <c r="E477" s="323"/>
      <c r="F477" s="312" t="str">
        <f t="shared" si="149"/>
        <v/>
      </c>
      <c r="G477" s="313" t="str">
        <f t="shared" si="143"/>
        <v/>
      </c>
      <c r="H477" s="314" t="str">
        <f t="shared" si="144"/>
        <v/>
      </c>
      <c r="I477" s="315" t="str">
        <f t="shared" si="155"/>
        <v/>
      </c>
      <c r="J477" s="316" t="str">
        <f t="shared" si="155"/>
        <v/>
      </c>
      <c r="K477" s="316" t="str">
        <f t="shared" si="155"/>
        <v/>
      </c>
      <c r="L477" s="317" t="str">
        <f t="shared" si="155"/>
        <v/>
      </c>
      <c r="M477" s="351"/>
      <c r="N477" s="318" t="str">
        <f t="shared" si="145"/>
        <v/>
      </c>
      <c r="O477" s="318" t="str">
        <f t="shared" si="146"/>
        <v/>
      </c>
      <c r="S477" s="314" t="str">
        <f t="shared" si="150"/>
        <v/>
      </c>
      <c r="T477" s="315" t="str">
        <f t="shared" si="156"/>
        <v/>
      </c>
      <c r="U477" s="316" t="str">
        <f t="shared" si="157"/>
        <v/>
      </c>
      <c r="V477" s="316" t="str">
        <f t="shared" si="158"/>
        <v/>
      </c>
      <c r="W477" s="317" t="str">
        <f t="shared" si="154"/>
        <v/>
      </c>
      <c r="Z477" s="320"/>
      <c r="AA477" s="321"/>
      <c r="AC477" s="322" t="str">
        <f t="shared" si="151"/>
        <v/>
      </c>
      <c r="AD477" s="322" t="str">
        <f t="shared" si="152"/>
        <v/>
      </c>
      <c r="AM477" s="321"/>
    </row>
    <row r="478" spans="1:39" x14ac:dyDescent="0.25">
      <c r="A478" t="str">
        <f t="shared" si="147"/>
        <v/>
      </c>
      <c r="B478" t="str">
        <f t="shared" si="148"/>
        <v/>
      </c>
      <c r="C478" s="323" t="str">
        <f t="shared" si="153"/>
        <v/>
      </c>
      <c r="D478" s="323" t="str">
        <f t="shared" si="142"/>
        <v/>
      </c>
      <c r="E478" s="323"/>
      <c r="F478" s="312" t="str">
        <f t="shared" si="149"/>
        <v/>
      </c>
      <c r="G478" s="313" t="str">
        <f t="shared" si="143"/>
        <v/>
      </c>
      <c r="H478" s="314" t="str">
        <f t="shared" si="144"/>
        <v/>
      </c>
      <c r="I478" s="315" t="str">
        <f t="shared" si="155"/>
        <v/>
      </c>
      <c r="J478" s="316" t="str">
        <f t="shared" si="155"/>
        <v/>
      </c>
      <c r="K478" s="316" t="str">
        <f t="shared" si="155"/>
        <v/>
      </c>
      <c r="L478" s="317" t="str">
        <f t="shared" si="155"/>
        <v/>
      </c>
      <c r="M478" s="351"/>
      <c r="N478" s="318" t="str">
        <f t="shared" si="145"/>
        <v/>
      </c>
      <c r="O478" s="318" t="str">
        <f t="shared" si="146"/>
        <v/>
      </c>
      <c r="S478" s="314" t="str">
        <f t="shared" si="150"/>
        <v/>
      </c>
      <c r="T478" s="315" t="str">
        <f t="shared" si="156"/>
        <v/>
      </c>
      <c r="U478" s="316" t="str">
        <f t="shared" si="157"/>
        <v/>
      </c>
      <c r="V478" s="316" t="str">
        <f t="shared" si="158"/>
        <v/>
      </c>
      <c r="W478" s="317" t="str">
        <f t="shared" si="154"/>
        <v/>
      </c>
      <c r="Z478" s="320"/>
      <c r="AA478" s="321"/>
      <c r="AC478" s="322" t="str">
        <f t="shared" si="151"/>
        <v/>
      </c>
      <c r="AD478" s="322" t="str">
        <f t="shared" si="152"/>
        <v/>
      </c>
      <c r="AM478" s="321"/>
    </row>
    <row r="479" spans="1:39" x14ac:dyDescent="0.25">
      <c r="A479" t="str">
        <f t="shared" si="147"/>
        <v/>
      </c>
      <c r="B479" t="str">
        <f t="shared" si="148"/>
        <v/>
      </c>
      <c r="C479" s="323" t="str">
        <f t="shared" si="153"/>
        <v/>
      </c>
      <c r="D479" s="323" t="str">
        <f t="shared" si="142"/>
        <v/>
      </c>
      <c r="E479" s="323"/>
      <c r="F479" s="312" t="str">
        <f t="shared" si="149"/>
        <v/>
      </c>
      <c r="G479" s="313" t="str">
        <f t="shared" si="143"/>
        <v/>
      </c>
      <c r="H479" s="314" t="str">
        <f t="shared" si="144"/>
        <v/>
      </c>
      <c r="I479" s="315" t="str">
        <f t="shared" si="155"/>
        <v/>
      </c>
      <c r="J479" s="316" t="str">
        <f t="shared" si="155"/>
        <v/>
      </c>
      <c r="K479" s="316" t="str">
        <f t="shared" si="155"/>
        <v/>
      </c>
      <c r="L479" s="317" t="str">
        <f t="shared" si="155"/>
        <v/>
      </c>
      <c r="M479" s="351"/>
      <c r="N479" s="318" t="str">
        <f t="shared" si="145"/>
        <v/>
      </c>
      <c r="O479" s="318" t="str">
        <f t="shared" si="146"/>
        <v/>
      </c>
      <c r="S479" s="314" t="str">
        <f t="shared" si="150"/>
        <v/>
      </c>
      <c r="T479" s="315" t="str">
        <f t="shared" si="156"/>
        <v/>
      </c>
      <c r="U479" s="316" t="str">
        <f t="shared" si="157"/>
        <v/>
      </c>
      <c r="V479" s="316" t="str">
        <f t="shared" si="158"/>
        <v/>
      </c>
      <c r="W479" s="317" t="str">
        <f t="shared" si="154"/>
        <v/>
      </c>
      <c r="Z479" s="320"/>
      <c r="AA479" s="321"/>
      <c r="AC479" s="322" t="str">
        <f t="shared" si="151"/>
        <v/>
      </c>
      <c r="AD479" s="322" t="str">
        <f t="shared" si="152"/>
        <v/>
      </c>
      <c r="AM479" s="321"/>
    </row>
    <row r="480" spans="1:39" x14ac:dyDescent="0.25">
      <c r="A480" t="str">
        <f t="shared" si="147"/>
        <v/>
      </c>
      <c r="B480" t="str">
        <f t="shared" si="148"/>
        <v/>
      </c>
      <c r="C480" s="323" t="str">
        <f t="shared" si="153"/>
        <v/>
      </c>
      <c r="D480" s="323" t="str">
        <f t="shared" si="142"/>
        <v/>
      </c>
      <c r="E480" s="323"/>
      <c r="F480" s="312" t="str">
        <f t="shared" si="149"/>
        <v/>
      </c>
      <c r="G480" s="313" t="str">
        <f t="shared" si="143"/>
        <v/>
      </c>
      <c r="H480" s="314" t="str">
        <f t="shared" si="144"/>
        <v/>
      </c>
      <c r="I480" s="315" t="str">
        <f t="shared" si="155"/>
        <v/>
      </c>
      <c r="J480" s="316" t="str">
        <f t="shared" si="155"/>
        <v/>
      </c>
      <c r="K480" s="316" t="str">
        <f t="shared" si="155"/>
        <v/>
      </c>
      <c r="L480" s="317" t="str">
        <f t="shared" si="155"/>
        <v/>
      </c>
      <c r="M480" s="351"/>
      <c r="N480" s="318" t="str">
        <f t="shared" si="145"/>
        <v/>
      </c>
      <c r="O480" s="318" t="str">
        <f t="shared" si="146"/>
        <v/>
      </c>
      <c r="S480" s="314" t="str">
        <f t="shared" si="150"/>
        <v/>
      </c>
      <c r="T480" s="315" t="str">
        <f t="shared" si="156"/>
        <v/>
      </c>
      <c r="U480" s="316" t="str">
        <f t="shared" si="157"/>
        <v/>
      </c>
      <c r="V480" s="316" t="str">
        <f t="shared" si="158"/>
        <v/>
      </c>
      <c r="W480" s="317" t="str">
        <f t="shared" si="154"/>
        <v/>
      </c>
      <c r="Z480" s="320"/>
      <c r="AA480" s="321"/>
      <c r="AC480" s="322" t="str">
        <f t="shared" si="151"/>
        <v/>
      </c>
      <c r="AD480" s="322" t="str">
        <f t="shared" si="152"/>
        <v/>
      </c>
      <c r="AM480" s="321"/>
    </row>
    <row r="481" spans="1:39" x14ac:dyDescent="0.25">
      <c r="A481" t="str">
        <f t="shared" si="147"/>
        <v/>
      </c>
      <c r="B481" t="str">
        <f t="shared" si="148"/>
        <v/>
      </c>
      <c r="C481" s="323" t="str">
        <f t="shared" si="153"/>
        <v/>
      </c>
      <c r="D481" s="323" t="str">
        <f t="shared" si="142"/>
        <v/>
      </c>
      <c r="E481" s="323"/>
      <c r="F481" s="312" t="str">
        <f t="shared" si="149"/>
        <v/>
      </c>
      <c r="G481" s="313" t="str">
        <f t="shared" si="143"/>
        <v/>
      </c>
      <c r="H481" s="314" t="str">
        <f t="shared" si="144"/>
        <v/>
      </c>
      <c r="I481" s="315" t="str">
        <f t="shared" si="155"/>
        <v/>
      </c>
      <c r="J481" s="316" t="str">
        <f t="shared" si="155"/>
        <v/>
      </c>
      <c r="K481" s="316" t="str">
        <f t="shared" si="155"/>
        <v/>
      </c>
      <c r="L481" s="317" t="str">
        <f t="shared" si="155"/>
        <v/>
      </c>
      <c r="M481" s="351"/>
      <c r="N481" s="318" t="str">
        <f t="shared" si="145"/>
        <v/>
      </c>
      <c r="O481" s="318" t="str">
        <f t="shared" si="146"/>
        <v/>
      </c>
      <c r="S481" s="314" t="str">
        <f t="shared" si="150"/>
        <v/>
      </c>
      <c r="T481" s="315" t="str">
        <f t="shared" si="156"/>
        <v/>
      </c>
      <c r="U481" s="316" t="str">
        <f t="shared" si="157"/>
        <v/>
      </c>
      <c r="V481" s="316" t="str">
        <f t="shared" si="158"/>
        <v/>
      </c>
      <c r="W481" s="317" t="str">
        <f t="shared" si="154"/>
        <v/>
      </c>
      <c r="Z481" s="320"/>
      <c r="AA481" s="321"/>
      <c r="AC481" s="322" t="str">
        <f t="shared" si="151"/>
        <v/>
      </c>
      <c r="AD481" s="322" t="str">
        <f t="shared" si="152"/>
        <v/>
      </c>
      <c r="AM481" s="321"/>
    </row>
    <row r="482" spans="1:39" x14ac:dyDescent="0.25">
      <c r="A482" t="str">
        <f t="shared" si="147"/>
        <v/>
      </c>
      <c r="B482" t="str">
        <f t="shared" si="148"/>
        <v/>
      </c>
      <c r="C482" s="323" t="str">
        <f t="shared" si="153"/>
        <v/>
      </c>
      <c r="D482" s="323" t="str">
        <f t="shared" si="142"/>
        <v/>
      </c>
      <c r="E482" s="323"/>
      <c r="F482" s="312" t="str">
        <f t="shared" si="149"/>
        <v/>
      </c>
      <c r="G482" s="313" t="str">
        <f t="shared" si="143"/>
        <v/>
      </c>
      <c r="H482" s="314" t="str">
        <f t="shared" si="144"/>
        <v/>
      </c>
      <c r="I482" s="315" t="str">
        <f t="shared" si="155"/>
        <v/>
      </c>
      <c r="J482" s="316" t="str">
        <f t="shared" si="155"/>
        <v/>
      </c>
      <c r="K482" s="316" t="str">
        <f t="shared" si="155"/>
        <v/>
      </c>
      <c r="L482" s="317" t="str">
        <f t="shared" si="155"/>
        <v/>
      </c>
      <c r="M482" s="351"/>
      <c r="N482" s="318" t="str">
        <f t="shared" si="145"/>
        <v/>
      </c>
      <c r="O482" s="318" t="str">
        <f t="shared" si="146"/>
        <v/>
      </c>
      <c r="S482" s="314" t="str">
        <f t="shared" si="150"/>
        <v/>
      </c>
      <c r="T482" s="315" t="str">
        <f t="shared" si="156"/>
        <v/>
      </c>
      <c r="U482" s="316" t="str">
        <f t="shared" si="157"/>
        <v/>
      </c>
      <c r="V482" s="316" t="str">
        <f t="shared" si="158"/>
        <v/>
      </c>
      <c r="W482" s="317" t="str">
        <f t="shared" si="154"/>
        <v/>
      </c>
      <c r="Z482" s="320"/>
      <c r="AA482" s="321"/>
      <c r="AC482" s="322" t="str">
        <f t="shared" si="151"/>
        <v/>
      </c>
      <c r="AD482" s="322" t="str">
        <f t="shared" si="152"/>
        <v/>
      </c>
      <c r="AM482" s="321"/>
    </row>
    <row r="483" spans="1:39" x14ac:dyDescent="0.25">
      <c r="A483" t="str">
        <f t="shared" si="147"/>
        <v/>
      </c>
      <c r="B483" t="str">
        <f t="shared" si="148"/>
        <v/>
      </c>
      <c r="C483" s="323" t="str">
        <f t="shared" si="153"/>
        <v/>
      </c>
      <c r="D483" s="323" t="str">
        <f t="shared" si="142"/>
        <v/>
      </c>
      <c r="E483" s="323"/>
      <c r="F483" s="312" t="str">
        <f t="shared" si="149"/>
        <v/>
      </c>
      <c r="G483" s="313" t="str">
        <f t="shared" si="143"/>
        <v/>
      </c>
      <c r="H483" s="314" t="str">
        <f t="shared" si="144"/>
        <v/>
      </c>
      <c r="I483" s="315" t="str">
        <f t="shared" si="155"/>
        <v/>
      </c>
      <c r="J483" s="316" t="str">
        <f t="shared" si="155"/>
        <v/>
      </c>
      <c r="K483" s="316" t="str">
        <f t="shared" si="155"/>
        <v/>
      </c>
      <c r="L483" s="317" t="str">
        <f t="shared" si="155"/>
        <v/>
      </c>
      <c r="M483" s="351"/>
      <c r="N483" s="318" t="str">
        <f t="shared" si="145"/>
        <v/>
      </c>
      <c r="O483" s="318" t="str">
        <f t="shared" si="146"/>
        <v/>
      </c>
      <c r="S483" s="314" t="str">
        <f t="shared" si="150"/>
        <v/>
      </c>
      <c r="T483" s="315" t="str">
        <f t="shared" si="156"/>
        <v/>
      </c>
      <c r="U483" s="316" t="str">
        <f t="shared" si="157"/>
        <v/>
      </c>
      <c r="V483" s="316" t="str">
        <f t="shared" si="158"/>
        <v/>
      </c>
      <c r="W483" s="317" t="str">
        <f t="shared" si="154"/>
        <v/>
      </c>
      <c r="Z483" s="320"/>
      <c r="AA483" s="321"/>
      <c r="AC483" s="322" t="str">
        <f t="shared" si="151"/>
        <v/>
      </c>
      <c r="AD483" s="322" t="str">
        <f t="shared" si="152"/>
        <v/>
      </c>
      <c r="AM483" s="321"/>
    </row>
    <row r="484" spans="1:39" x14ac:dyDescent="0.25">
      <c r="A484" t="str">
        <f t="shared" si="147"/>
        <v/>
      </c>
      <c r="B484" t="str">
        <f t="shared" si="148"/>
        <v/>
      </c>
      <c r="C484" s="323" t="str">
        <f t="shared" si="153"/>
        <v/>
      </c>
      <c r="D484" s="323" t="str">
        <f t="shared" si="142"/>
        <v/>
      </c>
      <c r="E484" s="323"/>
      <c r="F484" s="312" t="str">
        <f t="shared" si="149"/>
        <v/>
      </c>
      <c r="G484" s="313" t="str">
        <f t="shared" si="143"/>
        <v/>
      </c>
      <c r="H484" s="314" t="str">
        <f t="shared" si="144"/>
        <v/>
      </c>
      <c r="I484" s="315" t="str">
        <f t="shared" si="155"/>
        <v/>
      </c>
      <c r="J484" s="316" t="str">
        <f t="shared" si="155"/>
        <v/>
      </c>
      <c r="K484" s="316" t="str">
        <f t="shared" si="155"/>
        <v/>
      </c>
      <c r="L484" s="317" t="str">
        <f t="shared" si="155"/>
        <v/>
      </c>
      <c r="M484" s="351"/>
      <c r="N484" s="318" t="str">
        <f t="shared" si="145"/>
        <v/>
      </c>
      <c r="O484" s="318" t="str">
        <f t="shared" si="146"/>
        <v/>
      </c>
      <c r="S484" s="314" t="str">
        <f t="shared" si="150"/>
        <v/>
      </c>
      <c r="T484" s="315" t="str">
        <f t="shared" si="156"/>
        <v/>
      </c>
      <c r="U484" s="316" t="str">
        <f t="shared" si="157"/>
        <v/>
      </c>
      <c r="V484" s="316" t="str">
        <f t="shared" si="158"/>
        <v/>
      </c>
      <c r="W484" s="317" t="str">
        <f t="shared" si="154"/>
        <v/>
      </c>
      <c r="Z484" s="320"/>
      <c r="AA484" s="321"/>
      <c r="AC484" s="322" t="str">
        <f t="shared" si="151"/>
        <v/>
      </c>
      <c r="AD484" s="322" t="str">
        <f t="shared" si="152"/>
        <v/>
      </c>
      <c r="AM484" s="321"/>
    </row>
    <row r="485" spans="1:39" x14ac:dyDescent="0.25">
      <c r="A485" t="str">
        <f t="shared" si="147"/>
        <v/>
      </c>
      <c r="B485" t="str">
        <f t="shared" si="148"/>
        <v/>
      </c>
      <c r="C485" s="323" t="str">
        <f t="shared" si="153"/>
        <v/>
      </c>
      <c r="D485" s="323" t="str">
        <f t="shared" si="142"/>
        <v/>
      </c>
      <c r="E485" s="323"/>
      <c r="F485" s="312" t="str">
        <f t="shared" si="149"/>
        <v/>
      </c>
      <c r="G485" s="313" t="str">
        <f t="shared" si="143"/>
        <v/>
      </c>
      <c r="H485" s="314" t="str">
        <f t="shared" si="144"/>
        <v/>
      </c>
      <c r="I485" s="315" t="str">
        <f t="shared" si="155"/>
        <v/>
      </c>
      <c r="J485" s="316" t="str">
        <f t="shared" si="155"/>
        <v/>
      </c>
      <c r="K485" s="316" t="str">
        <f t="shared" si="155"/>
        <v/>
      </c>
      <c r="L485" s="317" t="str">
        <f t="shared" si="155"/>
        <v/>
      </c>
      <c r="M485" s="351"/>
      <c r="N485" s="318" t="str">
        <f t="shared" si="145"/>
        <v/>
      </c>
      <c r="O485" s="318" t="str">
        <f t="shared" si="146"/>
        <v/>
      </c>
      <c r="S485" s="314" t="str">
        <f t="shared" si="150"/>
        <v/>
      </c>
      <c r="T485" s="315" t="str">
        <f t="shared" si="156"/>
        <v/>
      </c>
      <c r="U485" s="316" t="str">
        <f t="shared" si="157"/>
        <v/>
      </c>
      <c r="V485" s="316" t="str">
        <f t="shared" si="158"/>
        <v/>
      </c>
      <c r="W485" s="317" t="str">
        <f t="shared" si="154"/>
        <v/>
      </c>
      <c r="Z485" s="320"/>
      <c r="AA485" s="321"/>
      <c r="AC485" s="322" t="str">
        <f t="shared" si="151"/>
        <v/>
      </c>
      <c r="AD485" s="322" t="str">
        <f t="shared" si="152"/>
        <v/>
      </c>
      <c r="AM485" s="321"/>
    </row>
    <row r="486" spans="1:39" x14ac:dyDescent="0.25">
      <c r="A486" t="str">
        <f t="shared" si="147"/>
        <v/>
      </c>
      <c r="B486" t="str">
        <f t="shared" si="148"/>
        <v/>
      </c>
      <c r="C486" s="323" t="str">
        <f t="shared" si="153"/>
        <v/>
      </c>
      <c r="D486" s="323" t="str">
        <f t="shared" si="142"/>
        <v/>
      </c>
      <c r="E486" s="323"/>
      <c r="F486" s="312" t="str">
        <f t="shared" si="149"/>
        <v/>
      </c>
      <c r="G486" s="313" t="str">
        <f t="shared" si="143"/>
        <v/>
      </c>
      <c r="H486" s="314" t="str">
        <f t="shared" si="144"/>
        <v/>
      </c>
      <c r="I486" s="315" t="str">
        <f t="shared" si="155"/>
        <v/>
      </c>
      <c r="J486" s="316" t="str">
        <f t="shared" si="155"/>
        <v/>
      </c>
      <c r="K486" s="316" t="str">
        <f t="shared" si="155"/>
        <v/>
      </c>
      <c r="L486" s="317" t="str">
        <f t="shared" si="155"/>
        <v/>
      </c>
      <c r="M486" s="351"/>
      <c r="N486" s="318" t="str">
        <f t="shared" si="145"/>
        <v/>
      </c>
      <c r="O486" s="318" t="str">
        <f t="shared" si="146"/>
        <v/>
      </c>
      <c r="S486" s="314" t="str">
        <f t="shared" si="150"/>
        <v/>
      </c>
      <c r="T486" s="315" t="str">
        <f t="shared" si="156"/>
        <v/>
      </c>
      <c r="U486" s="316" t="str">
        <f t="shared" si="157"/>
        <v/>
      </c>
      <c r="V486" s="316" t="str">
        <f t="shared" si="158"/>
        <v/>
      </c>
      <c r="W486" s="317" t="str">
        <f t="shared" si="154"/>
        <v/>
      </c>
      <c r="Z486" s="320"/>
      <c r="AA486" s="321"/>
      <c r="AC486" s="322" t="str">
        <f t="shared" si="151"/>
        <v/>
      </c>
      <c r="AD486" s="322" t="str">
        <f t="shared" si="152"/>
        <v/>
      </c>
      <c r="AM486" s="321"/>
    </row>
    <row r="487" spans="1:39" x14ac:dyDescent="0.25">
      <c r="A487" t="str">
        <f t="shared" si="147"/>
        <v/>
      </c>
      <c r="B487" t="str">
        <f t="shared" si="148"/>
        <v/>
      </c>
      <c r="C487" s="323" t="str">
        <f t="shared" si="153"/>
        <v/>
      </c>
      <c r="D487" s="323" t="str">
        <f t="shared" si="142"/>
        <v/>
      </c>
      <c r="E487" s="323"/>
      <c r="F487" s="312" t="str">
        <f t="shared" si="149"/>
        <v/>
      </c>
      <c r="G487" s="313" t="str">
        <f t="shared" si="143"/>
        <v/>
      </c>
      <c r="H487" s="314" t="str">
        <f t="shared" si="144"/>
        <v/>
      </c>
      <c r="I487" s="315" t="str">
        <f t="shared" si="155"/>
        <v/>
      </c>
      <c r="J487" s="316" t="str">
        <f t="shared" si="155"/>
        <v/>
      </c>
      <c r="K487" s="316" t="str">
        <f t="shared" si="155"/>
        <v/>
      </c>
      <c r="L487" s="317" t="str">
        <f t="shared" si="155"/>
        <v/>
      </c>
      <c r="M487" s="351"/>
      <c r="N487" s="318" t="str">
        <f t="shared" si="145"/>
        <v/>
      </c>
      <c r="O487" s="318" t="str">
        <f t="shared" si="146"/>
        <v/>
      </c>
      <c r="S487" s="314" t="str">
        <f t="shared" si="150"/>
        <v/>
      </c>
      <c r="T487" s="315" t="str">
        <f t="shared" si="156"/>
        <v/>
      </c>
      <c r="U487" s="316" t="str">
        <f t="shared" si="157"/>
        <v/>
      </c>
      <c r="V487" s="316" t="str">
        <f t="shared" si="158"/>
        <v/>
      </c>
      <c r="W487" s="317" t="str">
        <f t="shared" si="154"/>
        <v/>
      </c>
      <c r="Z487" s="320"/>
      <c r="AA487" s="321"/>
      <c r="AC487" s="322" t="str">
        <f t="shared" si="151"/>
        <v/>
      </c>
      <c r="AD487" s="322" t="str">
        <f t="shared" si="152"/>
        <v/>
      </c>
      <c r="AM487" s="321"/>
    </row>
    <row r="488" spans="1:39" x14ac:dyDescent="0.25">
      <c r="A488" t="str">
        <f t="shared" si="147"/>
        <v/>
      </c>
      <c r="B488" t="str">
        <f t="shared" si="148"/>
        <v/>
      </c>
      <c r="C488" s="323" t="str">
        <f t="shared" si="153"/>
        <v/>
      </c>
      <c r="D488" s="323" t="str">
        <f t="shared" si="142"/>
        <v/>
      </c>
      <c r="E488" s="323"/>
      <c r="F488" s="312" t="str">
        <f t="shared" si="149"/>
        <v/>
      </c>
      <c r="G488" s="313" t="str">
        <f t="shared" si="143"/>
        <v/>
      </c>
      <c r="H488" s="314" t="str">
        <f t="shared" si="144"/>
        <v/>
      </c>
      <c r="I488" s="315" t="str">
        <f t="shared" si="155"/>
        <v/>
      </c>
      <c r="J488" s="316" t="str">
        <f t="shared" si="155"/>
        <v/>
      </c>
      <c r="K488" s="316" t="str">
        <f t="shared" si="155"/>
        <v/>
      </c>
      <c r="L488" s="317" t="str">
        <f t="shared" si="155"/>
        <v/>
      </c>
      <c r="M488" s="351"/>
      <c r="N488" s="318" t="str">
        <f t="shared" si="145"/>
        <v/>
      </c>
      <c r="O488" s="318" t="str">
        <f t="shared" si="146"/>
        <v/>
      </c>
      <c r="S488" s="314" t="str">
        <f t="shared" si="150"/>
        <v/>
      </c>
      <c r="T488" s="315" t="str">
        <f t="shared" si="156"/>
        <v/>
      </c>
      <c r="U488" s="316" t="str">
        <f t="shared" si="157"/>
        <v/>
      </c>
      <c r="V488" s="316" t="str">
        <f t="shared" si="158"/>
        <v/>
      </c>
      <c r="W488" s="317" t="str">
        <f t="shared" si="154"/>
        <v/>
      </c>
      <c r="Z488" s="320"/>
      <c r="AA488" s="321"/>
      <c r="AC488" s="322" t="str">
        <f t="shared" si="151"/>
        <v/>
      </c>
      <c r="AD488" s="322" t="str">
        <f t="shared" si="152"/>
        <v/>
      </c>
      <c r="AM488" s="321"/>
    </row>
    <row r="489" spans="1:39" x14ac:dyDescent="0.25">
      <c r="A489" t="str">
        <f t="shared" si="147"/>
        <v/>
      </c>
      <c r="B489" t="str">
        <f t="shared" si="148"/>
        <v/>
      </c>
      <c r="C489" s="323" t="str">
        <f t="shared" si="153"/>
        <v/>
      </c>
      <c r="D489" s="323" t="str">
        <f t="shared" si="142"/>
        <v/>
      </c>
      <c r="E489" s="323"/>
      <c r="F489" s="312" t="str">
        <f t="shared" si="149"/>
        <v/>
      </c>
      <c r="G489" s="313" t="str">
        <f t="shared" si="143"/>
        <v/>
      </c>
      <c r="H489" s="314" t="str">
        <f t="shared" si="144"/>
        <v/>
      </c>
      <c r="I489" s="315" t="str">
        <f t="shared" si="155"/>
        <v/>
      </c>
      <c r="J489" s="316" t="str">
        <f t="shared" si="155"/>
        <v/>
      </c>
      <c r="K489" s="316" t="str">
        <f t="shared" si="155"/>
        <v/>
      </c>
      <c r="L489" s="317" t="str">
        <f t="shared" si="155"/>
        <v/>
      </c>
      <c r="M489" s="351"/>
      <c r="N489" s="318" t="str">
        <f t="shared" si="145"/>
        <v/>
      </c>
      <c r="O489" s="318" t="str">
        <f t="shared" si="146"/>
        <v/>
      </c>
      <c r="S489" s="314" t="str">
        <f t="shared" si="150"/>
        <v/>
      </c>
      <c r="T489" s="315" t="str">
        <f t="shared" si="156"/>
        <v/>
      </c>
      <c r="U489" s="316" t="str">
        <f t="shared" si="157"/>
        <v/>
      </c>
      <c r="V489" s="316" t="str">
        <f t="shared" si="158"/>
        <v/>
      </c>
      <c r="W489" s="317" t="str">
        <f t="shared" si="154"/>
        <v/>
      </c>
      <c r="Z489" s="320"/>
      <c r="AA489" s="321"/>
      <c r="AC489" s="322" t="str">
        <f t="shared" si="151"/>
        <v/>
      </c>
      <c r="AD489" s="322" t="str">
        <f t="shared" si="152"/>
        <v/>
      </c>
      <c r="AM489" s="321"/>
    </row>
    <row r="490" spans="1:39" x14ac:dyDescent="0.25">
      <c r="A490" t="str">
        <f t="shared" si="147"/>
        <v/>
      </c>
      <c r="B490" t="str">
        <f t="shared" si="148"/>
        <v/>
      </c>
      <c r="C490" s="323" t="str">
        <f t="shared" si="153"/>
        <v/>
      </c>
      <c r="D490" s="323" t="str">
        <f t="shared" si="142"/>
        <v/>
      </c>
      <c r="E490" s="323"/>
      <c r="F490" s="312" t="str">
        <f t="shared" si="149"/>
        <v/>
      </c>
      <c r="G490" s="313" t="str">
        <f t="shared" si="143"/>
        <v/>
      </c>
      <c r="H490" s="314" t="str">
        <f t="shared" si="144"/>
        <v/>
      </c>
      <c r="I490" s="315" t="str">
        <f t="shared" si="155"/>
        <v/>
      </c>
      <c r="J490" s="316" t="str">
        <f t="shared" si="155"/>
        <v/>
      </c>
      <c r="K490" s="316" t="str">
        <f t="shared" si="155"/>
        <v/>
      </c>
      <c r="L490" s="317" t="str">
        <f t="shared" si="155"/>
        <v/>
      </c>
      <c r="M490" s="351"/>
      <c r="N490" s="318" t="str">
        <f t="shared" si="145"/>
        <v/>
      </c>
      <c r="O490" s="318" t="str">
        <f t="shared" si="146"/>
        <v/>
      </c>
      <c r="S490" s="314" t="str">
        <f t="shared" si="150"/>
        <v/>
      </c>
      <c r="T490" s="315" t="str">
        <f t="shared" si="156"/>
        <v/>
      </c>
      <c r="U490" s="316" t="str">
        <f t="shared" si="157"/>
        <v/>
      </c>
      <c r="V490" s="316" t="str">
        <f t="shared" si="158"/>
        <v/>
      </c>
      <c r="W490" s="317" t="str">
        <f t="shared" si="154"/>
        <v/>
      </c>
      <c r="Z490" s="320"/>
      <c r="AA490" s="321"/>
      <c r="AC490" s="322" t="str">
        <f t="shared" si="151"/>
        <v/>
      </c>
      <c r="AD490" s="322" t="str">
        <f t="shared" si="152"/>
        <v/>
      </c>
      <c r="AM490" s="321"/>
    </row>
    <row r="491" spans="1:39" x14ac:dyDescent="0.25">
      <c r="A491" t="str">
        <f t="shared" si="147"/>
        <v/>
      </c>
      <c r="B491" t="str">
        <f t="shared" si="148"/>
        <v/>
      </c>
      <c r="C491" s="323" t="str">
        <f t="shared" si="153"/>
        <v/>
      </c>
      <c r="D491" s="323" t="str">
        <f t="shared" si="142"/>
        <v/>
      </c>
      <c r="E491" s="323"/>
      <c r="F491" s="312" t="str">
        <f t="shared" si="149"/>
        <v/>
      </c>
      <c r="G491" s="313" t="str">
        <f t="shared" si="143"/>
        <v/>
      </c>
      <c r="H491" s="314" t="str">
        <f t="shared" si="144"/>
        <v/>
      </c>
      <c r="I491" s="315" t="str">
        <f t="shared" si="155"/>
        <v/>
      </c>
      <c r="J491" s="316" t="str">
        <f t="shared" si="155"/>
        <v/>
      </c>
      <c r="K491" s="316" t="str">
        <f t="shared" si="155"/>
        <v/>
      </c>
      <c r="L491" s="317" t="str">
        <f t="shared" si="155"/>
        <v/>
      </c>
      <c r="M491" s="351"/>
      <c r="N491" s="318" t="str">
        <f t="shared" si="145"/>
        <v/>
      </c>
      <c r="O491" s="318" t="str">
        <f t="shared" si="146"/>
        <v/>
      </c>
      <c r="S491" s="314" t="str">
        <f t="shared" si="150"/>
        <v/>
      </c>
      <c r="T491" s="315" t="str">
        <f t="shared" si="156"/>
        <v/>
      </c>
      <c r="U491" s="316" t="str">
        <f t="shared" si="157"/>
        <v/>
      </c>
      <c r="V491" s="316" t="str">
        <f t="shared" si="158"/>
        <v/>
      </c>
      <c r="W491" s="317" t="str">
        <f t="shared" si="154"/>
        <v/>
      </c>
      <c r="Z491" s="320"/>
      <c r="AA491" s="321"/>
      <c r="AC491" s="322" t="str">
        <f t="shared" si="151"/>
        <v/>
      </c>
      <c r="AD491" s="322" t="str">
        <f t="shared" si="152"/>
        <v/>
      </c>
      <c r="AM491" s="321"/>
    </row>
    <row r="492" spans="1:39" x14ac:dyDescent="0.25">
      <c r="A492" t="str">
        <f t="shared" si="147"/>
        <v/>
      </c>
      <c r="B492" t="str">
        <f t="shared" si="148"/>
        <v/>
      </c>
      <c r="C492" s="323" t="str">
        <f t="shared" si="153"/>
        <v/>
      </c>
      <c r="D492" s="323" t="str">
        <f t="shared" si="142"/>
        <v/>
      </c>
      <c r="E492" s="323"/>
      <c r="F492" s="312" t="str">
        <f t="shared" si="149"/>
        <v/>
      </c>
      <c r="G492" s="313" t="str">
        <f t="shared" si="143"/>
        <v/>
      </c>
      <c r="H492" s="314" t="str">
        <f t="shared" si="144"/>
        <v/>
      </c>
      <c r="I492" s="315" t="str">
        <f t="shared" si="155"/>
        <v/>
      </c>
      <c r="J492" s="316" t="str">
        <f t="shared" si="155"/>
        <v/>
      </c>
      <c r="K492" s="316" t="str">
        <f t="shared" si="155"/>
        <v/>
      </c>
      <c r="L492" s="317" t="str">
        <f t="shared" si="155"/>
        <v/>
      </c>
      <c r="M492" s="351"/>
      <c r="N492" s="318" t="str">
        <f t="shared" si="145"/>
        <v/>
      </c>
      <c r="O492" s="318" t="str">
        <f t="shared" si="146"/>
        <v/>
      </c>
      <c r="S492" s="314" t="str">
        <f t="shared" si="150"/>
        <v/>
      </c>
      <c r="T492" s="315" t="str">
        <f t="shared" si="156"/>
        <v/>
      </c>
      <c r="U492" s="316" t="str">
        <f t="shared" si="157"/>
        <v/>
      </c>
      <c r="V492" s="316" t="str">
        <f t="shared" si="158"/>
        <v/>
      </c>
      <c r="W492" s="317" t="str">
        <f t="shared" si="154"/>
        <v/>
      </c>
      <c r="Z492" s="320"/>
      <c r="AA492" s="321"/>
      <c r="AC492" s="322" t="str">
        <f t="shared" si="151"/>
        <v/>
      </c>
      <c r="AD492" s="322" t="str">
        <f t="shared" si="152"/>
        <v/>
      </c>
      <c r="AM492" s="321"/>
    </row>
    <row r="493" spans="1:39" x14ac:dyDescent="0.25">
      <c r="A493" t="str">
        <f t="shared" si="147"/>
        <v/>
      </c>
      <c r="B493" t="str">
        <f t="shared" si="148"/>
        <v/>
      </c>
      <c r="C493" s="323" t="str">
        <f t="shared" si="153"/>
        <v/>
      </c>
      <c r="D493" s="323" t="str">
        <f t="shared" si="142"/>
        <v/>
      </c>
      <c r="E493" s="323"/>
      <c r="F493" s="312" t="str">
        <f t="shared" si="149"/>
        <v/>
      </c>
      <c r="G493" s="313" t="str">
        <f t="shared" si="143"/>
        <v/>
      </c>
      <c r="H493" s="314" t="str">
        <f t="shared" si="144"/>
        <v/>
      </c>
      <c r="I493" s="315" t="str">
        <f t="shared" si="155"/>
        <v/>
      </c>
      <c r="J493" s="316" t="str">
        <f t="shared" si="155"/>
        <v/>
      </c>
      <c r="K493" s="316" t="str">
        <f t="shared" si="155"/>
        <v/>
      </c>
      <c r="L493" s="317" t="str">
        <f t="shared" si="155"/>
        <v/>
      </c>
      <c r="M493" s="351"/>
      <c r="N493" s="318" t="str">
        <f t="shared" si="145"/>
        <v/>
      </c>
      <c r="O493" s="318" t="str">
        <f t="shared" si="146"/>
        <v/>
      </c>
      <c r="S493" s="314" t="str">
        <f t="shared" si="150"/>
        <v/>
      </c>
      <c r="T493" s="315" t="str">
        <f t="shared" si="156"/>
        <v/>
      </c>
      <c r="U493" s="316" t="str">
        <f t="shared" si="157"/>
        <v/>
      </c>
      <c r="V493" s="316" t="str">
        <f t="shared" si="158"/>
        <v/>
      </c>
      <c r="W493" s="317" t="str">
        <f t="shared" si="154"/>
        <v/>
      </c>
      <c r="Z493" s="320"/>
      <c r="AA493" s="321"/>
      <c r="AC493" s="322" t="str">
        <f t="shared" si="151"/>
        <v/>
      </c>
      <c r="AD493" s="322" t="str">
        <f t="shared" si="152"/>
        <v/>
      </c>
      <c r="AM493" s="321"/>
    </row>
    <row r="494" spans="1:39" x14ac:dyDescent="0.25">
      <c r="A494" t="str">
        <f t="shared" si="147"/>
        <v/>
      </c>
      <c r="B494" t="str">
        <f t="shared" si="148"/>
        <v/>
      </c>
      <c r="C494" s="323" t="str">
        <f t="shared" si="153"/>
        <v/>
      </c>
      <c r="D494" s="323" t="str">
        <f t="shared" si="142"/>
        <v/>
      </c>
      <c r="E494" s="323"/>
      <c r="F494" s="312" t="str">
        <f t="shared" si="149"/>
        <v/>
      </c>
      <c r="G494" s="313" t="str">
        <f t="shared" si="143"/>
        <v/>
      </c>
      <c r="H494" s="314" t="str">
        <f t="shared" si="144"/>
        <v/>
      </c>
      <c r="I494" s="315" t="str">
        <f t="shared" si="155"/>
        <v/>
      </c>
      <c r="J494" s="316" t="str">
        <f t="shared" si="155"/>
        <v/>
      </c>
      <c r="K494" s="316" t="str">
        <f t="shared" si="155"/>
        <v/>
      </c>
      <c r="L494" s="317" t="str">
        <f t="shared" si="155"/>
        <v/>
      </c>
      <c r="M494" s="351"/>
      <c r="N494" s="318" t="str">
        <f t="shared" si="145"/>
        <v/>
      </c>
      <c r="O494" s="318" t="str">
        <f t="shared" si="146"/>
        <v/>
      </c>
      <c r="S494" s="314" t="str">
        <f t="shared" si="150"/>
        <v/>
      </c>
      <c r="T494" s="315" t="str">
        <f t="shared" si="156"/>
        <v/>
      </c>
      <c r="U494" s="316" t="str">
        <f t="shared" si="157"/>
        <v/>
      </c>
      <c r="V494" s="316" t="str">
        <f t="shared" si="158"/>
        <v/>
      </c>
      <c r="W494" s="317" t="str">
        <f t="shared" si="154"/>
        <v/>
      </c>
      <c r="Z494" s="320"/>
      <c r="AA494" s="321"/>
      <c r="AC494" s="322" t="str">
        <f t="shared" si="151"/>
        <v/>
      </c>
      <c r="AD494" s="322" t="str">
        <f t="shared" si="152"/>
        <v/>
      </c>
      <c r="AM494" s="321"/>
    </row>
    <row r="495" spans="1:39" x14ac:dyDescent="0.25">
      <c r="A495" t="str">
        <f t="shared" si="147"/>
        <v/>
      </c>
      <c r="B495" t="str">
        <f t="shared" si="148"/>
        <v/>
      </c>
      <c r="C495" s="323" t="str">
        <f t="shared" si="153"/>
        <v/>
      </c>
      <c r="D495" s="323" t="str">
        <f t="shared" si="142"/>
        <v/>
      </c>
      <c r="E495" s="323"/>
      <c r="F495" s="312" t="str">
        <f t="shared" si="149"/>
        <v/>
      </c>
      <c r="G495" s="313" t="str">
        <f t="shared" si="143"/>
        <v/>
      </c>
      <c r="H495" s="314" t="str">
        <f t="shared" si="144"/>
        <v/>
      </c>
      <c r="I495" s="315" t="str">
        <f t="shared" si="155"/>
        <v/>
      </c>
      <c r="J495" s="316" t="str">
        <f t="shared" si="155"/>
        <v/>
      </c>
      <c r="K495" s="316" t="str">
        <f t="shared" si="155"/>
        <v/>
      </c>
      <c r="L495" s="317" t="str">
        <f t="shared" si="155"/>
        <v/>
      </c>
      <c r="M495" s="351"/>
      <c r="N495" s="318" t="str">
        <f t="shared" si="145"/>
        <v/>
      </c>
      <c r="O495" s="318" t="str">
        <f t="shared" si="146"/>
        <v/>
      </c>
      <c r="S495" s="314" t="str">
        <f t="shared" si="150"/>
        <v/>
      </c>
      <c r="T495" s="315" t="str">
        <f t="shared" si="156"/>
        <v/>
      </c>
      <c r="U495" s="316" t="str">
        <f t="shared" si="157"/>
        <v/>
      </c>
      <c r="V495" s="316" t="str">
        <f t="shared" si="158"/>
        <v/>
      </c>
      <c r="W495" s="317" t="str">
        <f t="shared" si="154"/>
        <v/>
      </c>
      <c r="Z495" s="320"/>
      <c r="AA495" s="321"/>
      <c r="AC495" s="322" t="str">
        <f t="shared" si="151"/>
        <v/>
      </c>
      <c r="AD495" s="322" t="str">
        <f t="shared" si="152"/>
        <v/>
      </c>
      <c r="AM495" s="321"/>
    </row>
    <row r="496" spans="1:39" x14ac:dyDescent="0.25">
      <c r="A496" t="str">
        <f t="shared" si="147"/>
        <v/>
      </c>
      <c r="B496" t="str">
        <f t="shared" si="148"/>
        <v/>
      </c>
      <c r="C496" s="323" t="str">
        <f t="shared" si="153"/>
        <v/>
      </c>
      <c r="D496" s="323" t="str">
        <f t="shared" si="142"/>
        <v/>
      </c>
      <c r="E496" s="323"/>
      <c r="F496" s="312" t="str">
        <f t="shared" si="149"/>
        <v/>
      </c>
      <c r="G496" s="313" t="str">
        <f t="shared" si="143"/>
        <v/>
      </c>
      <c r="H496" s="314" t="str">
        <f t="shared" si="144"/>
        <v/>
      </c>
      <c r="I496" s="315" t="str">
        <f t="shared" si="155"/>
        <v/>
      </c>
      <c r="J496" s="316" t="str">
        <f t="shared" si="155"/>
        <v/>
      </c>
      <c r="K496" s="316" t="str">
        <f t="shared" si="155"/>
        <v/>
      </c>
      <c r="L496" s="317" t="str">
        <f t="shared" si="155"/>
        <v/>
      </c>
      <c r="M496" s="351"/>
      <c r="N496" s="318" t="str">
        <f t="shared" si="145"/>
        <v/>
      </c>
      <c r="O496" s="318" t="str">
        <f t="shared" si="146"/>
        <v/>
      </c>
      <c r="S496" s="314" t="str">
        <f t="shared" si="150"/>
        <v/>
      </c>
      <c r="T496" s="315" t="str">
        <f t="shared" si="156"/>
        <v/>
      </c>
      <c r="U496" s="316" t="str">
        <f t="shared" si="157"/>
        <v/>
      </c>
      <c r="V496" s="316" t="str">
        <f t="shared" si="158"/>
        <v/>
      </c>
      <c r="W496" s="317" t="str">
        <f t="shared" si="154"/>
        <v/>
      </c>
      <c r="Z496" s="320"/>
      <c r="AA496" s="321"/>
      <c r="AC496" s="322" t="str">
        <f t="shared" si="151"/>
        <v/>
      </c>
      <c r="AD496" s="322" t="str">
        <f t="shared" si="152"/>
        <v/>
      </c>
      <c r="AM496" s="321"/>
    </row>
    <row r="497" spans="1:39" x14ac:dyDescent="0.25">
      <c r="A497" t="str">
        <f t="shared" si="147"/>
        <v/>
      </c>
      <c r="B497" t="str">
        <f t="shared" si="148"/>
        <v/>
      </c>
      <c r="C497" s="323" t="str">
        <f t="shared" si="153"/>
        <v/>
      </c>
      <c r="D497" s="323" t="str">
        <f t="shared" si="142"/>
        <v/>
      </c>
      <c r="E497" s="323"/>
      <c r="F497" s="312" t="str">
        <f t="shared" si="149"/>
        <v/>
      </c>
      <c r="G497" s="313" t="str">
        <f t="shared" si="143"/>
        <v/>
      </c>
      <c r="H497" s="314" t="str">
        <f t="shared" si="144"/>
        <v/>
      </c>
      <c r="I497" s="315" t="str">
        <f t="shared" si="155"/>
        <v/>
      </c>
      <c r="J497" s="316" t="str">
        <f t="shared" si="155"/>
        <v/>
      </c>
      <c r="K497" s="316" t="str">
        <f t="shared" si="155"/>
        <v/>
      </c>
      <c r="L497" s="317" t="str">
        <f t="shared" si="155"/>
        <v/>
      </c>
      <c r="M497" s="351"/>
      <c r="N497" s="318" t="str">
        <f t="shared" si="145"/>
        <v/>
      </c>
      <c r="O497" s="318" t="str">
        <f t="shared" si="146"/>
        <v/>
      </c>
      <c r="S497" s="314" t="str">
        <f t="shared" si="150"/>
        <v/>
      </c>
      <c r="T497" s="315" t="str">
        <f t="shared" si="156"/>
        <v/>
      </c>
      <c r="U497" s="316" t="str">
        <f t="shared" si="157"/>
        <v/>
      </c>
      <c r="V497" s="316" t="str">
        <f t="shared" si="158"/>
        <v/>
      </c>
      <c r="W497" s="317" t="str">
        <f t="shared" si="154"/>
        <v/>
      </c>
      <c r="Z497" s="320"/>
      <c r="AA497" s="321"/>
      <c r="AC497" s="322" t="str">
        <f t="shared" si="151"/>
        <v/>
      </c>
      <c r="AD497" s="322" t="str">
        <f t="shared" si="152"/>
        <v/>
      </c>
      <c r="AM497" s="321"/>
    </row>
    <row r="498" spans="1:39" x14ac:dyDescent="0.25">
      <c r="A498" t="str">
        <f t="shared" si="147"/>
        <v/>
      </c>
      <c r="B498" t="str">
        <f t="shared" si="148"/>
        <v/>
      </c>
      <c r="C498" s="323" t="str">
        <f t="shared" si="153"/>
        <v/>
      </c>
      <c r="D498" s="323" t="str">
        <f t="shared" si="142"/>
        <v/>
      </c>
      <c r="E498" s="323"/>
      <c r="F498" s="312" t="str">
        <f t="shared" si="149"/>
        <v/>
      </c>
      <c r="G498" s="313" t="str">
        <f t="shared" si="143"/>
        <v/>
      </c>
      <c r="H498" s="314" t="str">
        <f t="shared" si="144"/>
        <v/>
      </c>
      <c r="I498" s="315" t="str">
        <f t="shared" si="155"/>
        <v/>
      </c>
      <c r="J498" s="316" t="str">
        <f t="shared" si="155"/>
        <v/>
      </c>
      <c r="K498" s="316" t="str">
        <f t="shared" si="155"/>
        <v/>
      </c>
      <c r="L498" s="317" t="str">
        <f t="shared" si="155"/>
        <v/>
      </c>
      <c r="M498" s="351"/>
      <c r="N498" s="318" t="str">
        <f t="shared" si="145"/>
        <v/>
      </c>
      <c r="O498" s="318" t="str">
        <f t="shared" si="146"/>
        <v/>
      </c>
      <c r="S498" s="314" t="str">
        <f t="shared" si="150"/>
        <v/>
      </c>
      <c r="T498" s="315" t="str">
        <f t="shared" si="156"/>
        <v/>
      </c>
      <c r="U498" s="316" t="str">
        <f t="shared" si="157"/>
        <v/>
      </c>
      <c r="V498" s="316" t="str">
        <f t="shared" si="158"/>
        <v/>
      </c>
      <c r="W498" s="317" t="str">
        <f t="shared" si="154"/>
        <v/>
      </c>
      <c r="Z498" s="320"/>
      <c r="AA498" s="321"/>
      <c r="AC498" s="322" t="str">
        <f t="shared" si="151"/>
        <v/>
      </c>
      <c r="AD498" s="322" t="str">
        <f t="shared" si="152"/>
        <v/>
      </c>
      <c r="AM498" s="321"/>
    </row>
    <row r="499" spans="1:39" x14ac:dyDescent="0.25">
      <c r="A499" t="str">
        <f t="shared" si="147"/>
        <v/>
      </c>
      <c r="B499" t="str">
        <f t="shared" si="148"/>
        <v/>
      </c>
      <c r="C499" s="323" t="str">
        <f t="shared" si="153"/>
        <v/>
      </c>
      <c r="D499" s="323" t="str">
        <f t="shared" si="142"/>
        <v/>
      </c>
      <c r="E499" s="323"/>
      <c r="F499" s="312" t="str">
        <f t="shared" si="149"/>
        <v/>
      </c>
      <c r="G499" s="313" t="str">
        <f t="shared" si="143"/>
        <v/>
      </c>
      <c r="H499" s="314" t="str">
        <f t="shared" si="144"/>
        <v/>
      </c>
      <c r="I499" s="315" t="str">
        <f t="shared" si="155"/>
        <v/>
      </c>
      <c r="J499" s="316" t="str">
        <f t="shared" si="155"/>
        <v/>
      </c>
      <c r="K499" s="316" t="str">
        <f t="shared" si="155"/>
        <v/>
      </c>
      <c r="L499" s="317" t="str">
        <f t="shared" si="155"/>
        <v/>
      </c>
      <c r="M499" s="351"/>
      <c r="N499" s="318" t="str">
        <f t="shared" si="145"/>
        <v/>
      </c>
      <c r="O499" s="318" t="str">
        <f t="shared" si="146"/>
        <v/>
      </c>
      <c r="S499" s="314" t="str">
        <f t="shared" si="150"/>
        <v/>
      </c>
      <c r="T499" s="315" t="str">
        <f t="shared" si="156"/>
        <v/>
      </c>
      <c r="U499" s="316" t="str">
        <f t="shared" si="157"/>
        <v/>
      </c>
      <c r="V499" s="316" t="str">
        <f t="shared" si="158"/>
        <v/>
      </c>
      <c r="W499" s="317" t="str">
        <f t="shared" si="154"/>
        <v/>
      </c>
      <c r="Z499" s="320"/>
      <c r="AA499" s="321"/>
      <c r="AC499" s="322" t="str">
        <f t="shared" si="151"/>
        <v/>
      </c>
      <c r="AD499" s="322" t="str">
        <f t="shared" si="152"/>
        <v/>
      </c>
      <c r="AM499" s="321"/>
    </row>
    <row r="500" spans="1:39" x14ac:dyDescent="0.25">
      <c r="A500" t="str">
        <f t="shared" si="147"/>
        <v/>
      </c>
      <c r="B500" t="str">
        <f t="shared" si="148"/>
        <v/>
      </c>
      <c r="C500" s="323" t="str">
        <f t="shared" si="153"/>
        <v/>
      </c>
      <c r="D500" s="323" t="str">
        <f t="shared" si="142"/>
        <v/>
      </c>
      <c r="E500" s="323"/>
      <c r="F500" s="312" t="str">
        <f t="shared" si="149"/>
        <v/>
      </c>
      <c r="G500" s="313" t="str">
        <f t="shared" si="143"/>
        <v/>
      </c>
      <c r="H500" s="314" t="str">
        <f t="shared" si="144"/>
        <v/>
      </c>
      <c r="I500" s="315" t="str">
        <f t="shared" si="155"/>
        <v/>
      </c>
      <c r="J500" s="316" t="str">
        <f t="shared" si="155"/>
        <v/>
      </c>
      <c r="K500" s="316" t="str">
        <f t="shared" si="155"/>
        <v/>
      </c>
      <c r="L500" s="317" t="str">
        <f t="shared" si="155"/>
        <v/>
      </c>
      <c r="M500" s="351"/>
      <c r="N500" s="318" t="str">
        <f t="shared" si="145"/>
        <v/>
      </c>
      <c r="O500" s="318" t="str">
        <f t="shared" si="146"/>
        <v/>
      </c>
      <c r="S500" s="314" t="str">
        <f t="shared" si="150"/>
        <v/>
      </c>
      <c r="T500" s="315" t="str">
        <f t="shared" si="156"/>
        <v/>
      </c>
      <c r="U500" s="316" t="str">
        <f t="shared" si="157"/>
        <v/>
      </c>
      <c r="V500" s="316" t="str">
        <f t="shared" si="158"/>
        <v/>
      </c>
      <c r="W500" s="317" t="str">
        <f t="shared" si="154"/>
        <v/>
      </c>
      <c r="Z500" s="320"/>
      <c r="AA500" s="321"/>
      <c r="AC500" s="322" t="str">
        <f t="shared" si="151"/>
        <v/>
      </c>
      <c r="AD500" s="322" t="str">
        <f t="shared" si="152"/>
        <v/>
      </c>
      <c r="AM500" s="321"/>
    </row>
    <row r="501" spans="1:39" x14ac:dyDescent="0.25">
      <c r="A501" t="str">
        <f t="shared" si="147"/>
        <v/>
      </c>
      <c r="B501" t="str">
        <f t="shared" si="148"/>
        <v/>
      </c>
      <c r="C501" s="323" t="str">
        <f t="shared" si="153"/>
        <v/>
      </c>
      <c r="D501" s="323" t="str">
        <f t="shared" si="142"/>
        <v/>
      </c>
      <c r="E501" s="323"/>
      <c r="F501" s="312" t="str">
        <f t="shared" si="149"/>
        <v/>
      </c>
      <c r="G501" s="313" t="str">
        <f t="shared" si="143"/>
        <v/>
      </c>
      <c r="H501" s="314" t="str">
        <f t="shared" si="144"/>
        <v/>
      </c>
      <c r="I501" s="315" t="str">
        <f t="shared" si="155"/>
        <v/>
      </c>
      <c r="J501" s="316" t="str">
        <f t="shared" si="155"/>
        <v/>
      </c>
      <c r="K501" s="316" t="str">
        <f t="shared" si="155"/>
        <v/>
      </c>
      <c r="L501" s="317" t="str">
        <f t="shared" si="155"/>
        <v/>
      </c>
      <c r="M501" s="351"/>
      <c r="N501" s="318" t="str">
        <f t="shared" si="145"/>
        <v/>
      </c>
      <c r="O501" s="318" t="str">
        <f t="shared" si="146"/>
        <v/>
      </c>
      <c r="S501" s="314" t="str">
        <f t="shared" si="150"/>
        <v/>
      </c>
      <c r="T501" s="315" t="str">
        <f t="shared" si="156"/>
        <v/>
      </c>
      <c r="U501" s="316" t="str">
        <f t="shared" si="157"/>
        <v/>
      </c>
      <c r="V501" s="316" t="str">
        <f t="shared" si="158"/>
        <v/>
      </c>
      <c r="W501" s="317" t="str">
        <f t="shared" si="154"/>
        <v/>
      </c>
      <c r="Z501" s="320"/>
      <c r="AA501" s="321"/>
      <c r="AC501" s="322" t="str">
        <f t="shared" si="151"/>
        <v/>
      </c>
      <c r="AD501" s="322" t="str">
        <f t="shared" si="152"/>
        <v/>
      </c>
      <c r="AM501" s="321"/>
    </row>
    <row r="502" spans="1:39" x14ac:dyDescent="0.25">
      <c r="A502" t="str">
        <f t="shared" si="147"/>
        <v/>
      </c>
      <c r="B502" t="str">
        <f t="shared" si="148"/>
        <v/>
      </c>
      <c r="C502" s="323" t="str">
        <f t="shared" si="153"/>
        <v/>
      </c>
      <c r="D502" s="323" t="str">
        <f t="shared" si="142"/>
        <v/>
      </c>
      <c r="E502" s="323"/>
      <c r="F502" s="312" t="str">
        <f t="shared" si="149"/>
        <v/>
      </c>
      <c r="G502" s="313" t="str">
        <f t="shared" si="143"/>
        <v/>
      </c>
      <c r="H502" s="314" t="str">
        <f t="shared" si="144"/>
        <v/>
      </c>
      <c r="I502" s="315" t="str">
        <f t="shared" si="155"/>
        <v/>
      </c>
      <c r="J502" s="316" t="str">
        <f t="shared" si="155"/>
        <v/>
      </c>
      <c r="K502" s="316" t="str">
        <f t="shared" si="155"/>
        <v/>
      </c>
      <c r="L502" s="317" t="str">
        <f t="shared" si="155"/>
        <v/>
      </c>
      <c r="M502" s="351"/>
      <c r="N502" s="318" t="str">
        <f t="shared" si="145"/>
        <v/>
      </c>
      <c r="O502" s="318" t="str">
        <f t="shared" si="146"/>
        <v/>
      </c>
      <c r="S502" s="314" t="str">
        <f t="shared" si="150"/>
        <v/>
      </c>
      <c r="T502" s="315" t="str">
        <f t="shared" si="156"/>
        <v/>
      </c>
      <c r="U502" s="316" t="str">
        <f t="shared" si="157"/>
        <v/>
      </c>
      <c r="V502" s="316" t="str">
        <f t="shared" si="158"/>
        <v/>
      </c>
      <c r="W502" s="317" t="str">
        <f t="shared" si="154"/>
        <v/>
      </c>
      <c r="Z502" s="320"/>
      <c r="AA502" s="321"/>
      <c r="AC502" s="322" t="str">
        <f t="shared" si="151"/>
        <v/>
      </c>
      <c r="AD502" s="322" t="str">
        <f t="shared" si="152"/>
        <v/>
      </c>
      <c r="AM502" s="321"/>
    </row>
    <row r="503" spans="1:39" x14ac:dyDescent="0.25">
      <c r="A503" t="str">
        <f t="shared" si="147"/>
        <v/>
      </c>
      <c r="B503" t="str">
        <f t="shared" si="148"/>
        <v/>
      </c>
      <c r="C503" s="323" t="str">
        <f t="shared" si="153"/>
        <v/>
      </c>
      <c r="D503" s="323" t="str">
        <f t="shared" si="142"/>
        <v/>
      </c>
      <c r="E503" s="323"/>
      <c r="F503" s="312" t="str">
        <f t="shared" si="149"/>
        <v/>
      </c>
      <c r="G503" s="313" t="str">
        <f t="shared" si="143"/>
        <v/>
      </c>
      <c r="H503" s="314" t="str">
        <f t="shared" si="144"/>
        <v/>
      </c>
      <c r="I503" s="315" t="str">
        <f t="shared" si="155"/>
        <v/>
      </c>
      <c r="J503" s="316" t="str">
        <f t="shared" si="155"/>
        <v/>
      </c>
      <c r="K503" s="316" t="str">
        <f t="shared" si="155"/>
        <v/>
      </c>
      <c r="L503" s="317" t="str">
        <f t="shared" si="155"/>
        <v/>
      </c>
      <c r="M503" s="351"/>
      <c r="N503" s="318" t="str">
        <f t="shared" si="145"/>
        <v/>
      </c>
      <c r="O503" s="318" t="str">
        <f t="shared" si="146"/>
        <v/>
      </c>
      <c r="S503" s="314" t="str">
        <f t="shared" si="150"/>
        <v/>
      </c>
      <c r="T503" s="315" t="str">
        <f t="shared" si="156"/>
        <v/>
      </c>
      <c r="U503" s="316" t="str">
        <f t="shared" si="157"/>
        <v/>
      </c>
      <c r="V503" s="316" t="str">
        <f t="shared" si="158"/>
        <v/>
      </c>
      <c r="W503" s="317" t="str">
        <f t="shared" si="154"/>
        <v/>
      </c>
      <c r="Z503" s="320"/>
      <c r="AA503" s="321"/>
      <c r="AC503" s="322" t="str">
        <f t="shared" si="151"/>
        <v/>
      </c>
      <c r="AD503" s="322" t="str">
        <f t="shared" si="152"/>
        <v/>
      </c>
      <c r="AM503" s="321"/>
    </row>
    <row r="504" spans="1:39" x14ac:dyDescent="0.25">
      <c r="A504" t="str">
        <f t="shared" si="147"/>
        <v/>
      </c>
      <c r="B504" t="str">
        <f t="shared" si="148"/>
        <v/>
      </c>
      <c r="C504" s="323" t="str">
        <f t="shared" si="153"/>
        <v/>
      </c>
      <c r="D504" s="323" t="str">
        <f t="shared" si="142"/>
        <v/>
      </c>
      <c r="E504" s="323"/>
      <c r="F504" s="312" t="str">
        <f t="shared" si="149"/>
        <v/>
      </c>
      <c r="G504" s="313" t="str">
        <f t="shared" si="143"/>
        <v/>
      </c>
      <c r="H504" s="314" t="str">
        <f t="shared" si="144"/>
        <v/>
      </c>
      <c r="I504" s="315" t="str">
        <f t="shared" si="155"/>
        <v/>
      </c>
      <c r="J504" s="316" t="str">
        <f t="shared" si="155"/>
        <v/>
      </c>
      <c r="K504" s="316" t="str">
        <f t="shared" si="155"/>
        <v/>
      </c>
      <c r="L504" s="317" t="str">
        <f t="shared" si="155"/>
        <v/>
      </c>
      <c r="M504" s="351"/>
      <c r="N504" s="318" t="str">
        <f t="shared" si="145"/>
        <v/>
      </c>
      <c r="O504" s="318" t="str">
        <f t="shared" si="146"/>
        <v/>
      </c>
      <c r="S504" s="314" t="str">
        <f t="shared" si="150"/>
        <v/>
      </c>
      <c r="T504" s="315" t="str">
        <f t="shared" si="156"/>
        <v/>
      </c>
      <c r="U504" s="316" t="str">
        <f t="shared" si="157"/>
        <v/>
      </c>
      <c r="V504" s="316" t="str">
        <f t="shared" si="158"/>
        <v/>
      </c>
      <c r="W504" s="317" t="str">
        <f t="shared" si="154"/>
        <v/>
      </c>
      <c r="Z504" s="320"/>
      <c r="AA504" s="321"/>
      <c r="AC504" s="322" t="str">
        <f t="shared" si="151"/>
        <v/>
      </c>
      <c r="AD504" s="322" t="str">
        <f t="shared" si="152"/>
        <v/>
      </c>
      <c r="AM504" s="321"/>
    </row>
    <row r="505" spans="1:39" x14ac:dyDescent="0.25">
      <c r="A505" t="str">
        <f t="shared" si="147"/>
        <v/>
      </c>
      <c r="B505" t="str">
        <f t="shared" si="148"/>
        <v/>
      </c>
      <c r="C505" s="323" t="str">
        <f t="shared" si="153"/>
        <v/>
      </c>
      <c r="D505" s="323" t="str">
        <f t="shared" si="142"/>
        <v/>
      </c>
      <c r="E505" s="323"/>
      <c r="F505" s="312" t="str">
        <f t="shared" si="149"/>
        <v/>
      </c>
      <c r="G505" s="313" t="str">
        <f t="shared" si="143"/>
        <v/>
      </c>
      <c r="H505" s="314" t="str">
        <f t="shared" si="144"/>
        <v/>
      </c>
      <c r="I505" s="315" t="str">
        <f t="shared" si="155"/>
        <v/>
      </c>
      <c r="J505" s="316" t="str">
        <f t="shared" si="155"/>
        <v/>
      </c>
      <c r="K505" s="316" t="str">
        <f t="shared" si="155"/>
        <v/>
      </c>
      <c r="L505" s="317" t="str">
        <f t="shared" si="155"/>
        <v/>
      </c>
      <c r="M505" s="351"/>
      <c r="N505" s="318" t="str">
        <f t="shared" si="145"/>
        <v/>
      </c>
      <c r="O505" s="318" t="str">
        <f t="shared" si="146"/>
        <v/>
      </c>
      <c r="S505" s="314" t="str">
        <f t="shared" si="150"/>
        <v/>
      </c>
      <c r="T505" s="315" t="str">
        <f t="shared" si="156"/>
        <v/>
      </c>
      <c r="U505" s="316" t="str">
        <f t="shared" si="157"/>
        <v/>
      </c>
      <c r="V505" s="316" t="str">
        <f t="shared" si="158"/>
        <v/>
      </c>
      <c r="W505" s="317" t="str">
        <f t="shared" si="154"/>
        <v/>
      </c>
      <c r="Z505" s="320"/>
      <c r="AA505" s="321"/>
      <c r="AC505" s="322" t="str">
        <f t="shared" si="151"/>
        <v/>
      </c>
      <c r="AD505" s="322" t="str">
        <f t="shared" si="152"/>
        <v/>
      </c>
      <c r="AM505" s="321"/>
    </row>
    <row r="506" spans="1:39" x14ac:dyDescent="0.25">
      <c r="A506" t="str">
        <f t="shared" si="147"/>
        <v/>
      </c>
      <c r="B506" t="str">
        <f t="shared" si="148"/>
        <v/>
      </c>
      <c r="C506" s="323" t="str">
        <f t="shared" si="153"/>
        <v/>
      </c>
      <c r="D506" s="323" t="str">
        <f t="shared" si="142"/>
        <v/>
      </c>
      <c r="E506" s="323"/>
      <c r="F506" s="312" t="str">
        <f t="shared" si="149"/>
        <v/>
      </c>
      <c r="G506" s="313" t="str">
        <f t="shared" si="143"/>
        <v/>
      </c>
      <c r="H506" s="314" t="str">
        <f t="shared" si="144"/>
        <v/>
      </c>
      <c r="I506" s="315" t="str">
        <f t="shared" si="155"/>
        <v/>
      </c>
      <c r="J506" s="316" t="str">
        <f t="shared" si="155"/>
        <v/>
      </c>
      <c r="K506" s="316" t="str">
        <f t="shared" si="155"/>
        <v/>
      </c>
      <c r="L506" s="317" t="str">
        <f t="shared" si="155"/>
        <v/>
      </c>
      <c r="M506" s="351"/>
      <c r="N506" s="318" t="str">
        <f t="shared" si="145"/>
        <v/>
      </c>
      <c r="O506" s="318" t="str">
        <f t="shared" si="146"/>
        <v/>
      </c>
      <c r="S506" s="314" t="str">
        <f t="shared" si="150"/>
        <v/>
      </c>
      <c r="T506" s="315" t="str">
        <f t="shared" si="156"/>
        <v/>
      </c>
      <c r="U506" s="316" t="str">
        <f t="shared" si="157"/>
        <v/>
      </c>
      <c r="V506" s="316" t="str">
        <f t="shared" si="158"/>
        <v/>
      </c>
      <c r="W506" s="317" t="str">
        <f t="shared" si="154"/>
        <v/>
      </c>
      <c r="Z506" s="320"/>
      <c r="AA506" s="321"/>
      <c r="AC506" s="322" t="str">
        <f t="shared" si="151"/>
        <v/>
      </c>
      <c r="AD506" s="322" t="str">
        <f t="shared" si="152"/>
        <v/>
      </c>
      <c r="AM506" s="321"/>
    </row>
    <row r="507" spans="1:39" x14ac:dyDescent="0.25">
      <c r="A507" t="str">
        <f t="shared" si="147"/>
        <v/>
      </c>
      <c r="B507" t="str">
        <f t="shared" si="148"/>
        <v/>
      </c>
      <c r="C507" s="323" t="str">
        <f t="shared" si="153"/>
        <v/>
      </c>
      <c r="D507" s="323" t="str">
        <f t="shared" si="142"/>
        <v/>
      </c>
      <c r="E507" s="323"/>
      <c r="F507" s="312" t="str">
        <f t="shared" si="149"/>
        <v/>
      </c>
      <c r="G507" s="313" t="str">
        <f t="shared" si="143"/>
        <v/>
      </c>
      <c r="H507" s="314" t="str">
        <f t="shared" si="144"/>
        <v/>
      </c>
      <c r="I507" s="315" t="str">
        <f t="shared" si="155"/>
        <v/>
      </c>
      <c r="J507" s="316" t="str">
        <f t="shared" si="155"/>
        <v/>
      </c>
      <c r="K507" s="316" t="str">
        <f t="shared" si="155"/>
        <v/>
      </c>
      <c r="L507" s="317" t="str">
        <f t="shared" si="155"/>
        <v/>
      </c>
      <c r="M507" s="351"/>
      <c r="N507" s="318" t="str">
        <f t="shared" si="145"/>
        <v/>
      </c>
      <c r="O507" s="318" t="str">
        <f t="shared" si="146"/>
        <v/>
      </c>
      <c r="S507" s="314" t="str">
        <f t="shared" si="150"/>
        <v/>
      </c>
      <c r="T507" s="315" t="str">
        <f t="shared" si="156"/>
        <v/>
      </c>
      <c r="U507" s="316" t="str">
        <f t="shared" si="157"/>
        <v/>
      </c>
      <c r="V507" s="316" t="str">
        <f t="shared" si="158"/>
        <v/>
      </c>
      <c r="W507" s="317" t="str">
        <f t="shared" si="154"/>
        <v/>
      </c>
      <c r="Z507" s="320"/>
      <c r="AA507" s="321"/>
      <c r="AC507" s="322" t="str">
        <f t="shared" si="151"/>
        <v/>
      </c>
      <c r="AD507" s="322" t="str">
        <f t="shared" si="152"/>
        <v/>
      </c>
      <c r="AM507" s="321"/>
    </row>
    <row r="508" spans="1:39" x14ac:dyDescent="0.25">
      <c r="A508" t="str">
        <f t="shared" si="147"/>
        <v/>
      </c>
      <c r="B508" t="str">
        <f t="shared" si="148"/>
        <v/>
      </c>
      <c r="C508" s="323" t="str">
        <f t="shared" si="153"/>
        <v/>
      </c>
      <c r="D508" s="323" t="str">
        <f t="shared" si="142"/>
        <v/>
      </c>
      <c r="E508" s="323"/>
      <c r="F508" s="312" t="str">
        <f t="shared" si="149"/>
        <v/>
      </c>
      <c r="G508" s="313" t="str">
        <f t="shared" si="143"/>
        <v/>
      </c>
      <c r="H508" s="314" t="str">
        <f t="shared" si="144"/>
        <v/>
      </c>
      <c r="I508" s="315" t="str">
        <f t="shared" si="155"/>
        <v/>
      </c>
      <c r="J508" s="316" t="str">
        <f t="shared" si="155"/>
        <v/>
      </c>
      <c r="K508" s="316" t="str">
        <f t="shared" si="155"/>
        <v/>
      </c>
      <c r="L508" s="317" t="str">
        <f t="shared" si="155"/>
        <v/>
      </c>
      <c r="M508" s="351"/>
      <c r="N508" s="318" t="str">
        <f t="shared" si="145"/>
        <v/>
      </c>
      <c r="O508" s="318" t="str">
        <f t="shared" si="146"/>
        <v/>
      </c>
      <c r="S508" s="314" t="str">
        <f t="shared" si="150"/>
        <v/>
      </c>
      <c r="T508" s="315" t="str">
        <f t="shared" si="156"/>
        <v/>
      </c>
      <c r="U508" s="316" t="str">
        <f t="shared" si="157"/>
        <v/>
      </c>
      <c r="V508" s="316" t="str">
        <f t="shared" si="158"/>
        <v/>
      </c>
      <c r="W508" s="317" t="str">
        <f t="shared" si="154"/>
        <v/>
      </c>
      <c r="Z508" s="320"/>
      <c r="AA508" s="321"/>
      <c r="AC508" s="322" t="str">
        <f t="shared" si="151"/>
        <v/>
      </c>
      <c r="AD508" s="322" t="str">
        <f t="shared" si="152"/>
        <v/>
      </c>
      <c r="AM508" s="321"/>
    </row>
    <row r="509" spans="1:39" x14ac:dyDescent="0.25">
      <c r="A509" t="str">
        <f t="shared" si="147"/>
        <v/>
      </c>
      <c r="B509" t="str">
        <f t="shared" si="148"/>
        <v/>
      </c>
      <c r="C509" s="323" t="str">
        <f t="shared" si="153"/>
        <v/>
      </c>
      <c r="D509" s="323" t="str">
        <f t="shared" si="142"/>
        <v/>
      </c>
      <c r="E509" s="323"/>
      <c r="F509" s="312" t="str">
        <f t="shared" si="149"/>
        <v/>
      </c>
      <c r="G509" s="313" t="str">
        <f t="shared" si="143"/>
        <v/>
      </c>
      <c r="H509" s="314" t="str">
        <f t="shared" si="144"/>
        <v/>
      </c>
      <c r="I509" s="315" t="str">
        <f t="shared" si="155"/>
        <v/>
      </c>
      <c r="J509" s="316" t="str">
        <f t="shared" si="155"/>
        <v/>
      </c>
      <c r="K509" s="316" t="str">
        <f t="shared" si="155"/>
        <v/>
      </c>
      <c r="L509" s="317" t="str">
        <f t="shared" si="155"/>
        <v/>
      </c>
      <c r="M509" s="351"/>
      <c r="N509" s="318" t="str">
        <f t="shared" si="145"/>
        <v/>
      </c>
      <c r="O509" s="318" t="str">
        <f t="shared" si="146"/>
        <v/>
      </c>
      <c r="S509" s="314" t="str">
        <f t="shared" si="150"/>
        <v/>
      </c>
      <c r="T509" s="315" t="str">
        <f t="shared" si="156"/>
        <v/>
      </c>
      <c r="U509" s="316" t="str">
        <f t="shared" si="157"/>
        <v/>
      </c>
      <c r="V509" s="316" t="str">
        <f t="shared" si="158"/>
        <v/>
      </c>
      <c r="W509" s="317" t="str">
        <f t="shared" si="154"/>
        <v/>
      </c>
      <c r="Z509" s="320"/>
      <c r="AA509" s="321"/>
      <c r="AC509" s="322" t="str">
        <f t="shared" si="151"/>
        <v/>
      </c>
      <c r="AD509" s="322" t="str">
        <f t="shared" si="152"/>
        <v/>
      </c>
      <c r="AM509" s="321"/>
    </row>
    <row r="510" spans="1:39" x14ac:dyDescent="0.25">
      <c r="A510" t="str">
        <f t="shared" si="147"/>
        <v/>
      </c>
      <c r="B510" t="str">
        <f t="shared" si="148"/>
        <v/>
      </c>
      <c r="C510" s="323" t="str">
        <f t="shared" si="153"/>
        <v/>
      </c>
      <c r="D510" s="323" t="str">
        <f t="shared" si="142"/>
        <v/>
      </c>
      <c r="E510" s="323"/>
      <c r="F510" s="312" t="str">
        <f t="shared" si="149"/>
        <v/>
      </c>
      <c r="G510" s="313" t="str">
        <f t="shared" si="143"/>
        <v/>
      </c>
      <c r="H510" s="314" t="str">
        <f t="shared" si="144"/>
        <v/>
      </c>
      <c r="I510" s="315" t="str">
        <f t="shared" si="155"/>
        <v/>
      </c>
      <c r="J510" s="316" t="str">
        <f t="shared" si="155"/>
        <v/>
      </c>
      <c r="K510" s="316" t="str">
        <f t="shared" si="155"/>
        <v/>
      </c>
      <c r="L510" s="317" t="str">
        <f t="shared" si="155"/>
        <v/>
      </c>
      <c r="M510" s="351"/>
      <c r="N510" s="318" t="str">
        <f t="shared" si="145"/>
        <v/>
      </c>
      <c r="O510" s="318" t="str">
        <f t="shared" si="146"/>
        <v/>
      </c>
      <c r="S510" s="314" t="str">
        <f t="shared" si="150"/>
        <v/>
      </c>
      <c r="T510" s="315" t="str">
        <f t="shared" si="156"/>
        <v/>
      </c>
      <c r="U510" s="316" t="str">
        <f t="shared" si="157"/>
        <v/>
      </c>
      <c r="V510" s="316" t="str">
        <f t="shared" si="158"/>
        <v/>
      </c>
      <c r="W510" s="317" t="str">
        <f t="shared" si="154"/>
        <v/>
      </c>
      <c r="Z510" s="320"/>
      <c r="AA510" s="321"/>
      <c r="AC510" s="322" t="str">
        <f t="shared" si="151"/>
        <v/>
      </c>
      <c r="AD510" s="322" t="str">
        <f t="shared" si="152"/>
        <v/>
      </c>
      <c r="AM510" s="321"/>
    </row>
    <row r="511" spans="1:39" x14ac:dyDescent="0.25">
      <c r="A511" t="str">
        <f t="shared" si="147"/>
        <v/>
      </c>
      <c r="B511" t="str">
        <f t="shared" si="148"/>
        <v/>
      </c>
      <c r="C511" s="323" t="str">
        <f t="shared" si="153"/>
        <v/>
      </c>
      <c r="D511" s="323" t="str">
        <f t="shared" si="142"/>
        <v/>
      </c>
      <c r="E511" s="323"/>
      <c r="F511" s="312" t="str">
        <f t="shared" si="149"/>
        <v/>
      </c>
      <c r="G511" s="313" t="str">
        <f t="shared" si="143"/>
        <v/>
      </c>
      <c r="H511" s="314" t="str">
        <f t="shared" si="144"/>
        <v/>
      </c>
      <c r="I511" s="315" t="str">
        <f t="shared" si="155"/>
        <v/>
      </c>
      <c r="J511" s="316" t="str">
        <f t="shared" si="155"/>
        <v/>
      </c>
      <c r="K511" s="316" t="str">
        <f t="shared" si="155"/>
        <v/>
      </c>
      <c r="L511" s="317" t="str">
        <f t="shared" si="155"/>
        <v/>
      </c>
      <c r="M511" s="351"/>
      <c r="N511" s="318" t="str">
        <f t="shared" si="145"/>
        <v/>
      </c>
      <c r="O511" s="318" t="str">
        <f t="shared" si="146"/>
        <v/>
      </c>
      <c r="S511" s="314" t="str">
        <f t="shared" si="150"/>
        <v/>
      </c>
      <c r="T511" s="315" t="str">
        <f t="shared" si="156"/>
        <v/>
      </c>
      <c r="U511" s="316" t="str">
        <f t="shared" si="157"/>
        <v/>
      </c>
      <c r="V511" s="316" t="str">
        <f t="shared" si="158"/>
        <v/>
      </c>
      <c r="W511" s="317" t="str">
        <f t="shared" si="154"/>
        <v/>
      </c>
      <c r="Z511" s="320"/>
      <c r="AA511" s="321"/>
      <c r="AC511" s="322" t="str">
        <f t="shared" si="151"/>
        <v/>
      </c>
      <c r="AD511" s="322" t="str">
        <f t="shared" si="152"/>
        <v/>
      </c>
      <c r="AM511" s="321"/>
    </row>
    <row r="512" spans="1:39" x14ac:dyDescent="0.25">
      <c r="A512" t="str">
        <f t="shared" si="147"/>
        <v/>
      </c>
      <c r="B512" t="str">
        <f t="shared" si="148"/>
        <v/>
      </c>
      <c r="C512" s="323" t="str">
        <f t="shared" si="153"/>
        <v/>
      </c>
      <c r="D512" s="323" t="str">
        <f t="shared" si="142"/>
        <v/>
      </c>
      <c r="E512" s="323"/>
      <c r="F512" s="312" t="str">
        <f t="shared" si="149"/>
        <v/>
      </c>
      <c r="G512" s="313" t="str">
        <f t="shared" si="143"/>
        <v/>
      </c>
      <c r="H512" s="314" t="str">
        <f t="shared" si="144"/>
        <v/>
      </c>
      <c r="I512" s="315" t="str">
        <f t="shared" si="155"/>
        <v/>
      </c>
      <c r="J512" s="316" t="str">
        <f t="shared" si="155"/>
        <v/>
      </c>
      <c r="K512" s="316" t="str">
        <f t="shared" si="155"/>
        <v/>
      </c>
      <c r="L512" s="317" t="str">
        <f t="shared" si="155"/>
        <v/>
      </c>
      <c r="M512" s="351"/>
      <c r="N512" s="318" t="str">
        <f t="shared" si="145"/>
        <v/>
      </c>
      <c r="O512" s="318" t="str">
        <f t="shared" si="146"/>
        <v/>
      </c>
      <c r="S512" s="314" t="str">
        <f t="shared" si="150"/>
        <v/>
      </c>
      <c r="T512" s="315" t="str">
        <f t="shared" si="156"/>
        <v/>
      </c>
      <c r="U512" s="316" t="str">
        <f t="shared" si="157"/>
        <v/>
      </c>
      <c r="V512" s="316" t="str">
        <f t="shared" si="158"/>
        <v/>
      </c>
      <c r="W512" s="317" t="str">
        <f t="shared" si="154"/>
        <v/>
      </c>
      <c r="Z512" s="320"/>
      <c r="AA512" s="321"/>
      <c r="AC512" s="322" t="str">
        <f t="shared" si="151"/>
        <v/>
      </c>
      <c r="AD512" s="322" t="str">
        <f t="shared" si="152"/>
        <v/>
      </c>
      <c r="AM512" s="321"/>
    </row>
    <row r="513" spans="1:39" x14ac:dyDescent="0.25">
      <c r="A513" t="str">
        <f t="shared" si="147"/>
        <v/>
      </c>
      <c r="B513" t="str">
        <f t="shared" si="148"/>
        <v/>
      </c>
      <c r="C513" s="323" t="str">
        <f t="shared" si="153"/>
        <v/>
      </c>
      <c r="D513" s="323" t="str">
        <f t="shared" si="142"/>
        <v/>
      </c>
      <c r="E513" s="323"/>
      <c r="F513" s="312" t="str">
        <f t="shared" si="149"/>
        <v/>
      </c>
      <c r="G513" s="313" t="str">
        <f t="shared" si="143"/>
        <v/>
      </c>
      <c r="H513" s="314" t="str">
        <f t="shared" si="144"/>
        <v/>
      </c>
      <c r="I513" s="315" t="str">
        <f t="shared" si="155"/>
        <v/>
      </c>
      <c r="J513" s="316" t="str">
        <f t="shared" si="155"/>
        <v/>
      </c>
      <c r="K513" s="316" t="str">
        <f t="shared" si="155"/>
        <v/>
      </c>
      <c r="L513" s="317" t="str">
        <f t="shared" si="155"/>
        <v/>
      </c>
      <c r="M513" s="351"/>
      <c r="N513" s="318" t="str">
        <f t="shared" si="145"/>
        <v/>
      </c>
      <c r="O513" s="318" t="str">
        <f t="shared" si="146"/>
        <v/>
      </c>
      <c r="S513" s="314" t="str">
        <f t="shared" si="150"/>
        <v/>
      </c>
      <c r="T513" s="315" t="str">
        <f t="shared" si="156"/>
        <v/>
      </c>
      <c r="U513" s="316" t="str">
        <f t="shared" si="157"/>
        <v/>
      </c>
      <c r="V513" s="316" t="str">
        <f t="shared" si="158"/>
        <v/>
      </c>
      <c r="W513" s="317" t="str">
        <f t="shared" si="154"/>
        <v/>
      </c>
      <c r="Z513" s="320"/>
      <c r="AA513" s="321"/>
      <c r="AC513" s="322" t="str">
        <f t="shared" si="151"/>
        <v/>
      </c>
      <c r="AD513" s="322" t="str">
        <f t="shared" si="152"/>
        <v/>
      </c>
      <c r="AM513" s="321"/>
    </row>
    <row r="514" spans="1:39" x14ac:dyDescent="0.25">
      <c r="A514" t="str">
        <f t="shared" si="147"/>
        <v/>
      </c>
      <c r="B514" t="str">
        <f t="shared" si="148"/>
        <v/>
      </c>
      <c r="C514" s="323" t="str">
        <f t="shared" si="153"/>
        <v/>
      </c>
      <c r="D514" s="323" t="str">
        <f t="shared" ref="D514:D577" si="159">IFERROR(IF(C513-0.01&gt;=0,C513-0.01,""),"")</f>
        <v/>
      </c>
      <c r="E514" s="323"/>
      <c r="F514" s="312" t="str">
        <f t="shared" si="149"/>
        <v/>
      </c>
      <c r="G514" s="313" t="str">
        <f t="shared" si="143"/>
        <v/>
      </c>
      <c r="H514" s="314" t="str">
        <f t="shared" si="144"/>
        <v/>
      </c>
      <c r="I514" s="315" t="str">
        <f t="shared" si="155"/>
        <v/>
      </c>
      <c r="J514" s="316" t="str">
        <f t="shared" si="155"/>
        <v/>
      </c>
      <c r="K514" s="316" t="str">
        <f t="shared" si="155"/>
        <v/>
      </c>
      <c r="L514" s="317" t="str">
        <f t="shared" si="155"/>
        <v/>
      </c>
      <c r="M514" s="351"/>
      <c r="N514" s="318" t="str">
        <f t="shared" si="145"/>
        <v/>
      </c>
      <c r="O514" s="318" t="str">
        <f t="shared" si="146"/>
        <v/>
      </c>
      <c r="S514" s="314" t="str">
        <f t="shared" si="150"/>
        <v/>
      </c>
      <c r="T514" s="315" t="str">
        <f t="shared" si="156"/>
        <v/>
      </c>
      <c r="U514" s="316" t="str">
        <f t="shared" si="157"/>
        <v/>
      </c>
      <c r="V514" s="316" t="str">
        <f t="shared" si="158"/>
        <v/>
      </c>
      <c r="W514" s="317" t="str">
        <f t="shared" si="154"/>
        <v/>
      </c>
      <c r="Z514" s="320"/>
      <c r="AA514" s="321"/>
      <c r="AC514" s="322" t="str">
        <f t="shared" si="151"/>
        <v/>
      </c>
      <c r="AD514" s="322" t="str">
        <f t="shared" si="152"/>
        <v/>
      </c>
      <c r="AM514" s="321"/>
    </row>
    <row r="515" spans="1:39" x14ac:dyDescent="0.25">
      <c r="A515" t="str">
        <f t="shared" si="147"/>
        <v/>
      </c>
      <c r="B515" t="str">
        <f t="shared" si="148"/>
        <v/>
      </c>
      <c r="C515" s="323" t="str">
        <f t="shared" si="153"/>
        <v/>
      </c>
      <c r="D515" s="323" t="str">
        <f t="shared" si="159"/>
        <v/>
      </c>
      <c r="E515" s="323"/>
      <c r="F515" s="312" t="str">
        <f t="shared" si="149"/>
        <v/>
      </c>
      <c r="G515" s="313" t="str">
        <f t="shared" si="143"/>
        <v/>
      </c>
      <c r="H515" s="314" t="str">
        <f t="shared" si="144"/>
        <v/>
      </c>
      <c r="I515" s="315" t="str">
        <f t="shared" si="155"/>
        <v/>
      </c>
      <c r="J515" s="316" t="str">
        <f t="shared" si="155"/>
        <v/>
      </c>
      <c r="K515" s="316" t="str">
        <f t="shared" si="155"/>
        <v/>
      </c>
      <c r="L515" s="317" t="str">
        <f t="shared" si="155"/>
        <v/>
      </c>
      <c r="M515" s="351"/>
      <c r="N515" s="318" t="str">
        <f t="shared" si="145"/>
        <v/>
      </c>
      <c r="O515" s="318" t="str">
        <f t="shared" si="146"/>
        <v/>
      </c>
      <c r="S515" s="314" t="str">
        <f t="shared" si="150"/>
        <v/>
      </c>
      <c r="T515" s="315" t="str">
        <f t="shared" si="156"/>
        <v/>
      </c>
      <c r="U515" s="316" t="str">
        <f t="shared" si="157"/>
        <v/>
      </c>
      <c r="V515" s="316" t="str">
        <f t="shared" si="158"/>
        <v/>
      </c>
      <c r="W515" s="317" t="str">
        <f t="shared" si="154"/>
        <v/>
      </c>
      <c r="Z515" s="320"/>
      <c r="AA515" s="321"/>
      <c r="AC515" s="322" t="str">
        <f t="shared" si="151"/>
        <v/>
      </c>
      <c r="AD515" s="322" t="str">
        <f t="shared" si="152"/>
        <v/>
      </c>
      <c r="AM515" s="321"/>
    </row>
    <row r="516" spans="1:39" x14ac:dyDescent="0.25">
      <c r="A516" t="str">
        <f t="shared" si="147"/>
        <v/>
      </c>
      <c r="B516" t="str">
        <f t="shared" si="148"/>
        <v/>
      </c>
      <c r="C516" s="323" t="str">
        <f t="shared" si="153"/>
        <v/>
      </c>
      <c r="D516" s="323" t="str">
        <f t="shared" si="159"/>
        <v/>
      </c>
      <c r="E516" s="323"/>
      <c r="F516" s="312" t="str">
        <f t="shared" si="149"/>
        <v/>
      </c>
      <c r="G516" s="313" t="str">
        <f t="shared" si="143"/>
        <v/>
      </c>
      <c r="H516" s="314" t="str">
        <f t="shared" si="144"/>
        <v/>
      </c>
      <c r="I516" s="315" t="str">
        <f t="shared" si="155"/>
        <v/>
      </c>
      <c r="J516" s="316" t="str">
        <f t="shared" si="155"/>
        <v/>
      </c>
      <c r="K516" s="316" t="str">
        <f t="shared" si="155"/>
        <v/>
      </c>
      <c r="L516" s="317" t="str">
        <f t="shared" si="155"/>
        <v/>
      </c>
      <c r="M516" s="351"/>
      <c r="N516" s="318" t="str">
        <f t="shared" si="145"/>
        <v/>
      </c>
      <c r="O516" s="318" t="str">
        <f t="shared" si="146"/>
        <v/>
      </c>
      <c r="S516" s="314" t="str">
        <f t="shared" si="150"/>
        <v/>
      </c>
      <c r="T516" s="315" t="str">
        <f t="shared" si="156"/>
        <v/>
      </c>
      <c r="U516" s="316" t="str">
        <f t="shared" si="157"/>
        <v/>
      </c>
      <c r="V516" s="316" t="str">
        <f t="shared" si="158"/>
        <v/>
      </c>
      <c r="W516" s="317" t="str">
        <f t="shared" si="154"/>
        <v/>
      </c>
      <c r="Z516" s="320"/>
      <c r="AA516" s="321"/>
      <c r="AC516" s="322" t="str">
        <f t="shared" si="151"/>
        <v/>
      </c>
      <c r="AD516" s="322" t="str">
        <f t="shared" si="152"/>
        <v/>
      </c>
      <c r="AM516" s="321"/>
    </row>
    <row r="517" spans="1:39" x14ac:dyDescent="0.25">
      <c r="A517" t="str">
        <f t="shared" si="147"/>
        <v/>
      </c>
      <c r="B517" t="str">
        <f t="shared" si="148"/>
        <v/>
      </c>
      <c r="C517" s="323" t="str">
        <f t="shared" si="153"/>
        <v/>
      </c>
      <c r="D517" s="323" t="str">
        <f t="shared" si="159"/>
        <v/>
      </c>
      <c r="E517" s="323"/>
      <c r="F517" s="312" t="str">
        <f t="shared" si="149"/>
        <v/>
      </c>
      <c r="G517" s="313" t="str">
        <f t="shared" si="143"/>
        <v/>
      </c>
      <c r="H517" s="314" t="str">
        <f t="shared" si="144"/>
        <v/>
      </c>
      <c r="I517" s="315" t="str">
        <f t="shared" si="155"/>
        <v/>
      </c>
      <c r="J517" s="316" t="str">
        <f t="shared" si="155"/>
        <v/>
      </c>
      <c r="K517" s="316" t="str">
        <f t="shared" si="155"/>
        <v/>
      </c>
      <c r="L517" s="317" t="str">
        <f t="shared" si="155"/>
        <v/>
      </c>
      <c r="M517" s="351"/>
      <c r="N517" s="318" t="str">
        <f t="shared" si="145"/>
        <v/>
      </c>
      <c r="O517" s="318" t="str">
        <f t="shared" si="146"/>
        <v/>
      </c>
      <c r="S517" s="314" t="str">
        <f t="shared" si="150"/>
        <v/>
      </c>
      <c r="T517" s="315" t="str">
        <f t="shared" si="156"/>
        <v/>
      </c>
      <c r="U517" s="316" t="str">
        <f t="shared" si="157"/>
        <v/>
      </c>
      <c r="V517" s="316" t="str">
        <f t="shared" si="158"/>
        <v/>
      </c>
      <c r="W517" s="317" t="str">
        <f t="shared" si="154"/>
        <v/>
      </c>
      <c r="Z517" s="320"/>
      <c r="AA517" s="321"/>
      <c r="AC517" s="322" t="str">
        <f t="shared" si="151"/>
        <v/>
      </c>
      <c r="AD517" s="322" t="str">
        <f t="shared" si="152"/>
        <v/>
      </c>
      <c r="AM517" s="321"/>
    </row>
    <row r="518" spans="1:39" x14ac:dyDescent="0.25">
      <c r="A518" t="str">
        <f t="shared" si="147"/>
        <v/>
      </c>
      <c r="B518" t="str">
        <f t="shared" si="148"/>
        <v/>
      </c>
      <c r="C518" s="323" t="str">
        <f t="shared" si="153"/>
        <v/>
      </c>
      <c r="D518" s="323" t="str">
        <f t="shared" si="159"/>
        <v/>
      </c>
      <c r="E518" s="323"/>
      <c r="F518" s="312" t="str">
        <f t="shared" si="149"/>
        <v/>
      </c>
      <c r="G518" s="313" t="str">
        <f t="shared" si="143"/>
        <v/>
      </c>
      <c r="H518" s="314" t="str">
        <f t="shared" si="144"/>
        <v/>
      </c>
      <c r="I518" s="315" t="str">
        <f t="shared" si="155"/>
        <v/>
      </c>
      <c r="J518" s="316" t="str">
        <f t="shared" si="155"/>
        <v/>
      </c>
      <c r="K518" s="316" t="str">
        <f t="shared" si="155"/>
        <v/>
      </c>
      <c r="L518" s="317" t="str">
        <f t="shared" si="155"/>
        <v/>
      </c>
      <c r="M518" s="351"/>
      <c r="N518" s="318" t="str">
        <f t="shared" si="145"/>
        <v/>
      </c>
      <c r="O518" s="318" t="str">
        <f t="shared" si="146"/>
        <v/>
      </c>
      <c r="S518" s="314" t="str">
        <f t="shared" si="150"/>
        <v/>
      </c>
      <c r="T518" s="315" t="str">
        <f t="shared" si="156"/>
        <v/>
      </c>
      <c r="U518" s="316" t="str">
        <f t="shared" si="157"/>
        <v/>
      </c>
      <c r="V518" s="316" t="str">
        <f t="shared" si="158"/>
        <v/>
      </c>
      <c r="W518" s="317" t="str">
        <f t="shared" si="154"/>
        <v/>
      </c>
      <c r="Z518" s="320"/>
      <c r="AA518" s="321"/>
      <c r="AC518" s="322" t="str">
        <f t="shared" si="151"/>
        <v/>
      </c>
      <c r="AD518" s="322" t="str">
        <f t="shared" si="152"/>
        <v/>
      </c>
      <c r="AM518" s="321"/>
    </row>
    <row r="519" spans="1:39" x14ac:dyDescent="0.25">
      <c r="A519" t="str">
        <f t="shared" si="147"/>
        <v/>
      </c>
      <c r="B519" t="str">
        <f t="shared" si="148"/>
        <v/>
      </c>
      <c r="C519" s="323" t="str">
        <f t="shared" si="153"/>
        <v/>
      </c>
      <c r="D519" s="323" t="str">
        <f t="shared" si="159"/>
        <v/>
      </c>
      <c r="E519" s="323"/>
      <c r="F519" s="312" t="str">
        <f t="shared" si="149"/>
        <v/>
      </c>
      <c r="G519" s="313" t="str">
        <f t="shared" si="143"/>
        <v/>
      </c>
      <c r="H519" s="314" t="str">
        <f t="shared" si="144"/>
        <v/>
      </c>
      <c r="I519" s="315" t="str">
        <f t="shared" si="155"/>
        <v/>
      </c>
      <c r="J519" s="316" t="str">
        <f t="shared" si="155"/>
        <v/>
      </c>
      <c r="K519" s="316" t="str">
        <f t="shared" si="155"/>
        <v/>
      </c>
      <c r="L519" s="317" t="str">
        <f t="shared" si="155"/>
        <v/>
      </c>
      <c r="M519" s="351"/>
      <c r="N519" s="318" t="str">
        <f t="shared" si="145"/>
        <v/>
      </c>
      <c r="O519" s="318" t="str">
        <f t="shared" si="146"/>
        <v/>
      </c>
      <c r="S519" s="314" t="str">
        <f t="shared" si="150"/>
        <v/>
      </c>
      <c r="T519" s="315" t="str">
        <f t="shared" si="156"/>
        <v/>
      </c>
      <c r="U519" s="316" t="str">
        <f t="shared" si="157"/>
        <v/>
      </c>
      <c r="V519" s="316" t="str">
        <f t="shared" si="158"/>
        <v/>
      </c>
      <c r="W519" s="317" t="str">
        <f t="shared" si="154"/>
        <v/>
      </c>
      <c r="Z519" s="320"/>
      <c r="AA519" s="321"/>
      <c r="AC519" s="322" t="str">
        <f t="shared" si="151"/>
        <v/>
      </c>
      <c r="AD519" s="322" t="str">
        <f t="shared" si="152"/>
        <v/>
      </c>
      <c r="AM519" s="321"/>
    </row>
    <row r="520" spans="1:39" x14ac:dyDescent="0.25">
      <c r="A520" t="str">
        <f t="shared" si="147"/>
        <v/>
      </c>
      <c r="B520" t="str">
        <f t="shared" si="148"/>
        <v/>
      </c>
      <c r="C520" s="323" t="str">
        <f t="shared" si="153"/>
        <v/>
      </c>
      <c r="D520" s="323" t="str">
        <f t="shared" si="159"/>
        <v/>
      </c>
      <c r="E520" s="323"/>
      <c r="F520" s="312" t="str">
        <f t="shared" si="149"/>
        <v/>
      </c>
      <c r="G520" s="313" t="str">
        <f t="shared" si="143"/>
        <v/>
      </c>
      <c r="H520" s="314" t="str">
        <f t="shared" si="144"/>
        <v/>
      </c>
      <c r="I520" s="315" t="str">
        <f t="shared" si="155"/>
        <v/>
      </c>
      <c r="J520" s="316" t="str">
        <f t="shared" si="155"/>
        <v/>
      </c>
      <c r="K520" s="316" t="str">
        <f t="shared" si="155"/>
        <v/>
      </c>
      <c r="L520" s="317" t="str">
        <f t="shared" si="155"/>
        <v/>
      </c>
      <c r="M520" s="351"/>
      <c r="N520" s="318" t="str">
        <f t="shared" si="145"/>
        <v/>
      </c>
      <c r="O520" s="318" t="str">
        <f t="shared" si="146"/>
        <v/>
      </c>
      <c r="S520" s="314" t="str">
        <f t="shared" si="150"/>
        <v/>
      </c>
      <c r="T520" s="315" t="str">
        <f t="shared" si="156"/>
        <v/>
      </c>
      <c r="U520" s="316" t="str">
        <f t="shared" si="157"/>
        <v/>
      </c>
      <c r="V520" s="316" t="str">
        <f t="shared" si="158"/>
        <v/>
      </c>
      <c r="W520" s="317" t="str">
        <f t="shared" si="154"/>
        <v/>
      </c>
      <c r="Z520" s="320"/>
      <c r="AA520" s="321"/>
      <c r="AC520" s="322" t="str">
        <f t="shared" si="151"/>
        <v/>
      </c>
      <c r="AD520" s="322" t="str">
        <f t="shared" si="152"/>
        <v/>
      </c>
      <c r="AM520" s="321"/>
    </row>
    <row r="521" spans="1:39" x14ac:dyDescent="0.25">
      <c r="A521" t="str">
        <f t="shared" si="147"/>
        <v/>
      </c>
      <c r="B521" t="str">
        <f t="shared" si="148"/>
        <v/>
      </c>
      <c r="C521" s="323" t="str">
        <f t="shared" si="153"/>
        <v/>
      </c>
      <c r="D521" s="323" t="str">
        <f t="shared" si="159"/>
        <v/>
      </c>
      <c r="E521" s="323"/>
      <c r="F521" s="312" t="str">
        <f t="shared" si="149"/>
        <v/>
      </c>
      <c r="G521" s="313" t="str">
        <f t="shared" ref="G521:G584" si="160">IFERROR(IF(S521="Nil","Nil",ROUNDUP(ROUND(S521/7, 3),2)),"")</f>
        <v/>
      </c>
      <c r="H521" s="314" t="str">
        <f t="shared" ref="H521:H584" si="161">IFERROR(IF(S521="Nil","Nil",TEXT(S521,IF(S521=ROUND(S521,0),"€###","€0.00"))),"")</f>
        <v/>
      </c>
      <c r="I521" s="315" t="str">
        <f t="shared" si="155"/>
        <v/>
      </c>
      <c r="J521" s="316" t="str">
        <f t="shared" si="155"/>
        <v/>
      </c>
      <c r="K521" s="316" t="str">
        <f t="shared" si="155"/>
        <v/>
      </c>
      <c r="L521" s="317" t="str">
        <f t="shared" si="155"/>
        <v/>
      </c>
      <c r="M521" s="351"/>
      <c r="N521" s="318" t="str">
        <f t="shared" ref="N521:N584" si="162">IFERROR(IF(C521="--","&lt;"&amp;D521,C521-IF(OR($H521="Nil",$H521=""),0,$H521)),"")</f>
        <v/>
      </c>
      <c r="O521" s="318" t="str">
        <f t="shared" ref="O521:O584" si="163">IFERROR(IF(D521="--","&gt; €"&amp;N521,D521-IF(OR($H521="Nil",$H521=""),0,$H521)),"")</f>
        <v/>
      </c>
      <c r="S521" s="314" t="str">
        <f t="shared" si="150"/>
        <v/>
      </c>
      <c r="T521" s="315" t="str">
        <f t="shared" si="156"/>
        <v/>
      </c>
      <c r="U521" s="316" t="str">
        <f t="shared" si="157"/>
        <v/>
      </c>
      <c r="V521" s="316" t="str">
        <f t="shared" si="158"/>
        <v/>
      </c>
      <c r="W521" s="317" t="str">
        <f t="shared" si="154"/>
        <v/>
      </c>
      <c r="Z521" s="320"/>
      <c r="AA521" s="321"/>
      <c r="AC521" s="322" t="str">
        <f t="shared" si="151"/>
        <v/>
      </c>
      <c r="AD521" s="322" t="str">
        <f t="shared" si="152"/>
        <v/>
      </c>
      <c r="AM521" s="321"/>
    </row>
    <row r="522" spans="1:39" x14ac:dyDescent="0.25">
      <c r="A522" t="str">
        <f t="shared" ref="A522:A585" si="164">IFERROR(
                      IF(
                            AND($B522&lt;&gt;$W$3,$B522=$W$2,$C522&lt;=$X$2,$D522&gt;=$X$2),
                              IF(RIGHT($F522,LEN("or any greater amount"))="or any greater amount",$W$3,""),""),"")</f>
        <v/>
      </c>
      <c r="B522" t="str">
        <f t="shared" ref="B522:B585" si="165">IFERROR(
                      IF(
                            AND($C522&lt;=$X$2,$D522&gt;=$X$2),$W$2,
                              IF(RIGHT($F522,LEN("or any greater amount"))="or any greater amount",$W$3,"")),"")</f>
        <v/>
      </c>
      <c r="C522" s="323" t="str">
        <f t="shared" si="153"/>
        <v/>
      </c>
      <c r="D522" s="323" t="str">
        <f t="shared" si="159"/>
        <v/>
      </c>
      <c r="E522" s="323"/>
      <c r="F522" s="312" t="str">
        <f t="shared" ref="F522:F585" si="166">IFERROR(IF(AND(C522="",D522=""),"",IF(C522="--",TEXT(D522,IF(D522=ROUND(D522,0),"€###.00","€##.00"))&amp;" or any lesser amount",IF(D522="--",TEXT(C522,IF(C522=ROUND(C522,0),"€###.00","€##.00"))&amp;" or any greater amount",TEXT(C522,IF(C522=ROUND(C522,0),"€###.00","€##.00"))&amp;" to "&amp;TEXT(D522,IF(D522=ROUND(D522,0),"€###.00","€##.00"))))),"")</f>
        <v/>
      </c>
      <c r="G522" s="313" t="str">
        <f t="shared" si="160"/>
        <v/>
      </c>
      <c r="H522" s="314" t="str">
        <f t="shared" si="161"/>
        <v/>
      </c>
      <c r="I522" s="315" t="str">
        <f t="shared" si="155"/>
        <v/>
      </c>
      <c r="J522" s="316" t="str">
        <f t="shared" si="155"/>
        <v/>
      </c>
      <c r="K522" s="316" t="str">
        <f t="shared" si="155"/>
        <v/>
      </c>
      <c r="L522" s="317" t="str">
        <f t="shared" si="155"/>
        <v/>
      </c>
      <c r="M522" s="351"/>
      <c r="N522" s="318" t="str">
        <f t="shared" si="162"/>
        <v/>
      </c>
      <c r="O522" s="318" t="str">
        <f t="shared" si="163"/>
        <v/>
      </c>
      <c r="S522" s="314" t="str">
        <f t="shared" ref="S522:S585" si="167">IFERROR(IF(S521&lt;=$R$3,"Nil",S521-$R$3),"")</f>
        <v/>
      </c>
      <c r="T522" s="315" t="str">
        <f t="shared" si="156"/>
        <v/>
      </c>
      <c r="U522" s="316" t="str">
        <f t="shared" si="157"/>
        <v/>
      </c>
      <c r="V522" s="316" t="str">
        <f t="shared" si="158"/>
        <v/>
      </c>
      <c r="W522" s="317" t="str">
        <f t="shared" si="154"/>
        <v/>
      </c>
      <c r="Z522" s="320"/>
      <c r="AA522" s="321"/>
      <c r="AC522" s="322" t="str">
        <f t="shared" ref="AC522:AC585" si="168">IFERROR(ROUNDUP(ROUND(S522/7, 3),2),"")</f>
        <v/>
      </c>
      <c r="AD522" s="322" t="str">
        <f t="shared" ref="AD522:AD585" si="169">IFERROR(ROUND(AC522-G522,2),"")</f>
        <v/>
      </c>
      <c r="AM522" s="321"/>
    </row>
    <row r="523" spans="1:39" x14ac:dyDescent="0.25">
      <c r="A523" t="str">
        <f t="shared" si="164"/>
        <v/>
      </c>
      <c r="B523" t="str">
        <f t="shared" si="165"/>
        <v/>
      </c>
      <c r="C523" s="323" t="str">
        <f t="shared" si="153"/>
        <v/>
      </c>
      <c r="D523" s="323" t="str">
        <f t="shared" si="159"/>
        <v/>
      </c>
      <c r="E523" s="323"/>
      <c r="F523" s="312" t="str">
        <f t="shared" si="166"/>
        <v/>
      </c>
      <c r="G523" s="313" t="str">
        <f t="shared" si="160"/>
        <v/>
      </c>
      <c r="H523" s="314" t="str">
        <f t="shared" si="161"/>
        <v/>
      </c>
      <c r="I523" s="315" t="str">
        <f t="shared" si="155"/>
        <v/>
      </c>
      <c r="J523" s="316" t="str">
        <f t="shared" si="155"/>
        <v/>
      </c>
      <c r="K523" s="316" t="str">
        <f t="shared" si="155"/>
        <v/>
      </c>
      <c r="L523" s="317" t="str">
        <f t="shared" si="155"/>
        <v/>
      </c>
      <c r="M523" s="351"/>
      <c r="N523" s="318" t="str">
        <f t="shared" si="162"/>
        <v/>
      </c>
      <c r="O523" s="318" t="str">
        <f t="shared" si="163"/>
        <v/>
      </c>
      <c r="S523" s="314" t="str">
        <f t="shared" si="167"/>
        <v/>
      </c>
      <c r="T523" s="315" t="str">
        <f t="shared" si="156"/>
        <v/>
      </c>
      <c r="U523" s="316" t="str">
        <f t="shared" si="157"/>
        <v/>
      </c>
      <c r="V523" s="316" t="str">
        <f t="shared" si="158"/>
        <v/>
      </c>
      <c r="W523" s="317" t="str">
        <f t="shared" si="154"/>
        <v/>
      </c>
      <c r="Z523" s="320"/>
      <c r="AA523" s="321"/>
      <c r="AC523" s="322" t="str">
        <f t="shared" si="168"/>
        <v/>
      </c>
      <c r="AD523" s="322" t="str">
        <f t="shared" si="169"/>
        <v/>
      </c>
      <c r="AM523" s="321"/>
    </row>
    <row r="524" spans="1:39" x14ac:dyDescent="0.25">
      <c r="A524" t="str">
        <f t="shared" si="164"/>
        <v/>
      </c>
      <c r="B524" t="str">
        <f t="shared" si="165"/>
        <v/>
      </c>
      <c r="C524" s="323" t="str">
        <f t="shared" si="153"/>
        <v/>
      </c>
      <c r="D524" s="323" t="str">
        <f t="shared" si="159"/>
        <v/>
      </c>
      <c r="E524" s="323"/>
      <c r="F524" s="312" t="str">
        <f t="shared" si="166"/>
        <v/>
      </c>
      <c r="G524" s="313" t="str">
        <f t="shared" si="160"/>
        <v/>
      </c>
      <c r="H524" s="314" t="str">
        <f t="shared" si="161"/>
        <v/>
      </c>
      <c r="I524" s="315" t="str">
        <f t="shared" si="155"/>
        <v/>
      </c>
      <c r="J524" s="316" t="str">
        <f t="shared" si="155"/>
        <v/>
      </c>
      <c r="K524" s="316" t="str">
        <f t="shared" si="155"/>
        <v/>
      </c>
      <c r="L524" s="317" t="str">
        <f t="shared" si="155"/>
        <v/>
      </c>
      <c r="M524" s="351"/>
      <c r="N524" s="318" t="str">
        <f t="shared" si="162"/>
        <v/>
      </c>
      <c r="O524" s="318" t="str">
        <f t="shared" si="163"/>
        <v/>
      </c>
      <c r="S524" s="314" t="str">
        <f t="shared" si="167"/>
        <v/>
      </c>
      <c r="T524" s="315" t="str">
        <f t="shared" si="156"/>
        <v/>
      </c>
      <c r="U524" s="316" t="str">
        <f t="shared" si="157"/>
        <v/>
      </c>
      <c r="V524" s="316" t="str">
        <f t="shared" si="158"/>
        <v/>
      </c>
      <c r="W524" s="317" t="str">
        <f t="shared" si="154"/>
        <v/>
      </c>
      <c r="Z524" s="320"/>
      <c r="AA524" s="321"/>
      <c r="AC524" s="322" t="str">
        <f t="shared" si="168"/>
        <v/>
      </c>
      <c r="AD524" s="322" t="str">
        <f t="shared" si="169"/>
        <v/>
      </c>
      <c r="AM524" s="321"/>
    </row>
    <row r="525" spans="1:39" x14ac:dyDescent="0.25">
      <c r="A525" t="str">
        <f t="shared" si="164"/>
        <v/>
      </c>
      <c r="B525" t="str">
        <f t="shared" si="165"/>
        <v/>
      </c>
      <c r="C525" s="323" t="str">
        <f t="shared" si="153"/>
        <v/>
      </c>
      <c r="D525" s="323" t="str">
        <f t="shared" si="159"/>
        <v/>
      </c>
      <c r="E525" s="323"/>
      <c r="F525" s="312" t="str">
        <f t="shared" si="166"/>
        <v/>
      </c>
      <c r="G525" s="313" t="str">
        <f t="shared" si="160"/>
        <v/>
      </c>
      <c r="H525" s="314" t="str">
        <f t="shared" si="161"/>
        <v/>
      </c>
      <c r="I525" s="315" t="str">
        <f t="shared" si="155"/>
        <v/>
      </c>
      <c r="J525" s="316" t="str">
        <f t="shared" si="155"/>
        <v/>
      </c>
      <c r="K525" s="316" t="str">
        <f t="shared" si="155"/>
        <v/>
      </c>
      <c r="L525" s="317" t="str">
        <f t="shared" si="155"/>
        <v/>
      </c>
      <c r="M525" s="351"/>
      <c r="N525" s="318" t="str">
        <f t="shared" si="162"/>
        <v/>
      </c>
      <c r="O525" s="318" t="str">
        <f t="shared" si="163"/>
        <v/>
      </c>
      <c r="S525" s="314" t="str">
        <f t="shared" si="167"/>
        <v/>
      </c>
      <c r="T525" s="315" t="str">
        <f t="shared" si="156"/>
        <v/>
      </c>
      <c r="U525" s="316" t="str">
        <f t="shared" si="157"/>
        <v/>
      </c>
      <c r="V525" s="316" t="str">
        <f t="shared" si="158"/>
        <v/>
      </c>
      <c r="W525" s="317" t="str">
        <f t="shared" si="154"/>
        <v/>
      </c>
      <c r="Z525" s="320"/>
      <c r="AA525" s="321"/>
      <c r="AC525" s="322" t="str">
        <f t="shared" si="168"/>
        <v/>
      </c>
      <c r="AD525" s="322" t="str">
        <f t="shared" si="169"/>
        <v/>
      </c>
      <c r="AM525" s="321"/>
    </row>
    <row r="526" spans="1:39" x14ac:dyDescent="0.25">
      <c r="A526" t="str">
        <f t="shared" si="164"/>
        <v/>
      </c>
      <c r="B526" t="str">
        <f t="shared" si="165"/>
        <v/>
      </c>
      <c r="C526" s="323" t="str">
        <f t="shared" si="153"/>
        <v/>
      </c>
      <c r="D526" s="323" t="str">
        <f t="shared" si="159"/>
        <v/>
      </c>
      <c r="E526" s="323"/>
      <c r="F526" s="312" t="str">
        <f t="shared" si="166"/>
        <v/>
      </c>
      <c r="G526" s="313" t="str">
        <f t="shared" si="160"/>
        <v/>
      </c>
      <c r="H526" s="314" t="str">
        <f t="shared" si="161"/>
        <v/>
      </c>
      <c r="I526" s="315" t="str">
        <f t="shared" si="155"/>
        <v/>
      </c>
      <c r="J526" s="316" t="str">
        <f t="shared" si="155"/>
        <v/>
      </c>
      <c r="K526" s="316" t="str">
        <f t="shared" si="155"/>
        <v/>
      </c>
      <c r="L526" s="317" t="str">
        <f t="shared" si="155"/>
        <v/>
      </c>
      <c r="M526" s="351"/>
      <c r="N526" s="318" t="str">
        <f t="shared" si="162"/>
        <v/>
      </c>
      <c r="O526" s="318" t="str">
        <f t="shared" si="163"/>
        <v/>
      </c>
      <c r="S526" s="314" t="str">
        <f t="shared" si="167"/>
        <v/>
      </c>
      <c r="T526" s="315" t="str">
        <f t="shared" si="156"/>
        <v/>
      </c>
      <c r="U526" s="316" t="str">
        <f t="shared" si="157"/>
        <v/>
      </c>
      <c r="V526" s="316" t="str">
        <f t="shared" si="158"/>
        <v/>
      </c>
      <c r="W526" s="317" t="str">
        <f t="shared" si="154"/>
        <v/>
      </c>
      <c r="Z526" s="320"/>
      <c r="AA526" s="321"/>
      <c r="AC526" s="322" t="str">
        <f t="shared" si="168"/>
        <v/>
      </c>
      <c r="AD526" s="322" t="str">
        <f t="shared" si="169"/>
        <v/>
      </c>
      <c r="AM526" s="321"/>
    </row>
    <row r="527" spans="1:39" x14ac:dyDescent="0.25">
      <c r="A527" t="str">
        <f t="shared" si="164"/>
        <v/>
      </c>
      <c r="B527" t="str">
        <f t="shared" si="165"/>
        <v/>
      </c>
      <c r="C527" s="323" t="str">
        <f t="shared" si="153"/>
        <v/>
      </c>
      <c r="D527" s="323" t="str">
        <f t="shared" si="159"/>
        <v/>
      </c>
      <c r="E527" s="323"/>
      <c r="F527" s="312" t="str">
        <f t="shared" si="166"/>
        <v/>
      </c>
      <c r="G527" s="313" t="str">
        <f t="shared" si="160"/>
        <v/>
      </c>
      <c r="H527" s="314" t="str">
        <f t="shared" si="161"/>
        <v/>
      </c>
      <c r="I527" s="315" t="str">
        <f t="shared" si="155"/>
        <v/>
      </c>
      <c r="J527" s="316" t="str">
        <f t="shared" si="155"/>
        <v/>
      </c>
      <c r="K527" s="316" t="str">
        <f t="shared" si="155"/>
        <v/>
      </c>
      <c r="L527" s="317" t="str">
        <f t="shared" si="155"/>
        <v/>
      </c>
      <c r="M527" s="351"/>
      <c r="N527" s="318" t="str">
        <f t="shared" si="162"/>
        <v/>
      </c>
      <c r="O527" s="318" t="str">
        <f t="shared" si="163"/>
        <v/>
      </c>
      <c r="S527" s="314" t="str">
        <f t="shared" si="167"/>
        <v/>
      </c>
      <c r="T527" s="315" t="str">
        <f t="shared" si="156"/>
        <v/>
      </c>
      <c r="U527" s="316" t="str">
        <f t="shared" si="157"/>
        <v/>
      </c>
      <c r="V527" s="316" t="str">
        <f t="shared" si="158"/>
        <v/>
      </c>
      <c r="W527" s="317" t="str">
        <f t="shared" si="154"/>
        <v/>
      </c>
      <c r="Z527" s="320"/>
      <c r="AA527" s="321"/>
      <c r="AC527" s="322" t="str">
        <f t="shared" si="168"/>
        <v/>
      </c>
      <c r="AD527" s="322" t="str">
        <f t="shared" si="169"/>
        <v/>
      </c>
      <c r="AM527" s="321"/>
    </row>
    <row r="528" spans="1:39" x14ac:dyDescent="0.25">
      <c r="A528" t="str">
        <f t="shared" si="164"/>
        <v/>
      </c>
      <c r="B528" t="str">
        <f t="shared" si="165"/>
        <v/>
      </c>
      <c r="C528" s="323" t="str">
        <f t="shared" si="153"/>
        <v/>
      </c>
      <c r="D528" s="323" t="str">
        <f t="shared" si="159"/>
        <v/>
      </c>
      <c r="E528" s="323"/>
      <c r="F528" s="312" t="str">
        <f t="shared" si="166"/>
        <v/>
      </c>
      <c r="G528" s="313" t="str">
        <f t="shared" si="160"/>
        <v/>
      </c>
      <c r="H528" s="314" t="str">
        <f t="shared" si="161"/>
        <v/>
      </c>
      <c r="I528" s="315" t="str">
        <f t="shared" si="155"/>
        <v/>
      </c>
      <c r="J528" s="316" t="str">
        <f t="shared" si="155"/>
        <v/>
      </c>
      <c r="K528" s="316" t="str">
        <f t="shared" si="155"/>
        <v/>
      </c>
      <c r="L528" s="317" t="str">
        <f t="shared" si="155"/>
        <v/>
      </c>
      <c r="M528" s="351"/>
      <c r="N528" s="318" t="str">
        <f t="shared" si="162"/>
        <v/>
      </c>
      <c r="O528" s="318" t="str">
        <f t="shared" si="163"/>
        <v/>
      </c>
      <c r="S528" s="314" t="str">
        <f t="shared" si="167"/>
        <v/>
      </c>
      <c r="T528" s="315" t="str">
        <f t="shared" si="156"/>
        <v/>
      </c>
      <c r="U528" s="316" t="str">
        <f t="shared" si="157"/>
        <v/>
      </c>
      <c r="V528" s="316" t="str">
        <f t="shared" si="158"/>
        <v/>
      </c>
      <c r="W528" s="317" t="str">
        <f t="shared" si="154"/>
        <v/>
      </c>
      <c r="Z528" s="320"/>
      <c r="AA528" s="321"/>
      <c r="AC528" s="322" t="str">
        <f t="shared" si="168"/>
        <v/>
      </c>
      <c r="AD528" s="322" t="str">
        <f t="shared" si="169"/>
        <v/>
      </c>
      <c r="AM528" s="321"/>
    </row>
    <row r="529" spans="1:39" x14ac:dyDescent="0.25">
      <c r="A529" t="str">
        <f t="shared" si="164"/>
        <v/>
      </c>
      <c r="B529" t="str">
        <f t="shared" si="165"/>
        <v/>
      </c>
      <c r="C529" s="323" t="str">
        <f t="shared" si="153"/>
        <v/>
      </c>
      <c r="D529" s="323" t="str">
        <f t="shared" si="159"/>
        <v/>
      </c>
      <c r="E529" s="323"/>
      <c r="F529" s="312" t="str">
        <f t="shared" si="166"/>
        <v/>
      </c>
      <c r="G529" s="313" t="str">
        <f t="shared" si="160"/>
        <v/>
      </c>
      <c r="H529" s="314" t="str">
        <f t="shared" si="161"/>
        <v/>
      </c>
      <c r="I529" s="315" t="str">
        <f t="shared" si="155"/>
        <v/>
      </c>
      <c r="J529" s="316" t="str">
        <f t="shared" si="155"/>
        <v/>
      </c>
      <c r="K529" s="316" t="str">
        <f t="shared" si="155"/>
        <v/>
      </c>
      <c r="L529" s="317" t="str">
        <f t="shared" si="155"/>
        <v/>
      </c>
      <c r="M529" s="351"/>
      <c r="N529" s="318" t="str">
        <f t="shared" si="162"/>
        <v/>
      </c>
      <c r="O529" s="318" t="str">
        <f t="shared" si="163"/>
        <v/>
      </c>
      <c r="S529" s="314" t="str">
        <f t="shared" si="167"/>
        <v/>
      </c>
      <c r="T529" s="315" t="str">
        <f t="shared" si="156"/>
        <v/>
      </c>
      <c r="U529" s="316" t="str">
        <f t="shared" si="157"/>
        <v/>
      </c>
      <c r="V529" s="316" t="str">
        <f t="shared" si="158"/>
        <v/>
      </c>
      <c r="W529" s="317" t="str">
        <f t="shared" si="154"/>
        <v/>
      </c>
      <c r="Z529" s="320"/>
      <c r="AA529" s="321"/>
      <c r="AC529" s="322" t="str">
        <f t="shared" si="168"/>
        <v/>
      </c>
      <c r="AD529" s="322" t="str">
        <f t="shared" si="169"/>
        <v/>
      </c>
      <c r="AM529" s="321"/>
    </row>
    <row r="530" spans="1:39" x14ac:dyDescent="0.25">
      <c r="A530" t="str">
        <f t="shared" si="164"/>
        <v/>
      </c>
      <c r="B530" t="str">
        <f t="shared" si="165"/>
        <v/>
      </c>
      <c r="C530" s="323" t="str">
        <f t="shared" ref="C530:C593" si="170">IFERROR(IF(C529-$R$3&gt;=0,C529-$R$3,""),"")</f>
        <v/>
      </c>
      <c r="D530" s="323" t="str">
        <f t="shared" si="159"/>
        <v/>
      </c>
      <c r="E530" s="323"/>
      <c r="F530" s="312" t="str">
        <f t="shared" si="166"/>
        <v/>
      </c>
      <c r="G530" s="313" t="str">
        <f t="shared" si="160"/>
        <v/>
      </c>
      <c r="H530" s="314" t="str">
        <f t="shared" si="161"/>
        <v/>
      </c>
      <c r="I530" s="315" t="str">
        <f t="shared" si="155"/>
        <v/>
      </c>
      <c r="J530" s="316" t="str">
        <f t="shared" si="155"/>
        <v/>
      </c>
      <c r="K530" s="316" t="str">
        <f t="shared" si="155"/>
        <v/>
      </c>
      <c r="L530" s="317" t="str">
        <f t="shared" si="155"/>
        <v/>
      </c>
      <c r="M530" s="351"/>
      <c r="N530" s="318" t="str">
        <f t="shared" si="162"/>
        <v/>
      </c>
      <c r="O530" s="318" t="str">
        <f t="shared" si="163"/>
        <v/>
      </c>
      <c r="S530" s="314" t="str">
        <f t="shared" si="167"/>
        <v/>
      </c>
      <c r="T530" s="315" t="str">
        <f t="shared" si="156"/>
        <v/>
      </c>
      <c r="U530" s="316" t="str">
        <f t="shared" si="157"/>
        <v/>
      </c>
      <c r="V530" s="316" t="str">
        <f t="shared" si="158"/>
        <v/>
      </c>
      <c r="W530" s="317" t="str">
        <f t="shared" si="154"/>
        <v/>
      </c>
      <c r="Z530" s="320"/>
      <c r="AA530" s="321"/>
      <c r="AC530" s="322" t="str">
        <f t="shared" si="168"/>
        <v/>
      </c>
      <c r="AD530" s="322" t="str">
        <f t="shared" si="169"/>
        <v/>
      </c>
      <c r="AM530" s="321"/>
    </row>
    <row r="531" spans="1:39" x14ac:dyDescent="0.25">
      <c r="A531" t="str">
        <f t="shared" si="164"/>
        <v/>
      </c>
      <c r="B531" t="str">
        <f t="shared" si="165"/>
        <v/>
      </c>
      <c r="C531" s="323" t="str">
        <f t="shared" si="170"/>
        <v/>
      </c>
      <c r="D531" s="323" t="str">
        <f t="shared" si="159"/>
        <v/>
      </c>
      <c r="E531" s="323"/>
      <c r="F531" s="312" t="str">
        <f t="shared" si="166"/>
        <v/>
      </c>
      <c r="G531" s="313" t="str">
        <f t="shared" si="160"/>
        <v/>
      </c>
      <c r="H531" s="314" t="str">
        <f t="shared" si="161"/>
        <v/>
      </c>
      <c r="I531" s="315" t="str">
        <f t="shared" si="155"/>
        <v/>
      </c>
      <c r="J531" s="316" t="str">
        <f t="shared" si="155"/>
        <v/>
      </c>
      <c r="K531" s="316" t="str">
        <f t="shared" si="155"/>
        <v/>
      </c>
      <c r="L531" s="317" t="str">
        <f t="shared" si="155"/>
        <v/>
      </c>
      <c r="M531" s="351"/>
      <c r="N531" s="318" t="str">
        <f t="shared" si="162"/>
        <v/>
      </c>
      <c r="O531" s="318" t="str">
        <f t="shared" si="163"/>
        <v/>
      </c>
      <c r="S531" s="314" t="str">
        <f t="shared" si="167"/>
        <v/>
      </c>
      <c r="T531" s="315" t="str">
        <f t="shared" si="156"/>
        <v/>
      </c>
      <c r="U531" s="316" t="str">
        <f t="shared" si="157"/>
        <v/>
      </c>
      <c r="V531" s="316" t="str">
        <f t="shared" si="158"/>
        <v/>
      </c>
      <c r="W531" s="317" t="str">
        <f t="shared" si="154"/>
        <v/>
      </c>
      <c r="Z531" s="320"/>
      <c r="AA531" s="321"/>
      <c r="AC531" s="322" t="str">
        <f t="shared" si="168"/>
        <v/>
      </c>
      <c r="AD531" s="322" t="str">
        <f t="shared" si="169"/>
        <v/>
      </c>
      <c r="AM531" s="321"/>
    </row>
    <row r="532" spans="1:39" x14ac:dyDescent="0.25">
      <c r="A532" t="str">
        <f t="shared" si="164"/>
        <v/>
      </c>
      <c r="B532" t="str">
        <f t="shared" si="165"/>
        <v/>
      </c>
      <c r="C532" s="323" t="str">
        <f t="shared" si="170"/>
        <v/>
      </c>
      <c r="D532" s="323" t="str">
        <f t="shared" si="159"/>
        <v/>
      </c>
      <c r="E532" s="323"/>
      <c r="F532" s="312" t="str">
        <f t="shared" si="166"/>
        <v/>
      </c>
      <c r="G532" s="313" t="str">
        <f t="shared" si="160"/>
        <v/>
      </c>
      <c r="H532" s="314" t="str">
        <f t="shared" si="161"/>
        <v/>
      </c>
      <c r="I532" s="315" t="str">
        <f t="shared" si="155"/>
        <v/>
      </c>
      <c r="J532" s="316" t="str">
        <f t="shared" si="155"/>
        <v/>
      </c>
      <c r="K532" s="316" t="str">
        <f t="shared" si="155"/>
        <v/>
      </c>
      <c r="L532" s="317" t="str">
        <f t="shared" si="155"/>
        <v/>
      </c>
      <c r="M532" s="351"/>
      <c r="N532" s="318" t="str">
        <f t="shared" si="162"/>
        <v/>
      </c>
      <c r="O532" s="318" t="str">
        <f t="shared" si="163"/>
        <v/>
      </c>
      <c r="S532" s="314" t="str">
        <f t="shared" si="167"/>
        <v/>
      </c>
      <c r="T532" s="315" t="str">
        <f t="shared" si="156"/>
        <v/>
      </c>
      <c r="U532" s="316" t="str">
        <f t="shared" si="157"/>
        <v/>
      </c>
      <c r="V532" s="316" t="str">
        <f t="shared" si="158"/>
        <v/>
      </c>
      <c r="W532" s="317" t="str">
        <f t="shared" si="154"/>
        <v/>
      </c>
      <c r="Z532" s="320"/>
      <c r="AA532" s="321"/>
      <c r="AC532" s="322" t="str">
        <f t="shared" si="168"/>
        <v/>
      </c>
      <c r="AD532" s="322" t="str">
        <f t="shared" si="169"/>
        <v/>
      </c>
      <c r="AM532" s="321"/>
    </row>
    <row r="533" spans="1:39" x14ac:dyDescent="0.25">
      <c r="A533" t="str">
        <f t="shared" si="164"/>
        <v/>
      </c>
      <c r="B533" t="str">
        <f t="shared" si="165"/>
        <v/>
      </c>
      <c r="C533" s="323" t="str">
        <f t="shared" si="170"/>
        <v/>
      </c>
      <c r="D533" s="323" t="str">
        <f t="shared" si="159"/>
        <v/>
      </c>
      <c r="E533" s="323"/>
      <c r="F533" s="312" t="str">
        <f t="shared" si="166"/>
        <v/>
      </c>
      <c r="G533" s="313" t="str">
        <f t="shared" si="160"/>
        <v/>
      </c>
      <c r="H533" s="314" t="str">
        <f t="shared" si="161"/>
        <v/>
      </c>
      <c r="I533" s="315" t="str">
        <f t="shared" si="155"/>
        <v/>
      </c>
      <c r="J533" s="316" t="str">
        <f t="shared" si="155"/>
        <v/>
      </c>
      <c r="K533" s="316" t="str">
        <f t="shared" si="155"/>
        <v/>
      </c>
      <c r="L533" s="317" t="str">
        <f t="shared" si="155"/>
        <v/>
      </c>
      <c r="M533" s="351"/>
      <c r="N533" s="318" t="str">
        <f t="shared" si="162"/>
        <v/>
      </c>
      <c r="O533" s="318" t="str">
        <f t="shared" si="163"/>
        <v/>
      </c>
      <c r="S533" s="314" t="str">
        <f t="shared" si="167"/>
        <v/>
      </c>
      <c r="T533" s="315" t="str">
        <f t="shared" si="156"/>
        <v/>
      </c>
      <c r="U533" s="316" t="str">
        <f t="shared" si="157"/>
        <v/>
      </c>
      <c r="V533" s="316" t="str">
        <f t="shared" si="158"/>
        <v/>
      </c>
      <c r="W533" s="317" t="str">
        <f t="shared" ref="W533:W564" si="171">IFERROR(IF($G533="Nil","Nil",IF(MROUND($G533*L$5,0.5)&lt;=$G533*L$5,MROUND($G533*L$5,0.5),MROUND($G533*L$5,0.5)-0.5)),"")</f>
        <v/>
      </c>
      <c r="Z533" s="320"/>
      <c r="AA533" s="321"/>
      <c r="AC533" s="322" t="str">
        <f t="shared" si="168"/>
        <v/>
      </c>
      <c r="AD533" s="322" t="str">
        <f t="shared" si="169"/>
        <v/>
      </c>
      <c r="AM533" s="321"/>
    </row>
    <row r="534" spans="1:39" x14ac:dyDescent="0.25">
      <c r="A534" t="str">
        <f t="shared" si="164"/>
        <v/>
      </c>
      <c r="B534" t="str">
        <f t="shared" si="165"/>
        <v/>
      </c>
      <c r="C534" s="323" t="str">
        <f t="shared" si="170"/>
        <v/>
      </c>
      <c r="D534" s="323" t="str">
        <f t="shared" si="159"/>
        <v/>
      </c>
      <c r="E534" s="323"/>
      <c r="F534" s="312" t="str">
        <f t="shared" si="166"/>
        <v/>
      </c>
      <c r="G534" s="313" t="str">
        <f t="shared" si="160"/>
        <v/>
      </c>
      <c r="H534" s="314" t="str">
        <f t="shared" si="161"/>
        <v/>
      </c>
      <c r="I534" s="315" t="str">
        <f t="shared" si="155"/>
        <v/>
      </c>
      <c r="J534" s="316" t="str">
        <f t="shared" si="155"/>
        <v/>
      </c>
      <c r="K534" s="316" t="str">
        <f t="shared" si="155"/>
        <v/>
      </c>
      <c r="L534" s="317" t="str">
        <f t="shared" ref="L534:L597" si="172">IFERROR(IF(W534="Nil","Nil",TEXT(W534,IF(W534=ROUND(W534,0),"€###","€###.00"))),"")</f>
        <v/>
      </c>
      <c r="M534" s="351"/>
      <c r="N534" s="318" t="str">
        <f t="shared" si="162"/>
        <v/>
      </c>
      <c r="O534" s="318" t="str">
        <f t="shared" si="163"/>
        <v/>
      </c>
      <c r="S534" s="314" t="str">
        <f t="shared" si="167"/>
        <v/>
      </c>
      <c r="T534" s="315" t="str">
        <f t="shared" si="156"/>
        <v/>
      </c>
      <c r="U534" s="316" t="str">
        <f t="shared" si="157"/>
        <v/>
      </c>
      <c r="V534" s="316" t="str">
        <f t="shared" si="158"/>
        <v/>
      </c>
      <c r="W534" s="317" t="str">
        <f t="shared" si="171"/>
        <v/>
      </c>
      <c r="Z534" s="320"/>
      <c r="AA534" s="321"/>
      <c r="AC534" s="322" t="str">
        <f t="shared" si="168"/>
        <v/>
      </c>
      <c r="AD534" s="322" t="str">
        <f t="shared" si="169"/>
        <v/>
      </c>
      <c r="AM534" s="321"/>
    </row>
    <row r="535" spans="1:39" x14ac:dyDescent="0.25">
      <c r="A535" t="str">
        <f t="shared" si="164"/>
        <v/>
      </c>
      <c r="B535" t="str">
        <f t="shared" si="165"/>
        <v/>
      </c>
      <c r="C535" s="323" t="str">
        <f t="shared" si="170"/>
        <v/>
      </c>
      <c r="D535" s="323" t="str">
        <f t="shared" si="159"/>
        <v/>
      </c>
      <c r="E535" s="323"/>
      <c r="F535" s="312" t="str">
        <f t="shared" si="166"/>
        <v/>
      </c>
      <c r="G535" s="313" t="str">
        <f t="shared" si="160"/>
        <v/>
      </c>
      <c r="H535" s="314" t="str">
        <f t="shared" si="161"/>
        <v/>
      </c>
      <c r="I535" s="315" t="str">
        <f t="shared" ref="I535:L598" si="173">IFERROR(IF(T535="Nil","Nil",TEXT(T535,IF(T535=ROUND(T535,0),"€###","€###.00"))),"")</f>
        <v/>
      </c>
      <c r="J535" s="316" t="str">
        <f t="shared" si="173"/>
        <v/>
      </c>
      <c r="K535" s="316" t="str">
        <f t="shared" si="173"/>
        <v/>
      </c>
      <c r="L535" s="317" t="str">
        <f t="shared" si="172"/>
        <v/>
      </c>
      <c r="M535" s="351"/>
      <c r="N535" s="318" t="str">
        <f t="shared" si="162"/>
        <v/>
      </c>
      <c r="O535" s="318" t="str">
        <f t="shared" si="163"/>
        <v/>
      </c>
      <c r="S535" s="314" t="str">
        <f t="shared" si="167"/>
        <v/>
      </c>
      <c r="T535" s="315" t="str">
        <f t="shared" ref="T535:T598" si="174">IFERROR(IF($G535="Nil","Nil",IF(MROUND($G535*I$5,0.5)&lt;=$G535*I$5,MROUND($G535*I$5,0.5),MROUND($G535*I$5,0.5)-0.5)),"")</f>
        <v/>
      </c>
      <c r="U535" s="316" t="str">
        <f t="shared" ref="U535:U598" si="175">IFERROR(IF($G535="Nil","Nil",IF(MROUND($G535*J$5,0.5)&lt;=$G535*J$5,MROUND($G535*J$5,0.5),MROUND($G535*J$5,0.5)-0.5)),"")</f>
        <v/>
      </c>
      <c r="V535" s="316" t="str">
        <f t="shared" ref="V535:V598" si="176">IFERROR(IF($G535="Nil","Nil",IF(MROUND($G535*K$5,0.5)&lt;=$G535*K$5,MROUND($G535*K$5,0.5),MROUND($G535*K$5,0.5)-0.5)),"")</f>
        <v/>
      </c>
      <c r="W535" s="317" t="str">
        <f t="shared" si="171"/>
        <v/>
      </c>
      <c r="Z535" s="320"/>
      <c r="AA535" s="321"/>
      <c r="AC535" s="322" t="str">
        <f t="shared" si="168"/>
        <v/>
      </c>
      <c r="AD535" s="322" t="str">
        <f t="shared" si="169"/>
        <v/>
      </c>
      <c r="AM535" s="321"/>
    </row>
    <row r="536" spans="1:39" x14ac:dyDescent="0.25">
      <c r="A536" t="str">
        <f t="shared" si="164"/>
        <v/>
      </c>
      <c r="B536" t="str">
        <f t="shared" si="165"/>
        <v/>
      </c>
      <c r="C536" s="323" t="str">
        <f t="shared" si="170"/>
        <v/>
      </c>
      <c r="D536" s="323" t="str">
        <f t="shared" si="159"/>
        <v/>
      </c>
      <c r="E536" s="323"/>
      <c r="F536" s="312" t="str">
        <f t="shared" si="166"/>
        <v/>
      </c>
      <c r="G536" s="313" t="str">
        <f t="shared" si="160"/>
        <v/>
      </c>
      <c r="H536" s="314" t="str">
        <f t="shared" si="161"/>
        <v/>
      </c>
      <c r="I536" s="315" t="str">
        <f t="shared" si="173"/>
        <v/>
      </c>
      <c r="J536" s="316" t="str">
        <f t="shared" si="173"/>
        <v/>
      </c>
      <c r="K536" s="316" t="str">
        <f t="shared" si="173"/>
        <v/>
      </c>
      <c r="L536" s="317" t="str">
        <f t="shared" si="172"/>
        <v/>
      </c>
      <c r="M536" s="351"/>
      <c r="N536" s="318" t="str">
        <f t="shared" si="162"/>
        <v/>
      </c>
      <c r="O536" s="318" t="str">
        <f t="shared" si="163"/>
        <v/>
      </c>
      <c r="S536" s="314" t="str">
        <f t="shared" si="167"/>
        <v/>
      </c>
      <c r="T536" s="315" t="str">
        <f t="shared" si="174"/>
        <v/>
      </c>
      <c r="U536" s="316" t="str">
        <f t="shared" si="175"/>
        <v/>
      </c>
      <c r="V536" s="316" t="str">
        <f t="shared" si="176"/>
        <v/>
      </c>
      <c r="W536" s="317" t="str">
        <f t="shared" si="171"/>
        <v/>
      </c>
      <c r="Z536" s="320"/>
      <c r="AA536" s="321"/>
      <c r="AC536" s="322" t="str">
        <f t="shared" si="168"/>
        <v/>
      </c>
      <c r="AD536" s="322" t="str">
        <f t="shared" si="169"/>
        <v/>
      </c>
      <c r="AM536" s="321"/>
    </row>
    <row r="537" spans="1:39" x14ac:dyDescent="0.25">
      <c r="A537" t="str">
        <f t="shared" si="164"/>
        <v/>
      </c>
      <c r="B537" t="str">
        <f t="shared" si="165"/>
        <v/>
      </c>
      <c r="C537" s="323" t="str">
        <f t="shared" si="170"/>
        <v/>
      </c>
      <c r="D537" s="323" t="str">
        <f t="shared" si="159"/>
        <v/>
      </c>
      <c r="E537" s="323"/>
      <c r="F537" s="312" t="str">
        <f t="shared" si="166"/>
        <v/>
      </c>
      <c r="G537" s="313" t="str">
        <f t="shared" si="160"/>
        <v/>
      </c>
      <c r="H537" s="314" t="str">
        <f t="shared" si="161"/>
        <v/>
      </c>
      <c r="I537" s="315" t="str">
        <f t="shared" si="173"/>
        <v/>
      </c>
      <c r="J537" s="316" t="str">
        <f t="shared" si="173"/>
        <v/>
      </c>
      <c r="K537" s="316" t="str">
        <f t="shared" si="173"/>
        <v/>
      </c>
      <c r="L537" s="317" t="str">
        <f t="shared" si="172"/>
        <v/>
      </c>
      <c r="M537" s="351"/>
      <c r="N537" s="318" t="str">
        <f t="shared" si="162"/>
        <v/>
      </c>
      <c r="O537" s="318" t="str">
        <f t="shared" si="163"/>
        <v/>
      </c>
      <c r="S537" s="314" t="str">
        <f t="shared" si="167"/>
        <v/>
      </c>
      <c r="T537" s="315" t="str">
        <f t="shared" si="174"/>
        <v/>
      </c>
      <c r="U537" s="316" t="str">
        <f t="shared" si="175"/>
        <v/>
      </c>
      <c r="V537" s="316" t="str">
        <f t="shared" si="176"/>
        <v/>
      </c>
      <c r="W537" s="317" t="str">
        <f t="shared" si="171"/>
        <v/>
      </c>
      <c r="Z537" s="320"/>
      <c r="AA537" s="321"/>
      <c r="AC537" s="322" t="str">
        <f t="shared" si="168"/>
        <v/>
      </c>
      <c r="AD537" s="322" t="str">
        <f t="shared" si="169"/>
        <v/>
      </c>
      <c r="AM537" s="321"/>
    </row>
    <row r="538" spans="1:39" x14ac:dyDescent="0.25">
      <c r="A538" t="str">
        <f t="shared" si="164"/>
        <v/>
      </c>
      <c r="B538" t="str">
        <f t="shared" si="165"/>
        <v/>
      </c>
      <c r="C538" s="323" t="str">
        <f t="shared" si="170"/>
        <v/>
      </c>
      <c r="D538" s="323" t="str">
        <f t="shared" si="159"/>
        <v/>
      </c>
      <c r="E538" s="323"/>
      <c r="F538" s="312" t="str">
        <f t="shared" si="166"/>
        <v/>
      </c>
      <c r="G538" s="313" t="str">
        <f t="shared" si="160"/>
        <v/>
      </c>
      <c r="H538" s="314" t="str">
        <f t="shared" si="161"/>
        <v/>
      </c>
      <c r="I538" s="315" t="str">
        <f t="shared" si="173"/>
        <v/>
      </c>
      <c r="J538" s="316" t="str">
        <f t="shared" si="173"/>
        <v/>
      </c>
      <c r="K538" s="316" t="str">
        <f t="shared" si="173"/>
        <v/>
      </c>
      <c r="L538" s="317" t="str">
        <f t="shared" si="172"/>
        <v/>
      </c>
      <c r="M538" s="351"/>
      <c r="N538" s="318" t="str">
        <f t="shared" si="162"/>
        <v/>
      </c>
      <c r="O538" s="318" t="str">
        <f t="shared" si="163"/>
        <v/>
      </c>
      <c r="S538" s="314" t="str">
        <f t="shared" si="167"/>
        <v/>
      </c>
      <c r="T538" s="315" t="str">
        <f t="shared" si="174"/>
        <v/>
      </c>
      <c r="U538" s="316" t="str">
        <f t="shared" si="175"/>
        <v/>
      </c>
      <c r="V538" s="316" t="str">
        <f t="shared" si="176"/>
        <v/>
      </c>
      <c r="W538" s="317" t="str">
        <f t="shared" si="171"/>
        <v/>
      </c>
      <c r="Z538" s="320"/>
      <c r="AA538" s="321"/>
      <c r="AC538" s="322" t="str">
        <f t="shared" si="168"/>
        <v/>
      </c>
      <c r="AD538" s="322" t="str">
        <f t="shared" si="169"/>
        <v/>
      </c>
      <c r="AM538" s="321"/>
    </row>
    <row r="539" spans="1:39" x14ac:dyDescent="0.25">
      <c r="A539" t="str">
        <f t="shared" si="164"/>
        <v/>
      </c>
      <c r="B539" t="str">
        <f t="shared" si="165"/>
        <v/>
      </c>
      <c r="C539" s="323" t="str">
        <f t="shared" si="170"/>
        <v/>
      </c>
      <c r="D539" s="323" t="str">
        <f t="shared" si="159"/>
        <v/>
      </c>
      <c r="E539" s="323"/>
      <c r="F539" s="312" t="str">
        <f t="shared" si="166"/>
        <v/>
      </c>
      <c r="G539" s="313" t="str">
        <f t="shared" si="160"/>
        <v/>
      </c>
      <c r="H539" s="314" t="str">
        <f t="shared" si="161"/>
        <v/>
      </c>
      <c r="I539" s="315" t="str">
        <f t="shared" si="173"/>
        <v/>
      </c>
      <c r="J539" s="316" t="str">
        <f t="shared" si="173"/>
        <v/>
      </c>
      <c r="K539" s="316" t="str">
        <f t="shared" si="173"/>
        <v/>
      </c>
      <c r="L539" s="317" t="str">
        <f t="shared" si="172"/>
        <v/>
      </c>
      <c r="M539" s="351"/>
      <c r="N539" s="318" t="str">
        <f t="shared" si="162"/>
        <v/>
      </c>
      <c r="O539" s="318" t="str">
        <f t="shared" si="163"/>
        <v/>
      </c>
      <c r="S539" s="314" t="str">
        <f t="shared" si="167"/>
        <v/>
      </c>
      <c r="T539" s="315" t="str">
        <f t="shared" si="174"/>
        <v/>
      </c>
      <c r="U539" s="316" t="str">
        <f t="shared" si="175"/>
        <v/>
      </c>
      <c r="V539" s="316" t="str">
        <f t="shared" si="176"/>
        <v/>
      </c>
      <c r="W539" s="317" t="str">
        <f t="shared" si="171"/>
        <v/>
      </c>
      <c r="Z539" s="320"/>
      <c r="AA539" s="321"/>
      <c r="AC539" s="322" t="str">
        <f t="shared" si="168"/>
        <v/>
      </c>
      <c r="AD539" s="322" t="str">
        <f t="shared" si="169"/>
        <v/>
      </c>
      <c r="AM539" s="321"/>
    </row>
    <row r="540" spans="1:39" x14ac:dyDescent="0.25">
      <c r="A540" t="str">
        <f t="shared" si="164"/>
        <v/>
      </c>
      <c r="B540" t="str">
        <f t="shared" si="165"/>
        <v/>
      </c>
      <c r="C540" s="323" t="str">
        <f t="shared" si="170"/>
        <v/>
      </c>
      <c r="D540" s="323" t="str">
        <f t="shared" si="159"/>
        <v/>
      </c>
      <c r="E540" s="323"/>
      <c r="F540" s="312" t="str">
        <f t="shared" si="166"/>
        <v/>
      </c>
      <c r="G540" s="313" t="str">
        <f t="shared" si="160"/>
        <v/>
      </c>
      <c r="H540" s="314" t="str">
        <f t="shared" si="161"/>
        <v/>
      </c>
      <c r="I540" s="315" t="str">
        <f t="shared" si="173"/>
        <v/>
      </c>
      <c r="J540" s="316" t="str">
        <f t="shared" si="173"/>
        <v/>
      </c>
      <c r="K540" s="316" t="str">
        <f t="shared" si="173"/>
        <v/>
      </c>
      <c r="L540" s="317" t="str">
        <f t="shared" si="172"/>
        <v/>
      </c>
      <c r="M540" s="351"/>
      <c r="N540" s="318" t="str">
        <f t="shared" si="162"/>
        <v/>
      </c>
      <c r="O540" s="318" t="str">
        <f t="shared" si="163"/>
        <v/>
      </c>
      <c r="S540" s="314" t="str">
        <f t="shared" si="167"/>
        <v/>
      </c>
      <c r="T540" s="315" t="str">
        <f t="shared" si="174"/>
        <v/>
      </c>
      <c r="U540" s="316" t="str">
        <f t="shared" si="175"/>
        <v/>
      </c>
      <c r="V540" s="316" t="str">
        <f t="shared" si="176"/>
        <v/>
      </c>
      <c r="W540" s="317" t="str">
        <f t="shared" si="171"/>
        <v/>
      </c>
      <c r="Z540" s="320"/>
      <c r="AA540" s="321"/>
      <c r="AC540" s="322" t="str">
        <f t="shared" si="168"/>
        <v/>
      </c>
      <c r="AD540" s="322" t="str">
        <f t="shared" si="169"/>
        <v/>
      </c>
      <c r="AM540" s="321"/>
    </row>
    <row r="541" spans="1:39" x14ac:dyDescent="0.25">
      <c r="A541" t="str">
        <f t="shared" si="164"/>
        <v/>
      </c>
      <c r="B541" t="str">
        <f t="shared" si="165"/>
        <v/>
      </c>
      <c r="C541" s="323" t="str">
        <f t="shared" si="170"/>
        <v/>
      </c>
      <c r="D541" s="323" t="str">
        <f t="shared" si="159"/>
        <v/>
      </c>
      <c r="E541" s="323"/>
      <c r="F541" s="312" t="str">
        <f t="shared" si="166"/>
        <v/>
      </c>
      <c r="G541" s="313" t="str">
        <f t="shared" si="160"/>
        <v/>
      </c>
      <c r="H541" s="314" t="str">
        <f t="shared" si="161"/>
        <v/>
      </c>
      <c r="I541" s="315" t="str">
        <f t="shared" si="173"/>
        <v/>
      </c>
      <c r="J541" s="316" t="str">
        <f t="shared" si="173"/>
        <v/>
      </c>
      <c r="K541" s="316" t="str">
        <f t="shared" si="173"/>
        <v/>
      </c>
      <c r="L541" s="317" t="str">
        <f t="shared" si="172"/>
        <v/>
      </c>
      <c r="M541" s="351"/>
      <c r="N541" s="318" t="str">
        <f t="shared" si="162"/>
        <v/>
      </c>
      <c r="O541" s="318" t="str">
        <f t="shared" si="163"/>
        <v/>
      </c>
      <c r="S541" s="314" t="str">
        <f t="shared" si="167"/>
        <v/>
      </c>
      <c r="T541" s="315" t="str">
        <f t="shared" si="174"/>
        <v/>
      </c>
      <c r="U541" s="316" t="str">
        <f t="shared" si="175"/>
        <v/>
      </c>
      <c r="V541" s="316" t="str">
        <f t="shared" si="176"/>
        <v/>
      </c>
      <c r="W541" s="317" t="str">
        <f t="shared" si="171"/>
        <v/>
      </c>
      <c r="Z541" s="320"/>
      <c r="AA541" s="321"/>
      <c r="AC541" s="322" t="str">
        <f t="shared" si="168"/>
        <v/>
      </c>
      <c r="AD541" s="322" t="str">
        <f t="shared" si="169"/>
        <v/>
      </c>
      <c r="AM541" s="321"/>
    </row>
    <row r="542" spans="1:39" x14ac:dyDescent="0.25">
      <c r="A542" t="str">
        <f t="shared" si="164"/>
        <v/>
      </c>
      <c r="B542" t="str">
        <f t="shared" si="165"/>
        <v/>
      </c>
      <c r="C542" s="323" t="str">
        <f t="shared" si="170"/>
        <v/>
      </c>
      <c r="D542" s="323" t="str">
        <f t="shared" si="159"/>
        <v/>
      </c>
      <c r="E542" s="323"/>
      <c r="F542" s="312" t="str">
        <f t="shared" si="166"/>
        <v/>
      </c>
      <c r="G542" s="313" t="str">
        <f t="shared" si="160"/>
        <v/>
      </c>
      <c r="H542" s="314" t="str">
        <f t="shared" si="161"/>
        <v/>
      </c>
      <c r="I542" s="315" t="str">
        <f t="shared" si="173"/>
        <v/>
      </c>
      <c r="J542" s="316" t="str">
        <f t="shared" si="173"/>
        <v/>
      </c>
      <c r="K542" s="316" t="str">
        <f t="shared" si="173"/>
        <v/>
      </c>
      <c r="L542" s="317" t="str">
        <f t="shared" si="172"/>
        <v/>
      </c>
      <c r="M542" s="351"/>
      <c r="N542" s="318" t="str">
        <f t="shared" si="162"/>
        <v/>
      </c>
      <c r="O542" s="318" t="str">
        <f t="shared" si="163"/>
        <v/>
      </c>
      <c r="S542" s="314" t="str">
        <f t="shared" si="167"/>
        <v/>
      </c>
      <c r="T542" s="315" t="str">
        <f t="shared" si="174"/>
        <v/>
      </c>
      <c r="U542" s="316" t="str">
        <f t="shared" si="175"/>
        <v/>
      </c>
      <c r="V542" s="316" t="str">
        <f t="shared" si="176"/>
        <v/>
      </c>
      <c r="W542" s="317" t="str">
        <f t="shared" si="171"/>
        <v/>
      </c>
      <c r="Z542" s="320"/>
      <c r="AA542" s="321"/>
      <c r="AC542" s="322" t="str">
        <f t="shared" si="168"/>
        <v/>
      </c>
      <c r="AD542" s="322" t="str">
        <f t="shared" si="169"/>
        <v/>
      </c>
      <c r="AM542" s="321"/>
    </row>
    <row r="543" spans="1:39" x14ac:dyDescent="0.25">
      <c r="A543" t="str">
        <f t="shared" si="164"/>
        <v/>
      </c>
      <c r="B543" t="str">
        <f t="shared" si="165"/>
        <v/>
      </c>
      <c r="C543" s="323" t="str">
        <f t="shared" si="170"/>
        <v/>
      </c>
      <c r="D543" s="323" t="str">
        <f t="shared" si="159"/>
        <v/>
      </c>
      <c r="E543" s="323"/>
      <c r="F543" s="312" t="str">
        <f t="shared" si="166"/>
        <v/>
      </c>
      <c r="G543" s="313" t="str">
        <f t="shared" si="160"/>
        <v/>
      </c>
      <c r="H543" s="314" t="str">
        <f t="shared" si="161"/>
        <v/>
      </c>
      <c r="I543" s="315" t="str">
        <f t="shared" si="173"/>
        <v/>
      </c>
      <c r="J543" s="316" t="str">
        <f t="shared" si="173"/>
        <v/>
      </c>
      <c r="K543" s="316" t="str">
        <f t="shared" si="173"/>
        <v/>
      </c>
      <c r="L543" s="317" t="str">
        <f t="shared" si="172"/>
        <v/>
      </c>
      <c r="M543" s="351"/>
      <c r="N543" s="318" t="str">
        <f t="shared" si="162"/>
        <v/>
      </c>
      <c r="O543" s="318" t="str">
        <f t="shared" si="163"/>
        <v/>
      </c>
      <c r="S543" s="314" t="str">
        <f t="shared" si="167"/>
        <v/>
      </c>
      <c r="T543" s="315" t="str">
        <f t="shared" si="174"/>
        <v/>
      </c>
      <c r="U543" s="316" t="str">
        <f t="shared" si="175"/>
        <v/>
      </c>
      <c r="V543" s="316" t="str">
        <f t="shared" si="176"/>
        <v/>
      </c>
      <c r="W543" s="317" t="str">
        <f t="shared" si="171"/>
        <v/>
      </c>
      <c r="Z543" s="320"/>
      <c r="AA543" s="321"/>
      <c r="AC543" s="322" t="str">
        <f t="shared" si="168"/>
        <v/>
      </c>
      <c r="AD543" s="322" t="str">
        <f t="shared" si="169"/>
        <v/>
      </c>
      <c r="AM543" s="321"/>
    </row>
    <row r="544" spans="1:39" x14ac:dyDescent="0.25">
      <c r="A544" t="str">
        <f t="shared" si="164"/>
        <v/>
      </c>
      <c r="B544" t="str">
        <f t="shared" si="165"/>
        <v/>
      </c>
      <c r="C544" s="323" t="str">
        <f t="shared" si="170"/>
        <v/>
      </c>
      <c r="D544" s="323" t="str">
        <f t="shared" si="159"/>
        <v/>
      </c>
      <c r="E544" s="323"/>
      <c r="F544" s="312" t="str">
        <f t="shared" si="166"/>
        <v/>
      </c>
      <c r="G544" s="313" t="str">
        <f t="shared" si="160"/>
        <v/>
      </c>
      <c r="H544" s="314" t="str">
        <f t="shared" si="161"/>
        <v/>
      </c>
      <c r="I544" s="315" t="str">
        <f t="shared" si="173"/>
        <v/>
      </c>
      <c r="J544" s="316" t="str">
        <f t="shared" si="173"/>
        <v/>
      </c>
      <c r="K544" s="316" t="str">
        <f t="shared" si="173"/>
        <v/>
      </c>
      <c r="L544" s="317" t="str">
        <f t="shared" si="172"/>
        <v/>
      </c>
      <c r="M544" s="351"/>
      <c r="N544" s="318" t="str">
        <f t="shared" si="162"/>
        <v/>
      </c>
      <c r="O544" s="318" t="str">
        <f t="shared" si="163"/>
        <v/>
      </c>
      <c r="S544" s="314" t="str">
        <f t="shared" si="167"/>
        <v/>
      </c>
      <c r="T544" s="315" t="str">
        <f t="shared" si="174"/>
        <v/>
      </c>
      <c r="U544" s="316" t="str">
        <f t="shared" si="175"/>
        <v/>
      </c>
      <c r="V544" s="316" t="str">
        <f t="shared" si="176"/>
        <v/>
      </c>
      <c r="W544" s="317" t="str">
        <f t="shared" si="171"/>
        <v/>
      </c>
      <c r="Z544" s="320"/>
      <c r="AA544" s="321"/>
      <c r="AC544" s="322" t="str">
        <f t="shared" si="168"/>
        <v/>
      </c>
      <c r="AD544" s="322" t="str">
        <f t="shared" si="169"/>
        <v/>
      </c>
      <c r="AM544" s="321"/>
    </row>
    <row r="545" spans="1:39" x14ac:dyDescent="0.25">
      <c r="A545" t="str">
        <f t="shared" si="164"/>
        <v/>
      </c>
      <c r="B545" t="str">
        <f t="shared" si="165"/>
        <v/>
      </c>
      <c r="C545" s="323" t="str">
        <f t="shared" si="170"/>
        <v/>
      </c>
      <c r="D545" s="323" t="str">
        <f t="shared" si="159"/>
        <v/>
      </c>
      <c r="E545" s="323"/>
      <c r="F545" s="312" t="str">
        <f t="shared" si="166"/>
        <v/>
      </c>
      <c r="G545" s="313" t="str">
        <f t="shared" si="160"/>
        <v/>
      </c>
      <c r="H545" s="314" t="str">
        <f t="shared" si="161"/>
        <v/>
      </c>
      <c r="I545" s="315" t="str">
        <f t="shared" si="173"/>
        <v/>
      </c>
      <c r="J545" s="316" t="str">
        <f t="shared" si="173"/>
        <v/>
      </c>
      <c r="K545" s="316" t="str">
        <f t="shared" si="173"/>
        <v/>
      </c>
      <c r="L545" s="317" t="str">
        <f t="shared" si="172"/>
        <v/>
      </c>
      <c r="M545" s="351"/>
      <c r="N545" s="318" t="str">
        <f t="shared" si="162"/>
        <v/>
      </c>
      <c r="O545" s="318" t="str">
        <f t="shared" si="163"/>
        <v/>
      </c>
      <c r="S545" s="314" t="str">
        <f t="shared" si="167"/>
        <v/>
      </c>
      <c r="T545" s="315" t="str">
        <f t="shared" si="174"/>
        <v/>
      </c>
      <c r="U545" s="316" t="str">
        <f t="shared" si="175"/>
        <v/>
      </c>
      <c r="V545" s="316" t="str">
        <f t="shared" si="176"/>
        <v/>
      </c>
      <c r="W545" s="317" t="str">
        <f t="shared" si="171"/>
        <v/>
      </c>
      <c r="Z545" s="320"/>
      <c r="AA545" s="321"/>
      <c r="AC545" s="322" t="str">
        <f t="shared" si="168"/>
        <v/>
      </c>
      <c r="AD545" s="322" t="str">
        <f t="shared" si="169"/>
        <v/>
      </c>
      <c r="AM545" s="321"/>
    </row>
    <row r="546" spans="1:39" x14ac:dyDescent="0.25">
      <c r="A546" t="str">
        <f t="shared" si="164"/>
        <v/>
      </c>
      <c r="B546" t="str">
        <f t="shared" si="165"/>
        <v/>
      </c>
      <c r="C546" s="323" t="str">
        <f t="shared" si="170"/>
        <v/>
      </c>
      <c r="D546" s="323" t="str">
        <f t="shared" si="159"/>
        <v/>
      </c>
      <c r="E546" s="323"/>
      <c r="F546" s="312" t="str">
        <f t="shared" si="166"/>
        <v/>
      </c>
      <c r="G546" s="313" t="str">
        <f t="shared" si="160"/>
        <v/>
      </c>
      <c r="H546" s="314" t="str">
        <f t="shared" si="161"/>
        <v/>
      </c>
      <c r="I546" s="315" t="str">
        <f t="shared" si="173"/>
        <v/>
      </c>
      <c r="J546" s="316" t="str">
        <f t="shared" si="173"/>
        <v/>
      </c>
      <c r="K546" s="316" t="str">
        <f t="shared" si="173"/>
        <v/>
      </c>
      <c r="L546" s="317" t="str">
        <f t="shared" si="172"/>
        <v/>
      </c>
      <c r="M546" s="351"/>
      <c r="N546" s="318" t="str">
        <f t="shared" si="162"/>
        <v/>
      </c>
      <c r="O546" s="318" t="str">
        <f t="shared" si="163"/>
        <v/>
      </c>
      <c r="S546" s="314" t="str">
        <f t="shared" si="167"/>
        <v/>
      </c>
      <c r="T546" s="315" t="str">
        <f t="shared" si="174"/>
        <v/>
      </c>
      <c r="U546" s="316" t="str">
        <f t="shared" si="175"/>
        <v/>
      </c>
      <c r="V546" s="316" t="str">
        <f t="shared" si="176"/>
        <v/>
      </c>
      <c r="W546" s="317" t="str">
        <f t="shared" si="171"/>
        <v/>
      </c>
      <c r="Z546" s="320"/>
      <c r="AA546" s="321"/>
      <c r="AC546" s="322" t="str">
        <f t="shared" si="168"/>
        <v/>
      </c>
      <c r="AD546" s="322" t="str">
        <f t="shared" si="169"/>
        <v/>
      </c>
      <c r="AM546" s="321"/>
    </row>
    <row r="547" spans="1:39" x14ac:dyDescent="0.25">
      <c r="A547" t="str">
        <f t="shared" si="164"/>
        <v/>
      </c>
      <c r="B547" t="str">
        <f t="shared" si="165"/>
        <v/>
      </c>
      <c r="C547" s="323" t="str">
        <f t="shared" si="170"/>
        <v/>
      </c>
      <c r="D547" s="323" t="str">
        <f t="shared" si="159"/>
        <v/>
      </c>
      <c r="E547" s="323"/>
      <c r="F547" s="312" t="str">
        <f t="shared" si="166"/>
        <v/>
      </c>
      <c r="G547" s="313" t="str">
        <f t="shared" si="160"/>
        <v/>
      </c>
      <c r="H547" s="314" t="str">
        <f t="shared" si="161"/>
        <v/>
      </c>
      <c r="I547" s="315" t="str">
        <f t="shared" si="173"/>
        <v/>
      </c>
      <c r="J547" s="316" t="str">
        <f t="shared" si="173"/>
        <v/>
      </c>
      <c r="K547" s="316" t="str">
        <f t="shared" si="173"/>
        <v/>
      </c>
      <c r="L547" s="317" t="str">
        <f t="shared" si="172"/>
        <v/>
      </c>
      <c r="M547" s="351"/>
      <c r="N547" s="318" t="str">
        <f t="shared" si="162"/>
        <v/>
      </c>
      <c r="O547" s="318" t="str">
        <f t="shared" si="163"/>
        <v/>
      </c>
      <c r="S547" s="314" t="str">
        <f t="shared" si="167"/>
        <v/>
      </c>
      <c r="T547" s="315" t="str">
        <f t="shared" si="174"/>
        <v/>
      </c>
      <c r="U547" s="316" t="str">
        <f t="shared" si="175"/>
        <v/>
      </c>
      <c r="V547" s="316" t="str">
        <f t="shared" si="176"/>
        <v/>
      </c>
      <c r="W547" s="317" t="str">
        <f t="shared" si="171"/>
        <v/>
      </c>
      <c r="Z547" s="320"/>
      <c r="AA547" s="321"/>
      <c r="AC547" s="322" t="str">
        <f t="shared" si="168"/>
        <v/>
      </c>
      <c r="AD547" s="322" t="str">
        <f t="shared" si="169"/>
        <v/>
      </c>
      <c r="AM547" s="321"/>
    </row>
    <row r="548" spans="1:39" x14ac:dyDescent="0.25">
      <c r="A548" t="str">
        <f t="shared" si="164"/>
        <v/>
      </c>
      <c r="B548" t="str">
        <f t="shared" si="165"/>
        <v/>
      </c>
      <c r="C548" s="323" t="str">
        <f t="shared" si="170"/>
        <v/>
      </c>
      <c r="D548" s="323" t="str">
        <f t="shared" si="159"/>
        <v/>
      </c>
      <c r="E548" s="323"/>
      <c r="F548" s="312" t="str">
        <f t="shared" si="166"/>
        <v/>
      </c>
      <c r="G548" s="313" t="str">
        <f t="shared" si="160"/>
        <v/>
      </c>
      <c r="H548" s="314" t="str">
        <f t="shared" si="161"/>
        <v/>
      </c>
      <c r="I548" s="315" t="str">
        <f t="shared" si="173"/>
        <v/>
      </c>
      <c r="J548" s="316" t="str">
        <f t="shared" si="173"/>
        <v/>
      </c>
      <c r="K548" s="316" t="str">
        <f t="shared" si="173"/>
        <v/>
      </c>
      <c r="L548" s="317" t="str">
        <f t="shared" si="172"/>
        <v/>
      </c>
      <c r="M548" s="351"/>
      <c r="N548" s="318" t="str">
        <f t="shared" si="162"/>
        <v/>
      </c>
      <c r="O548" s="318" t="str">
        <f t="shared" si="163"/>
        <v/>
      </c>
      <c r="S548" s="314" t="str">
        <f t="shared" si="167"/>
        <v/>
      </c>
      <c r="T548" s="315" t="str">
        <f t="shared" si="174"/>
        <v/>
      </c>
      <c r="U548" s="316" t="str">
        <f t="shared" si="175"/>
        <v/>
      </c>
      <c r="V548" s="316" t="str">
        <f t="shared" si="176"/>
        <v/>
      </c>
      <c r="W548" s="317" t="str">
        <f t="shared" si="171"/>
        <v/>
      </c>
      <c r="Z548" s="320"/>
      <c r="AA548" s="321"/>
      <c r="AC548" s="322" t="str">
        <f t="shared" si="168"/>
        <v/>
      </c>
      <c r="AD548" s="322" t="str">
        <f t="shared" si="169"/>
        <v/>
      </c>
      <c r="AM548" s="321"/>
    </row>
    <row r="549" spans="1:39" x14ac:dyDescent="0.25">
      <c r="A549" t="str">
        <f t="shared" si="164"/>
        <v/>
      </c>
      <c r="B549" t="str">
        <f t="shared" si="165"/>
        <v/>
      </c>
      <c r="C549" s="323" t="str">
        <f t="shared" si="170"/>
        <v/>
      </c>
      <c r="D549" s="323" t="str">
        <f t="shared" si="159"/>
        <v/>
      </c>
      <c r="E549" s="323"/>
      <c r="F549" s="312" t="str">
        <f t="shared" si="166"/>
        <v/>
      </c>
      <c r="G549" s="313" t="str">
        <f t="shared" si="160"/>
        <v/>
      </c>
      <c r="H549" s="314" t="str">
        <f t="shared" si="161"/>
        <v/>
      </c>
      <c r="I549" s="315" t="str">
        <f t="shared" si="173"/>
        <v/>
      </c>
      <c r="J549" s="316" t="str">
        <f t="shared" si="173"/>
        <v/>
      </c>
      <c r="K549" s="316" t="str">
        <f t="shared" si="173"/>
        <v/>
      </c>
      <c r="L549" s="317" t="str">
        <f t="shared" si="172"/>
        <v/>
      </c>
      <c r="M549" s="351"/>
      <c r="N549" s="318" t="str">
        <f t="shared" si="162"/>
        <v/>
      </c>
      <c r="O549" s="318" t="str">
        <f t="shared" si="163"/>
        <v/>
      </c>
      <c r="S549" s="314" t="str">
        <f t="shared" si="167"/>
        <v/>
      </c>
      <c r="T549" s="315" t="str">
        <f t="shared" si="174"/>
        <v/>
      </c>
      <c r="U549" s="316" t="str">
        <f t="shared" si="175"/>
        <v/>
      </c>
      <c r="V549" s="316" t="str">
        <f t="shared" si="176"/>
        <v/>
      </c>
      <c r="W549" s="317" t="str">
        <f t="shared" si="171"/>
        <v/>
      </c>
      <c r="Z549" s="320"/>
      <c r="AA549" s="321"/>
      <c r="AC549" s="322" t="str">
        <f t="shared" si="168"/>
        <v/>
      </c>
      <c r="AD549" s="322" t="str">
        <f t="shared" si="169"/>
        <v/>
      </c>
      <c r="AM549" s="321"/>
    </row>
    <row r="550" spans="1:39" x14ac:dyDescent="0.25">
      <c r="A550" t="str">
        <f t="shared" si="164"/>
        <v/>
      </c>
      <c r="B550" t="str">
        <f t="shared" si="165"/>
        <v/>
      </c>
      <c r="C550" s="323" t="str">
        <f t="shared" si="170"/>
        <v/>
      </c>
      <c r="D550" s="323" t="str">
        <f t="shared" si="159"/>
        <v/>
      </c>
      <c r="E550" s="323"/>
      <c r="F550" s="312" t="str">
        <f t="shared" si="166"/>
        <v/>
      </c>
      <c r="G550" s="313" t="str">
        <f t="shared" si="160"/>
        <v/>
      </c>
      <c r="H550" s="314" t="str">
        <f t="shared" si="161"/>
        <v/>
      </c>
      <c r="I550" s="315" t="str">
        <f t="shared" si="173"/>
        <v/>
      </c>
      <c r="J550" s="316" t="str">
        <f t="shared" si="173"/>
        <v/>
      </c>
      <c r="K550" s="316" t="str">
        <f t="shared" si="173"/>
        <v/>
      </c>
      <c r="L550" s="317" t="str">
        <f t="shared" si="172"/>
        <v/>
      </c>
      <c r="M550" s="351"/>
      <c r="N550" s="318" t="str">
        <f t="shared" si="162"/>
        <v/>
      </c>
      <c r="O550" s="318" t="str">
        <f t="shared" si="163"/>
        <v/>
      </c>
      <c r="S550" s="314" t="str">
        <f t="shared" si="167"/>
        <v/>
      </c>
      <c r="T550" s="315" t="str">
        <f t="shared" si="174"/>
        <v/>
      </c>
      <c r="U550" s="316" t="str">
        <f t="shared" si="175"/>
        <v/>
      </c>
      <c r="V550" s="316" t="str">
        <f t="shared" si="176"/>
        <v/>
      </c>
      <c r="W550" s="317" t="str">
        <f t="shared" si="171"/>
        <v/>
      </c>
      <c r="Z550" s="320"/>
      <c r="AA550" s="321"/>
      <c r="AC550" s="322" t="str">
        <f t="shared" si="168"/>
        <v/>
      </c>
      <c r="AD550" s="322" t="str">
        <f t="shared" si="169"/>
        <v/>
      </c>
      <c r="AM550" s="321"/>
    </row>
    <row r="551" spans="1:39" x14ac:dyDescent="0.25">
      <c r="A551" t="str">
        <f t="shared" si="164"/>
        <v/>
      </c>
      <c r="B551" t="str">
        <f t="shared" si="165"/>
        <v/>
      </c>
      <c r="C551" s="323" t="str">
        <f t="shared" si="170"/>
        <v/>
      </c>
      <c r="D551" s="323" t="str">
        <f t="shared" si="159"/>
        <v/>
      </c>
      <c r="E551" s="323"/>
      <c r="F551" s="312" t="str">
        <f t="shared" si="166"/>
        <v/>
      </c>
      <c r="G551" s="313" t="str">
        <f t="shared" si="160"/>
        <v/>
      </c>
      <c r="H551" s="314" t="str">
        <f t="shared" si="161"/>
        <v/>
      </c>
      <c r="I551" s="315" t="str">
        <f t="shared" si="173"/>
        <v/>
      </c>
      <c r="J551" s="316" t="str">
        <f t="shared" si="173"/>
        <v/>
      </c>
      <c r="K551" s="316" t="str">
        <f t="shared" si="173"/>
        <v/>
      </c>
      <c r="L551" s="317" t="str">
        <f t="shared" si="172"/>
        <v/>
      </c>
      <c r="M551" s="351"/>
      <c r="N551" s="318" t="str">
        <f t="shared" si="162"/>
        <v/>
      </c>
      <c r="O551" s="318" t="str">
        <f t="shared" si="163"/>
        <v/>
      </c>
      <c r="S551" s="314" t="str">
        <f t="shared" si="167"/>
        <v/>
      </c>
      <c r="T551" s="315" t="str">
        <f t="shared" si="174"/>
        <v/>
      </c>
      <c r="U551" s="316" t="str">
        <f t="shared" si="175"/>
        <v/>
      </c>
      <c r="V551" s="316" t="str">
        <f t="shared" si="176"/>
        <v/>
      </c>
      <c r="W551" s="317" t="str">
        <f t="shared" si="171"/>
        <v/>
      </c>
      <c r="Z551" s="320"/>
      <c r="AA551" s="321"/>
      <c r="AC551" s="322" t="str">
        <f t="shared" si="168"/>
        <v/>
      </c>
      <c r="AD551" s="322" t="str">
        <f t="shared" si="169"/>
        <v/>
      </c>
      <c r="AM551" s="321"/>
    </row>
    <row r="552" spans="1:39" x14ac:dyDescent="0.25">
      <c r="A552" t="str">
        <f t="shared" si="164"/>
        <v/>
      </c>
      <c r="B552" t="str">
        <f t="shared" si="165"/>
        <v/>
      </c>
      <c r="C552" s="323" t="str">
        <f t="shared" si="170"/>
        <v/>
      </c>
      <c r="D552" s="323" t="str">
        <f t="shared" si="159"/>
        <v/>
      </c>
      <c r="E552" s="323"/>
      <c r="F552" s="312" t="str">
        <f t="shared" si="166"/>
        <v/>
      </c>
      <c r="G552" s="313" t="str">
        <f t="shared" si="160"/>
        <v/>
      </c>
      <c r="H552" s="314" t="str">
        <f t="shared" si="161"/>
        <v/>
      </c>
      <c r="I552" s="315" t="str">
        <f t="shared" si="173"/>
        <v/>
      </c>
      <c r="J552" s="316" t="str">
        <f t="shared" si="173"/>
        <v/>
      </c>
      <c r="K552" s="316" t="str">
        <f t="shared" si="173"/>
        <v/>
      </c>
      <c r="L552" s="317" t="str">
        <f t="shared" si="172"/>
        <v/>
      </c>
      <c r="M552" s="351"/>
      <c r="N552" s="318" t="str">
        <f t="shared" si="162"/>
        <v/>
      </c>
      <c r="O552" s="318" t="str">
        <f t="shared" si="163"/>
        <v/>
      </c>
      <c r="S552" s="314" t="str">
        <f t="shared" si="167"/>
        <v/>
      </c>
      <c r="T552" s="315" t="str">
        <f t="shared" si="174"/>
        <v/>
      </c>
      <c r="U552" s="316" t="str">
        <f t="shared" si="175"/>
        <v/>
      </c>
      <c r="V552" s="316" t="str">
        <f t="shared" si="176"/>
        <v/>
      </c>
      <c r="W552" s="317" t="str">
        <f t="shared" si="171"/>
        <v/>
      </c>
      <c r="Z552" s="320"/>
      <c r="AA552" s="321"/>
      <c r="AC552" s="322" t="str">
        <f t="shared" si="168"/>
        <v/>
      </c>
      <c r="AD552" s="322" t="str">
        <f t="shared" si="169"/>
        <v/>
      </c>
      <c r="AM552" s="321"/>
    </row>
    <row r="553" spans="1:39" x14ac:dyDescent="0.25">
      <c r="A553" t="str">
        <f t="shared" si="164"/>
        <v/>
      </c>
      <c r="B553" t="str">
        <f t="shared" si="165"/>
        <v/>
      </c>
      <c r="C553" s="323" t="str">
        <f t="shared" si="170"/>
        <v/>
      </c>
      <c r="D553" s="323" t="str">
        <f t="shared" si="159"/>
        <v/>
      </c>
      <c r="E553" s="323"/>
      <c r="F553" s="312" t="str">
        <f t="shared" si="166"/>
        <v/>
      </c>
      <c r="G553" s="313" t="str">
        <f t="shared" si="160"/>
        <v/>
      </c>
      <c r="H553" s="314" t="str">
        <f t="shared" si="161"/>
        <v/>
      </c>
      <c r="I553" s="315" t="str">
        <f t="shared" si="173"/>
        <v/>
      </c>
      <c r="J553" s="316" t="str">
        <f t="shared" si="173"/>
        <v/>
      </c>
      <c r="K553" s="316" t="str">
        <f t="shared" si="173"/>
        <v/>
      </c>
      <c r="L553" s="317" t="str">
        <f t="shared" si="172"/>
        <v/>
      </c>
      <c r="M553" s="351"/>
      <c r="N553" s="318" t="str">
        <f t="shared" si="162"/>
        <v/>
      </c>
      <c r="O553" s="318" t="str">
        <f t="shared" si="163"/>
        <v/>
      </c>
      <c r="S553" s="314" t="str">
        <f t="shared" si="167"/>
        <v/>
      </c>
      <c r="T553" s="315" t="str">
        <f t="shared" si="174"/>
        <v/>
      </c>
      <c r="U553" s="316" t="str">
        <f t="shared" si="175"/>
        <v/>
      </c>
      <c r="V553" s="316" t="str">
        <f t="shared" si="176"/>
        <v/>
      </c>
      <c r="W553" s="317" t="str">
        <f t="shared" si="171"/>
        <v/>
      </c>
      <c r="Z553" s="320"/>
      <c r="AA553" s="321"/>
      <c r="AC553" s="322" t="str">
        <f t="shared" si="168"/>
        <v/>
      </c>
      <c r="AD553" s="322" t="str">
        <f t="shared" si="169"/>
        <v/>
      </c>
      <c r="AM553" s="321"/>
    </row>
    <row r="554" spans="1:39" x14ac:dyDescent="0.25">
      <c r="A554" t="str">
        <f t="shared" si="164"/>
        <v/>
      </c>
      <c r="B554" t="str">
        <f t="shared" si="165"/>
        <v/>
      </c>
      <c r="C554" s="323" t="str">
        <f t="shared" si="170"/>
        <v/>
      </c>
      <c r="D554" s="323" t="str">
        <f t="shared" si="159"/>
        <v/>
      </c>
      <c r="E554" s="323"/>
      <c r="F554" s="312" t="str">
        <f t="shared" si="166"/>
        <v/>
      </c>
      <c r="G554" s="313" t="str">
        <f t="shared" si="160"/>
        <v/>
      </c>
      <c r="H554" s="314" t="str">
        <f t="shared" si="161"/>
        <v/>
      </c>
      <c r="I554" s="315" t="str">
        <f t="shared" si="173"/>
        <v/>
      </c>
      <c r="J554" s="316" t="str">
        <f t="shared" si="173"/>
        <v/>
      </c>
      <c r="K554" s="316" t="str">
        <f t="shared" si="173"/>
        <v/>
      </c>
      <c r="L554" s="317" t="str">
        <f t="shared" si="172"/>
        <v/>
      </c>
      <c r="M554" s="351"/>
      <c r="N554" s="318" t="str">
        <f t="shared" si="162"/>
        <v/>
      </c>
      <c r="O554" s="318" t="str">
        <f t="shared" si="163"/>
        <v/>
      </c>
      <c r="S554" s="314" t="str">
        <f t="shared" si="167"/>
        <v/>
      </c>
      <c r="T554" s="315" t="str">
        <f t="shared" si="174"/>
        <v/>
      </c>
      <c r="U554" s="316" t="str">
        <f t="shared" si="175"/>
        <v/>
      </c>
      <c r="V554" s="316" t="str">
        <f t="shared" si="176"/>
        <v/>
      </c>
      <c r="W554" s="317" t="str">
        <f t="shared" si="171"/>
        <v/>
      </c>
      <c r="Z554" s="320"/>
      <c r="AA554" s="321"/>
      <c r="AC554" s="322" t="str">
        <f t="shared" si="168"/>
        <v/>
      </c>
      <c r="AD554" s="322" t="str">
        <f t="shared" si="169"/>
        <v/>
      </c>
      <c r="AM554" s="321"/>
    </row>
    <row r="555" spans="1:39" x14ac:dyDescent="0.25">
      <c r="A555" t="str">
        <f t="shared" si="164"/>
        <v/>
      </c>
      <c r="B555" t="str">
        <f t="shared" si="165"/>
        <v/>
      </c>
      <c r="C555" s="323" t="str">
        <f t="shared" si="170"/>
        <v/>
      </c>
      <c r="D555" s="323" t="str">
        <f t="shared" si="159"/>
        <v/>
      </c>
      <c r="E555" s="323"/>
      <c r="F555" s="312" t="str">
        <f t="shared" si="166"/>
        <v/>
      </c>
      <c r="G555" s="313" t="str">
        <f t="shared" si="160"/>
        <v/>
      </c>
      <c r="H555" s="314" t="str">
        <f t="shared" si="161"/>
        <v/>
      </c>
      <c r="I555" s="315" t="str">
        <f t="shared" si="173"/>
        <v/>
      </c>
      <c r="J555" s="316" t="str">
        <f t="shared" si="173"/>
        <v/>
      </c>
      <c r="K555" s="316" t="str">
        <f t="shared" si="173"/>
        <v/>
      </c>
      <c r="L555" s="317" t="str">
        <f t="shared" si="172"/>
        <v/>
      </c>
      <c r="M555" s="351"/>
      <c r="N555" s="318" t="str">
        <f t="shared" si="162"/>
        <v/>
      </c>
      <c r="O555" s="318" t="str">
        <f t="shared" si="163"/>
        <v/>
      </c>
      <c r="S555" s="314" t="str">
        <f t="shared" si="167"/>
        <v/>
      </c>
      <c r="T555" s="315" t="str">
        <f t="shared" si="174"/>
        <v/>
      </c>
      <c r="U555" s="316" t="str">
        <f t="shared" si="175"/>
        <v/>
      </c>
      <c r="V555" s="316" t="str">
        <f t="shared" si="176"/>
        <v/>
      </c>
      <c r="W555" s="317" t="str">
        <f t="shared" si="171"/>
        <v/>
      </c>
      <c r="Z555" s="320"/>
      <c r="AA555" s="321"/>
      <c r="AC555" s="322" t="str">
        <f t="shared" si="168"/>
        <v/>
      </c>
      <c r="AD555" s="322" t="str">
        <f t="shared" si="169"/>
        <v/>
      </c>
      <c r="AM555" s="321"/>
    </row>
    <row r="556" spans="1:39" x14ac:dyDescent="0.25">
      <c r="A556" t="str">
        <f t="shared" si="164"/>
        <v/>
      </c>
      <c r="B556" t="str">
        <f t="shared" si="165"/>
        <v/>
      </c>
      <c r="C556" s="323" t="str">
        <f t="shared" si="170"/>
        <v/>
      </c>
      <c r="D556" s="323" t="str">
        <f t="shared" si="159"/>
        <v/>
      </c>
      <c r="E556" s="323"/>
      <c r="F556" s="312" t="str">
        <f t="shared" si="166"/>
        <v/>
      </c>
      <c r="G556" s="313" t="str">
        <f t="shared" si="160"/>
        <v/>
      </c>
      <c r="H556" s="314" t="str">
        <f t="shared" si="161"/>
        <v/>
      </c>
      <c r="I556" s="315" t="str">
        <f t="shared" si="173"/>
        <v/>
      </c>
      <c r="J556" s="316" t="str">
        <f t="shared" si="173"/>
        <v/>
      </c>
      <c r="K556" s="316" t="str">
        <f t="shared" si="173"/>
        <v/>
      </c>
      <c r="L556" s="317" t="str">
        <f t="shared" si="172"/>
        <v/>
      </c>
      <c r="M556" s="351"/>
      <c r="N556" s="318" t="str">
        <f t="shared" si="162"/>
        <v/>
      </c>
      <c r="O556" s="318" t="str">
        <f t="shared" si="163"/>
        <v/>
      </c>
      <c r="S556" s="314" t="str">
        <f t="shared" si="167"/>
        <v/>
      </c>
      <c r="T556" s="315" t="str">
        <f t="shared" si="174"/>
        <v/>
      </c>
      <c r="U556" s="316" t="str">
        <f t="shared" si="175"/>
        <v/>
      </c>
      <c r="V556" s="316" t="str">
        <f t="shared" si="176"/>
        <v/>
      </c>
      <c r="W556" s="317" t="str">
        <f t="shared" si="171"/>
        <v/>
      </c>
      <c r="Z556" s="320"/>
      <c r="AA556" s="321"/>
      <c r="AC556" s="322" t="str">
        <f t="shared" si="168"/>
        <v/>
      </c>
      <c r="AD556" s="322" t="str">
        <f t="shared" si="169"/>
        <v/>
      </c>
      <c r="AM556" s="321"/>
    </row>
    <row r="557" spans="1:39" x14ac:dyDescent="0.25">
      <c r="A557" t="str">
        <f t="shared" si="164"/>
        <v/>
      </c>
      <c r="B557" t="str">
        <f t="shared" si="165"/>
        <v/>
      </c>
      <c r="C557" s="323" t="str">
        <f t="shared" si="170"/>
        <v/>
      </c>
      <c r="D557" s="323" t="str">
        <f t="shared" si="159"/>
        <v/>
      </c>
      <c r="E557" s="323"/>
      <c r="F557" s="312" t="str">
        <f t="shared" si="166"/>
        <v/>
      </c>
      <c r="G557" s="313" t="str">
        <f t="shared" si="160"/>
        <v/>
      </c>
      <c r="H557" s="314" t="str">
        <f t="shared" si="161"/>
        <v/>
      </c>
      <c r="I557" s="315" t="str">
        <f t="shared" si="173"/>
        <v/>
      </c>
      <c r="J557" s="316" t="str">
        <f t="shared" si="173"/>
        <v/>
      </c>
      <c r="K557" s="316" t="str">
        <f t="shared" si="173"/>
        <v/>
      </c>
      <c r="L557" s="317" t="str">
        <f t="shared" si="172"/>
        <v/>
      </c>
      <c r="M557" s="351"/>
      <c r="N557" s="318" t="str">
        <f t="shared" si="162"/>
        <v/>
      </c>
      <c r="O557" s="318" t="str">
        <f t="shared" si="163"/>
        <v/>
      </c>
      <c r="S557" s="314" t="str">
        <f t="shared" si="167"/>
        <v/>
      </c>
      <c r="T557" s="315" t="str">
        <f t="shared" si="174"/>
        <v/>
      </c>
      <c r="U557" s="316" t="str">
        <f t="shared" si="175"/>
        <v/>
      </c>
      <c r="V557" s="316" t="str">
        <f t="shared" si="176"/>
        <v/>
      </c>
      <c r="W557" s="317" t="str">
        <f t="shared" si="171"/>
        <v/>
      </c>
      <c r="Z557" s="320"/>
      <c r="AA557" s="321"/>
      <c r="AC557" s="322" t="str">
        <f t="shared" si="168"/>
        <v/>
      </c>
      <c r="AD557" s="322" t="str">
        <f t="shared" si="169"/>
        <v/>
      </c>
      <c r="AM557" s="321"/>
    </row>
    <row r="558" spans="1:39" x14ac:dyDescent="0.25">
      <c r="A558" t="str">
        <f t="shared" si="164"/>
        <v/>
      </c>
      <c r="B558" t="str">
        <f t="shared" si="165"/>
        <v/>
      </c>
      <c r="C558" s="323" t="str">
        <f t="shared" si="170"/>
        <v/>
      </c>
      <c r="D558" s="323" t="str">
        <f t="shared" si="159"/>
        <v/>
      </c>
      <c r="E558" s="323"/>
      <c r="F558" s="312" t="str">
        <f t="shared" si="166"/>
        <v/>
      </c>
      <c r="G558" s="313" t="str">
        <f t="shared" si="160"/>
        <v/>
      </c>
      <c r="H558" s="314" t="str">
        <f t="shared" si="161"/>
        <v/>
      </c>
      <c r="I558" s="315" t="str">
        <f t="shared" si="173"/>
        <v/>
      </c>
      <c r="J558" s="316" t="str">
        <f t="shared" si="173"/>
        <v/>
      </c>
      <c r="K558" s="316" t="str">
        <f t="shared" si="173"/>
        <v/>
      </c>
      <c r="L558" s="317" t="str">
        <f t="shared" si="172"/>
        <v/>
      </c>
      <c r="M558" s="351"/>
      <c r="N558" s="318" t="str">
        <f t="shared" si="162"/>
        <v/>
      </c>
      <c r="O558" s="318" t="str">
        <f t="shared" si="163"/>
        <v/>
      </c>
      <c r="S558" s="314" t="str">
        <f t="shared" si="167"/>
        <v/>
      </c>
      <c r="T558" s="315" t="str">
        <f t="shared" si="174"/>
        <v/>
      </c>
      <c r="U558" s="316" t="str">
        <f t="shared" si="175"/>
        <v/>
      </c>
      <c r="V558" s="316" t="str">
        <f t="shared" si="176"/>
        <v/>
      </c>
      <c r="W558" s="317" t="str">
        <f t="shared" si="171"/>
        <v/>
      </c>
      <c r="Z558" s="320"/>
      <c r="AA558" s="321"/>
      <c r="AC558" s="322" t="str">
        <f t="shared" si="168"/>
        <v/>
      </c>
      <c r="AD558" s="322" t="str">
        <f t="shared" si="169"/>
        <v/>
      </c>
      <c r="AM558" s="321"/>
    </row>
    <row r="559" spans="1:39" x14ac:dyDescent="0.25">
      <c r="A559" t="str">
        <f t="shared" si="164"/>
        <v/>
      </c>
      <c r="B559" t="str">
        <f t="shared" si="165"/>
        <v/>
      </c>
      <c r="C559" s="323" t="str">
        <f t="shared" si="170"/>
        <v/>
      </c>
      <c r="D559" s="323" t="str">
        <f t="shared" si="159"/>
        <v/>
      </c>
      <c r="E559" s="323"/>
      <c r="F559" s="312" t="str">
        <f t="shared" si="166"/>
        <v/>
      </c>
      <c r="G559" s="313" t="str">
        <f t="shared" si="160"/>
        <v/>
      </c>
      <c r="H559" s="314" t="str">
        <f t="shared" si="161"/>
        <v/>
      </c>
      <c r="I559" s="315" t="str">
        <f t="shared" si="173"/>
        <v/>
      </c>
      <c r="J559" s="316" t="str">
        <f t="shared" si="173"/>
        <v/>
      </c>
      <c r="K559" s="316" t="str">
        <f t="shared" si="173"/>
        <v/>
      </c>
      <c r="L559" s="317" t="str">
        <f t="shared" si="172"/>
        <v/>
      </c>
      <c r="M559" s="351"/>
      <c r="N559" s="318" t="str">
        <f t="shared" si="162"/>
        <v/>
      </c>
      <c r="O559" s="318" t="str">
        <f t="shared" si="163"/>
        <v/>
      </c>
      <c r="S559" s="314" t="str">
        <f t="shared" si="167"/>
        <v/>
      </c>
      <c r="T559" s="315" t="str">
        <f t="shared" si="174"/>
        <v/>
      </c>
      <c r="U559" s="316" t="str">
        <f t="shared" si="175"/>
        <v/>
      </c>
      <c r="V559" s="316" t="str">
        <f t="shared" si="176"/>
        <v/>
      </c>
      <c r="W559" s="317" t="str">
        <f t="shared" si="171"/>
        <v/>
      </c>
      <c r="Z559" s="320"/>
      <c r="AA559" s="321"/>
      <c r="AC559" s="322" t="str">
        <f t="shared" si="168"/>
        <v/>
      </c>
      <c r="AD559" s="322" t="str">
        <f t="shared" si="169"/>
        <v/>
      </c>
      <c r="AM559" s="321"/>
    </row>
    <row r="560" spans="1:39" x14ac:dyDescent="0.25">
      <c r="A560" t="str">
        <f t="shared" si="164"/>
        <v/>
      </c>
      <c r="B560" t="str">
        <f t="shared" si="165"/>
        <v/>
      </c>
      <c r="C560" s="323" t="str">
        <f t="shared" si="170"/>
        <v/>
      </c>
      <c r="D560" s="323" t="str">
        <f t="shared" si="159"/>
        <v/>
      </c>
      <c r="E560" s="323"/>
      <c r="F560" s="312" t="str">
        <f t="shared" si="166"/>
        <v/>
      </c>
      <c r="G560" s="313" t="str">
        <f t="shared" si="160"/>
        <v/>
      </c>
      <c r="H560" s="314" t="str">
        <f t="shared" si="161"/>
        <v/>
      </c>
      <c r="I560" s="315" t="str">
        <f t="shared" si="173"/>
        <v/>
      </c>
      <c r="J560" s="316" t="str">
        <f t="shared" si="173"/>
        <v/>
      </c>
      <c r="K560" s="316" t="str">
        <f t="shared" si="173"/>
        <v/>
      </c>
      <c r="L560" s="317" t="str">
        <f t="shared" si="172"/>
        <v/>
      </c>
      <c r="M560" s="351"/>
      <c r="N560" s="318" t="str">
        <f t="shared" si="162"/>
        <v/>
      </c>
      <c r="O560" s="318" t="str">
        <f t="shared" si="163"/>
        <v/>
      </c>
      <c r="S560" s="314" t="str">
        <f t="shared" si="167"/>
        <v/>
      </c>
      <c r="T560" s="315" t="str">
        <f t="shared" si="174"/>
        <v/>
      </c>
      <c r="U560" s="316" t="str">
        <f t="shared" si="175"/>
        <v/>
      </c>
      <c r="V560" s="316" t="str">
        <f t="shared" si="176"/>
        <v/>
      </c>
      <c r="W560" s="317" t="str">
        <f t="shared" si="171"/>
        <v/>
      </c>
      <c r="Z560" s="320"/>
      <c r="AA560" s="321"/>
      <c r="AC560" s="322" t="str">
        <f t="shared" si="168"/>
        <v/>
      </c>
      <c r="AD560" s="322" t="str">
        <f t="shared" si="169"/>
        <v/>
      </c>
      <c r="AM560" s="321"/>
    </row>
    <row r="561" spans="1:39" x14ac:dyDescent="0.25">
      <c r="A561" t="str">
        <f t="shared" si="164"/>
        <v/>
      </c>
      <c r="B561" t="str">
        <f t="shared" si="165"/>
        <v/>
      </c>
      <c r="C561" s="323" t="str">
        <f t="shared" si="170"/>
        <v/>
      </c>
      <c r="D561" s="323" t="str">
        <f t="shared" si="159"/>
        <v/>
      </c>
      <c r="E561" s="323"/>
      <c r="F561" s="312" t="str">
        <f t="shared" si="166"/>
        <v/>
      </c>
      <c r="G561" s="313" t="str">
        <f t="shared" si="160"/>
        <v/>
      </c>
      <c r="H561" s="314" t="str">
        <f t="shared" si="161"/>
        <v/>
      </c>
      <c r="I561" s="315" t="str">
        <f t="shared" si="173"/>
        <v/>
      </c>
      <c r="J561" s="316" t="str">
        <f t="shared" si="173"/>
        <v/>
      </c>
      <c r="K561" s="316" t="str">
        <f t="shared" si="173"/>
        <v/>
      </c>
      <c r="L561" s="317" t="str">
        <f t="shared" si="172"/>
        <v/>
      </c>
      <c r="M561" s="351"/>
      <c r="N561" s="318" t="str">
        <f t="shared" si="162"/>
        <v/>
      </c>
      <c r="O561" s="318" t="str">
        <f t="shared" si="163"/>
        <v/>
      </c>
      <c r="S561" s="314" t="str">
        <f t="shared" si="167"/>
        <v/>
      </c>
      <c r="T561" s="315" t="str">
        <f t="shared" si="174"/>
        <v/>
      </c>
      <c r="U561" s="316" t="str">
        <f t="shared" si="175"/>
        <v/>
      </c>
      <c r="V561" s="316" t="str">
        <f t="shared" si="176"/>
        <v/>
      </c>
      <c r="W561" s="317" t="str">
        <f t="shared" si="171"/>
        <v/>
      </c>
      <c r="Z561" s="320"/>
      <c r="AA561" s="321"/>
      <c r="AC561" s="322" t="str">
        <f t="shared" si="168"/>
        <v/>
      </c>
      <c r="AD561" s="322" t="str">
        <f t="shared" si="169"/>
        <v/>
      </c>
      <c r="AM561" s="321"/>
    </row>
    <row r="562" spans="1:39" x14ac:dyDescent="0.25">
      <c r="A562" t="str">
        <f t="shared" si="164"/>
        <v/>
      </c>
      <c r="B562" t="str">
        <f t="shared" si="165"/>
        <v/>
      </c>
      <c r="C562" s="323" t="str">
        <f t="shared" si="170"/>
        <v/>
      </c>
      <c r="D562" s="323" t="str">
        <f t="shared" si="159"/>
        <v/>
      </c>
      <c r="E562" s="323"/>
      <c r="F562" s="312" t="str">
        <f t="shared" si="166"/>
        <v/>
      </c>
      <c r="G562" s="313" t="str">
        <f t="shared" si="160"/>
        <v/>
      </c>
      <c r="H562" s="314" t="str">
        <f t="shared" si="161"/>
        <v/>
      </c>
      <c r="I562" s="315" t="str">
        <f t="shared" si="173"/>
        <v/>
      </c>
      <c r="J562" s="316" t="str">
        <f t="shared" si="173"/>
        <v/>
      </c>
      <c r="K562" s="316" t="str">
        <f t="shared" si="173"/>
        <v/>
      </c>
      <c r="L562" s="317" t="str">
        <f t="shared" si="172"/>
        <v/>
      </c>
      <c r="M562" s="351"/>
      <c r="N562" s="318" t="str">
        <f t="shared" si="162"/>
        <v/>
      </c>
      <c r="O562" s="318" t="str">
        <f t="shared" si="163"/>
        <v/>
      </c>
      <c r="S562" s="314" t="str">
        <f t="shared" si="167"/>
        <v/>
      </c>
      <c r="T562" s="315" t="str">
        <f t="shared" si="174"/>
        <v/>
      </c>
      <c r="U562" s="316" t="str">
        <f t="shared" si="175"/>
        <v/>
      </c>
      <c r="V562" s="316" t="str">
        <f t="shared" si="176"/>
        <v/>
      </c>
      <c r="W562" s="317" t="str">
        <f t="shared" si="171"/>
        <v/>
      </c>
      <c r="Z562" s="320"/>
      <c r="AA562" s="321"/>
      <c r="AC562" s="322" t="str">
        <f t="shared" si="168"/>
        <v/>
      </c>
      <c r="AD562" s="322" t="str">
        <f t="shared" si="169"/>
        <v/>
      </c>
      <c r="AM562" s="321"/>
    </row>
    <row r="563" spans="1:39" x14ac:dyDescent="0.25">
      <c r="A563" t="str">
        <f t="shared" si="164"/>
        <v/>
      </c>
      <c r="B563" t="str">
        <f t="shared" si="165"/>
        <v/>
      </c>
      <c r="C563" s="323" t="str">
        <f t="shared" si="170"/>
        <v/>
      </c>
      <c r="D563" s="323" t="str">
        <f t="shared" si="159"/>
        <v/>
      </c>
      <c r="E563" s="323"/>
      <c r="F563" s="312" t="str">
        <f t="shared" si="166"/>
        <v/>
      </c>
      <c r="G563" s="313" t="str">
        <f t="shared" si="160"/>
        <v/>
      </c>
      <c r="H563" s="314" t="str">
        <f t="shared" si="161"/>
        <v/>
      </c>
      <c r="I563" s="315" t="str">
        <f t="shared" si="173"/>
        <v/>
      </c>
      <c r="J563" s="316" t="str">
        <f t="shared" si="173"/>
        <v/>
      </c>
      <c r="K563" s="316" t="str">
        <f t="shared" si="173"/>
        <v/>
      </c>
      <c r="L563" s="317" t="str">
        <f t="shared" si="172"/>
        <v/>
      </c>
      <c r="M563" s="351"/>
      <c r="N563" s="318" t="str">
        <f t="shared" si="162"/>
        <v/>
      </c>
      <c r="O563" s="318" t="str">
        <f t="shared" si="163"/>
        <v/>
      </c>
      <c r="S563" s="314" t="str">
        <f t="shared" si="167"/>
        <v/>
      </c>
      <c r="T563" s="315" t="str">
        <f t="shared" si="174"/>
        <v/>
      </c>
      <c r="U563" s="316" t="str">
        <f t="shared" si="175"/>
        <v/>
      </c>
      <c r="V563" s="316" t="str">
        <f t="shared" si="176"/>
        <v/>
      </c>
      <c r="W563" s="317" t="str">
        <f t="shared" si="171"/>
        <v/>
      </c>
      <c r="Z563" s="320"/>
      <c r="AA563" s="321"/>
      <c r="AC563" s="322" t="str">
        <f t="shared" si="168"/>
        <v/>
      </c>
      <c r="AD563" s="322" t="str">
        <f t="shared" si="169"/>
        <v/>
      </c>
      <c r="AM563" s="321"/>
    </row>
    <row r="564" spans="1:39" x14ac:dyDescent="0.25">
      <c r="A564" t="str">
        <f t="shared" si="164"/>
        <v/>
      </c>
      <c r="B564" t="str">
        <f t="shared" si="165"/>
        <v/>
      </c>
      <c r="C564" s="323" t="str">
        <f t="shared" si="170"/>
        <v/>
      </c>
      <c r="D564" s="323" t="str">
        <f t="shared" si="159"/>
        <v/>
      </c>
      <c r="E564" s="323"/>
      <c r="F564" s="312" t="str">
        <f t="shared" si="166"/>
        <v/>
      </c>
      <c r="G564" s="313" t="str">
        <f t="shared" si="160"/>
        <v/>
      </c>
      <c r="H564" s="314" t="str">
        <f t="shared" si="161"/>
        <v/>
      </c>
      <c r="I564" s="315" t="str">
        <f t="shared" si="173"/>
        <v/>
      </c>
      <c r="J564" s="316" t="str">
        <f t="shared" si="173"/>
        <v/>
      </c>
      <c r="K564" s="316" t="str">
        <f t="shared" si="173"/>
        <v/>
      </c>
      <c r="L564" s="317" t="str">
        <f t="shared" si="172"/>
        <v/>
      </c>
      <c r="M564" s="351"/>
      <c r="N564" s="318" t="str">
        <f t="shared" si="162"/>
        <v/>
      </c>
      <c r="O564" s="318" t="str">
        <f t="shared" si="163"/>
        <v/>
      </c>
      <c r="S564" s="314" t="str">
        <f t="shared" si="167"/>
        <v/>
      </c>
      <c r="T564" s="315" t="str">
        <f t="shared" si="174"/>
        <v/>
      </c>
      <c r="U564" s="316" t="str">
        <f t="shared" si="175"/>
        <v/>
      </c>
      <c r="V564" s="316" t="str">
        <f t="shared" si="176"/>
        <v/>
      </c>
      <c r="W564" s="317" t="str">
        <f t="shared" si="171"/>
        <v/>
      </c>
      <c r="Z564" s="320"/>
      <c r="AA564" s="321"/>
      <c r="AC564" s="322" t="str">
        <f t="shared" si="168"/>
        <v/>
      </c>
      <c r="AD564" s="322" t="str">
        <f t="shared" si="169"/>
        <v/>
      </c>
      <c r="AM564" s="321"/>
    </row>
    <row r="565" spans="1:39" x14ac:dyDescent="0.25">
      <c r="A565" t="str">
        <f t="shared" si="164"/>
        <v/>
      </c>
      <c r="B565" t="str">
        <f t="shared" si="165"/>
        <v/>
      </c>
      <c r="C565" s="323" t="str">
        <f t="shared" si="170"/>
        <v/>
      </c>
      <c r="D565" s="323" t="str">
        <f t="shared" si="159"/>
        <v/>
      </c>
      <c r="E565" s="323"/>
      <c r="F565" s="312" t="str">
        <f t="shared" si="166"/>
        <v/>
      </c>
      <c r="G565" s="313" t="str">
        <f t="shared" si="160"/>
        <v/>
      </c>
      <c r="H565" s="314" t="str">
        <f t="shared" si="161"/>
        <v/>
      </c>
      <c r="I565" s="315" t="str">
        <f t="shared" si="173"/>
        <v/>
      </c>
      <c r="J565" s="316" t="str">
        <f t="shared" si="173"/>
        <v/>
      </c>
      <c r="K565" s="316" t="str">
        <f t="shared" si="173"/>
        <v/>
      </c>
      <c r="L565" s="317" t="str">
        <f t="shared" si="172"/>
        <v/>
      </c>
      <c r="M565" s="351"/>
      <c r="N565" s="318" t="str">
        <f t="shared" si="162"/>
        <v/>
      </c>
      <c r="O565" s="318" t="str">
        <f t="shared" si="163"/>
        <v/>
      </c>
      <c r="S565" s="314" t="str">
        <f t="shared" si="167"/>
        <v/>
      </c>
      <c r="T565" s="315" t="str">
        <f t="shared" si="174"/>
        <v/>
      </c>
      <c r="U565" s="316" t="str">
        <f t="shared" si="175"/>
        <v/>
      </c>
      <c r="V565" s="316" t="str">
        <f t="shared" si="176"/>
        <v/>
      </c>
      <c r="W565" s="317" t="str">
        <f t="shared" ref="W565:W596" si="177">IFERROR(IF($G565="Nil","Nil",IF(MROUND($G565*L$5,0.5)&lt;=$G565*L$5,MROUND($G565*L$5,0.5),MROUND($G565*L$5,0.5)-0.5)),"")</f>
        <v/>
      </c>
      <c r="Z565" s="320"/>
      <c r="AA565" s="321"/>
      <c r="AC565" s="322" t="str">
        <f t="shared" si="168"/>
        <v/>
      </c>
      <c r="AD565" s="322" t="str">
        <f t="shared" si="169"/>
        <v/>
      </c>
      <c r="AM565" s="321"/>
    </row>
    <row r="566" spans="1:39" x14ac:dyDescent="0.25">
      <c r="A566" t="str">
        <f t="shared" si="164"/>
        <v/>
      </c>
      <c r="B566" t="str">
        <f t="shared" si="165"/>
        <v/>
      </c>
      <c r="C566" s="323" t="str">
        <f t="shared" si="170"/>
        <v/>
      </c>
      <c r="D566" s="323" t="str">
        <f t="shared" si="159"/>
        <v/>
      </c>
      <c r="E566" s="323"/>
      <c r="F566" s="312" t="str">
        <f t="shared" si="166"/>
        <v/>
      </c>
      <c r="G566" s="313" t="str">
        <f t="shared" si="160"/>
        <v/>
      </c>
      <c r="H566" s="314" t="str">
        <f t="shared" si="161"/>
        <v/>
      </c>
      <c r="I566" s="315" t="str">
        <f t="shared" si="173"/>
        <v/>
      </c>
      <c r="J566" s="316" t="str">
        <f t="shared" si="173"/>
        <v/>
      </c>
      <c r="K566" s="316" t="str">
        <f t="shared" si="173"/>
        <v/>
      </c>
      <c r="L566" s="317" t="str">
        <f t="shared" si="172"/>
        <v/>
      </c>
      <c r="M566" s="351"/>
      <c r="N566" s="318" t="str">
        <f t="shared" si="162"/>
        <v/>
      </c>
      <c r="O566" s="318" t="str">
        <f t="shared" si="163"/>
        <v/>
      </c>
      <c r="S566" s="314" t="str">
        <f t="shared" si="167"/>
        <v/>
      </c>
      <c r="T566" s="315" t="str">
        <f t="shared" si="174"/>
        <v/>
      </c>
      <c r="U566" s="316" t="str">
        <f t="shared" si="175"/>
        <v/>
      </c>
      <c r="V566" s="316" t="str">
        <f t="shared" si="176"/>
        <v/>
      </c>
      <c r="W566" s="317" t="str">
        <f t="shared" si="177"/>
        <v/>
      </c>
      <c r="Z566" s="320"/>
      <c r="AA566" s="321"/>
      <c r="AC566" s="322" t="str">
        <f t="shared" si="168"/>
        <v/>
      </c>
      <c r="AD566" s="322" t="str">
        <f t="shared" si="169"/>
        <v/>
      </c>
      <c r="AM566" s="321"/>
    </row>
    <row r="567" spans="1:39" x14ac:dyDescent="0.25">
      <c r="A567" t="str">
        <f t="shared" si="164"/>
        <v/>
      </c>
      <c r="B567" t="str">
        <f t="shared" si="165"/>
        <v/>
      </c>
      <c r="C567" s="323" t="str">
        <f t="shared" si="170"/>
        <v/>
      </c>
      <c r="D567" s="323" t="str">
        <f t="shared" si="159"/>
        <v/>
      </c>
      <c r="E567" s="323"/>
      <c r="F567" s="312" t="str">
        <f t="shared" si="166"/>
        <v/>
      </c>
      <c r="G567" s="313" t="str">
        <f t="shared" si="160"/>
        <v/>
      </c>
      <c r="H567" s="314" t="str">
        <f t="shared" si="161"/>
        <v/>
      </c>
      <c r="I567" s="315" t="str">
        <f t="shared" si="173"/>
        <v/>
      </c>
      <c r="J567" s="316" t="str">
        <f t="shared" si="173"/>
        <v/>
      </c>
      <c r="K567" s="316" t="str">
        <f t="shared" si="173"/>
        <v/>
      </c>
      <c r="L567" s="317" t="str">
        <f t="shared" si="172"/>
        <v/>
      </c>
      <c r="M567" s="351"/>
      <c r="N567" s="318" t="str">
        <f t="shared" si="162"/>
        <v/>
      </c>
      <c r="O567" s="318" t="str">
        <f t="shared" si="163"/>
        <v/>
      </c>
      <c r="S567" s="314" t="str">
        <f t="shared" si="167"/>
        <v/>
      </c>
      <c r="T567" s="315" t="str">
        <f t="shared" si="174"/>
        <v/>
      </c>
      <c r="U567" s="316" t="str">
        <f t="shared" si="175"/>
        <v/>
      </c>
      <c r="V567" s="316" t="str">
        <f t="shared" si="176"/>
        <v/>
      </c>
      <c r="W567" s="317" t="str">
        <f t="shared" si="177"/>
        <v/>
      </c>
      <c r="Z567" s="320"/>
      <c r="AA567" s="321"/>
      <c r="AC567" s="322" t="str">
        <f t="shared" si="168"/>
        <v/>
      </c>
      <c r="AD567" s="322" t="str">
        <f t="shared" si="169"/>
        <v/>
      </c>
      <c r="AM567" s="321"/>
    </row>
    <row r="568" spans="1:39" x14ac:dyDescent="0.25">
      <c r="A568" t="str">
        <f t="shared" si="164"/>
        <v/>
      </c>
      <c r="B568" t="str">
        <f t="shared" si="165"/>
        <v/>
      </c>
      <c r="C568" s="323" t="str">
        <f t="shared" si="170"/>
        <v/>
      </c>
      <c r="D568" s="323" t="str">
        <f t="shared" si="159"/>
        <v/>
      </c>
      <c r="E568" s="323"/>
      <c r="F568" s="312" t="str">
        <f t="shared" si="166"/>
        <v/>
      </c>
      <c r="G568" s="313" t="str">
        <f t="shared" si="160"/>
        <v/>
      </c>
      <c r="H568" s="314" t="str">
        <f t="shared" si="161"/>
        <v/>
      </c>
      <c r="I568" s="315" t="str">
        <f t="shared" si="173"/>
        <v/>
      </c>
      <c r="J568" s="316" t="str">
        <f t="shared" si="173"/>
        <v/>
      </c>
      <c r="K568" s="316" t="str">
        <f t="shared" si="173"/>
        <v/>
      </c>
      <c r="L568" s="317" t="str">
        <f t="shared" si="172"/>
        <v/>
      </c>
      <c r="M568" s="351"/>
      <c r="N568" s="318" t="str">
        <f t="shared" si="162"/>
        <v/>
      </c>
      <c r="O568" s="318" t="str">
        <f t="shared" si="163"/>
        <v/>
      </c>
      <c r="S568" s="314" t="str">
        <f t="shared" si="167"/>
        <v/>
      </c>
      <c r="T568" s="315" t="str">
        <f t="shared" si="174"/>
        <v/>
      </c>
      <c r="U568" s="316" t="str">
        <f t="shared" si="175"/>
        <v/>
      </c>
      <c r="V568" s="316" t="str">
        <f t="shared" si="176"/>
        <v/>
      </c>
      <c r="W568" s="317" t="str">
        <f t="shared" si="177"/>
        <v/>
      </c>
      <c r="Z568" s="320"/>
      <c r="AA568" s="321"/>
      <c r="AC568" s="322" t="str">
        <f t="shared" si="168"/>
        <v/>
      </c>
      <c r="AD568" s="322" t="str">
        <f t="shared" si="169"/>
        <v/>
      </c>
      <c r="AM568" s="321"/>
    </row>
    <row r="569" spans="1:39" x14ac:dyDescent="0.25">
      <c r="A569" t="str">
        <f t="shared" si="164"/>
        <v/>
      </c>
      <c r="B569" t="str">
        <f t="shared" si="165"/>
        <v/>
      </c>
      <c r="C569" s="323" t="str">
        <f t="shared" si="170"/>
        <v/>
      </c>
      <c r="D569" s="323" t="str">
        <f t="shared" si="159"/>
        <v/>
      </c>
      <c r="E569" s="323"/>
      <c r="F569" s="312" t="str">
        <f t="shared" si="166"/>
        <v/>
      </c>
      <c r="G569" s="313" t="str">
        <f t="shared" si="160"/>
        <v/>
      </c>
      <c r="H569" s="314" t="str">
        <f t="shared" si="161"/>
        <v/>
      </c>
      <c r="I569" s="315" t="str">
        <f t="shared" si="173"/>
        <v/>
      </c>
      <c r="J569" s="316" t="str">
        <f t="shared" si="173"/>
        <v/>
      </c>
      <c r="K569" s="316" t="str">
        <f t="shared" si="173"/>
        <v/>
      </c>
      <c r="L569" s="317" t="str">
        <f t="shared" si="172"/>
        <v/>
      </c>
      <c r="M569" s="351"/>
      <c r="N569" s="318" t="str">
        <f t="shared" si="162"/>
        <v/>
      </c>
      <c r="O569" s="318" t="str">
        <f t="shared" si="163"/>
        <v/>
      </c>
      <c r="S569" s="314" t="str">
        <f t="shared" si="167"/>
        <v/>
      </c>
      <c r="T569" s="315" t="str">
        <f t="shared" si="174"/>
        <v/>
      </c>
      <c r="U569" s="316" t="str">
        <f t="shared" si="175"/>
        <v/>
      </c>
      <c r="V569" s="316" t="str">
        <f t="shared" si="176"/>
        <v/>
      </c>
      <c r="W569" s="317" t="str">
        <f t="shared" si="177"/>
        <v/>
      </c>
      <c r="Z569" s="320"/>
      <c r="AA569" s="321"/>
      <c r="AC569" s="322" t="str">
        <f t="shared" si="168"/>
        <v/>
      </c>
      <c r="AD569" s="322" t="str">
        <f t="shared" si="169"/>
        <v/>
      </c>
      <c r="AM569" s="321"/>
    </row>
    <row r="570" spans="1:39" x14ac:dyDescent="0.25">
      <c r="A570" t="str">
        <f t="shared" si="164"/>
        <v/>
      </c>
      <c r="B570" t="str">
        <f t="shared" si="165"/>
        <v/>
      </c>
      <c r="C570" s="323" t="str">
        <f t="shared" si="170"/>
        <v/>
      </c>
      <c r="D570" s="323" t="str">
        <f t="shared" si="159"/>
        <v/>
      </c>
      <c r="E570" s="323"/>
      <c r="F570" s="312" t="str">
        <f t="shared" si="166"/>
        <v/>
      </c>
      <c r="G570" s="313" t="str">
        <f t="shared" si="160"/>
        <v/>
      </c>
      <c r="H570" s="314" t="str">
        <f t="shared" si="161"/>
        <v/>
      </c>
      <c r="I570" s="315" t="str">
        <f t="shared" si="173"/>
        <v/>
      </c>
      <c r="J570" s="316" t="str">
        <f t="shared" si="173"/>
        <v/>
      </c>
      <c r="K570" s="316" t="str">
        <f t="shared" si="173"/>
        <v/>
      </c>
      <c r="L570" s="317" t="str">
        <f t="shared" si="172"/>
        <v/>
      </c>
      <c r="M570" s="351"/>
      <c r="N570" s="318" t="str">
        <f t="shared" si="162"/>
        <v/>
      </c>
      <c r="O570" s="318" t="str">
        <f t="shared" si="163"/>
        <v/>
      </c>
      <c r="S570" s="314" t="str">
        <f t="shared" si="167"/>
        <v/>
      </c>
      <c r="T570" s="315" t="str">
        <f t="shared" si="174"/>
        <v/>
      </c>
      <c r="U570" s="316" t="str">
        <f t="shared" si="175"/>
        <v/>
      </c>
      <c r="V570" s="316" t="str">
        <f t="shared" si="176"/>
        <v/>
      </c>
      <c r="W570" s="317" t="str">
        <f t="shared" si="177"/>
        <v/>
      </c>
      <c r="Z570" s="320"/>
      <c r="AA570" s="321"/>
      <c r="AC570" s="322" t="str">
        <f t="shared" si="168"/>
        <v/>
      </c>
      <c r="AD570" s="322" t="str">
        <f t="shared" si="169"/>
        <v/>
      </c>
      <c r="AM570" s="321"/>
    </row>
    <row r="571" spans="1:39" x14ac:dyDescent="0.25">
      <c r="A571" t="str">
        <f t="shared" si="164"/>
        <v/>
      </c>
      <c r="B571" t="str">
        <f t="shared" si="165"/>
        <v/>
      </c>
      <c r="C571" s="323" t="str">
        <f t="shared" si="170"/>
        <v/>
      </c>
      <c r="D571" s="323" t="str">
        <f t="shared" si="159"/>
        <v/>
      </c>
      <c r="E571" s="323"/>
      <c r="F571" s="312" t="str">
        <f t="shared" si="166"/>
        <v/>
      </c>
      <c r="G571" s="313" t="str">
        <f t="shared" si="160"/>
        <v/>
      </c>
      <c r="H571" s="314" t="str">
        <f t="shared" si="161"/>
        <v/>
      </c>
      <c r="I571" s="315" t="str">
        <f t="shared" si="173"/>
        <v/>
      </c>
      <c r="J571" s="316" t="str">
        <f t="shared" si="173"/>
        <v/>
      </c>
      <c r="K571" s="316" t="str">
        <f t="shared" si="173"/>
        <v/>
      </c>
      <c r="L571" s="317" t="str">
        <f t="shared" si="172"/>
        <v/>
      </c>
      <c r="M571" s="351"/>
      <c r="N571" s="318" t="str">
        <f t="shared" si="162"/>
        <v/>
      </c>
      <c r="O571" s="318" t="str">
        <f t="shared" si="163"/>
        <v/>
      </c>
      <c r="S571" s="314" t="str">
        <f t="shared" si="167"/>
        <v/>
      </c>
      <c r="T571" s="315" t="str">
        <f t="shared" si="174"/>
        <v/>
      </c>
      <c r="U571" s="316" t="str">
        <f t="shared" si="175"/>
        <v/>
      </c>
      <c r="V571" s="316" t="str">
        <f t="shared" si="176"/>
        <v/>
      </c>
      <c r="W571" s="317" t="str">
        <f t="shared" si="177"/>
        <v/>
      </c>
      <c r="Z571" s="320"/>
      <c r="AA571" s="321"/>
      <c r="AC571" s="322" t="str">
        <f t="shared" si="168"/>
        <v/>
      </c>
      <c r="AD571" s="322" t="str">
        <f t="shared" si="169"/>
        <v/>
      </c>
      <c r="AM571" s="321"/>
    </row>
    <row r="572" spans="1:39" x14ac:dyDescent="0.25">
      <c r="A572" t="str">
        <f t="shared" si="164"/>
        <v/>
      </c>
      <c r="B572" t="str">
        <f t="shared" si="165"/>
        <v/>
      </c>
      <c r="C572" s="323" t="str">
        <f t="shared" si="170"/>
        <v/>
      </c>
      <c r="D572" s="323" t="str">
        <f t="shared" si="159"/>
        <v/>
      </c>
      <c r="E572" s="323"/>
      <c r="F572" s="312" t="str">
        <f t="shared" si="166"/>
        <v/>
      </c>
      <c r="G572" s="313" t="str">
        <f t="shared" si="160"/>
        <v/>
      </c>
      <c r="H572" s="314" t="str">
        <f t="shared" si="161"/>
        <v/>
      </c>
      <c r="I572" s="315" t="str">
        <f t="shared" si="173"/>
        <v/>
      </c>
      <c r="J572" s="316" t="str">
        <f t="shared" si="173"/>
        <v/>
      </c>
      <c r="K572" s="316" t="str">
        <f t="shared" si="173"/>
        <v/>
      </c>
      <c r="L572" s="317" t="str">
        <f t="shared" si="172"/>
        <v/>
      </c>
      <c r="M572" s="351"/>
      <c r="N572" s="318" t="str">
        <f t="shared" si="162"/>
        <v/>
      </c>
      <c r="O572" s="318" t="str">
        <f t="shared" si="163"/>
        <v/>
      </c>
      <c r="S572" s="314" t="str">
        <f t="shared" si="167"/>
        <v/>
      </c>
      <c r="T572" s="315" t="str">
        <f t="shared" si="174"/>
        <v/>
      </c>
      <c r="U572" s="316" t="str">
        <f t="shared" si="175"/>
        <v/>
      </c>
      <c r="V572" s="316" t="str">
        <f t="shared" si="176"/>
        <v/>
      </c>
      <c r="W572" s="317" t="str">
        <f t="shared" si="177"/>
        <v/>
      </c>
      <c r="Z572" s="320"/>
      <c r="AA572" s="321"/>
      <c r="AC572" s="322" t="str">
        <f t="shared" si="168"/>
        <v/>
      </c>
      <c r="AD572" s="322" t="str">
        <f t="shared" si="169"/>
        <v/>
      </c>
      <c r="AM572" s="321"/>
    </row>
    <row r="573" spans="1:39" x14ac:dyDescent="0.25">
      <c r="A573" t="str">
        <f t="shared" si="164"/>
        <v/>
      </c>
      <c r="B573" t="str">
        <f t="shared" si="165"/>
        <v/>
      </c>
      <c r="C573" s="323" t="str">
        <f t="shared" si="170"/>
        <v/>
      </c>
      <c r="D573" s="323" t="str">
        <f t="shared" si="159"/>
        <v/>
      </c>
      <c r="E573" s="323"/>
      <c r="F573" s="312" t="str">
        <f t="shared" si="166"/>
        <v/>
      </c>
      <c r="G573" s="313" t="str">
        <f t="shared" si="160"/>
        <v/>
      </c>
      <c r="H573" s="314" t="str">
        <f t="shared" si="161"/>
        <v/>
      </c>
      <c r="I573" s="315" t="str">
        <f t="shared" si="173"/>
        <v/>
      </c>
      <c r="J573" s="316" t="str">
        <f t="shared" si="173"/>
        <v/>
      </c>
      <c r="K573" s="316" t="str">
        <f t="shared" si="173"/>
        <v/>
      </c>
      <c r="L573" s="317" t="str">
        <f t="shared" si="172"/>
        <v/>
      </c>
      <c r="M573" s="351"/>
      <c r="N573" s="318" t="str">
        <f t="shared" si="162"/>
        <v/>
      </c>
      <c r="O573" s="318" t="str">
        <f t="shared" si="163"/>
        <v/>
      </c>
      <c r="S573" s="314" t="str">
        <f t="shared" si="167"/>
        <v/>
      </c>
      <c r="T573" s="315" t="str">
        <f t="shared" si="174"/>
        <v/>
      </c>
      <c r="U573" s="316" t="str">
        <f t="shared" si="175"/>
        <v/>
      </c>
      <c r="V573" s="316" t="str">
        <f t="shared" si="176"/>
        <v/>
      </c>
      <c r="W573" s="317" t="str">
        <f t="shared" si="177"/>
        <v/>
      </c>
      <c r="Z573" s="320"/>
      <c r="AA573" s="321"/>
      <c r="AC573" s="322" t="str">
        <f t="shared" si="168"/>
        <v/>
      </c>
      <c r="AD573" s="322" t="str">
        <f t="shared" si="169"/>
        <v/>
      </c>
      <c r="AM573" s="321"/>
    </row>
    <row r="574" spans="1:39" x14ac:dyDescent="0.25">
      <c r="A574" t="str">
        <f t="shared" si="164"/>
        <v/>
      </c>
      <c r="B574" t="str">
        <f t="shared" si="165"/>
        <v/>
      </c>
      <c r="C574" s="323" t="str">
        <f t="shared" si="170"/>
        <v/>
      </c>
      <c r="D574" s="323" t="str">
        <f t="shared" si="159"/>
        <v/>
      </c>
      <c r="E574" s="323"/>
      <c r="F574" s="312" t="str">
        <f t="shared" si="166"/>
        <v/>
      </c>
      <c r="G574" s="313" t="str">
        <f t="shared" si="160"/>
        <v/>
      </c>
      <c r="H574" s="314" t="str">
        <f t="shared" si="161"/>
        <v/>
      </c>
      <c r="I574" s="315" t="str">
        <f t="shared" si="173"/>
        <v/>
      </c>
      <c r="J574" s="316" t="str">
        <f t="shared" si="173"/>
        <v/>
      </c>
      <c r="K574" s="316" t="str">
        <f t="shared" si="173"/>
        <v/>
      </c>
      <c r="L574" s="317" t="str">
        <f t="shared" si="172"/>
        <v/>
      </c>
      <c r="M574" s="351"/>
      <c r="N574" s="318" t="str">
        <f t="shared" si="162"/>
        <v/>
      </c>
      <c r="O574" s="318" t="str">
        <f t="shared" si="163"/>
        <v/>
      </c>
      <c r="S574" s="314" t="str">
        <f t="shared" si="167"/>
        <v/>
      </c>
      <c r="T574" s="315" t="str">
        <f t="shared" si="174"/>
        <v/>
      </c>
      <c r="U574" s="316" t="str">
        <f t="shared" si="175"/>
        <v/>
      </c>
      <c r="V574" s="316" t="str">
        <f t="shared" si="176"/>
        <v/>
      </c>
      <c r="W574" s="317" t="str">
        <f t="shared" si="177"/>
        <v/>
      </c>
      <c r="Z574" s="320"/>
      <c r="AA574" s="321"/>
      <c r="AC574" s="322" t="str">
        <f t="shared" si="168"/>
        <v/>
      </c>
      <c r="AD574" s="322" t="str">
        <f t="shared" si="169"/>
        <v/>
      </c>
      <c r="AM574" s="321"/>
    </row>
    <row r="575" spans="1:39" x14ac:dyDescent="0.25">
      <c r="A575" t="str">
        <f t="shared" si="164"/>
        <v/>
      </c>
      <c r="B575" t="str">
        <f t="shared" si="165"/>
        <v/>
      </c>
      <c r="C575" s="323" t="str">
        <f t="shared" si="170"/>
        <v/>
      </c>
      <c r="D575" s="323" t="str">
        <f t="shared" si="159"/>
        <v/>
      </c>
      <c r="E575" s="323"/>
      <c r="F575" s="312" t="str">
        <f t="shared" si="166"/>
        <v/>
      </c>
      <c r="G575" s="313" t="str">
        <f t="shared" si="160"/>
        <v/>
      </c>
      <c r="H575" s="314" t="str">
        <f t="shared" si="161"/>
        <v/>
      </c>
      <c r="I575" s="315" t="str">
        <f t="shared" si="173"/>
        <v/>
      </c>
      <c r="J575" s="316" t="str">
        <f t="shared" si="173"/>
        <v/>
      </c>
      <c r="K575" s="316" t="str">
        <f t="shared" si="173"/>
        <v/>
      </c>
      <c r="L575" s="317" t="str">
        <f t="shared" si="172"/>
        <v/>
      </c>
      <c r="M575" s="351"/>
      <c r="N575" s="318" t="str">
        <f t="shared" si="162"/>
        <v/>
      </c>
      <c r="O575" s="318" t="str">
        <f t="shared" si="163"/>
        <v/>
      </c>
      <c r="S575" s="314" t="str">
        <f t="shared" si="167"/>
        <v/>
      </c>
      <c r="T575" s="315" t="str">
        <f t="shared" si="174"/>
        <v/>
      </c>
      <c r="U575" s="316" t="str">
        <f t="shared" si="175"/>
        <v/>
      </c>
      <c r="V575" s="316" t="str">
        <f t="shared" si="176"/>
        <v/>
      </c>
      <c r="W575" s="317" t="str">
        <f t="shared" si="177"/>
        <v/>
      </c>
      <c r="Z575" s="320"/>
      <c r="AA575" s="321"/>
      <c r="AC575" s="322" t="str">
        <f t="shared" si="168"/>
        <v/>
      </c>
      <c r="AD575" s="322" t="str">
        <f t="shared" si="169"/>
        <v/>
      </c>
      <c r="AM575" s="321"/>
    </row>
    <row r="576" spans="1:39" x14ac:dyDescent="0.25">
      <c r="A576" t="str">
        <f t="shared" si="164"/>
        <v/>
      </c>
      <c r="B576" t="str">
        <f t="shared" si="165"/>
        <v/>
      </c>
      <c r="C576" s="323" t="str">
        <f t="shared" si="170"/>
        <v/>
      </c>
      <c r="D576" s="323" t="str">
        <f t="shared" si="159"/>
        <v/>
      </c>
      <c r="E576" s="323"/>
      <c r="F576" s="312" t="str">
        <f t="shared" si="166"/>
        <v/>
      </c>
      <c r="G576" s="313" t="str">
        <f t="shared" si="160"/>
        <v/>
      </c>
      <c r="H576" s="314" t="str">
        <f t="shared" si="161"/>
        <v/>
      </c>
      <c r="I576" s="315" t="str">
        <f t="shared" si="173"/>
        <v/>
      </c>
      <c r="J576" s="316" t="str">
        <f t="shared" si="173"/>
        <v/>
      </c>
      <c r="K576" s="316" t="str">
        <f t="shared" si="173"/>
        <v/>
      </c>
      <c r="L576" s="317" t="str">
        <f t="shared" si="172"/>
        <v/>
      </c>
      <c r="M576" s="351"/>
      <c r="N576" s="318" t="str">
        <f t="shared" si="162"/>
        <v/>
      </c>
      <c r="O576" s="318" t="str">
        <f t="shared" si="163"/>
        <v/>
      </c>
      <c r="S576" s="314" t="str">
        <f t="shared" si="167"/>
        <v/>
      </c>
      <c r="T576" s="315" t="str">
        <f t="shared" si="174"/>
        <v/>
      </c>
      <c r="U576" s="316" t="str">
        <f t="shared" si="175"/>
        <v/>
      </c>
      <c r="V576" s="316" t="str">
        <f t="shared" si="176"/>
        <v/>
      </c>
      <c r="W576" s="317" t="str">
        <f t="shared" si="177"/>
        <v/>
      </c>
      <c r="Z576" s="320"/>
      <c r="AA576" s="321"/>
      <c r="AC576" s="322" t="str">
        <f t="shared" si="168"/>
        <v/>
      </c>
      <c r="AD576" s="322" t="str">
        <f t="shared" si="169"/>
        <v/>
      </c>
      <c r="AM576" s="321"/>
    </row>
    <row r="577" spans="1:39" x14ac:dyDescent="0.25">
      <c r="A577" t="str">
        <f t="shared" si="164"/>
        <v/>
      </c>
      <c r="B577" t="str">
        <f t="shared" si="165"/>
        <v/>
      </c>
      <c r="C577" s="323" t="str">
        <f t="shared" si="170"/>
        <v/>
      </c>
      <c r="D577" s="323" t="str">
        <f t="shared" si="159"/>
        <v/>
      </c>
      <c r="E577" s="323"/>
      <c r="F577" s="312" t="str">
        <f t="shared" si="166"/>
        <v/>
      </c>
      <c r="G577" s="313" t="str">
        <f t="shared" si="160"/>
        <v/>
      </c>
      <c r="H577" s="314" t="str">
        <f t="shared" si="161"/>
        <v/>
      </c>
      <c r="I577" s="315" t="str">
        <f t="shared" si="173"/>
        <v/>
      </c>
      <c r="J577" s="316" t="str">
        <f t="shared" si="173"/>
        <v/>
      </c>
      <c r="K577" s="316" t="str">
        <f t="shared" si="173"/>
        <v/>
      </c>
      <c r="L577" s="317" t="str">
        <f t="shared" si="172"/>
        <v/>
      </c>
      <c r="M577" s="351"/>
      <c r="N577" s="318" t="str">
        <f t="shared" si="162"/>
        <v/>
      </c>
      <c r="O577" s="318" t="str">
        <f t="shared" si="163"/>
        <v/>
      </c>
      <c r="S577" s="314" t="str">
        <f t="shared" si="167"/>
        <v/>
      </c>
      <c r="T577" s="315" t="str">
        <f t="shared" si="174"/>
        <v/>
      </c>
      <c r="U577" s="316" t="str">
        <f t="shared" si="175"/>
        <v/>
      </c>
      <c r="V577" s="316" t="str">
        <f t="shared" si="176"/>
        <v/>
      </c>
      <c r="W577" s="317" t="str">
        <f t="shared" si="177"/>
        <v/>
      </c>
      <c r="Z577" s="320"/>
      <c r="AA577" s="321"/>
      <c r="AC577" s="322" t="str">
        <f t="shared" si="168"/>
        <v/>
      </c>
      <c r="AD577" s="322" t="str">
        <f t="shared" si="169"/>
        <v/>
      </c>
      <c r="AM577" s="321"/>
    </row>
    <row r="578" spans="1:39" x14ac:dyDescent="0.25">
      <c r="A578" t="str">
        <f t="shared" si="164"/>
        <v/>
      </c>
      <c r="B578" t="str">
        <f t="shared" si="165"/>
        <v/>
      </c>
      <c r="C578" s="323" t="str">
        <f t="shared" si="170"/>
        <v/>
      </c>
      <c r="D578" s="323" t="str">
        <f t="shared" ref="D578:D641" si="178">IFERROR(IF(C577-0.01&gt;=0,C577-0.01,""),"")</f>
        <v/>
      </c>
      <c r="E578" s="323"/>
      <c r="F578" s="312" t="str">
        <f t="shared" si="166"/>
        <v/>
      </c>
      <c r="G578" s="313" t="str">
        <f t="shared" si="160"/>
        <v/>
      </c>
      <c r="H578" s="314" t="str">
        <f t="shared" si="161"/>
        <v/>
      </c>
      <c r="I578" s="315" t="str">
        <f t="shared" si="173"/>
        <v/>
      </c>
      <c r="J578" s="316" t="str">
        <f t="shared" si="173"/>
        <v/>
      </c>
      <c r="K578" s="316" t="str">
        <f t="shared" si="173"/>
        <v/>
      </c>
      <c r="L578" s="317" t="str">
        <f t="shared" si="172"/>
        <v/>
      </c>
      <c r="M578" s="351"/>
      <c r="N578" s="318" t="str">
        <f t="shared" si="162"/>
        <v/>
      </c>
      <c r="O578" s="318" t="str">
        <f t="shared" si="163"/>
        <v/>
      </c>
      <c r="S578" s="314" t="str">
        <f t="shared" si="167"/>
        <v/>
      </c>
      <c r="T578" s="315" t="str">
        <f t="shared" si="174"/>
        <v/>
      </c>
      <c r="U578" s="316" t="str">
        <f t="shared" si="175"/>
        <v/>
      </c>
      <c r="V578" s="316" t="str">
        <f t="shared" si="176"/>
        <v/>
      </c>
      <c r="W578" s="317" t="str">
        <f t="shared" si="177"/>
        <v/>
      </c>
      <c r="Z578" s="320"/>
      <c r="AA578" s="321"/>
      <c r="AC578" s="322" t="str">
        <f t="shared" si="168"/>
        <v/>
      </c>
      <c r="AD578" s="322" t="str">
        <f t="shared" si="169"/>
        <v/>
      </c>
      <c r="AM578" s="321"/>
    </row>
    <row r="579" spans="1:39" x14ac:dyDescent="0.25">
      <c r="A579" t="str">
        <f t="shared" si="164"/>
        <v/>
      </c>
      <c r="B579" t="str">
        <f t="shared" si="165"/>
        <v/>
      </c>
      <c r="C579" s="323" t="str">
        <f t="shared" si="170"/>
        <v/>
      </c>
      <c r="D579" s="323" t="str">
        <f t="shared" si="178"/>
        <v/>
      </c>
      <c r="E579" s="323"/>
      <c r="F579" s="312" t="str">
        <f t="shared" si="166"/>
        <v/>
      </c>
      <c r="G579" s="313" t="str">
        <f t="shared" si="160"/>
        <v/>
      </c>
      <c r="H579" s="314" t="str">
        <f t="shared" si="161"/>
        <v/>
      </c>
      <c r="I579" s="315" t="str">
        <f t="shared" si="173"/>
        <v/>
      </c>
      <c r="J579" s="316" t="str">
        <f t="shared" si="173"/>
        <v/>
      </c>
      <c r="K579" s="316" t="str">
        <f t="shared" si="173"/>
        <v/>
      </c>
      <c r="L579" s="317" t="str">
        <f t="shared" si="172"/>
        <v/>
      </c>
      <c r="M579" s="351"/>
      <c r="N579" s="318" t="str">
        <f t="shared" si="162"/>
        <v/>
      </c>
      <c r="O579" s="318" t="str">
        <f t="shared" si="163"/>
        <v/>
      </c>
      <c r="S579" s="314" t="str">
        <f t="shared" si="167"/>
        <v/>
      </c>
      <c r="T579" s="315" t="str">
        <f t="shared" si="174"/>
        <v/>
      </c>
      <c r="U579" s="316" t="str">
        <f t="shared" si="175"/>
        <v/>
      </c>
      <c r="V579" s="316" t="str">
        <f t="shared" si="176"/>
        <v/>
      </c>
      <c r="W579" s="317" t="str">
        <f t="shared" si="177"/>
        <v/>
      </c>
      <c r="Z579" s="320"/>
      <c r="AA579" s="321"/>
      <c r="AC579" s="322" t="str">
        <f t="shared" si="168"/>
        <v/>
      </c>
      <c r="AD579" s="322" t="str">
        <f t="shared" si="169"/>
        <v/>
      </c>
      <c r="AM579" s="321"/>
    </row>
    <row r="580" spans="1:39" x14ac:dyDescent="0.25">
      <c r="A580" t="str">
        <f t="shared" si="164"/>
        <v/>
      </c>
      <c r="B580" t="str">
        <f t="shared" si="165"/>
        <v/>
      </c>
      <c r="C580" s="323" t="str">
        <f t="shared" si="170"/>
        <v/>
      </c>
      <c r="D580" s="323" t="str">
        <f t="shared" si="178"/>
        <v/>
      </c>
      <c r="E580" s="323"/>
      <c r="F580" s="312" t="str">
        <f t="shared" si="166"/>
        <v/>
      </c>
      <c r="G580" s="313" t="str">
        <f t="shared" si="160"/>
        <v/>
      </c>
      <c r="H580" s="314" t="str">
        <f t="shared" si="161"/>
        <v/>
      </c>
      <c r="I580" s="315" t="str">
        <f t="shared" si="173"/>
        <v/>
      </c>
      <c r="J580" s="316" t="str">
        <f t="shared" si="173"/>
        <v/>
      </c>
      <c r="K580" s="316" t="str">
        <f t="shared" si="173"/>
        <v/>
      </c>
      <c r="L580" s="317" t="str">
        <f t="shared" si="172"/>
        <v/>
      </c>
      <c r="M580" s="351"/>
      <c r="N580" s="318" t="str">
        <f t="shared" si="162"/>
        <v/>
      </c>
      <c r="O580" s="318" t="str">
        <f t="shared" si="163"/>
        <v/>
      </c>
      <c r="S580" s="314" t="str">
        <f t="shared" si="167"/>
        <v/>
      </c>
      <c r="T580" s="315" t="str">
        <f t="shared" si="174"/>
        <v/>
      </c>
      <c r="U580" s="316" t="str">
        <f t="shared" si="175"/>
        <v/>
      </c>
      <c r="V580" s="316" t="str">
        <f t="shared" si="176"/>
        <v/>
      </c>
      <c r="W580" s="317" t="str">
        <f t="shared" si="177"/>
        <v/>
      </c>
      <c r="Z580" s="320"/>
      <c r="AA580" s="321"/>
      <c r="AC580" s="322" t="str">
        <f t="shared" si="168"/>
        <v/>
      </c>
      <c r="AD580" s="322" t="str">
        <f t="shared" si="169"/>
        <v/>
      </c>
      <c r="AM580" s="321"/>
    </row>
    <row r="581" spans="1:39" x14ac:dyDescent="0.25">
      <c r="A581" t="str">
        <f t="shared" si="164"/>
        <v/>
      </c>
      <c r="B581" t="str">
        <f t="shared" si="165"/>
        <v/>
      </c>
      <c r="C581" s="323" t="str">
        <f t="shared" si="170"/>
        <v/>
      </c>
      <c r="D581" s="323" t="str">
        <f t="shared" si="178"/>
        <v/>
      </c>
      <c r="E581" s="323"/>
      <c r="F581" s="312" t="str">
        <f t="shared" si="166"/>
        <v/>
      </c>
      <c r="G581" s="313" t="str">
        <f t="shared" si="160"/>
        <v/>
      </c>
      <c r="H581" s="314" t="str">
        <f t="shared" si="161"/>
        <v/>
      </c>
      <c r="I581" s="315" t="str">
        <f t="shared" si="173"/>
        <v/>
      </c>
      <c r="J581" s="316" t="str">
        <f t="shared" si="173"/>
        <v/>
      </c>
      <c r="K581" s="316" t="str">
        <f t="shared" si="173"/>
        <v/>
      </c>
      <c r="L581" s="317" t="str">
        <f t="shared" si="172"/>
        <v/>
      </c>
      <c r="M581" s="351"/>
      <c r="N581" s="318" t="str">
        <f t="shared" si="162"/>
        <v/>
      </c>
      <c r="O581" s="318" t="str">
        <f t="shared" si="163"/>
        <v/>
      </c>
      <c r="S581" s="314" t="str">
        <f t="shared" si="167"/>
        <v/>
      </c>
      <c r="T581" s="315" t="str">
        <f t="shared" si="174"/>
        <v/>
      </c>
      <c r="U581" s="316" t="str">
        <f t="shared" si="175"/>
        <v/>
      </c>
      <c r="V581" s="316" t="str">
        <f t="shared" si="176"/>
        <v/>
      </c>
      <c r="W581" s="317" t="str">
        <f t="shared" si="177"/>
        <v/>
      </c>
      <c r="Z581" s="320"/>
      <c r="AA581" s="321"/>
      <c r="AC581" s="322" t="str">
        <f t="shared" si="168"/>
        <v/>
      </c>
      <c r="AD581" s="322" t="str">
        <f t="shared" si="169"/>
        <v/>
      </c>
      <c r="AM581" s="321"/>
    </row>
    <row r="582" spans="1:39" x14ac:dyDescent="0.25">
      <c r="A582" t="str">
        <f t="shared" si="164"/>
        <v/>
      </c>
      <c r="B582" t="str">
        <f t="shared" si="165"/>
        <v/>
      </c>
      <c r="C582" s="323" t="str">
        <f t="shared" si="170"/>
        <v/>
      </c>
      <c r="D582" s="323" t="str">
        <f t="shared" si="178"/>
        <v/>
      </c>
      <c r="E582" s="323"/>
      <c r="F582" s="312" t="str">
        <f t="shared" si="166"/>
        <v/>
      </c>
      <c r="G582" s="313" t="str">
        <f t="shared" si="160"/>
        <v/>
      </c>
      <c r="H582" s="314" t="str">
        <f t="shared" si="161"/>
        <v/>
      </c>
      <c r="I582" s="315" t="str">
        <f t="shared" si="173"/>
        <v/>
      </c>
      <c r="J582" s="316" t="str">
        <f t="shared" si="173"/>
        <v/>
      </c>
      <c r="K582" s="316" t="str">
        <f t="shared" si="173"/>
        <v/>
      </c>
      <c r="L582" s="317" t="str">
        <f t="shared" si="172"/>
        <v/>
      </c>
      <c r="M582" s="351"/>
      <c r="N582" s="318" t="str">
        <f t="shared" si="162"/>
        <v/>
      </c>
      <c r="O582" s="318" t="str">
        <f t="shared" si="163"/>
        <v/>
      </c>
      <c r="S582" s="314" t="str">
        <f t="shared" si="167"/>
        <v/>
      </c>
      <c r="T582" s="315" t="str">
        <f t="shared" si="174"/>
        <v/>
      </c>
      <c r="U582" s="316" t="str">
        <f t="shared" si="175"/>
        <v/>
      </c>
      <c r="V582" s="316" t="str">
        <f t="shared" si="176"/>
        <v/>
      </c>
      <c r="W582" s="317" t="str">
        <f t="shared" si="177"/>
        <v/>
      </c>
      <c r="Z582" s="320"/>
      <c r="AA582" s="321"/>
      <c r="AC582" s="322" t="str">
        <f t="shared" si="168"/>
        <v/>
      </c>
      <c r="AD582" s="322" t="str">
        <f t="shared" si="169"/>
        <v/>
      </c>
      <c r="AM582" s="321"/>
    </row>
    <row r="583" spans="1:39" x14ac:dyDescent="0.25">
      <c r="A583" t="str">
        <f t="shared" si="164"/>
        <v/>
      </c>
      <c r="B583" t="str">
        <f t="shared" si="165"/>
        <v/>
      </c>
      <c r="C583" s="323" t="str">
        <f t="shared" si="170"/>
        <v/>
      </c>
      <c r="D583" s="323" t="str">
        <f t="shared" si="178"/>
        <v/>
      </c>
      <c r="E583" s="323"/>
      <c r="F583" s="312" t="str">
        <f t="shared" si="166"/>
        <v/>
      </c>
      <c r="G583" s="313" t="str">
        <f t="shared" si="160"/>
        <v/>
      </c>
      <c r="H583" s="314" t="str">
        <f t="shared" si="161"/>
        <v/>
      </c>
      <c r="I583" s="315" t="str">
        <f t="shared" si="173"/>
        <v/>
      </c>
      <c r="J583" s="316" t="str">
        <f t="shared" si="173"/>
        <v/>
      </c>
      <c r="K583" s="316" t="str">
        <f t="shared" si="173"/>
        <v/>
      </c>
      <c r="L583" s="317" t="str">
        <f t="shared" si="172"/>
        <v/>
      </c>
      <c r="M583" s="351"/>
      <c r="N583" s="318" t="str">
        <f t="shared" si="162"/>
        <v/>
      </c>
      <c r="O583" s="318" t="str">
        <f t="shared" si="163"/>
        <v/>
      </c>
      <c r="S583" s="314" t="str">
        <f t="shared" si="167"/>
        <v/>
      </c>
      <c r="T583" s="315" t="str">
        <f t="shared" si="174"/>
        <v/>
      </c>
      <c r="U583" s="316" t="str">
        <f t="shared" si="175"/>
        <v/>
      </c>
      <c r="V583" s="316" t="str">
        <f t="shared" si="176"/>
        <v/>
      </c>
      <c r="W583" s="317" t="str">
        <f t="shared" si="177"/>
        <v/>
      </c>
      <c r="Z583" s="320"/>
      <c r="AA583" s="321"/>
      <c r="AC583" s="322" t="str">
        <f t="shared" si="168"/>
        <v/>
      </c>
      <c r="AD583" s="322" t="str">
        <f t="shared" si="169"/>
        <v/>
      </c>
      <c r="AM583" s="321"/>
    </row>
    <row r="584" spans="1:39" x14ac:dyDescent="0.25">
      <c r="A584" t="str">
        <f t="shared" si="164"/>
        <v/>
      </c>
      <c r="B584" t="str">
        <f t="shared" si="165"/>
        <v/>
      </c>
      <c r="C584" s="323" t="str">
        <f t="shared" si="170"/>
        <v/>
      </c>
      <c r="D584" s="323" t="str">
        <f t="shared" si="178"/>
        <v/>
      </c>
      <c r="E584" s="323"/>
      <c r="F584" s="312" t="str">
        <f t="shared" si="166"/>
        <v/>
      </c>
      <c r="G584" s="313" t="str">
        <f t="shared" si="160"/>
        <v/>
      </c>
      <c r="H584" s="314" t="str">
        <f t="shared" si="161"/>
        <v/>
      </c>
      <c r="I584" s="315" t="str">
        <f t="shared" si="173"/>
        <v/>
      </c>
      <c r="J584" s="316" t="str">
        <f t="shared" si="173"/>
        <v/>
      </c>
      <c r="K584" s="316" t="str">
        <f t="shared" si="173"/>
        <v/>
      </c>
      <c r="L584" s="317" t="str">
        <f t="shared" si="172"/>
        <v/>
      </c>
      <c r="M584" s="351"/>
      <c r="N584" s="318" t="str">
        <f t="shared" si="162"/>
        <v/>
      </c>
      <c r="O584" s="318" t="str">
        <f t="shared" si="163"/>
        <v/>
      </c>
      <c r="S584" s="314" t="str">
        <f t="shared" si="167"/>
        <v/>
      </c>
      <c r="T584" s="315" t="str">
        <f t="shared" si="174"/>
        <v/>
      </c>
      <c r="U584" s="316" t="str">
        <f t="shared" si="175"/>
        <v/>
      </c>
      <c r="V584" s="316" t="str">
        <f t="shared" si="176"/>
        <v/>
      </c>
      <c r="W584" s="317" t="str">
        <f t="shared" si="177"/>
        <v/>
      </c>
      <c r="Z584" s="320"/>
      <c r="AA584" s="321"/>
      <c r="AC584" s="322" t="str">
        <f t="shared" si="168"/>
        <v/>
      </c>
      <c r="AD584" s="322" t="str">
        <f t="shared" si="169"/>
        <v/>
      </c>
      <c r="AM584" s="321"/>
    </row>
    <row r="585" spans="1:39" x14ac:dyDescent="0.25">
      <c r="A585" t="str">
        <f t="shared" si="164"/>
        <v/>
      </c>
      <c r="B585" t="str">
        <f t="shared" si="165"/>
        <v/>
      </c>
      <c r="C585" s="323" t="str">
        <f t="shared" si="170"/>
        <v/>
      </c>
      <c r="D585" s="323" t="str">
        <f t="shared" si="178"/>
        <v/>
      </c>
      <c r="E585" s="323"/>
      <c r="F585" s="312" t="str">
        <f t="shared" si="166"/>
        <v/>
      </c>
      <c r="G585" s="313" t="str">
        <f t="shared" ref="G585:G648" si="179">IFERROR(IF(S585="Nil","Nil",ROUNDUP(ROUND(S585/7, 3),2)),"")</f>
        <v/>
      </c>
      <c r="H585" s="314" t="str">
        <f t="shared" ref="H585:H648" si="180">IFERROR(IF(S585="Nil","Nil",TEXT(S585,IF(S585=ROUND(S585,0),"€###","€0.00"))),"")</f>
        <v/>
      </c>
      <c r="I585" s="315" t="str">
        <f t="shared" si="173"/>
        <v/>
      </c>
      <c r="J585" s="316" t="str">
        <f t="shared" si="173"/>
        <v/>
      </c>
      <c r="K585" s="316" t="str">
        <f t="shared" si="173"/>
        <v/>
      </c>
      <c r="L585" s="317" t="str">
        <f t="shared" si="172"/>
        <v/>
      </c>
      <c r="M585" s="351"/>
      <c r="N585" s="318" t="str">
        <f t="shared" ref="N585:N648" si="181">IFERROR(IF(C585="--","&lt;"&amp;D585,C585-IF(OR($H585="Nil",$H585=""),0,$H585)),"")</f>
        <v/>
      </c>
      <c r="O585" s="318" t="str">
        <f t="shared" ref="O585:O648" si="182">IFERROR(IF(D585="--","&gt; €"&amp;N585,D585-IF(OR($H585="Nil",$H585=""),0,$H585)),"")</f>
        <v/>
      </c>
      <c r="S585" s="314" t="str">
        <f t="shared" si="167"/>
        <v/>
      </c>
      <c r="T585" s="315" t="str">
        <f t="shared" si="174"/>
        <v/>
      </c>
      <c r="U585" s="316" t="str">
        <f t="shared" si="175"/>
        <v/>
      </c>
      <c r="V585" s="316" t="str">
        <f t="shared" si="176"/>
        <v/>
      </c>
      <c r="W585" s="317" t="str">
        <f t="shared" si="177"/>
        <v/>
      </c>
      <c r="Z585" s="320"/>
      <c r="AA585" s="321"/>
      <c r="AC585" s="322" t="str">
        <f t="shared" si="168"/>
        <v/>
      </c>
      <c r="AD585" s="322" t="str">
        <f t="shared" si="169"/>
        <v/>
      </c>
      <c r="AM585" s="321"/>
    </row>
    <row r="586" spans="1:39" x14ac:dyDescent="0.25">
      <c r="A586" t="str">
        <f t="shared" ref="A586:A649" si="183">IFERROR(
                      IF(
                            AND($B586&lt;&gt;$W$3,$B586=$W$2,$C586&lt;=$X$2,$D586&gt;=$X$2),
                              IF(RIGHT($F586,LEN("or any greater amount"))="or any greater amount",$W$3,""),""),"")</f>
        <v/>
      </c>
      <c r="B586" t="str">
        <f t="shared" ref="B586:B649" si="184">IFERROR(
                      IF(
                            AND($C586&lt;=$X$2,$D586&gt;=$X$2),$W$2,
                              IF(RIGHT($F586,LEN("or any greater amount"))="or any greater amount",$W$3,"")),"")</f>
        <v/>
      </c>
      <c r="C586" s="323" t="str">
        <f t="shared" si="170"/>
        <v/>
      </c>
      <c r="D586" s="323" t="str">
        <f t="shared" si="178"/>
        <v/>
      </c>
      <c r="E586" s="323"/>
      <c r="F586" s="312" t="str">
        <f t="shared" ref="F586:F649" si="185">IFERROR(IF(AND(C586="",D586=""),"",IF(C586="--",TEXT(D586,IF(D586=ROUND(D586,0),"€###.00","€##.00"))&amp;" or any lesser amount",IF(D586="--",TEXT(C586,IF(C586=ROUND(C586,0),"€###.00","€##.00"))&amp;" or any greater amount",TEXT(C586,IF(C586=ROUND(C586,0),"€###.00","€##.00"))&amp;" to "&amp;TEXT(D586,IF(D586=ROUND(D586,0),"€###.00","€##.00"))))),"")</f>
        <v/>
      </c>
      <c r="G586" s="313" t="str">
        <f t="shared" si="179"/>
        <v/>
      </c>
      <c r="H586" s="314" t="str">
        <f t="shared" si="180"/>
        <v/>
      </c>
      <c r="I586" s="315" t="str">
        <f t="shared" si="173"/>
        <v/>
      </c>
      <c r="J586" s="316" t="str">
        <f t="shared" si="173"/>
        <v/>
      </c>
      <c r="K586" s="316" t="str">
        <f t="shared" si="173"/>
        <v/>
      </c>
      <c r="L586" s="317" t="str">
        <f t="shared" si="172"/>
        <v/>
      </c>
      <c r="M586" s="351"/>
      <c r="N586" s="318" t="str">
        <f t="shared" si="181"/>
        <v/>
      </c>
      <c r="O586" s="318" t="str">
        <f t="shared" si="182"/>
        <v/>
      </c>
      <c r="S586" s="314" t="str">
        <f t="shared" ref="S586:S649" si="186">IFERROR(IF(S585&lt;=$R$3,"Nil",S585-$R$3),"")</f>
        <v/>
      </c>
      <c r="T586" s="315" t="str">
        <f t="shared" si="174"/>
        <v/>
      </c>
      <c r="U586" s="316" t="str">
        <f t="shared" si="175"/>
        <v/>
      </c>
      <c r="V586" s="316" t="str">
        <f t="shared" si="176"/>
        <v/>
      </c>
      <c r="W586" s="317" t="str">
        <f t="shared" si="177"/>
        <v/>
      </c>
      <c r="Z586" s="320"/>
      <c r="AA586" s="321"/>
      <c r="AC586" s="322" t="str">
        <f t="shared" ref="AC586:AC649" si="187">IFERROR(ROUNDUP(ROUND(S586/7, 3),2),"")</f>
        <v/>
      </c>
      <c r="AD586" s="322" t="str">
        <f t="shared" ref="AD586:AD649" si="188">IFERROR(ROUND(AC586-G586,2),"")</f>
        <v/>
      </c>
      <c r="AM586" s="321"/>
    </row>
    <row r="587" spans="1:39" x14ac:dyDescent="0.25">
      <c r="A587" t="str">
        <f t="shared" si="183"/>
        <v/>
      </c>
      <c r="B587" t="str">
        <f t="shared" si="184"/>
        <v/>
      </c>
      <c r="C587" s="323" t="str">
        <f t="shared" si="170"/>
        <v/>
      </c>
      <c r="D587" s="323" t="str">
        <f t="shared" si="178"/>
        <v/>
      </c>
      <c r="E587" s="323"/>
      <c r="F587" s="312" t="str">
        <f t="shared" si="185"/>
        <v/>
      </c>
      <c r="G587" s="313" t="str">
        <f t="shared" si="179"/>
        <v/>
      </c>
      <c r="H587" s="314" t="str">
        <f t="shared" si="180"/>
        <v/>
      </c>
      <c r="I587" s="315" t="str">
        <f t="shared" si="173"/>
        <v/>
      </c>
      <c r="J587" s="316" t="str">
        <f t="shared" si="173"/>
        <v/>
      </c>
      <c r="K587" s="316" t="str">
        <f t="shared" si="173"/>
        <v/>
      </c>
      <c r="L587" s="317" t="str">
        <f t="shared" si="172"/>
        <v/>
      </c>
      <c r="M587" s="351"/>
      <c r="N587" s="318" t="str">
        <f t="shared" si="181"/>
        <v/>
      </c>
      <c r="O587" s="318" t="str">
        <f t="shared" si="182"/>
        <v/>
      </c>
      <c r="S587" s="314" t="str">
        <f t="shared" si="186"/>
        <v/>
      </c>
      <c r="T587" s="315" t="str">
        <f t="shared" si="174"/>
        <v/>
      </c>
      <c r="U587" s="316" t="str">
        <f t="shared" si="175"/>
        <v/>
      </c>
      <c r="V587" s="316" t="str">
        <f t="shared" si="176"/>
        <v/>
      </c>
      <c r="W587" s="317" t="str">
        <f t="shared" si="177"/>
        <v/>
      </c>
      <c r="Z587" s="320"/>
      <c r="AA587" s="321"/>
      <c r="AC587" s="322" t="str">
        <f t="shared" si="187"/>
        <v/>
      </c>
      <c r="AD587" s="322" t="str">
        <f t="shared" si="188"/>
        <v/>
      </c>
      <c r="AM587" s="321"/>
    </row>
    <row r="588" spans="1:39" x14ac:dyDescent="0.25">
      <c r="A588" t="str">
        <f t="shared" si="183"/>
        <v/>
      </c>
      <c r="B588" t="str">
        <f t="shared" si="184"/>
        <v/>
      </c>
      <c r="C588" s="323" t="str">
        <f t="shared" si="170"/>
        <v/>
      </c>
      <c r="D588" s="323" t="str">
        <f t="shared" si="178"/>
        <v/>
      </c>
      <c r="E588" s="323"/>
      <c r="F588" s="312" t="str">
        <f t="shared" si="185"/>
        <v/>
      </c>
      <c r="G588" s="313" t="str">
        <f t="shared" si="179"/>
        <v/>
      </c>
      <c r="H588" s="314" t="str">
        <f t="shared" si="180"/>
        <v/>
      </c>
      <c r="I588" s="315" t="str">
        <f t="shared" si="173"/>
        <v/>
      </c>
      <c r="J588" s="316" t="str">
        <f t="shared" si="173"/>
        <v/>
      </c>
      <c r="K588" s="316" t="str">
        <f t="shared" si="173"/>
        <v/>
      </c>
      <c r="L588" s="317" t="str">
        <f t="shared" si="172"/>
        <v/>
      </c>
      <c r="M588" s="351"/>
      <c r="N588" s="318" t="str">
        <f t="shared" si="181"/>
        <v/>
      </c>
      <c r="O588" s="318" t="str">
        <f t="shared" si="182"/>
        <v/>
      </c>
      <c r="S588" s="314" t="str">
        <f t="shared" si="186"/>
        <v/>
      </c>
      <c r="T588" s="315" t="str">
        <f t="shared" si="174"/>
        <v/>
      </c>
      <c r="U588" s="316" t="str">
        <f t="shared" si="175"/>
        <v/>
      </c>
      <c r="V588" s="316" t="str">
        <f t="shared" si="176"/>
        <v/>
      </c>
      <c r="W588" s="317" t="str">
        <f t="shared" si="177"/>
        <v/>
      </c>
      <c r="Z588" s="320"/>
      <c r="AA588" s="321"/>
      <c r="AC588" s="322" t="str">
        <f t="shared" si="187"/>
        <v/>
      </c>
      <c r="AD588" s="322" t="str">
        <f t="shared" si="188"/>
        <v/>
      </c>
      <c r="AM588" s="321"/>
    </row>
    <row r="589" spans="1:39" x14ac:dyDescent="0.25">
      <c r="A589" t="str">
        <f t="shared" si="183"/>
        <v/>
      </c>
      <c r="B589" t="str">
        <f t="shared" si="184"/>
        <v/>
      </c>
      <c r="C589" s="323" t="str">
        <f t="shared" si="170"/>
        <v/>
      </c>
      <c r="D589" s="323" t="str">
        <f t="shared" si="178"/>
        <v/>
      </c>
      <c r="E589" s="323"/>
      <c r="F589" s="312" t="str">
        <f t="shared" si="185"/>
        <v/>
      </c>
      <c r="G589" s="313" t="str">
        <f t="shared" si="179"/>
        <v/>
      </c>
      <c r="H589" s="314" t="str">
        <f t="shared" si="180"/>
        <v/>
      </c>
      <c r="I589" s="315" t="str">
        <f t="shared" si="173"/>
        <v/>
      </c>
      <c r="J589" s="316" t="str">
        <f t="shared" si="173"/>
        <v/>
      </c>
      <c r="K589" s="316" t="str">
        <f t="shared" si="173"/>
        <v/>
      </c>
      <c r="L589" s="317" t="str">
        <f t="shared" si="172"/>
        <v/>
      </c>
      <c r="M589" s="351"/>
      <c r="N589" s="318" t="str">
        <f t="shared" si="181"/>
        <v/>
      </c>
      <c r="O589" s="318" t="str">
        <f t="shared" si="182"/>
        <v/>
      </c>
      <c r="S589" s="314" t="str">
        <f t="shared" si="186"/>
        <v/>
      </c>
      <c r="T589" s="315" t="str">
        <f t="shared" si="174"/>
        <v/>
      </c>
      <c r="U589" s="316" t="str">
        <f t="shared" si="175"/>
        <v/>
      </c>
      <c r="V589" s="316" t="str">
        <f t="shared" si="176"/>
        <v/>
      </c>
      <c r="W589" s="317" t="str">
        <f t="shared" si="177"/>
        <v/>
      </c>
      <c r="Z589" s="320"/>
      <c r="AA589" s="321"/>
      <c r="AC589" s="322" t="str">
        <f t="shared" si="187"/>
        <v/>
      </c>
      <c r="AD589" s="322" t="str">
        <f t="shared" si="188"/>
        <v/>
      </c>
      <c r="AM589" s="321"/>
    </row>
    <row r="590" spans="1:39" x14ac:dyDescent="0.25">
      <c r="A590" t="str">
        <f t="shared" si="183"/>
        <v/>
      </c>
      <c r="B590" t="str">
        <f t="shared" si="184"/>
        <v/>
      </c>
      <c r="C590" s="323" t="str">
        <f t="shared" si="170"/>
        <v/>
      </c>
      <c r="D590" s="323" t="str">
        <f t="shared" si="178"/>
        <v/>
      </c>
      <c r="E590" s="323"/>
      <c r="F590" s="312" t="str">
        <f t="shared" si="185"/>
        <v/>
      </c>
      <c r="G590" s="313" t="str">
        <f t="shared" si="179"/>
        <v/>
      </c>
      <c r="H590" s="314" t="str">
        <f t="shared" si="180"/>
        <v/>
      </c>
      <c r="I590" s="315" t="str">
        <f t="shared" si="173"/>
        <v/>
      </c>
      <c r="J590" s="316" t="str">
        <f t="shared" si="173"/>
        <v/>
      </c>
      <c r="K590" s="316" t="str">
        <f t="shared" si="173"/>
        <v/>
      </c>
      <c r="L590" s="317" t="str">
        <f t="shared" si="172"/>
        <v/>
      </c>
      <c r="M590" s="351"/>
      <c r="N590" s="318" t="str">
        <f t="shared" si="181"/>
        <v/>
      </c>
      <c r="O590" s="318" t="str">
        <f t="shared" si="182"/>
        <v/>
      </c>
      <c r="S590" s="314" t="str">
        <f t="shared" si="186"/>
        <v/>
      </c>
      <c r="T590" s="315" t="str">
        <f t="shared" si="174"/>
        <v/>
      </c>
      <c r="U590" s="316" t="str">
        <f t="shared" si="175"/>
        <v/>
      </c>
      <c r="V590" s="316" t="str">
        <f t="shared" si="176"/>
        <v/>
      </c>
      <c r="W590" s="317" t="str">
        <f t="shared" si="177"/>
        <v/>
      </c>
      <c r="Z590" s="320"/>
      <c r="AA590" s="321"/>
      <c r="AC590" s="322" t="str">
        <f t="shared" si="187"/>
        <v/>
      </c>
      <c r="AD590" s="322" t="str">
        <f t="shared" si="188"/>
        <v/>
      </c>
      <c r="AM590" s="321"/>
    </row>
    <row r="591" spans="1:39" x14ac:dyDescent="0.25">
      <c r="A591" t="str">
        <f t="shared" si="183"/>
        <v/>
      </c>
      <c r="B591" t="str">
        <f t="shared" si="184"/>
        <v/>
      </c>
      <c r="C591" s="323" t="str">
        <f t="shared" si="170"/>
        <v/>
      </c>
      <c r="D591" s="323" t="str">
        <f t="shared" si="178"/>
        <v/>
      </c>
      <c r="E591" s="323"/>
      <c r="F591" s="312" t="str">
        <f t="shared" si="185"/>
        <v/>
      </c>
      <c r="G591" s="313" t="str">
        <f t="shared" si="179"/>
        <v/>
      </c>
      <c r="H591" s="314" t="str">
        <f t="shared" si="180"/>
        <v/>
      </c>
      <c r="I591" s="315" t="str">
        <f t="shared" si="173"/>
        <v/>
      </c>
      <c r="J591" s="316" t="str">
        <f t="shared" si="173"/>
        <v/>
      </c>
      <c r="K591" s="316" t="str">
        <f t="shared" si="173"/>
        <v/>
      </c>
      <c r="L591" s="317" t="str">
        <f t="shared" si="172"/>
        <v/>
      </c>
      <c r="M591" s="351"/>
      <c r="N591" s="318" t="str">
        <f t="shared" si="181"/>
        <v/>
      </c>
      <c r="O591" s="318" t="str">
        <f t="shared" si="182"/>
        <v/>
      </c>
      <c r="S591" s="314" t="str">
        <f t="shared" si="186"/>
        <v/>
      </c>
      <c r="T591" s="315" t="str">
        <f t="shared" si="174"/>
        <v/>
      </c>
      <c r="U591" s="316" t="str">
        <f t="shared" si="175"/>
        <v/>
      </c>
      <c r="V591" s="316" t="str">
        <f t="shared" si="176"/>
        <v/>
      </c>
      <c r="W591" s="317" t="str">
        <f t="shared" si="177"/>
        <v/>
      </c>
      <c r="Z591" s="320"/>
      <c r="AA591" s="321"/>
      <c r="AC591" s="322" t="str">
        <f t="shared" si="187"/>
        <v/>
      </c>
      <c r="AD591" s="322" t="str">
        <f t="shared" si="188"/>
        <v/>
      </c>
      <c r="AM591" s="321"/>
    </row>
    <row r="592" spans="1:39" x14ac:dyDescent="0.25">
      <c r="A592" t="str">
        <f t="shared" si="183"/>
        <v/>
      </c>
      <c r="B592" t="str">
        <f t="shared" si="184"/>
        <v/>
      </c>
      <c r="C592" s="323" t="str">
        <f t="shared" si="170"/>
        <v/>
      </c>
      <c r="D592" s="323" t="str">
        <f t="shared" si="178"/>
        <v/>
      </c>
      <c r="E592" s="323"/>
      <c r="F592" s="312" t="str">
        <f t="shared" si="185"/>
        <v/>
      </c>
      <c r="G592" s="313" t="str">
        <f t="shared" si="179"/>
        <v/>
      </c>
      <c r="H592" s="314" t="str">
        <f t="shared" si="180"/>
        <v/>
      </c>
      <c r="I592" s="315" t="str">
        <f t="shared" si="173"/>
        <v/>
      </c>
      <c r="J592" s="316" t="str">
        <f t="shared" si="173"/>
        <v/>
      </c>
      <c r="K592" s="316" t="str">
        <f t="shared" si="173"/>
        <v/>
      </c>
      <c r="L592" s="317" t="str">
        <f t="shared" si="172"/>
        <v/>
      </c>
      <c r="M592" s="351"/>
      <c r="N592" s="318" t="str">
        <f t="shared" si="181"/>
        <v/>
      </c>
      <c r="O592" s="318" t="str">
        <f t="shared" si="182"/>
        <v/>
      </c>
      <c r="S592" s="314" t="str">
        <f t="shared" si="186"/>
        <v/>
      </c>
      <c r="T592" s="315" t="str">
        <f t="shared" si="174"/>
        <v/>
      </c>
      <c r="U592" s="316" t="str">
        <f t="shared" si="175"/>
        <v/>
      </c>
      <c r="V592" s="316" t="str">
        <f t="shared" si="176"/>
        <v/>
      </c>
      <c r="W592" s="317" t="str">
        <f t="shared" si="177"/>
        <v/>
      </c>
      <c r="Z592" s="320"/>
      <c r="AA592" s="321"/>
      <c r="AC592" s="322" t="str">
        <f t="shared" si="187"/>
        <v/>
      </c>
      <c r="AD592" s="322" t="str">
        <f t="shared" si="188"/>
        <v/>
      </c>
      <c r="AM592" s="321"/>
    </row>
    <row r="593" spans="1:39" x14ac:dyDescent="0.25">
      <c r="A593" t="str">
        <f t="shared" si="183"/>
        <v/>
      </c>
      <c r="B593" t="str">
        <f t="shared" si="184"/>
        <v/>
      </c>
      <c r="C593" s="323" t="str">
        <f t="shared" si="170"/>
        <v/>
      </c>
      <c r="D593" s="323" t="str">
        <f t="shared" si="178"/>
        <v/>
      </c>
      <c r="E593" s="323"/>
      <c r="F593" s="312" t="str">
        <f t="shared" si="185"/>
        <v/>
      </c>
      <c r="G593" s="313" t="str">
        <f t="shared" si="179"/>
        <v/>
      </c>
      <c r="H593" s="314" t="str">
        <f t="shared" si="180"/>
        <v/>
      </c>
      <c r="I593" s="315" t="str">
        <f t="shared" si="173"/>
        <v/>
      </c>
      <c r="J593" s="316" t="str">
        <f t="shared" si="173"/>
        <v/>
      </c>
      <c r="K593" s="316" t="str">
        <f t="shared" si="173"/>
        <v/>
      </c>
      <c r="L593" s="317" t="str">
        <f t="shared" si="172"/>
        <v/>
      </c>
      <c r="M593" s="351"/>
      <c r="N593" s="318" t="str">
        <f t="shared" si="181"/>
        <v/>
      </c>
      <c r="O593" s="318" t="str">
        <f t="shared" si="182"/>
        <v/>
      </c>
      <c r="S593" s="314" t="str">
        <f t="shared" si="186"/>
        <v/>
      </c>
      <c r="T593" s="315" t="str">
        <f t="shared" si="174"/>
        <v/>
      </c>
      <c r="U593" s="316" t="str">
        <f t="shared" si="175"/>
        <v/>
      </c>
      <c r="V593" s="316" t="str">
        <f t="shared" si="176"/>
        <v/>
      </c>
      <c r="W593" s="317" t="str">
        <f t="shared" si="177"/>
        <v/>
      </c>
      <c r="Z593" s="320"/>
      <c r="AA593" s="321"/>
      <c r="AC593" s="322" t="str">
        <f t="shared" si="187"/>
        <v/>
      </c>
      <c r="AD593" s="322" t="str">
        <f t="shared" si="188"/>
        <v/>
      </c>
      <c r="AM593" s="321"/>
    </row>
    <row r="594" spans="1:39" x14ac:dyDescent="0.25">
      <c r="A594" t="str">
        <f t="shared" si="183"/>
        <v/>
      </c>
      <c r="B594" t="str">
        <f t="shared" si="184"/>
        <v/>
      </c>
      <c r="C594" s="323" t="str">
        <f t="shared" ref="C594:C657" si="189">IFERROR(IF(C593-$R$3&gt;=0,C593-$R$3,""),"")</f>
        <v/>
      </c>
      <c r="D594" s="323" t="str">
        <f t="shared" si="178"/>
        <v/>
      </c>
      <c r="E594" s="323"/>
      <c r="F594" s="312" t="str">
        <f t="shared" si="185"/>
        <v/>
      </c>
      <c r="G594" s="313" t="str">
        <f t="shared" si="179"/>
        <v/>
      </c>
      <c r="H594" s="314" t="str">
        <f t="shared" si="180"/>
        <v/>
      </c>
      <c r="I594" s="315" t="str">
        <f t="shared" si="173"/>
        <v/>
      </c>
      <c r="J594" s="316" t="str">
        <f t="shared" si="173"/>
        <v/>
      </c>
      <c r="K594" s="316" t="str">
        <f t="shared" si="173"/>
        <v/>
      </c>
      <c r="L594" s="317" t="str">
        <f t="shared" si="172"/>
        <v/>
      </c>
      <c r="M594" s="351"/>
      <c r="N594" s="318" t="str">
        <f t="shared" si="181"/>
        <v/>
      </c>
      <c r="O594" s="318" t="str">
        <f t="shared" si="182"/>
        <v/>
      </c>
      <c r="S594" s="314" t="str">
        <f t="shared" si="186"/>
        <v/>
      </c>
      <c r="T594" s="315" t="str">
        <f t="shared" si="174"/>
        <v/>
      </c>
      <c r="U594" s="316" t="str">
        <f t="shared" si="175"/>
        <v/>
      </c>
      <c r="V594" s="316" t="str">
        <f t="shared" si="176"/>
        <v/>
      </c>
      <c r="W594" s="317" t="str">
        <f t="shared" si="177"/>
        <v/>
      </c>
      <c r="Z594" s="320"/>
      <c r="AA594" s="321"/>
      <c r="AC594" s="322" t="str">
        <f t="shared" si="187"/>
        <v/>
      </c>
      <c r="AD594" s="322" t="str">
        <f t="shared" si="188"/>
        <v/>
      </c>
      <c r="AM594" s="321"/>
    </row>
    <row r="595" spans="1:39" x14ac:dyDescent="0.25">
      <c r="A595" t="str">
        <f t="shared" si="183"/>
        <v/>
      </c>
      <c r="B595" t="str">
        <f t="shared" si="184"/>
        <v/>
      </c>
      <c r="C595" s="323" t="str">
        <f t="shared" si="189"/>
        <v/>
      </c>
      <c r="D595" s="323" t="str">
        <f t="shared" si="178"/>
        <v/>
      </c>
      <c r="E595" s="323"/>
      <c r="F595" s="312" t="str">
        <f t="shared" si="185"/>
        <v/>
      </c>
      <c r="G595" s="313" t="str">
        <f t="shared" si="179"/>
        <v/>
      </c>
      <c r="H595" s="314" t="str">
        <f t="shared" si="180"/>
        <v/>
      </c>
      <c r="I595" s="315" t="str">
        <f t="shared" si="173"/>
        <v/>
      </c>
      <c r="J595" s="316" t="str">
        <f t="shared" si="173"/>
        <v/>
      </c>
      <c r="K595" s="316" t="str">
        <f t="shared" si="173"/>
        <v/>
      </c>
      <c r="L595" s="317" t="str">
        <f t="shared" si="172"/>
        <v/>
      </c>
      <c r="M595" s="351"/>
      <c r="N595" s="318" t="str">
        <f t="shared" si="181"/>
        <v/>
      </c>
      <c r="O595" s="318" t="str">
        <f t="shared" si="182"/>
        <v/>
      </c>
      <c r="S595" s="314" t="str">
        <f t="shared" si="186"/>
        <v/>
      </c>
      <c r="T595" s="315" t="str">
        <f t="shared" si="174"/>
        <v/>
      </c>
      <c r="U595" s="316" t="str">
        <f t="shared" si="175"/>
        <v/>
      </c>
      <c r="V595" s="316" t="str">
        <f t="shared" si="176"/>
        <v/>
      </c>
      <c r="W595" s="317" t="str">
        <f t="shared" si="177"/>
        <v/>
      </c>
      <c r="Z595" s="320"/>
      <c r="AA595" s="321"/>
      <c r="AC595" s="322" t="str">
        <f t="shared" si="187"/>
        <v/>
      </c>
      <c r="AD595" s="322" t="str">
        <f t="shared" si="188"/>
        <v/>
      </c>
      <c r="AM595" s="321"/>
    </row>
    <row r="596" spans="1:39" x14ac:dyDescent="0.25">
      <c r="A596" t="str">
        <f t="shared" si="183"/>
        <v/>
      </c>
      <c r="B596" t="str">
        <f t="shared" si="184"/>
        <v/>
      </c>
      <c r="C596" s="323" t="str">
        <f t="shared" si="189"/>
        <v/>
      </c>
      <c r="D596" s="323" t="str">
        <f t="shared" si="178"/>
        <v/>
      </c>
      <c r="E596" s="323"/>
      <c r="F596" s="312" t="str">
        <f t="shared" si="185"/>
        <v/>
      </c>
      <c r="G596" s="313" t="str">
        <f t="shared" si="179"/>
        <v/>
      </c>
      <c r="H596" s="314" t="str">
        <f t="shared" si="180"/>
        <v/>
      </c>
      <c r="I596" s="315" t="str">
        <f t="shared" si="173"/>
        <v/>
      </c>
      <c r="J596" s="316" t="str">
        <f t="shared" si="173"/>
        <v/>
      </c>
      <c r="K596" s="316" t="str">
        <f t="shared" si="173"/>
        <v/>
      </c>
      <c r="L596" s="317" t="str">
        <f t="shared" si="172"/>
        <v/>
      </c>
      <c r="M596" s="351"/>
      <c r="N596" s="318" t="str">
        <f t="shared" si="181"/>
        <v/>
      </c>
      <c r="O596" s="318" t="str">
        <f t="shared" si="182"/>
        <v/>
      </c>
      <c r="S596" s="314" t="str">
        <f t="shared" si="186"/>
        <v/>
      </c>
      <c r="T596" s="315" t="str">
        <f t="shared" si="174"/>
        <v/>
      </c>
      <c r="U596" s="316" t="str">
        <f t="shared" si="175"/>
        <v/>
      </c>
      <c r="V596" s="316" t="str">
        <f t="shared" si="176"/>
        <v/>
      </c>
      <c r="W596" s="317" t="str">
        <f t="shared" si="177"/>
        <v/>
      </c>
      <c r="Z596" s="320"/>
      <c r="AA596" s="321"/>
      <c r="AC596" s="322" t="str">
        <f t="shared" si="187"/>
        <v/>
      </c>
      <c r="AD596" s="322" t="str">
        <f t="shared" si="188"/>
        <v/>
      </c>
      <c r="AM596" s="321"/>
    </row>
    <row r="597" spans="1:39" x14ac:dyDescent="0.25">
      <c r="A597" t="str">
        <f t="shared" si="183"/>
        <v/>
      </c>
      <c r="B597" t="str">
        <f t="shared" si="184"/>
        <v/>
      </c>
      <c r="C597" s="323" t="str">
        <f t="shared" si="189"/>
        <v/>
      </c>
      <c r="D597" s="323" t="str">
        <f t="shared" si="178"/>
        <v/>
      </c>
      <c r="E597" s="323"/>
      <c r="F597" s="312" t="str">
        <f t="shared" si="185"/>
        <v/>
      </c>
      <c r="G597" s="313" t="str">
        <f t="shared" si="179"/>
        <v/>
      </c>
      <c r="H597" s="314" t="str">
        <f t="shared" si="180"/>
        <v/>
      </c>
      <c r="I597" s="315" t="str">
        <f t="shared" si="173"/>
        <v/>
      </c>
      <c r="J597" s="316" t="str">
        <f t="shared" si="173"/>
        <v/>
      </c>
      <c r="K597" s="316" t="str">
        <f t="shared" si="173"/>
        <v/>
      </c>
      <c r="L597" s="317" t="str">
        <f t="shared" si="172"/>
        <v/>
      </c>
      <c r="M597" s="351"/>
      <c r="N597" s="318" t="str">
        <f t="shared" si="181"/>
        <v/>
      </c>
      <c r="O597" s="318" t="str">
        <f t="shared" si="182"/>
        <v/>
      </c>
      <c r="S597" s="314" t="str">
        <f t="shared" si="186"/>
        <v/>
      </c>
      <c r="T597" s="315" t="str">
        <f t="shared" si="174"/>
        <v/>
      </c>
      <c r="U597" s="316" t="str">
        <f t="shared" si="175"/>
        <v/>
      </c>
      <c r="V597" s="316" t="str">
        <f t="shared" si="176"/>
        <v/>
      </c>
      <c r="W597" s="317" t="str">
        <f t="shared" ref="W597:W660" si="190">IFERROR(IF($G597="Nil","Nil",IF(MROUND($G597*L$5,0.5)&lt;=$G597*L$5,MROUND($G597*L$5,0.5),MROUND($G597*L$5,0.5)-0.5)),"")</f>
        <v/>
      </c>
      <c r="Z597" s="320"/>
      <c r="AA597" s="321"/>
      <c r="AC597" s="322" t="str">
        <f t="shared" si="187"/>
        <v/>
      </c>
      <c r="AD597" s="322" t="str">
        <f t="shared" si="188"/>
        <v/>
      </c>
      <c r="AM597" s="321"/>
    </row>
    <row r="598" spans="1:39" x14ac:dyDescent="0.25">
      <c r="A598" t="str">
        <f t="shared" si="183"/>
        <v/>
      </c>
      <c r="B598" t="str">
        <f t="shared" si="184"/>
        <v/>
      </c>
      <c r="C598" s="323" t="str">
        <f t="shared" si="189"/>
        <v/>
      </c>
      <c r="D598" s="323" t="str">
        <f t="shared" si="178"/>
        <v/>
      </c>
      <c r="E598" s="323"/>
      <c r="F598" s="312" t="str">
        <f t="shared" si="185"/>
        <v/>
      </c>
      <c r="G598" s="313" t="str">
        <f t="shared" si="179"/>
        <v/>
      </c>
      <c r="H598" s="314" t="str">
        <f t="shared" si="180"/>
        <v/>
      </c>
      <c r="I598" s="315" t="str">
        <f t="shared" si="173"/>
        <v/>
      </c>
      <c r="J598" s="316" t="str">
        <f t="shared" si="173"/>
        <v/>
      </c>
      <c r="K598" s="316" t="str">
        <f t="shared" si="173"/>
        <v/>
      </c>
      <c r="L598" s="317" t="str">
        <f t="shared" si="173"/>
        <v/>
      </c>
      <c r="M598" s="351"/>
      <c r="N598" s="318" t="str">
        <f t="shared" si="181"/>
        <v/>
      </c>
      <c r="O598" s="318" t="str">
        <f t="shared" si="182"/>
        <v/>
      </c>
      <c r="S598" s="314" t="str">
        <f t="shared" si="186"/>
        <v/>
      </c>
      <c r="T598" s="315" t="str">
        <f t="shared" si="174"/>
        <v/>
      </c>
      <c r="U598" s="316" t="str">
        <f t="shared" si="175"/>
        <v/>
      </c>
      <c r="V598" s="316" t="str">
        <f t="shared" si="176"/>
        <v/>
      </c>
      <c r="W598" s="317" t="str">
        <f t="shared" si="190"/>
        <v/>
      </c>
      <c r="Z598" s="320"/>
      <c r="AA598" s="321"/>
      <c r="AC598" s="322" t="str">
        <f t="shared" si="187"/>
        <v/>
      </c>
      <c r="AD598" s="322" t="str">
        <f t="shared" si="188"/>
        <v/>
      </c>
      <c r="AM598" s="321"/>
    </row>
    <row r="599" spans="1:39" x14ac:dyDescent="0.25">
      <c r="A599" t="str">
        <f t="shared" si="183"/>
        <v/>
      </c>
      <c r="B599" t="str">
        <f t="shared" si="184"/>
        <v/>
      </c>
      <c r="C599" s="323" t="str">
        <f t="shared" si="189"/>
        <v/>
      </c>
      <c r="D599" s="323" t="str">
        <f t="shared" si="178"/>
        <v/>
      </c>
      <c r="E599" s="323"/>
      <c r="F599" s="312" t="str">
        <f t="shared" si="185"/>
        <v/>
      </c>
      <c r="G599" s="313" t="str">
        <f t="shared" si="179"/>
        <v/>
      </c>
      <c r="H599" s="314" t="str">
        <f t="shared" si="180"/>
        <v/>
      </c>
      <c r="I599" s="315" t="str">
        <f t="shared" ref="I599:L662" si="191">IFERROR(IF(T599="Nil","Nil",TEXT(T599,IF(T599=ROUND(T599,0),"€###","€###.00"))),"")</f>
        <v/>
      </c>
      <c r="J599" s="316" t="str">
        <f t="shared" si="191"/>
        <v/>
      </c>
      <c r="K599" s="316" t="str">
        <f t="shared" si="191"/>
        <v/>
      </c>
      <c r="L599" s="317" t="str">
        <f t="shared" si="191"/>
        <v/>
      </c>
      <c r="M599" s="351"/>
      <c r="N599" s="318" t="str">
        <f t="shared" si="181"/>
        <v/>
      </c>
      <c r="O599" s="318" t="str">
        <f t="shared" si="182"/>
        <v/>
      </c>
      <c r="S599" s="314" t="str">
        <f t="shared" si="186"/>
        <v/>
      </c>
      <c r="T599" s="315" t="str">
        <f t="shared" ref="T599:T662" si="192">IFERROR(IF($G599="Nil","Nil",IF(MROUND($G599*I$5,0.5)&lt;=$G599*I$5,MROUND($G599*I$5,0.5),MROUND($G599*I$5,0.5)-0.5)),"")</f>
        <v/>
      </c>
      <c r="U599" s="316" t="str">
        <f t="shared" ref="U599:U662" si="193">IFERROR(IF($G599="Nil","Nil",IF(MROUND($G599*J$5,0.5)&lt;=$G599*J$5,MROUND($G599*J$5,0.5),MROUND($G599*J$5,0.5)-0.5)),"")</f>
        <v/>
      </c>
      <c r="V599" s="316" t="str">
        <f t="shared" ref="V599:V662" si="194">IFERROR(IF($G599="Nil","Nil",IF(MROUND($G599*K$5,0.5)&lt;=$G599*K$5,MROUND($G599*K$5,0.5),MROUND($G599*K$5,0.5)-0.5)),"")</f>
        <v/>
      </c>
      <c r="W599" s="317" t="str">
        <f t="shared" si="190"/>
        <v/>
      </c>
      <c r="Z599" s="320"/>
      <c r="AA599" s="321"/>
      <c r="AC599" s="322" t="str">
        <f t="shared" si="187"/>
        <v/>
      </c>
      <c r="AD599" s="322" t="str">
        <f t="shared" si="188"/>
        <v/>
      </c>
      <c r="AM599" s="321"/>
    </row>
    <row r="600" spans="1:39" x14ac:dyDescent="0.25">
      <c r="A600" t="str">
        <f t="shared" si="183"/>
        <v/>
      </c>
      <c r="B600" t="str">
        <f t="shared" si="184"/>
        <v/>
      </c>
      <c r="C600" s="323" t="str">
        <f t="shared" si="189"/>
        <v/>
      </c>
      <c r="D600" s="323" t="str">
        <f t="shared" si="178"/>
        <v/>
      </c>
      <c r="E600" s="323"/>
      <c r="F600" s="312" t="str">
        <f t="shared" si="185"/>
        <v/>
      </c>
      <c r="G600" s="313" t="str">
        <f t="shared" si="179"/>
        <v/>
      </c>
      <c r="H600" s="314" t="str">
        <f t="shared" si="180"/>
        <v/>
      </c>
      <c r="I600" s="315" t="str">
        <f t="shared" si="191"/>
        <v/>
      </c>
      <c r="J600" s="316" t="str">
        <f t="shared" si="191"/>
        <v/>
      </c>
      <c r="K600" s="316" t="str">
        <f t="shared" si="191"/>
        <v/>
      </c>
      <c r="L600" s="317" t="str">
        <f t="shared" si="191"/>
        <v/>
      </c>
      <c r="M600" s="351"/>
      <c r="N600" s="318" t="str">
        <f t="shared" si="181"/>
        <v/>
      </c>
      <c r="O600" s="318" t="str">
        <f t="shared" si="182"/>
        <v/>
      </c>
      <c r="S600" s="314" t="str">
        <f t="shared" si="186"/>
        <v/>
      </c>
      <c r="T600" s="315" t="str">
        <f t="shared" si="192"/>
        <v/>
      </c>
      <c r="U600" s="316" t="str">
        <f t="shared" si="193"/>
        <v/>
      </c>
      <c r="V600" s="316" t="str">
        <f t="shared" si="194"/>
        <v/>
      </c>
      <c r="W600" s="317" t="str">
        <f t="shared" si="190"/>
        <v/>
      </c>
      <c r="Z600" s="320"/>
      <c r="AA600" s="321"/>
      <c r="AC600" s="322" t="str">
        <f t="shared" si="187"/>
        <v/>
      </c>
      <c r="AD600" s="322" t="str">
        <f t="shared" si="188"/>
        <v/>
      </c>
      <c r="AM600" s="321"/>
    </row>
    <row r="601" spans="1:39" x14ac:dyDescent="0.25">
      <c r="A601" t="str">
        <f t="shared" si="183"/>
        <v/>
      </c>
      <c r="B601" t="str">
        <f t="shared" si="184"/>
        <v/>
      </c>
      <c r="C601" s="323" t="str">
        <f t="shared" si="189"/>
        <v/>
      </c>
      <c r="D601" s="323" t="str">
        <f t="shared" si="178"/>
        <v/>
      </c>
      <c r="E601" s="323"/>
      <c r="F601" s="312" t="str">
        <f t="shared" si="185"/>
        <v/>
      </c>
      <c r="G601" s="313" t="str">
        <f t="shared" si="179"/>
        <v/>
      </c>
      <c r="H601" s="314" t="str">
        <f t="shared" si="180"/>
        <v/>
      </c>
      <c r="I601" s="315" t="str">
        <f t="shared" si="191"/>
        <v/>
      </c>
      <c r="J601" s="316" t="str">
        <f t="shared" si="191"/>
        <v/>
      </c>
      <c r="K601" s="316" t="str">
        <f t="shared" si="191"/>
        <v/>
      </c>
      <c r="L601" s="317" t="str">
        <f t="shared" si="191"/>
        <v/>
      </c>
      <c r="M601" s="351"/>
      <c r="N601" s="318" t="str">
        <f t="shared" si="181"/>
        <v/>
      </c>
      <c r="O601" s="318" t="str">
        <f t="shared" si="182"/>
        <v/>
      </c>
      <c r="S601" s="314" t="str">
        <f t="shared" si="186"/>
        <v/>
      </c>
      <c r="T601" s="315" t="str">
        <f t="shared" si="192"/>
        <v/>
      </c>
      <c r="U601" s="316" t="str">
        <f t="shared" si="193"/>
        <v/>
      </c>
      <c r="V601" s="316" t="str">
        <f t="shared" si="194"/>
        <v/>
      </c>
      <c r="W601" s="317" t="str">
        <f t="shared" si="190"/>
        <v/>
      </c>
      <c r="Z601" s="320"/>
      <c r="AA601" s="321"/>
      <c r="AC601" s="322" t="str">
        <f t="shared" si="187"/>
        <v/>
      </c>
      <c r="AD601" s="322" t="str">
        <f t="shared" si="188"/>
        <v/>
      </c>
      <c r="AM601" s="321"/>
    </row>
    <row r="602" spans="1:39" x14ac:dyDescent="0.25">
      <c r="A602" t="str">
        <f t="shared" si="183"/>
        <v/>
      </c>
      <c r="B602" t="str">
        <f t="shared" si="184"/>
        <v/>
      </c>
      <c r="C602" s="323" t="str">
        <f t="shared" si="189"/>
        <v/>
      </c>
      <c r="D602" s="323" t="str">
        <f t="shared" si="178"/>
        <v/>
      </c>
      <c r="E602" s="323"/>
      <c r="F602" s="312" t="str">
        <f t="shared" si="185"/>
        <v/>
      </c>
      <c r="G602" s="313" t="str">
        <f t="shared" si="179"/>
        <v/>
      </c>
      <c r="H602" s="314" t="str">
        <f t="shared" si="180"/>
        <v/>
      </c>
      <c r="I602" s="315" t="str">
        <f t="shared" si="191"/>
        <v/>
      </c>
      <c r="J602" s="316" t="str">
        <f t="shared" si="191"/>
        <v/>
      </c>
      <c r="K602" s="316" t="str">
        <f t="shared" si="191"/>
        <v/>
      </c>
      <c r="L602" s="317" t="str">
        <f t="shared" si="191"/>
        <v/>
      </c>
      <c r="M602" s="351"/>
      <c r="N602" s="318" t="str">
        <f t="shared" si="181"/>
        <v/>
      </c>
      <c r="O602" s="318" t="str">
        <f t="shared" si="182"/>
        <v/>
      </c>
      <c r="S602" s="314" t="str">
        <f t="shared" si="186"/>
        <v/>
      </c>
      <c r="T602" s="315" t="str">
        <f t="shared" si="192"/>
        <v/>
      </c>
      <c r="U602" s="316" t="str">
        <f t="shared" si="193"/>
        <v/>
      </c>
      <c r="V602" s="316" t="str">
        <f t="shared" si="194"/>
        <v/>
      </c>
      <c r="W602" s="317" t="str">
        <f t="shared" si="190"/>
        <v/>
      </c>
      <c r="Z602" s="320"/>
      <c r="AA602" s="321"/>
      <c r="AC602" s="322" t="str">
        <f t="shared" si="187"/>
        <v/>
      </c>
      <c r="AD602" s="322" t="str">
        <f t="shared" si="188"/>
        <v/>
      </c>
      <c r="AM602" s="321"/>
    </row>
    <row r="603" spans="1:39" x14ac:dyDescent="0.25">
      <c r="A603" t="str">
        <f t="shared" si="183"/>
        <v/>
      </c>
      <c r="B603" t="str">
        <f t="shared" si="184"/>
        <v/>
      </c>
      <c r="C603" s="323" t="str">
        <f t="shared" si="189"/>
        <v/>
      </c>
      <c r="D603" s="323" t="str">
        <f t="shared" si="178"/>
        <v/>
      </c>
      <c r="E603" s="323"/>
      <c r="F603" s="312" t="str">
        <f t="shared" si="185"/>
        <v/>
      </c>
      <c r="G603" s="313" t="str">
        <f t="shared" si="179"/>
        <v/>
      </c>
      <c r="H603" s="314" t="str">
        <f t="shared" si="180"/>
        <v/>
      </c>
      <c r="I603" s="315" t="str">
        <f t="shared" si="191"/>
        <v/>
      </c>
      <c r="J603" s="316" t="str">
        <f t="shared" si="191"/>
        <v/>
      </c>
      <c r="K603" s="316" t="str">
        <f t="shared" si="191"/>
        <v/>
      </c>
      <c r="L603" s="317" t="str">
        <f t="shared" si="191"/>
        <v/>
      </c>
      <c r="M603" s="351"/>
      <c r="N603" s="318" t="str">
        <f t="shared" si="181"/>
        <v/>
      </c>
      <c r="O603" s="318" t="str">
        <f t="shared" si="182"/>
        <v/>
      </c>
      <c r="S603" s="314" t="str">
        <f t="shared" si="186"/>
        <v/>
      </c>
      <c r="T603" s="315" t="str">
        <f t="shared" si="192"/>
        <v/>
      </c>
      <c r="U603" s="316" t="str">
        <f t="shared" si="193"/>
        <v/>
      </c>
      <c r="V603" s="316" t="str">
        <f t="shared" si="194"/>
        <v/>
      </c>
      <c r="W603" s="317" t="str">
        <f t="shared" si="190"/>
        <v/>
      </c>
      <c r="Z603" s="320"/>
      <c r="AA603" s="321"/>
      <c r="AC603" s="322" t="str">
        <f t="shared" si="187"/>
        <v/>
      </c>
      <c r="AD603" s="322" t="str">
        <f t="shared" si="188"/>
        <v/>
      </c>
      <c r="AM603" s="321"/>
    </row>
    <row r="604" spans="1:39" x14ac:dyDescent="0.25">
      <c r="A604" t="str">
        <f t="shared" si="183"/>
        <v/>
      </c>
      <c r="B604" t="str">
        <f t="shared" si="184"/>
        <v/>
      </c>
      <c r="C604" s="323" t="str">
        <f t="shared" si="189"/>
        <v/>
      </c>
      <c r="D604" s="323" t="str">
        <f t="shared" si="178"/>
        <v/>
      </c>
      <c r="E604" s="323"/>
      <c r="F604" s="312" t="str">
        <f t="shared" si="185"/>
        <v/>
      </c>
      <c r="G604" s="313" t="str">
        <f t="shared" si="179"/>
        <v/>
      </c>
      <c r="H604" s="314" t="str">
        <f t="shared" si="180"/>
        <v/>
      </c>
      <c r="I604" s="315" t="str">
        <f t="shared" si="191"/>
        <v/>
      </c>
      <c r="J604" s="316" t="str">
        <f t="shared" si="191"/>
        <v/>
      </c>
      <c r="K604" s="316" t="str">
        <f t="shared" si="191"/>
        <v/>
      </c>
      <c r="L604" s="317" t="str">
        <f t="shared" si="191"/>
        <v/>
      </c>
      <c r="M604" s="351"/>
      <c r="N604" s="318" t="str">
        <f t="shared" si="181"/>
        <v/>
      </c>
      <c r="O604" s="318" t="str">
        <f t="shared" si="182"/>
        <v/>
      </c>
      <c r="S604" s="314" t="str">
        <f t="shared" si="186"/>
        <v/>
      </c>
      <c r="T604" s="315" t="str">
        <f t="shared" si="192"/>
        <v/>
      </c>
      <c r="U604" s="316" t="str">
        <f t="shared" si="193"/>
        <v/>
      </c>
      <c r="V604" s="316" t="str">
        <f t="shared" si="194"/>
        <v/>
      </c>
      <c r="W604" s="317" t="str">
        <f t="shared" si="190"/>
        <v/>
      </c>
      <c r="Z604" s="320"/>
      <c r="AA604" s="321"/>
      <c r="AC604" s="322" t="str">
        <f t="shared" si="187"/>
        <v/>
      </c>
      <c r="AD604" s="322" t="str">
        <f t="shared" si="188"/>
        <v/>
      </c>
      <c r="AM604" s="321"/>
    </row>
    <row r="605" spans="1:39" x14ac:dyDescent="0.25">
      <c r="A605" t="str">
        <f t="shared" si="183"/>
        <v/>
      </c>
      <c r="B605" t="str">
        <f t="shared" si="184"/>
        <v/>
      </c>
      <c r="C605" s="323" t="str">
        <f t="shared" si="189"/>
        <v/>
      </c>
      <c r="D605" s="323" t="str">
        <f t="shared" si="178"/>
        <v/>
      </c>
      <c r="E605" s="323"/>
      <c r="F605" s="312" t="str">
        <f t="shared" si="185"/>
        <v/>
      </c>
      <c r="G605" s="313" t="str">
        <f t="shared" si="179"/>
        <v/>
      </c>
      <c r="H605" s="314" t="str">
        <f t="shared" si="180"/>
        <v/>
      </c>
      <c r="I605" s="315" t="str">
        <f t="shared" si="191"/>
        <v/>
      </c>
      <c r="J605" s="316" t="str">
        <f t="shared" si="191"/>
        <v/>
      </c>
      <c r="K605" s="316" t="str">
        <f t="shared" si="191"/>
        <v/>
      </c>
      <c r="L605" s="317" t="str">
        <f t="shared" si="191"/>
        <v/>
      </c>
      <c r="M605" s="351"/>
      <c r="N605" s="318" t="str">
        <f t="shared" si="181"/>
        <v/>
      </c>
      <c r="O605" s="318" t="str">
        <f t="shared" si="182"/>
        <v/>
      </c>
      <c r="S605" s="314" t="str">
        <f t="shared" si="186"/>
        <v/>
      </c>
      <c r="T605" s="315" t="str">
        <f t="shared" si="192"/>
        <v/>
      </c>
      <c r="U605" s="316" t="str">
        <f t="shared" si="193"/>
        <v/>
      </c>
      <c r="V605" s="316" t="str">
        <f t="shared" si="194"/>
        <v/>
      </c>
      <c r="W605" s="317" t="str">
        <f t="shared" si="190"/>
        <v/>
      </c>
      <c r="Z605" s="320"/>
      <c r="AA605" s="321"/>
      <c r="AC605" s="322" t="str">
        <f t="shared" si="187"/>
        <v/>
      </c>
      <c r="AD605" s="322" t="str">
        <f t="shared" si="188"/>
        <v/>
      </c>
      <c r="AM605" s="321"/>
    </row>
    <row r="606" spans="1:39" x14ac:dyDescent="0.25">
      <c r="A606" t="str">
        <f t="shared" si="183"/>
        <v/>
      </c>
      <c r="B606" t="str">
        <f t="shared" si="184"/>
        <v/>
      </c>
      <c r="C606" s="323" t="str">
        <f t="shared" si="189"/>
        <v/>
      </c>
      <c r="D606" s="323" t="str">
        <f t="shared" si="178"/>
        <v/>
      </c>
      <c r="E606" s="323"/>
      <c r="F606" s="312" t="str">
        <f t="shared" si="185"/>
        <v/>
      </c>
      <c r="G606" s="313" t="str">
        <f t="shared" si="179"/>
        <v/>
      </c>
      <c r="H606" s="314" t="str">
        <f t="shared" si="180"/>
        <v/>
      </c>
      <c r="I606" s="315" t="str">
        <f t="shared" si="191"/>
        <v/>
      </c>
      <c r="J606" s="316" t="str">
        <f t="shared" si="191"/>
        <v/>
      </c>
      <c r="K606" s="316" t="str">
        <f t="shared" si="191"/>
        <v/>
      </c>
      <c r="L606" s="317" t="str">
        <f t="shared" si="191"/>
        <v/>
      </c>
      <c r="M606" s="351"/>
      <c r="N606" s="318" t="str">
        <f t="shared" si="181"/>
        <v/>
      </c>
      <c r="O606" s="318" t="str">
        <f t="shared" si="182"/>
        <v/>
      </c>
      <c r="S606" s="314" t="str">
        <f t="shared" si="186"/>
        <v/>
      </c>
      <c r="T606" s="315" t="str">
        <f t="shared" si="192"/>
        <v/>
      </c>
      <c r="U606" s="316" t="str">
        <f t="shared" si="193"/>
        <v/>
      </c>
      <c r="V606" s="316" t="str">
        <f t="shared" si="194"/>
        <v/>
      </c>
      <c r="W606" s="317" t="str">
        <f t="shared" si="190"/>
        <v/>
      </c>
      <c r="Z606" s="320"/>
      <c r="AA606" s="321"/>
      <c r="AC606" s="322" t="str">
        <f t="shared" si="187"/>
        <v/>
      </c>
      <c r="AD606" s="322" t="str">
        <f t="shared" si="188"/>
        <v/>
      </c>
      <c r="AM606" s="321"/>
    </row>
    <row r="607" spans="1:39" x14ac:dyDescent="0.25">
      <c r="A607" t="str">
        <f t="shared" si="183"/>
        <v/>
      </c>
      <c r="B607" t="str">
        <f t="shared" si="184"/>
        <v/>
      </c>
      <c r="C607" s="323" t="str">
        <f t="shared" si="189"/>
        <v/>
      </c>
      <c r="D607" s="323" t="str">
        <f t="shared" si="178"/>
        <v/>
      </c>
      <c r="E607" s="323"/>
      <c r="F607" s="312" t="str">
        <f t="shared" si="185"/>
        <v/>
      </c>
      <c r="G607" s="313" t="str">
        <f t="shared" si="179"/>
        <v/>
      </c>
      <c r="H607" s="314" t="str">
        <f t="shared" si="180"/>
        <v/>
      </c>
      <c r="I607" s="315" t="str">
        <f t="shared" si="191"/>
        <v/>
      </c>
      <c r="J607" s="316" t="str">
        <f t="shared" si="191"/>
        <v/>
      </c>
      <c r="K607" s="316" t="str">
        <f t="shared" si="191"/>
        <v/>
      </c>
      <c r="L607" s="317" t="str">
        <f t="shared" si="191"/>
        <v/>
      </c>
      <c r="M607" s="351"/>
      <c r="N607" s="318" t="str">
        <f t="shared" si="181"/>
        <v/>
      </c>
      <c r="O607" s="318" t="str">
        <f t="shared" si="182"/>
        <v/>
      </c>
      <c r="S607" s="314" t="str">
        <f t="shared" si="186"/>
        <v/>
      </c>
      <c r="T607" s="315" t="str">
        <f t="shared" si="192"/>
        <v/>
      </c>
      <c r="U607" s="316" t="str">
        <f t="shared" si="193"/>
        <v/>
      </c>
      <c r="V607" s="316" t="str">
        <f t="shared" si="194"/>
        <v/>
      </c>
      <c r="W607" s="317" t="str">
        <f t="shared" si="190"/>
        <v/>
      </c>
      <c r="Z607" s="320"/>
      <c r="AA607" s="321"/>
      <c r="AC607" s="322" t="str">
        <f t="shared" si="187"/>
        <v/>
      </c>
      <c r="AD607" s="322" t="str">
        <f t="shared" si="188"/>
        <v/>
      </c>
      <c r="AM607" s="321"/>
    </row>
    <row r="608" spans="1:39" x14ac:dyDescent="0.25">
      <c r="A608" t="str">
        <f t="shared" si="183"/>
        <v/>
      </c>
      <c r="B608" t="str">
        <f t="shared" si="184"/>
        <v/>
      </c>
      <c r="C608" s="323" t="str">
        <f t="shared" si="189"/>
        <v/>
      </c>
      <c r="D608" s="323" t="str">
        <f t="shared" si="178"/>
        <v/>
      </c>
      <c r="E608" s="323"/>
      <c r="F608" s="312" t="str">
        <f t="shared" si="185"/>
        <v/>
      </c>
      <c r="G608" s="313" t="str">
        <f t="shared" si="179"/>
        <v/>
      </c>
      <c r="H608" s="314" t="str">
        <f t="shared" si="180"/>
        <v/>
      </c>
      <c r="I608" s="315" t="str">
        <f t="shared" si="191"/>
        <v/>
      </c>
      <c r="J608" s="316" t="str">
        <f t="shared" si="191"/>
        <v/>
      </c>
      <c r="K608" s="316" t="str">
        <f t="shared" si="191"/>
        <v/>
      </c>
      <c r="L608" s="317" t="str">
        <f t="shared" si="191"/>
        <v/>
      </c>
      <c r="M608" s="351"/>
      <c r="N608" s="318" t="str">
        <f t="shared" si="181"/>
        <v/>
      </c>
      <c r="O608" s="318" t="str">
        <f t="shared" si="182"/>
        <v/>
      </c>
      <c r="S608" s="314" t="str">
        <f t="shared" si="186"/>
        <v/>
      </c>
      <c r="T608" s="315" t="str">
        <f t="shared" si="192"/>
        <v/>
      </c>
      <c r="U608" s="316" t="str">
        <f t="shared" si="193"/>
        <v/>
      </c>
      <c r="V608" s="316" t="str">
        <f t="shared" si="194"/>
        <v/>
      </c>
      <c r="W608" s="317" t="str">
        <f t="shared" si="190"/>
        <v/>
      </c>
      <c r="Z608" s="320"/>
      <c r="AA608" s="321"/>
      <c r="AC608" s="322" t="str">
        <f t="shared" si="187"/>
        <v/>
      </c>
      <c r="AD608" s="322" t="str">
        <f t="shared" si="188"/>
        <v/>
      </c>
      <c r="AM608" s="321"/>
    </row>
    <row r="609" spans="1:39" x14ac:dyDescent="0.25">
      <c r="A609" t="str">
        <f t="shared" si="183"/>
        <v/>
      </c>
      <c r="B609" t="str">
        <f t="shared" si="184"/>
        <v/>
      </c>
      <c r="C609" s="323" t="str">
        <f t="shared" si="189"/>
        <v/>
      </c>
      <c r="D609" s="323" t="str">
        <f t="shared" si="178"/>
        <v/>
      </c>
      <c r="E609" s="323"/>
      <c r="F609" s="312" t="str">
        <f t="shared" si="185"/>
        <v/>
      </c>
      <c r="G609" s="313" t="str">
        <f t="shared" si="179"/>
        <v/>
      </c>
      <c r="H609" s="314" t="str">
        <f t="shared" si="180"/>
        <v/>
      </c>
      <c r="I609" s="315" t="str">
        <f t="shared" si="191"/>
        <v/>
      </c>
      <c r="J609" s="316" t="str">
        <f t="shared" si="191"/>
        <v/>
      </c>
      <c r="K609" s="316" t="str">
        <f t="shared" si="191"/>
        <v/>
      </c>
      <c r="L609" s="317" t="str">
        <f t="shared" si="191"/>
        <v/>
      </c>
      <c r="M609" s="351"/>
      <c r="N609" s="318" t="str">
        <f t="shared" si="181"/>
        <v/>
      </c>
      <c r="O609" s="318" t="str">
        <f t="shared" si="182"/>
        <v/>
      </c>
      <c r="S609" s="314" t="str">
        <f t="shared" si="186"/>
        <v/>
      </c>
      <c r="T609" s="315" t="str">
        <f t="shared" si="192"/>
        <v/>
      </c>
      <c r="U609" s="316" t="str">
        <f t="shared" si="193"/>
        <v/>
      </c>
      <c r="V609" s="316" t="str">
        <f t="shared" si="194"/>
        <v/>
      </c>
      <c r="W609" s="317" t="str">
        <f t="shared" si="190"/>
        <v/>
      </c>
      <c r="Z609" s="320"/>
      <c r="AA609" s="321"/>
      <c r="AC609" s="322" t="str">
        <f t="shared" si="187"/>
        <v/>
      </c>
      <c r="AD609" s="322" t="str">
        <f t="shared" si="188"/>
        <v/>
      </c>
      <c r="AM609" s="321"/>
    </row>
    <row r="610" spans="1:39" x14ac:dyDescent="0.25">
      <c r="A610" t="str">
        <f t="shared" si="183"/>
        <v/>
      </c>
      <c r="B610" t="str">
        <f t="shared" si="184"/>
        <v/>
      </c>
      <c r="C610" s="323" t="str">
        <f t="shared" si="189"/>
        <v/>
      </c>
      <c r="D610" s="323" t="str">
        <f t="shared" si="178"/>
        <v/>
      </c>
      <c r="E610" s="323"/>
      <c r="F610" s="312" t="str">
        <f t="shared" si="185"/>
        <v/>
      </c>
      <c r="G610" s="313" t="str">
        <f t="shared" si="179"/>
        <v/>
      </c>
      <c r="H610" s="314" t="str">
        <f t="shared" si="180"/>
        <v/>
      </c>
      <c r="I610" s="315" t="str">
        <f t="shared" si="191"/>
        <v/>
      </c>
      <c r="J610" s="316" t="str">
        <f t="shared" si="191"/>
        <v/>
      </c>
      <c r="K610" s="316" t="str">
        <f t="shared" si="191"/>
        <v/>
      </c>
      <c r="L610" s="317" t="str">
        <f t="shared" si="191"/>
        <v/>
      </c>
      <c r="M610" s="351"/>
      <c r="N610" s="318" t="str">
        <f t="shared" si="181"/>
        <v/>
      </c>
      <c r="O610" s="318" t="str">
        <f t="shared" si="182"/>
        <v/>
      </c>
      <c r="S610" s="314" t="str">
        <f t="shared" si="186"/>
        <v/>
      </c>
      <c r="T610" s="315" t="str">
        <f t="shared" si="192"/>
        <v/>
      </c>
      <c r="U610" s="316" t="str">
        <f t="shared" si="193"/>
        <v/>
      </c>
      <c r="V610" s="316" t="str">
        <f t="shared" si="194"/>
        <v/>
      </c>
      <c r="W610" s="317" t="str">
        <f t="shared" si="190"/>
        <v/>
      </c>
      <c r="Z610" s="320"/>
      <c r="AA610" s="321"/>
      <c r="AC610" s="322" t="str">
        <f t="shared" si="187"/>
        <v/>
      </c>
      <c r="AD610" s="322" t="str">
        <f t="shared" si="188"/>
        <v/>
      </c>
      <c r="AM610" s="321"/>
    </row>
    <row r="611" spans="1:39" x14ac:dyDescent="0.25">
      <c r="A611" t="str">
        <f t="shared" si="183"/>
        <v/>
      </c>
      <c r="B611" t="str">
        <f t="shared" si="184"/>
        <v/>
      </c>
      <c r="C611" s="323" t="str">
        <f t="shared" si="189"/>
        <v/>
      </c>
      <c r="D611" s="323" t="str">
        <f t="shared" si="178"/>
        <v/>
      </c>
      <c r="E611" s="323"/>
      <c r="F611" s="312" t="str">
        <f t="shared" si="185"/>
        <v/>
      </c>
      <c r="G611" s="313" t="str">
        <f t="shared" si="179"/>
        <v/>
      </c>
      <c r="H611" s="314" t="str">
        <f t="shared" si="180"/>
        <v/>
      </c>
      <c r="I611" s="315" t="str">
        <f t="shared" si="191"/>
        <v/>
      </c>
      <c r="J611" s="316" t="str">
        <f t="shared" si="191"/>
        <v/>
      </c>
      <c r="K611" s="316" t="str">
        <f t="shared" si="191"/>
        <v/>
      </c>
      <c r="L611" s="317" t="str">
        <f t="shared" si="191"/>
        <v/>
      </c>
      <c r="M611" s="351"/>
      <c r="N611" s="318" t="str">
        <f t="shared" si="181"/>
        <v/>
      </c>
      <c r="O611" s="318" t="str">
        <f t="shared" si="182"/>
        <v/>
      </c>
      <c r="S611" s="314" t="str">
        <f t="shared" si="186"/>
        <v/>
      </c>
      <c r="T611" s="315" t="str">
        <f t="shared" si="192"/>
        <v/>
      </c>
      <c r="U611" s="316" t="str">
        <f t="shared" si="193"/>
        <v/>
      </c>
      <c r="V611" s="316" t="str">
        <f t="shared" si="194"/>
        <v/>
      </c>
      <c r="W611" s="317" t="str">
        <f t="shared" si="190"/>
        <v/>
      </c>
      <c r="Z611" s="320"/>
      <c r="AA611" s="321"/>
      <c r="AC611" s="322" t="str">
        <f t="shared" si="187"/>
        <v/>
      </c>
      <c r="AD611" s="322" t="str">
        <f t="shared" si="188"/>
        <v/>
      </c>
      <c r="AM611" s="321"/>
    </row>
    <row r="612" spans="1:39" x14ac:dyDescent="0.25">
      <c r="A612" t="str">
        <f t="shared" si="183"/>
        <v/>
      </c>
      <c r="B612" t="str">
        <f t="shared" si="184"/>
        <v/>
      </c>
      <c r="C612" s="323" t="str">
        <f t="shared" si="189"/>
        <v/>
      </c>
      <c r="D612" s="323" t="str">
        <f t="shared" si="178"/>
        <v/>
      </c>
      <c r="E612" s="323"/>
      <c r="F612" s="312" t="str">
        <f t="shared" si="185"/>
        <v/>
      </c>
      <c r="G612" s="313" t="str">
        <f t="shared" si="179"/>
        <v/>
      </c>
      <c r="H612" s="314" t="str">
        <f t="shared" si="180"/>
        <v/>
      </c>
      <c r="I612" s="315" t="str">
        <f t="shared" si="191"/>
        <v/>
      </c>
      <c r="J612" s="316" t="str">
        <f t="shared" si="191"/>
        <v/>
      </c>
      <c r="K612" s="316" t="str">
        <f t="shared" si="191"/>
        <v/>
      </c>
      <c r="L612" s="317" t="str">
        <f t="shared" si="191"/>
        <v/>
      </c>
      <c r="M612" s="351"/>
      <c r="N612" s="318" t="str">
        <f t="shared" si="181"/>
        <v/>
      </c>
      <c r="O612" s="318" t="str">
        <f t="shared" si="182"/>
        <v/>
      </c>
      <c r="S612" s="314" t="str">
        <f t="shared" si="186"/>
        <v/>
      </c>
      <c r="T612" s="315" t="str">
        <f t="shared" si="192"/>
        <v/>
      </c>
      <c r="U612" s="316" t="str">
        <f t="shared" si="193"/>
        <v/>
      </c>
      <c r="V612" s="316" t="str">
        <f t="shared" si="194"/>
        <v/>
      </c>
      <c r="W612" s="317" t="str">
        <f t="shared" si="190"/>
        <v/>
      </c>
      <c r="Z612" s="320"/>
      <c r="AA612" s="321"/>
      <c r="AC612" s="322" t="str">
        <f t="shared" si="187"/>
        <v/>
      </c>
      <c r="AD612" s="322" t="str">
        <f t="shared" si="188"/>
        <v/>
      </c>
      <c r="AM612" s="321"/>
    </row>
    <row r="613" spans="1:39" x14ac:dyDescent="0.25">
      <c r="A613" t="str">
        <f t="shared" si="183"/>
        <v/>
      </c>
      <c r="B613" t="str">
        <f t="shared" si="184"/>
        <v/>
      </c>
      <c r="C613" s="323" t="str">
        <f t="shared" si="189"/>
        <v/>
      </c>
      <c r="D613" s="323" t="str">
        <f t="shared" si="178"/>
        <v/>
      </c>
      <c r="E613" s="323"/>
      <c r="F613" s="312" t="str">
        <f t="shared" si="185"/>
        <v/>
      </c>
      <c r="G613" s="313" t="str">
        <f t="shared" si="179"/>
        <v/>
      </c>
      <c r="H613" s="314" t="str">
        <f t="shared" si="180"/>
        <v/>
      </c>
      <c r="I613" s="315" t="str">
        <f t="shared" si="191"/>
        <v/>
      </c>
      <c r="J613" s="316" t="str">
        <f t="shared" si="191"/>
        <v/>
      </c>
      <c r="K613" s="316" t="str">
        <f t="shared" si="191"/>
        <v/>
      </c>
      <c r="L613" s="317" t="str">
        <f t="shared" si="191"/>
        <v/>
      </c>
      <c r="M613" s="351"/>
      <c r="N613" s="318" t="str">
        <f t="shared" si="181"/>
        <v/>
      </c>
      <c r="O613" s="318" t="str">
        <f t="shared" si="182"/>
        <v/>
      </c>
      <c r="S613" s="314" t="str">
        <f t="shared" si="186"/>
        <v/>
      </c>
      <c r="T613" s="315" t="str">
        <f t="shared" si="192"/>
        <v/>
      </c>
      <c r="U613" s="316" t="str">
        <f t="shared" si="193"/>
        <v/>
      </c>
      <c r="V613" s="316" t="str">
        <f t="shared" si="194"/>
        <v/>
      </c>
      <c r="W613" s="317" t="str">
        <f t="shared" si="190"/>
        <v/>
      </c>
      <c r="Z613" s="320"/>
      <c r="AA613" s="321"/>
      <c r="AC613" s="322" t="str">
        <f t="shared" si="187"/>
        <v/>
      </c>
      <c r="AD613" s="322" t="str">
        <f t="shared" si="188"/>
        <v/>
      </c>
      <c r="AM613" s="321"/>
    </row>
    <row r="614" spans="1:39" x14ac:dyDescent="0.25">
      <c r="A614" t="str">
        <f t="shared" si="183"/>
        <v/>
      </c>
      <c r="B614" t="str">
        <f t="shared" si="184"/>
        <v/>
      </c>
      <c r="C614" s="323" t="str">
        <f t="shared" si="189"/>
        <v/>
      </c>
      <c r="D614" s="323" t="str">
        <f t="shared" si="178"/>
        <v/>
      </c>
      <c r="E614" s="323"/>
      <c r="F614" s="312" t="str">
        <f t="shared" si="185"/>
        <v/>
      </c>
      <c r="G614" s="313" t="str">
        <f t="shared" si="179"/>
        <v/>
      </c>
      <c r="H614" s="314" t="str">
        <f t="shared" si="180"/>
        <v/>
      </c>
      <c r="I614" s="315" t="str">
        <f t="shared" si="191"/>
        <v/>
      </c>
      <c r="J614" s="316" t="str">
        <f t="shared" si="191"/>
        <v/>
      </c>
      <c r="K614" s="316" t="str">
        <f t="shared" si="191"/>
        <v/>
      </c>
      <c r="L614" s="317" t="str">
        <f t="shared" si="191"/>
        <v/>
      </c>
      <c r="M614" s="351"/>
      <c r="N614" s="318" t="str">
        <f t="shared" si="181"/>
        <v/>
      </c>
      <c r="O614" s="318" t="str">
        <f t="shared" si="182"/>
        <v/>
      </c>
      <c r="S614" s="314" t="str">
        <f t="shared" si="186"/>
        <v/>
      </c>
      <c r="T614" s="315" t="str">
        <f t="shared" si="192"/>
        <v/>
      </c>
      <c r="U614" s="316" t="str">
        <f t="shared" si="193"/>
        <v/>
      </c>
      <c r="V614" s="316" t="str">
        <f t="shared" si="194"/>
        <v/>
      </c>
      <c r="W614" s="317" t="str">
        <f t="shared" si="190"/>
        <v/>
      </c>
      <c r="Z614" s="320"/>
      <c r="AA614" s="321"/>
      <c r="AC614" s="322" t="str">
        <f t="shared" si="187"/>
        <v/>
      </c>
      <c r="AD614" s="322" t="str">
        <f t="shared" si="188"/>
        <v/>
      </c>
      <c r="AM614" s="321"/>
    </row>
    <row r="615" spans="1:39" x14ac:dyDescent="0.25">
      <c r="A615" t="str">
        <f t="shared" si="183"/>
        <v/>
      </c>
      <c r="B615" t="str">
        <f t="shared" si="184"/>
        <v/>
      </c>
      <c r="C615" s="323" t="str">
        <f t="shared" si="189"/>
        <v/>
      </c>
      <c r="D615" s="323" t="str">
        <f t="shared" si="178"/>
        <v/>
      </c>
      <c r="E615" s="323"/>
      <c r="F615" s="312" t="str">
        <f t="shared" si="185"/>
        <v/>
      </c>
      <c r="G615" s="313" t="str">
        <f t="shared" si="179"/>
        <v/>
      </c>
      <c r="H615" s="314" t="str">
        <f t="shared" si="180"/>
        <v/>
      </c>
      <c r="I615" s="315" t="str">
        <f t="shared" si="191"/>
        <v/>
      </c>
      <c r="J615" s="316" t="str">
        <f t="shared" si="191"/>
        <v/>
      </c>
      <c r="K615" s="316" t="str">
        <f t="shared" si="191"/>
        <v/>
      </c>
      <c r="L615" s="317" t="str">
        <f t="shared" si="191"/>
        <v/>
      </c>
      <c r="M615" s="351"/>
      <c r="N615" s="318" t="str">
        <f t="shared" si="181"/>
        <v/>
      </c>
      <c r="O615" s="318" t="str">
        <f t="shared" si="182"/>
        <v/>
      </c>
      <c r="S615" s="314" t="str">
        <f t="shared" si="186"/>
        <v/>
      </c>
      <c r="T615" s="315" t="str">
        <f t="shared" si="192"/>
        <v/>
      </c>
      <c r="U615" s="316" t="str">
        <f t="shared" si="193"/>
        <v/>
      </c>
      <c r="V615" s="316" t="str">
        <f t="shared" si="194"/>
        <v/>
      </c>
      <c r="W615" s="317" t="str">
        <f t="shared" si="190"/>
        <v/>
      </c>
      <c r="Z615" s="320"/>
      <c r="AA615" s="321"/>
      <c r="AC615" s="322" t="str">
        <f t="shared" si="187"/>
        <v/>
      </c>
      <c r="AD615" s="322" t="str">
        <f t="shared" si="188"/>
        <v/>
      </c>
      <c r="AM615" s="321"/>
    </row>
    <row r="616" spans="1:39" x14ac:dyDescent="0.25">
      <c r="A616" t="str">
        <f t="shared" si="183"/>
        <v/>
      </c>
      <c r="B616" t="str">
        <f t="shared" si="184"/>
        <v/>
      </c>
      <c r="C616" s="323" t="str">
        <f t="shared" si="189"/>
        <v/>
      </c>
      <c r="D616" s="323" t="str">
        <f t="shared" si="178"/>
        <v/>
      </c>
      <c r="E616" s="323"/>
      <c r="F616" s="312" t="str">
        <f t="shared" si="185"/>
        <v/>
      </c>
      <c r="G616" s="313" t="str">
        <f t="shared" si="179"/>
        <v/>
      </c>
      <c r="H616" s="314" t="str">
        <f t="shared" si="180"/>
        <v/>
      </c>
      <c r="I616" s="315" t="str">
        <f t="shared" si="191"/>
        <v/>
      </c>
      <c r="J616" s="316" t="str">
        <f t="shared" si="191"/>
        <v/>
      </c>
      <c r="K616" s="316" t="str">
        <f t="shared" si="191"/>
        <v/>
      </c>
      <c r="L616" s="317" t="str">
        <f t="shared" si="191"/>
        <v/>
      </c>
      <c r="M616" s="351"/>
      <c r="N616" s="318" t="str">
        <f t="shared" si="181"/>
        <v/>
      </c>
      <c r="O616" s="318" t="str">
        <f t="shared" si="182"/>
        <v/>
      </c>
      <c r="S616" s="314" t="str">
        <f t="shared" si="186"/>
        <v/>
      </c>
      <c r="T616" s="315" t="str">
        <f t="shared" si="192"/>
        <v/>
      </c>
      <c r="U616" s="316" t="str">
        <f t="shared" si="193"/>
        <v/>
      </c>
      <c r="V616" s="316" t="str">
        <f t="shared" si="194"/>
        <v/>
      </c>
      <c r="W616" s="317" t="str">
        <f t="shared" si="190"/>
        <v/>
      </c>
      <c r="Z616" s="320"/>
      <c r="AA616" s="321"/>
      <c r="AC616" s="322" t="str">
        <f t="shared" si="187"/>
        <v/>
      </c>
      <c r="AD616" s="322" t="str">
        <f t="shared" si="188"/>
        <v/>
      </c>
      <c r="AM616" s="321"/>
    </row>
    <row r="617" spans="1:39" x14ac:dyDescent="0.25">
      <c r="A617" t="str">
        <f t="shared" si="183"/>
        <v/>
      </c>
      <c r="B617" t="str">
        <f t="shared" si="184"/>
        <v/>
      </c>
      <c r="C617" s="323" t="str">
        <f t="shared" si="189"/>
        <v/>
      </c>
      <c r="D617" s="323" t="str">
        <f t="shared" si="178"/>
        <v/>
      </c>
      <c r="E617" s="323"/>
      <c r="F617" s="312" t="str">
        <f t="shared" si="185"/>
        <v/>
      </c>
      <c r="G617" s="313" t="str">
        <f t="shared" si="179"/>
        <v/>
      </c>
      <c r="H617" s="314" t="str">
        <f t="shared" si="180"/>
        <v/>
      </c>
      <c r="I617" s="315" t="str">
        <f t="shared" si="191"/>
        <v/>
      </c>
      <c r="J617" s="316" t="str">
        <f t="shared" si="191"/>
        <v/>
      </c>
      <c r="K617" s="316" t="str">
        <f t="shared" si="191"/>
        <v/>
      </c>
      <c r="L617" s="317" t="str">
        <f t="shared" si="191"/>
        <v/>
      </c>
      <c r="M617" s="351"/>
      <c r="N617" s="318" t="str">
        <f t="shared" si="181"/>
        <v/>
      </c>
      <c r="O617" s="318" t="str">
        <f t="shared" si="182"/>
        <v/>
      </c>
      <c r="S617" s="314" t="str">
        <f t="shared" si="186"/>
        <v/>
      </c>
      <c r="T617" s="315" t="str">
        <f t="shared" si="192"/>
        <v/>
      </c>
      <c r="U617" s="316" t="str">
        <f t="shared" si="193"/>
        <v/>
      </c>
      <c r="V617" s="316" t="str">
        <f t="shared" si="194"/>
        <v/>
      </c>
      <c r="W617" s="317" t="str">
        <f t="shared" si="190"/>
        <v/>
      </c>
      <c r="Z617" s="320"/>
      <c r="AA617" s="321"/>
      <c r="AC617" s="322" t="str">
        <f t="shared" si="187"/>
        <v/>
      </c>
      <c r="AD617" s="322" t="str">
        <f t="shared" si="188"/>
        <v/>
      </c>
      <c r="AM617" s="321"/>
    </row>
    <row r="618" spans="1:39" x14ac:dyDescent="0.25">
      <c r="A618" t="str">
        <f t="shared" si="183"/>
        <v/>
      </c>
      <c r="B618" t="str">
        <f t="shared" si="184"/>
        <v/>
      </c>
      <c r="C618" s="323" t="str">
        <f t="shared" si="189"/>
        <v/>
      </c>
      <c r="D618" s="323" t="str">
        <f t="shared" si="178"/>
        <v/>
      </c>
      <c r="E618" s="323"/>
      <c r="F618" s="312" t="str">
        <f t="shared" si="185"/>
        <v/>
      </c>
      <c r="G618" s="313" t="str">
        <f t="shared" si="179"/>
        <v/>
      </c>
      <c r="H618" s="314" t="str">
        <f t="shared" si="180"/>
        <v/>
      </c>
      <c r="I618" s="315" t="str">
        <f t="shared" si="191"/>
        <v/>
      </c>
      <c r="J618" s="316" t="str">
        <f t="shared" si="191"/>
        <v/>
      </c>
      <c r="K618" s="316" t="str">
        <f t="shared" si="191"/>
        <v/>
      </c>
      <c r="L618" s="317" t="str">
        <f t="shared" si="191"/>
        <v/>
      </c>
      <c r="M618" s="351"/>
      <c r="N618" s="318" t="str">
        <f t="shared" si="181"/>
        <v/>
      </c>
      <c r="O618" s="318" t="str">
        <f t="shared" si="182"/>
        <v/>
      </c>
      <c r="S618" s="314" t="str">
        <f t="shared" si="186"/>
        <v/>
      </c>
      <c r="T618" s="315" t="str">
        <f t="shared" si="192"/>
        <v/>
      </c>
      <c r="U618" s="316" t="str">
        <f t="shared" si="193"/>
        <v/>
      </c>
      <c r="V618" s="316" t="str">
        <f t="shared" si="194"/>
        <v/>
      </c>
      <c r="W618" s="317" t="str">
        <f t="shared" si="190"/>
        <v/>
      </c>
      <c r="Z618" s="320"/>
      <c r="AA618" s="321"/>
      <c r="AC618" s="322" t="str">
        <f t="shared" si="187"/>
        <v/>
      </c>
      <c r="AD618" s="322" t="str">
        <f t="shared" si="188"/>
        <v/>
      </c>
      <c r="AM618" s="321"/>
    </row>
    <row r="619" spans="1:39" x14ac:dyDescent="0.25">
      <c r="A619" t="str">
        <f t="shared" si="183"/>
        <v/>
      </c>
      <c r="B619" t="str">
        <f t="shared" si="184"/>
        <v/>
      </c>
      <c r="C619" s="323" t="str">
        <f t="shared" si="189"/>
        <v/>
      </c>
      <c r="D619" s="323" t="str">
        <f t="shared" si="178"/>
        <v/>
      </c>
      <c r="E619" s="323"/>
      <c r="F619" s="312" t="str">
        <f t="shared" si="185"/>
        <v/>
      </c>
      <c r="G619" s="313" t="str">
        <f t="shared" si="179"/>
        <v/>
      </c>
      <c r="H619" s="314" t="str">
        <f t="shared" si="180"/>
        <v/>
      </c>
      <c r="I619" s="315" t="str">
        <f t="shared" si="191"/>
        <v/>
      </c>
      <c r="J619" s="316" t="str">
        <f t="shared" si="191"/>
        <v/>
      </c>
      <c r="K619" s="316" t="str">
        <f t="shared" si="191"/>
        <v/>
      </c>
      <c r="L619" s="317" t="str">
        <f t="shared" si="191"/>
        <v/>
      </c>
      <c r="M619" s="351"/>
      <c r="N619" s="318" t="str">
        <f t="shared" si="181"/>
        <v/>
      </c>
      <c r="O619" s="318" t="str">
        <f t="shared" si="182"/>
        <v/>
      </c>
      <c r="S619" s="314" t="str">
        <f t="shared" si="186"/>
        <v/>
      </c>
      <c r="T619" s="315" t="str">
        <f t="shared" si="192"/>
        <v/>
      </c>
      <c r="U619" s="316" t="str">
        <f t="shared" si="193"/>
        <v/>
      </c>
      <c r="V619" s="316" t="str">
        <f t="shared" si="194"/>
        <v/>
      </c>
      <c r="W619" s="317" t="str">
        <f t="shared" si="190"/>
        <v/>
      </c>
      <c r="Z619" s="320"/>
      <c r="AA619" s="321"/>
      <c r="AC619" s="322" t="str">
        <f t="shared" si="187"/>
        <v/>
      </c>
      <c r="AD619" s="322" t="str">
        <f t="shared" si="188"/>
        <v/>
      </c>
      <c r="AM619" s="321"/>
    </row>
    <row r="620" spans="1:39" x14ac:dyDescent="0.25">
      <c r="A620" t="str">
        <f t="shared" si="183"/>
        <v/>
      </c>
      <c r="B620" t="str">
        <f t="shared" si="184"/>
        <v/>
      </c>
      <c r="C620" s="323" t="str">
        <f t="shared" si="189"/>
        <v/>
      </c>
      <c r="D620" s="323" t="str">
        <f t="shared" si="178"/>
        <v/>
      </c>
      <c r="E620" s="323"/>
      <c r="F620" s="312" t="str">
        <f t="shared" si="185"/>
        <v/>
      </c>
      <c r="G620" s="313" t="str">
        <f t="shared" si="179"/>
        <v/>
      </c>
      <c r="H620" s="314" t="str">
        <f t="shared" si="180"/>
        <v/>
      </c>
      <c r="I620" s="315" t="str">
        <f t="shared" si="191"/>
        <v/>
      </c>
      <c r="J620" s="316" t="str">
        <f t="shared" si="191"/>
        <v/>
      </c>
      <c r="K620" s="316" t="str">
        <f t="shared" si="191"/>
        <v/>
      </c>
      <c r="L620" s="317" t="str">
        <f t="shared" si="191"/>
        <v/>
      </c>
      <c r="M620" s="351"/>
      <c r="N620" s="318" t="str">
        <f t="shared" si="181"/>
        <v/>
      </c>
      <c r="O620" s="318" t="str">
        <f t="shared" si="182"/>
        <v/>
      </c>
      <c r="S620" s="314" t="str">
        <f t="shared" si="186"/>
        <v/>
      </c>
      <c r="T620" s="315" t="str">
        <f t="shared" si="192"/>
        <v/>
      </c>
      <c r="U620" s="316" t="str">
        <f t="shared" si="193"/>
        <v/>
      </c>
      <c r="V620" s="316" t="str">
        <f t="shared" si="194"/>
        <v/>
      </c>
      <c r="W620" s="317" t="str">
        <f t="shared" si="190"/>
        <v/>
      </c>
      <c r="Z620" s="320"/>
      <c r="AA620" s="321"/>
      <c r="AC620" s="322" t="str">
        <f t="shared" si="187"/>
        <v/>
      </c>
      <c r="AD620" s="322" t="str">
        <f t="shared" si="188"/>
        <v/>
      </c>
      <c r="AM620" s="321"/>
    </row>
    <row r="621" spans="1:39" x14ac:dyDescent="0.25">
      <c r="A621" t="str">
        <f t="shared" si="183"/>
        <v/>
      </c>
      <c r="B621" t="str">
        <f t="shared" si="184"/>
        <v/>
      </c>
      <c r="C621" s="323" t="str">
        <f t="shared" si="189"/>
        <v/>
      </c>
      <c r="D621" s="323" t="str">
        <f t="shared" si="178"/>
        <v/>
      </c>
      <c r="E621" s="323"/>
      <c r="F621" s="312" t="str">
        <f t="shared" si="185"/>
        <v/>
      </c>
      <c r="G621" s="313" t="str">
        <f t="shared" si="179"/>
        <v/>
      </c>
      <c r="H621" s="314" t="str">
        <f t="shared" si="180"/>
        <v/>
      </c>
      <c r="I621" s="315" t="str">
        <f t="shared" si="191"/>
        <v/>
      </c>
      <c r="J621" s="316" t="str">
        <f t="shared" si="191"/>
        <v/>
      </c>
      <c r="K621" s="316" t="str">
        <f t="shared" si="191"/>
        <v/>
      </c>
      <c r="L621" s="317" t="str">
        <f t="shared" si="191"/>
        <v/>
      </c>
      <c r="M621" s="351"/>
      <c r="N621" s="318" t="str">
        <f t="shared" si="181"/>
        <v/>
      </c>
      <c r="O621" s="318" t="str">
        <f t="shared" si="182"/>
        <v/>
      </c>
      <c r="S621" s="314" t="str">
        <f t="shared" si="186"/>
        <v/>
      </c>
      <c r="T621" s="315" t="str">
        <f t="shared" si="192"/>
        <v/>
      </c>
      <c r="U621" s="316" t="str">
        <f t="shared" si="193"/>
        <v/>
      </c>
      <c r="V621" s="316" t="str">
        <f t="shared" si="194"/>
        <v/>
      </c>
      <c r="W621" s="317" t="str">
        <f t="shared" si="190"/>
        <v/>
      </c>
      <c r="Z621" s="320"/>
      <c r="AA621" s="321"/>
      <c r="AC621" s="322" t="str">
        <f t="shared" si="187"/>
        <v/>
      </c>
      <c r="AD621" s="322" t="str">
        <f t="shared" si="188"/>
        <v/>
      </c>
      <c r="AM621" s="321"/>
    </row>
    <row r="622" spans="1:39" x14ac:dyDescent="0.25">
      <c r="A622" t="str">
        <f t="shared" si="183"/>
        <v/>
      </c>
      <c r="B622" t="str">
        <f t="shared" si="184"/>
        <v/>
      </c>
      <c r="C622" s="323" t="str">
        <f t="shared" si="189"/>
        <v/>
      </c>
      <c r="D622" s="323" t="str">
        <f t="shared" si="178"/>
        <v/>
      </c>
      <c r="E622" s="323"/>
      <c r="F622" s="312" t="str">
        <f t="shared" si="185"/>
        <v/>
      </c>
      <c r="G622" s="313" t="str">
        <f t="shared" si="179"/>
        <v/>
      </c>
      <c r="H622" s="314" t="str">
        <f t="shared" si="180"/>
        <v/>
      </c>
      <c r="I622" s="315" t="str">
        <f t="shared" si="191"/>
        <v/>
      </c>
      <c r="J622" s="316" t="str">
        <f t="shared" si="191"/>
        <v/>
      </c>
      <c r="K622" s="316" t="str">
        <f t="shared" si="191"/>
        <v/>
      </c>
      <c r="L622" s="317" t="str">
        <f t="shared" si="191"/>
        <v/>
      </c>
      <c r="M622" s="351"/>
      <c r="N622" s="318" t="str">
        <f t="shared" si="181"/>
        <v/>
      </c>
      <c r="O622" s="318" t="str">
        <f t="shared" si="182"/>
        <v/>
      </c>
      <c r="S622" s="314" t="str">
        <f t="shared" si="186"/>
        <v/>
      </c>
      <c r="T622" s="315" t="str">
        <f t="shared" si="192"/>
        <v/>
      </c>
      <c r="U622" s="316" t="str">
        <f t="shared" si="193"/>
        <v/>
      </c>
      <c r="V622" s="316" t="str">
        <f t="shared" si="194"/>
        <v/>
      </c>
      <c r="W622" s="317" t="str">
        <f t="shared" si="190"/>
        <v/>
      </c>
      <c r="Z622" s="320"/>
      <c r="AA622" s="321"/>
      <c r="AC622" s="322" t="str">
        <f t="shared" si="187"/>
        <v/>
      </c>
      <c r="AD622" s="322" t="str">
        <f t="shared" si="188"/>
        <v/>
      </c>
      <c r="AM622" s="321"/>
    </row>
    <row r="623" spans="1:39" x14ac:dyDescent="0.25">
      <c r="A623" t="str">
        <f t="shared" si="183"/>
        <v/>
      </c>
      <c r="B623" t="str">
        <f t="shared" si="184"/>
        <v/>
      </c>
      <c r="C623" s="323" t="str">
        <f t="shared" si="189"/>
        <v/>
      </c>
      <c r="D623" s="323" t="str">
        <f t="shared" si="178"/>
        <v/>
      </c>
      <c r="E623" s="323"/>
      <c r="F623" s="312" t="str">
        <f t="shared" si="185"/>
        <v/>
      </c>
      <c r="G623" s="313" t="str">
        <f t="shared" si="179"/>
        <v/>
      </c>
      <c r="H623" s="314" t="str">
        <f t="shared" si="180"/>
        <v/>
      </c>
      <c r="I623" s="315" t="str">
        <f t="shared" si="191"/>
        <v/>
      </c>
      <c r="J623" s="316" t="str">
        <f t="shared" si="191"/>
        <v/>
      </c>
      <c r="K623" s="316" t="str">
        <f t="shared" si="191"/>
        <v/>
      </c>
      <c r="L623" s="317" t="str">
        <f t="shared" si="191"/>
        <v/>
      </c>
      <c r="M623" s="351"/>
      <c r="N623" s="318" t="str">
        <f t="shared" si="181"/>
        <v/>
      </c>
      <c r="O623" s="318" t="str">
        <f t="shared" si="182"/>
        <v/>
      </c>
      <c r="S623" s="314" t="str">
        <f t="shared" si="186"/>
        <v/>
      </c>
      <c r="T623" s="315" t="str">
        <f t="shared" si="192"/>
        <v/>
      </c>
      <c r="U623" s="316" t="str">
        <f t="shared" si="193"/>
        <v/>
      </c>
      <c r="V623" s="316" t="str">
        <f t="shared" si="194"/>
        <v/>
      </c>
      <c r="W623" s="317" t="str">
        <f t="shared" si="190"/>
        <v/>
      </c>
      <c r="Z623" s="320"/>
      <c r="AA623" s="321"/>
      <c r="AC623" s="322" t="str">
        <f t="shared" si="187"/>
        <v/>
      </c>
      <c r="AD623" s="322" t="str">
        <f t="shared" si="188"/>
        <v/>
      </c>
      <c r="AM623" s="321"/>
    </row>
    <row r="624" spans="1:39" x14ac:dyDescent="0.25">
      <c r="A624" t="str">
        <f t="shared" si="183"/>
        <v/>
      </c>
      <c r="B624" t="str">
        <f t="shared" si="184"/>
        <v/>
      </c>
      <c r="C624" s="323" t="str">
        <f t="shared" si="189"/>
        <v/>
      </c>
      <c r="D624" s="323" t="str">
        <f t="shared" si="178"/>
        <v/>
      </c>
      <c r="E624" s="323"/>
      <c r="F624" s="312" t="str">
        <f t="shared" si="185"/>
        <v/>
      </c>
      <c r="G624" s="313" t="str">
        <f t="shared" si="179"/>
        <v/>
      </c>
      <c r="H624" s="314" t="str">
        <f t="shared" si="180"/>
        <v/>
      </c>
      <c r="I624" s="315" t="str">
        <f t="shared" si="191"/>
        <v/>
      </c>
      <c r="J624" s="316" t="str">
        <f t="shared" si="191"/>
        <v/>
      </c>
      <c r="K624" s="316" t="str">
        <f t="shared" si="191"/>
        <v/>
      </c>
      <c r="L624" s="317" t="str">
        <f t="shared" si="191"/>
        <v/>
      </c>
      <c r="M624" s="351"/>
      <c r="N624" s="318" t="str">
        <f t="shared" si="181"/>
        <v/>
      </c>
      <c r="O624" s="318" t="str">
        <f t="shared" si="182"/>
        <v/>
      </c>
      <c r="S624" s="314" t="str">
        <f t="shared" si="186"/>
        <v/>
      </c>
      <c r="T624" s="315" t="str">
        <f t="shared" si="192"/>
        <v/>
      </c>
      <c r="U624" s="316" t="str">
        <f t="shared" si="193"/>
        <v/>
      </c>
      <c r="V624" s="316" t="str">
        <f t="shared" si="194"/>
        <v/>
      </c>
      <c r="W624" s="317" t="str">
        <f t="shared" si="190"/>
        <v/>
      </c>
      <c r="Z624" s="320"/>
      <c r="AA624" s="321"/>
      <c r="AC624" s="322" t="str">
        <f t="shared" si="187"/>
        <v/>
      </c>
      <c r="AD624" s="322" t="str">
        <f t="shared" si="188"/>
        <v/>
      </c>
      <c r="AM624" s="321"/>
    </row>
    <row r="625" spans="1:39" x14ac:dyDescent="0.25">
      <c r="A625" t="str">
        <f t="shared" si="183"/>
        <v/>
      </c>
      <c r="B625" t="str">
        <f t="shared" si="184"/>
        <v/>
      </c>
      <c r="C625" s="323" t="str">
        <f t="shared" si="189"/>
        <v/>
      </c>
      <c r="D625" s="323" t="str">
        <f t="shared" si="178"/>
        <v/>
      </c>
      <c r="E625" s="323"/>
      <c r="F625" s="312" t="str">
        <f t="shared" si="185"/>
        <v/>
      </c>
      <c r="G625" s="313" t="str">
        <f t="shared" si="179"/>
        <v/>
      </c>
      <c r="H625" s="314" t="str">
        <f t="shared" si="180"/>
        <v/>
      </c>
      <c r="I625" s="315" t="str">
        <f t="shared" si="191"/>
        <v/>
      </c>
      <c r="J625" s="316" t="str">
        <f t="shared" si="191"/>
        <v/>
      </c>
      <c r="K625" s="316" t="str">
        <f t="shared" si="191"/>
        <v/>
      </c>
      <c r="L625" s="317" t="str">
        <f t="shared" si="191"/>
        <v/>
      </c>
      <c r="M625" s="351"/>
      <c r="N625" s="318" t="str">
        <f t="shared" si="181"/>
        <v/>
      </c>
      <c r="O625" s="318" t="str">
        <f t="shared" si="182"/>
        <v/>
      </c>
      <c r="S625" s="314" t="str">
        <f t="shared" si="186"/>
        <v/>
      </c>
      <c r="T625" s="315" t="str">
        <f t="shared" si="192"/>
        <v/>
      </c>
      <c r="U625" s="316" t="str">
        <f t="shared" si="193"/>
        <v/>
      </c>
      <c r="V625" s="316" t="str">
        <f t="shared" si="194"/>
        <v/>
      </c>
      <c r="W625" s="317" t="str">
        <f t="shared" si="190"/>
        <v/>
      </c>
      <c r="Z625" s="320"/>
      <c r="AA625" s="321"/>
      <c r="AC625" s="322" t="str">
        <f t="shared" si="187"/>
        <v/>
      </c>
      <c r="AD625" s="322" t="str">
        <f t="shared" si="188"/>
        <v/>
      </c>
      <c r="AM625" s="321"/>
    </row>
    <row r="626" spans="1:39" x14ac:dyDescent="0.25">
      <c r="A626" t="str">
        <f t="shared" si="183"/>
        <v/>
      </c>
      <c r="B626" t="str">
        <f t="shared" si="184"/>
        <v/>
      </c>
      <c r="C626" s="323" t="str">
        <f t="shared" si="189"/>
        <v/>
      </c>
      <c r="D626" s="323" t="str">
        <f t="shared" si="178"/>
        <v/>
      </c>
      <c r="E626" s="323"/>
      <c r="F626" s="312" t="str">
        <f t="shared" si="185"/>
        <v/>
      </c>
      <c r="G626" s="313" t="str">
        <f t="shared" si="179"/>
        <v/>
      </c>
      <c r="H626" s="314" t="str">
        <f t="shared" si="180"/>
        <v/>
      </c>
      <c r="I626" s="315" t="str">
        <f t="shared" si="191"/>
        <v/>
      </c>
      <c r="J626" s="316" t="str">
        <f t="shared" si="191"/>
        <v/>
      </c>
      <c r="K626" s="316" t="str">
        <f t="shared" si="191"/>
        <v/>
      </c>
      <c r="L626" s="317" t="str">
        <f t="shared" si="191"/>
        <v/>
      </c>
      <c r="M626" s="351"/>
      <c r="N626" s="318" t="str">
        <f t="shared" si="181"/>
        <v/>
      </c>
      <c r="O626" s="318" t="str">
        <f t="shared" si="182"/>
        <v/>
      </c>
      <c r="S626" s="314" t="str">
        <f t="shared" si="186"/>
        <v/>
      </c>
      <c r="T626" s="315" t="str">
        <f t="shared" si="192"/>
        <v/>
      </c>
      <c r="U626" s="316" t="str">
        <f t="shared" si="193"/>
        <v/>
      </c>
      <c r="V626" s="316" t="str">
        <f t="shared" si="194"/>
        <v/>
      </c>
      <c r="W626" s="317" t="str">
        <f t="shared" si="190"/>
        <v/>
      </c>
      <c r="Z626" s="320"/>
      <c r="AA626" s="321"/>
      <c r="AC626" s="322" t="str">
        <f t="shared" si="187"/>
        <v/>
      </c>
      <c r="AD626" s="322" t="str">
        <f t="shared" si="188"/>
        <v/>
      </c>
      <c r="AM626" s="321"/>
    </row>
    <row r="627" spans="1:39" x14ac:dyDescent="0.25">
      <c r="A627" t="str">
        <f t="shared" si="183"/>
        <v/>
      </c>
      <c r="B627" t="str">
        <f t="shared" si="184"/>
        <v/>
      </c>
      <c r="C627" s="323" t="str">
        <f t="shared" si="189"/>
        <v/>
      </c>
      <c r="D627" s="323" t="str">
        <f t="shared" si="178"/>
        <v/>
      </c>
      <c r="E627" s="323"/>
      <c r="F627" s="312" t="str">
        <f t="shared" si="185"/>
        <v/>
      </c>
      <c r="G627" s="313" t="str">
        <f t="shared" si="179"/>
        <v/>
      </c>
      <c r="H627" s="314" t="str">
        <f t="shared" si="180"/>
        <v/>
      </c>
      <c r="I627" s="315" t="str">
        <f t="shared" si="191"/>
        <v/>
      </c>
      <c r="J627" s="316" t="str">
        <f t="shared" si="191"/>
        <v/>
      </c>
      <c r="K627" s="316" t="str">
        <f t="shared" si="191"/>
        <v/>
      </c>
      <c r="L627" s="317" t="str">
        <f t="shared" si="191"/>
        <v/>
      </c>
      <c r="M627" s="351"/>
      <c r="N627" s="318" t="str">
        <f t="shared" si="181"/>
        <v/>
      </c>
      <c r="O627" s="318" t="str">
        <f t="shared" si="182"/>
        <v/>
      </c>
      <c r="S627" s="314" t="str">
        <f t="shared" si="186"/>
        <v/>
      </c>
      <c r="T627" s="315" t="str">
        <f t="shared" si="192"/>
        <v/>
      </c>
      <c r="U627" s="316" t="str">
        <f t="shared" si="193"/>
        <v/>
      </c>
      <c r="V627" s="316" t="str">
        <f t="shared" si="194"/>
        <v/>
      </c>
      <c r="W627" s="317" t="str">
        <f t="shared" si="190"/>
        <v/>
      </c>
      <c r="Z627" s="320"/>
      <c r="AA627" s="321"/>
      <c r="AC627" s="322" t="str">
        <f t="shared" si="187"/>
        <v/>
      </c>
      <c r="AD627" s="322" t="str">
        <f t="shared" si="188"/>
        <v/>
      </c>
      <c r="AM627" s="321"/>
    </row>
    <row r="628" spans="1:39" x14ac:dyDescent="0.25">
      <c r="A628" t="str">
        <f t="shared" si="183"/>
        <v/>
      </c>
      <c r="B628" t="str">
        <f t="shared" si="184"/>
        <v/>
      </c>
      <c r="C628" s="323" t="str">
        <f t="shared" si="189"/>
        <v/>
      </c>
      <c r="D628" s="323" t="str">
        <f t="shared" si="178"/>
        <v/>
      </c>
      <c r="E628" s="323"/>
      <c r="F628" s="312" t="str">
        <f t="shared" si="185"/>
        <v/>
      </c>
      <c r="G628" s="313" t="str">
        <f t="shared" si="179"/>
        <v/>
      </c>
      <c r="H628" s="314" t="str">
        <f t="shared" si="180"/>
        <v/>
      </c>
      <c r="I628" s="315" t="str">
        <f t="shared" si="191"/>
        <v/>
      </c>
      <c r="J628" s="316" t="str">
        <f t="shared" si="191"/>
        <v/>
      </c>
      <c r="K628" s="316" t="str">
        <f t="shared" si="191"/>
        <v/>
      </c>
      <c r="L628" s="317" t="str">
        <f t="shared" si="191"/>
        <v/>
      </c>
      <c r="M628" s="351"/>
      <c r="N628" s="318" t="str">
        <f t="shared" si="181"/>
        <v/>
      </c>
      <c r="O628" s="318" t="str">
        <f t="shared" si="182"/>
        <v/>
      </c>
      <c r="S628" s="314" t="str">
        <f t="shared" si="186"/>
        <v/>
      </c>
      <c r="T628" s="315" t="str">
        <f t="shared" si="192"/>
        <v/>
      </c>
      <c r="U628" s="316" t="str">
        <f t="shared" si="193"/>
        <v/>
      </c>
      <c r="V628" s="316" t="str">
        <f t="shared" si="194"/>
        <v/>
      </c>
      <c r="W628" s="317" t="str">
        <f t="shared" si="190"/>
        <v/>
      </c>
      <c r="Z628" s="320"/>
      <c r="AA628" s="321"/>
      <c r="AC628" s="322" t="str">
        <f t="shared" si="187"/>
        <v/>
      </c>
      <c r="AD628" s="322" t="str">
        <f t="shared" si="188"/>
        <v/>
      </c>
      <c r="AM628" s="321"/>
    </row>
    <row r="629" spans="1:39" x14ac:dyDescent="0.25">
      <c r="A629" t="str">
        <f t="shared" si="183"/>
        <v/>
      </c>
      <c r="B629" t="str">
        <f t="shared" si="184"/>
        <v/>
      </c>
      <c r="C629" s="323" t="str">
        <f t="shared" si="189"/>
        <v/>
      </c>
      <c r="D629" s="323" t="str">
        <f t="shared" si="178"/>
        <v/>
      </c>
      <c r="E629" s="323"/>
      <c r="F629" s="312" t="str">
        <f t="shared" si="185"/>
        <v/>
      </c>
      <c r="G629" s="313" t="str">
        <f t="shared" si="179"/>
        <v/>
      </c>
      <c r="H629" s="314" t="str">
        <f t="shared" si="180"/>
        <v/>
      </c>
      <c r="I629" s="315" t="str">
        <f t="shared" si="191"/>
        <v/>
      </c>
      <c r="J629" s="316" t="str">
        <f t="shared" si="191"/>
        <v/>
      </c>
      <c r="K629" s="316" t="str">
        <f t="shared" si="191"/>
        <v/>
      </c>
      <c r="L629" s="317" t="str">
        <f t="shared" si="191"/>
        <v/>
      </c>
      <c r="M629" s="351"/>
      <c r="N629" s="318" t="str">
        <f t="shared" si="181"/>
        <v/>
      </c>
      <c r="O629" s="318" t="str">
        <f t="shared" si="182"/>
        <v/>
      </c>
      <c r="S629" s="314" t="str">
        <f t="shared" si="186"/>
        <v/>
      </c>
      <c r="T629" s="315" t="str">
        <f t="shared" si="192"/>
        <v/>
      </c>
      <c r="U629" s="316" t="str">
        <f t="shared" si="193"/>
        <v/>
      </c>
      <c r="V629" s="316" t="str">
        <f t="shared" si="194"/>
        <v/>
      </c>
      <c r="W629" s="317" t="str">
        <f t="shared" si="190"/>
        <v/>
      </c>
      <c r="Z629" s="320"/>
      <c r="AA629" s="321"/>
      <c r="AC629" s="322" t="str">
        <f t="shared" si="187"/>
        <v/>
      </c>
      <c r="AD629" s="322" t="str">
        <f t="shared" si="188"/>
        <v/>
      </c>
      <c r="AM629" s="321"/>
    </row>
    <row r="630" spans="1:39" x14ac:dyDescent="0.25">
      <c r="A630" t="str">
        <f t="shared" si="183"/>
        <v/>
      </c>
      <c r="B630" t="str">
        <f t="shared" si="184"/>
        <v/>
      </c>
      <c r="C630" s="323" t="str">
        <f t="shared" si="189"/>
        <v/>
      </c>
      <c r="D630" s="323" t="str">
        <f t="shared" si="178"/>
        <v/>
      </c>
      <c r="E630" s="323"/>
      <c r="F630" s="312" t="str">
        <f t="shared" si="185"/>
        <v/>
      </c>
      <c r="G630" s="313" t="str">
        <f t="shared" si="179"/>
        <v/>
      </c>
      <c r="H630" s="314" t="str">
        <f t="shared" si="180"/>
        <v/>
      </c>
      <c r="I630" s="315" t="str">
        <f t="shared" si="191"/>
        <v/>
      </c>
      <c r="J630" s="316" t="str">
        <f t="shared" si="191"/>
        <v/>
      </c>
      <c r="K630" s="316" t="str">
        <f t="shared" si="191"/>
        <v/>
      </c>
      <c r="L630" s="317" t="str">
        <f t="shared" si="191"/>
        <v/>
      </c>
      <c r="M630" s="351"/>
      <c r="N630" s="318" t="str">
        <f t="shared" si="181"/>
        <v/>
      </c>
      <c r="O630" s="318" t="str">
        <f t="shared" si="182"/>
        <v/>
      </c>
      <c r="S630" s="314" t="str">
        <f t="shared" si="186"/>
        <v/>
      </c>
      <c r="T630" s="315" t="str">
        <f t="shared" si="192"/>
        <v/>
      </c>
      <c r="U630" s="316" t="str">
        <f t="shared" si="193"/>
        <v/>
      </c>
      <c r="V630" s="316" t="str">
        <f t="shared" si="194"/>
        <v/>
      </c>
      <c r="W630" s="317" t="str">
        <f t="shared" si="190"/>
        <v/>
      </c>
      <c r="Z630" s="320"/>
      <c r="AA630" s="321"/>
      <c r="AC630" s="322" t="str">
        <f t="shared" si="187"/>
        <v/>
      </c>
      <c r="AD630" s="322" t="str">
        <f t="shared" si="188"/>
        <v/>
      </c>
      <c r="AM630" s="321"/>
    </row>
    <row r="631" spans="1:39" x14ac:dyDescent="0.25">
      <c r="A631" t="str">
        <f t="shared" si="183"/>
        <v/>
      </c>
      <c r="B631" t="str">
        <f t="shared" si="184"/>
        <v/>
      </c>
      <c r="C631" s="323" t="str">
        <f t="shared" si="189"/>
        <v/>
      </c>
      <c r="D631" s="323" t="str">
        <f t="shared" si="178"/>
        <v/>
      </c>
      <c r="E631" s="323"/>
      <c r="F631" s="312" t="str">
        <f t="shared" si="185"/>
        <v/>
      </c>
      <c r="G631" s="313" t="str">
        <f t="shared" si="179"/>
        <v/>
      </c>
      <c r="H631" s="314" t="str">
        <f t="shared" si="180"/>
        <v/>
      </c>
      <c r="I631" s="315" t="str">
        <f t="shared" si="191"/>
        <v/>
      </c>
      <c r="J631" s="316" t="str">
        <f t="shared" si="191"/>
        <v/>
      </c>
      <c r="K631" s="316" t="str">
        <f t="shared" si="191"/>
        <v/>
      </c>
      <c r="L631" s="317" t="str">
        <f t="shared" si="191"/>
        <v/>
      </c>
      <c r="M631" s="351"/>
      <c r="N631" s="318" t="str">
        <f t="shared" si="181"/>
        <v/>
      </c>
      <c r="O631" s="318" t="str">
        <f t="shared" si="182"/>
        <v/>
      </c>
      <c r="S631" s="314" t="str">
        <f t="shared" si="186"/>
        <v/>
      </c>
      <c r="T631" s="315" t="str">
        <f t="shared" si="192"/>
        <v/>
      </c>
      <c r="U631" s="316" t="str">
        <f t="shared" si="193"/>
        <v/>
      </c>
      <c r="V631" s="316" t="str">
        <f t="shared" si="194"/>
        <v/>
      </c>
      <c r="W631" s="317" t="str">
        <f t="shared" si="190"/>
        <v/>
      </c>
      <c r="Z631" s="320"/>
      <c r="AA631" s="321"/>
      <c r="AC631" s="322" t="str">
        <f t="shared" si="187"/>
        <v/>
      </c>
      <c r="AD631" s="322" t="str">
        <f t="shared" si="188"/>
        <v/>
      </c>
      <c r="AM631" s="321"/>
    </row>
    <row r="632" spans="1:39" x14ac:dyDescent="0.25">
      <c r="A632" t="str">
        <f t="shared" si="183"/>
        <v/>
      </c>
      <c r="B632" t="str">
        <f t="shared" si="184"/>
        <v/>
      </c>
      <c r="C632" s="323" t="str">
        <f t="shared" si="189"/>
        <v/>
      </c>
      <c r="D632" s="323" t="str">
        <f t="shared" si="178"/>
        <v/>
      </c>
      <c r="E632" s="323"/>
      <c r="F632" s="312" t="str">
        <f t="shared" si="185"/>
        <v/>
      </c>
      <c r="G632" s="313" t="str">
        <f t="shared" si="179"/>
        <v/>
      </c>
      <c r="H632" s="314" t="str">
        <f t="shared" si="180"/>
        <v/>
      </c>
      <c r="I632" s="315" t="str">
        <f t="shared" si="191"/>
        <v/>
      </c>
      <c r="J632" s="316" t="str">
        <f t="shared" si="191"/>
        <v/>
      </c>
      <c r="K632" s="316" t="str">
        <f t="shared" si="191"/>
        <v/>
      </c>
      <c r="L632" s="317" t="str">
        <f t="shared" si="191"/>
        <v/>
      </c>
      <c r="M632" s="351"/>
      <c r="N632" s="318" t="str">
        <f t="shared" si="181"/>
        <v/>
      </c>
      <c r="O632" s="318" t="str">
        <f t="shared" si="182"/>
        <v/>
      </c>
      <c r="S632" s="314" t="str">
        <f t="shared" si="186"/>
        <v/>
      </c>
      <c r="T632" s="315" t="str">
        <f t="shared" si="192"/>
        <v/>
      </c>
      <c r="U632" s="316" t="str">
        <f t="shared" si="193"/>
        <v/>
      </c>
      <c r="V632" s="316" t="str">
        <f t="shared" si="194"/>
        <v/>
      </c>
      <c r="W632" s="317" t="str">
        <f t="shared" si="190"/>
        <v/>
      </c>
      <c r="Z632" s="320"/>
      <c r="AA632" s="321"/>
      <c r="AC632" s="322" t="str">
        <f t="shared" si="187"/>
        <v/>
      </c>
      <c r="AD632" s="322" t="str">
        <f t="shared" si="188"/>
        <v/>
      </c>
      <c r="AM632" s="321"/>
    </row>
    <row r="633" spans="1:39" x14ac:dyDescent="0.25">
      <c r="A633" t="str">
        <f t="shared" si="183"/>
        <v/>
      </c>
      <c r="B633" t="str">
        <f t="shared" si="184"/>
        <v/>
      </c>
      <c r="C633" s="323" t="str">
        <f t="shared" si="189"/>
        <v/>
      </c>
      <c r="D633" s="323" t="str">
        <f t="shared" si="178"/>
        <v/>
      </c>
      <c r="E633" s="323"/>
      <c r="F633" s="312" t="str">
        <f t="shared" si="185"/>
        <v/>
      </c>
      <c r="G633" s="313" t="str">
        <f t="shared" si="179"/>
        <v/>
      </c>
      <c r="H633" s="314" t="str">
        <f t="shared" si="180"/>
        <v/>
      </c>
      <c r="I633" s="315" t="str">
        <f t="shared" si="191"/>
        <v/>
      </c>
      <c r="J633" s="316" t="str">
        <f t="shared" si="191"/>
        <v/>
      </c>
      <c r="K633" s="316" t="str">
        <f t="shared" si="191"/>
        <v/>
      </c>
      <c r="L633" s="317" t="str">
        <f t="shared" si="191"/>
        <v/>
      </c>
      <c r="M633" s="351"/>
      <c r="N633" s="318" t="str">
        <f t="shared" si="181"/>
        <v/>
      </c>
      <c r="O633" s="318" t="str">
        <f t="shared" si="182"/>
        <v/>
      </c>
      <c r="S633" s="314" t="str">
        <f t="shared" si="186"/>
        <v/>
      </c>
      <c r="T633" s="315" t="str">
        <f t="shared" si="192"/>
        <v/>
      </c>
      <c r="U633" s="316" t="str">
        <f t="shared" si="193"/>
        <v/>
      </c>
      <c r="V633" s="316" t="str">
        <f t="shared" si="194"/>
        <v/>
      </c>
      <c r="W633" s="317" t="str">
        <f t="shared" si="190"/>
        <v/>
      </c>
      <c r="Z633" s="320"/>
      <c r="AA633" s="321"/>
      <c r="AC633" s="322" t="str">
        <f t="shared" si="187"/>
        <v/>
      </c>
      <c r="AD633" s="322" t="str">
        <f t="shared" si="188"/>
        <v/>
      </c>
      <c r="AM633" s="321"/>
    </row>
    <row r="634" spans="1:39" x14ac:dyDescent="0.25">
      <c r="A634" t="str">
        <f t="shared" si="183"/>
        <v/>
      </c>
      <c r="B634" t="str">
        <f t="shared" si="184"/>
        <v/>
      </c>
      <c r="C634" s="323" t="str">
        <f t="shared" si="189"/>
        <v/>
      </c>
      <c r="D634" s="323" t="str">
        <f t="shared" si="178"/>
        <v/>
      </c>
      <c r="E634" s="323"/>
      <c r="F634" s="312" t="str">
        <f t="shared" si="185"/>
        <v/>
      </c>
      <c r="G634" s="313" t="str">
        <f t="shared" si="179"/>
        <v/>
      </c>
      <c r="H634" s="314" t="str">
        <f t="shared" si="180"/>
        <v/>
      </c>
      <c r="I634" s="315" t="str">
        <f t="shared" si="191"/>
        <v/>
      </c>
      <c r="J634" s="316" t="str">
        <f t="shared" si="191"/>
        <v/>
      </c>
      <c r="K634" s="316" t="str">
        <f t="shared" si="191"/>
        <v/>
      </c>
      <c r="L634" s="317" t="str">
        <f t="shared" si="191"/>
        <v/>
      </c>
      <c r="M634" s="351"/>
      <c r="N634" s="318" t="str">
        <f t="shared" si="181"/>
        <v/>
      </c>
      <c r="O634" s="318" t="str">
        <f t="shared" si="182"/>
        <v/>
      </c>
      <c r="S634" s="314" t="str">
        <f t="shared" si="186"/>
        <v/>
      </c>
      <c r="T634" s="315" t="str">
        <f t="shared" si="192"/>
        <v/>
      </c>
      <c r="U634" s="316" t="str">
        <f t="shared" si="193"/>
        <v/>
      </c>
      <c r="V634" s="316" t="str">
        <f t="shared" si="194"/>
        <v/>
      </c>
      <c r="W634" s="317" t="str">
        <f t="shared" si="190"/>
        <v/>
      </c>
      <c r="Z634" s="320"/>
      <c r="AA634" s="321"/>
      <c r="AC634" s="322" t="str">
        <f t="shared" si="187"/>
        <v/>
      </c>
      <c r="AD634" s="322" t="str">
        <f t="shared" si="188"/>
        <v/>
      </c>
      <c r="AM634" s="321"/>
    </row>
    <row r="635" spans="1:39" x14ac:dyDescent="0.25">
      <c r="A635" t="str">
        <f t="shared" si="183"/>
        <v/>
      </c>
      <c r="B635" t="str">
        <f t="shared" si="184"/>
        <v/>
      </c>
      <c r="C635" s="323" t="str">
        <f t="shared" si="189"/>
        <v/>
      </c>
      <c r="D635" s="323" t="str">
        <f t="shared" si="178"/>
        <v/>
      </c>
      <c r="E635" s="323"/>
      <c r="F635" s="312" t="str">
        <f t="shared" si="185"/>
        <v/>
      </c>
      <c r="G635" s="313" t="str">
        <f t="shared" si="179"/>
        <v/>
      </c>
      <c r="H635" s="314" t="str">
        <f t="shared" si="180"/>
        <v/>
      </c>
      <c r="I635" s="315" t="str">
        <f t="shared" si="191"/>
        <v/>
      </c>
      <c r="J635" s="316" t="str">
        <f t="shared" si="191"/>
        <v/>
      </c>
      <c r="K635" s="316" t="str">
        <f t="shared" si="191"/>
        <v/>
      </c>
      <c r="L635" s="317" t="str">
        <f t="shared" si="191"/>
        <v/>
      </c>
      <c r="M635" s="351"/>
      <c r="N635" s="318" t="str">
        <f t="shared" si="181"/>
        <v/>
      </c>
      <c r="O635" s="318" t="str">
        <f t="shared" si="182"/>
        <v/>
      </c>
      <c r="S635" s="314" t="str">
        <f t="shared" si="186"/>
        <v/>
      </c>
      <c r="T635" s="315" t="str">
        <f t="shared" si="192"/>
        <v/>
      </c>
      <c r="U635" s="316" t="str">
        <f t="shared" si="193"/>
        <v/>
      </c>
      <c r="V635" s="316" t="str">
        <f t="shared" si="194"/>
        <v/>
      </c>
      <c r="W635" s="317" t="str">
        <f t="shared" si="190"/>
        <v/>
      </c>
      <c r="Z635" s="320"/>
      <c r="AA635" s="321"/>
      <c r="AC635" s="322" t="str">
        <f t="shared" si="187"/>
        <v/>
      </c>
      <c r="AD635" s="322" t="str">
        <f t="shared" si="188"/>
        <v/>
      </c>
      <c r="AM635" s="321"/>
    </row>
    <row r="636" spans="1:39" x14ac:dyDescent="0.25">
      <c r="A636" t="str">
        <f t="shared" si="183"/>
        <v/>
      </c>
      <c r="B636" t="str">
        <f t="shared" si="184"/>
        <v/>
      </c>
      <c r="C636" s="323" t="str">
        <f t="shared" si="189"/>
        <v/>
      </c>
      <c r="D636" s="323" t="str">
        <f t="shared" si="178"/>
        <v/>
      </c>
      <c r="E636" s="323"/>
      <c r="F636" s="312" t="str">
        <f t="shared" si="185"/>
        <v/>
      </c>
      <c r="G636" s="313" t="str">
        <f t="shared" si="179"/>
        <v/>
      </c>
      <c r="H636" s="314" t="str">
        <f t="shared" si="180"/>
        <v/>
      </c>
      <c r="I636" s="315" t="str">
        <f t="shared" si="191"/>
        <v/>
      </c>
      <c r="J636" s="316" t="str">
        <f t="shared" si="191"/>
        <v/>
      </c>
      <c r="K636" s="316" t="str">
        <f t="shared" si="191"/>
        <v/>
      </c>
      <c r="L636" s="317" t="str">
        <f t="shared" si="191"/>
        <v/>
      </c>
      <c r="M636" s="351"/>
      <c r="N636" s="318" t="str">
        <f t="shared" si="181"/>
        <v/>
      </c>
      <c r="O636" s="318" t="str">
        <f t="shared" si="182"/>
        <v/>
      </c>
      <c r="S636" s="314" t="str">
        <f t="shared" si="186"/>
        <v/>
      </c>
      <c r="T636" s="315" t="str">
        <f t="shared" si="192"/>
        <v/>
      </c>
      <c r="U636" s="316" t="str">
        <f t="shared" si="193"/>
        <v/>
      </c>
      <c r="V636" s="316" t="str">
        <f t="shared" si="194"/>
        <v/>
      </c>
      <c r="W636" s="317" t="str">
        <f t="shared" si="190"/>
        <v/>
      </c>
      <c r="Z636" s="320"/>
      <c r="AA636" s="321"/>
      <c r="AC636" s="322" t="str">
        <f t="shared" si="187"/>
        <v/>
      </c>
      <c r="AD636" s="322" t="str">
        <f t="shared" si="188"/>
        <v/>
      </c>
      <c r="AM636" s="321"/>
    </row>
    <row r="637" spans="1:39" x14ac:dyDescent="0.25">
      <c r="A637" t="str">
        <f t="shared" si="183"/>
        <v/>
      </c>
      <c r="B637" t="str">
        <f t="shared" si="184"/>
        <v/>
      </c>
      <c r="C637" s="323" t="str">
        <f t="shared" si="189"/>
        <v/>
      </c>
      <c r="D637" s="323" t="str">
        <f t="shared" si="178"/>
        <v/>
      </c>
      <c r="E637" s="323"/>
      <c r="F637" s="312" t="str">
        <f t="shared" si="185"/>
        <v/>
      </c>
      <c r="G637" s="313" t="str">
        <f t="shared" si="179"/>
        <v/>
      </c>
      <c r="H637" s="314" t="str">
        <f t="shared" si="180"/>
        <v/>
      </c>
      <c r="I637" s="315" t="str">
        <f t="shared" si="191"/>
        <v/>
      </c>
      <c r="J637" s="316" t="str">
        <f t="shared" si="191"/>
        <v/>
      </c>
      <c r="K637" s="316" t="str">
        <f t="shared" si="191"/>
        <v/>
      </c>
      <c r="L637" s="317" t="str">
        <f t="shared" si="191"/>
        <v/>
      </c>
      <c r="M637" s="351"/>
      <c r="N637" s="318" t="str">
        <f t="shared" si="181"/>
        <v/>
      </c>
      <c r="O637" s="318" t="str">
        <f t="shared" si="182"/>
        <v/>
      </c>
      <c r="S637" s="314" t="str">
        <f t="shared" si="186"/>
        <v/>
      </c>
      <c r="T637" s="315" t="str">
        <f t="shared" si="192"/>
        <v/>
      </c>
      <c r="U637" s="316" t="str">
        <f t="shared" si="193"/>
        <v/>
      </c>
      <c r="V637" s="316" t="str">
        <f t="shared" si="194"/>
        <v/>
      </c>
      <c r="W637" s="317" t="str">
        <f t="shared" si="190"/>
        <v/>
      </c>
      <c r="Z637" s="320"/>
      <c r="AA637" s="321"/>
      <c r="AC637" s="322" t="str">
        <f t="shared" si="187"/>
        <v/>
      </c>
      <c r="AD637" s="322" t="str">
        <f t="shared" si="188"/>
        <v/>
      </c>
      <c r="AM637" s="321"/>
    </row>
    <row r="638" spans="1:39" x14ac:dyDescent="0.25">
      <c r="A638" t="str">
        <f t="shared" si="183"/>
        <v/>
      </c>
      <c r="B638" t="str">
        <f t="shared" si="184"/>
        <v/>
      </c>
      <c r="C638" s="323" t="str">
        <f t="shared" si="189"/>
        <v/>
      </c>
      <c r="D638" s="323" t="str">
        <f t="shared" si="178"/>
        <v/>
      </c>
      <c r="E638" s="323"/>
      <c r="F638" s="312" t="str">
        <f t="shared" si="185"/>
        <v/>
      </c>
      <c r="G638" s="313" t="str">
        <f t="shared" si="179"/>
        <v/>
      </c>
      <c r="H638" s="314" t="str">
        <f t="shared" si="180"/>
        <v/>
      </c>
      <c r="I638" s="315" t="str">
        <f t="shared" si="191"/>
        <v/>
      </c>
      <c r="J638" s="316" t="str">
        <f t="shared" si="191"/>
        <v/>
      </c>
      <c r="K638" s="316" t="str">
        <f t="shared" si="191"/>
        <v/>
      </c>
      <c r="L638" s="317" t="str">
        <f t="shared" si="191"/>
        <v/>
      </c>
      <c r="M638" s="351"/>
      <c r="N638" s="318" t="str">
        <f t="shared" si="181"/>
        <v/>
      </c>
      <c r="O638" s="318" t="str">
        <f t="shared" si="182"/>
        <v/>
      </c>
      <c r="S638" s="314" t="str">
        <f t="shared" si="186"/>
        <v/>
      </c>
      <c r="T638" s="315" t="str">
        <f t="shared" si="192"/>
        <v/>
      </c>
      <c r="U638" s="316" t="str">
        <f t="shared" si="193"/>
        <v/>
      </c>
      <c r="V638" s="316" t="str">
        <f t="shared" si="194"/>
        <v/>
      </c>
      <c r="W638" s="317" t="str">
        <f t="shared" si="190"/>
        <v/>
      </c>
      <c r="Z638" s="320"/>
      <c r="AA638" s="321"/>
      <c r="AC638" s="322" t="str">
        <f t="shared" si="187"/>
        <v/>
      </c>
      <c r="AD638" s="322" t="str">
        <f t="shared" si="188"/>
        <v/>
      </c>
      <c r="AM638" s="321"/>
    </row>
    <row r="639" spans="1:39" x14ac:dyDescent="0.25">
      <c r="A639" t="str">
        <f t="shared" si="183"/>
        <v/>
      </c>
      <c r="B639" t="str">
        <f t="shared" si="184"/>
        <v/>
      </c>
      <c r="C639" s="323" t="str">
        <f t="shared" si="189"/>
        <v/>
      </c>
      <c r="D639" s="323" t="str">
        <f t="shared" si="178"/>
        <v/>
      </c>
      <c r="E639" s="323"/>
      <c r="F639" s="312" t="str">
        <f t="shared" si="185"/>
        <v/>
      </c>
      <c r="G639" s="313" t="str">
        <f t="shared" si="179"/>
        <v/>
      </c>
      <c r="H639" s="314" t="str">
        <f t="shared" si="180"/>
        <v/>
      </c>
      <c r="I639" s="315" t="str">
        <f t="shared" si="191"/>
        <v/>
      </c>
      <c r="J639" s="316" t="str">
        <f t="shared" si="191"/>
        <v/>
      </c>
      <c r="K639" s="316" t="str">
        <f t="shared" si="191"/>
        <v/>
      </c>
      <c r="L639" s="317" t="str">
        <f t="shared" si="191"/>
        <v/>
      </c>
      <c r="M639" s="351"/>
      <c r="N639" s="318" t="str">
        <f t="shared" si="181"/>
        <v/>
      </c>
      <c r="O639" s="318" t="str">
        <f t="shared" si="182"/>
        <v/>
      </c>
      <c r="S639" s="314" t="str">
        <f t="shared" si="186"/>
        <v/>
      </c>
      <c r="T639" s="315" t="str">
        <f t="shared" si="192"/>
        <v/>
      </c>
      <c r="U639" s="316" t="str">
        <f t="shared" si="193"/>
        <v/>
      </c>
      <c r="V639" s="316" t="str">
        <f t="shared" si="194"/>
        <v/>
      </c>
      <c r="W639" s="317" t="str">
        <f t="shared" si="190"/>
        <v/>
      </c>
      <c r="Z639" s="320"/>
      <c r="AA639" s="321"/>
      <c r="AC639" s="322" t="str">
        <f t="shared" si="187"/>
        <v/>
      </c>
      <c r="AD639" s="322" t="str">
        <f t="shared" si="188"/>
        <v/>
      </c>
      <c r="AM639" s="321"/>
    </row>
    <row r="640" spans="1:39" x14ac:dyDescent="0.25">
      <c r="A640" t="str">
        <f t="shared" si="183"/>
        <v/>
      </c>
      <c r="B640" t="str">
        <f t="shared" si="184"/>
        <v/>
      </c>
      <c r="C640" s="323" t="str">
        <f t="shared" si="189"/>
        <v/>
      </c>
      <c r="D640" s="323" t="str">
        <f t="shared" si="178"/>
        <v/>
      </c>
      <c r="E640" s="323"/>
      <c r="F640" s="312" t="str">
        <f t="shared" si="185"/>
        <v/>
      </c>
      <c r="G640" s="313" t="str">
        <f t="shared" si="179"/>
        <v/>
      </c>
      <c r="H640" s="314" t="str">
        <f t="shared" si="180"/>
        <v/>
      </c>
      <c r="I640" s="315" t="str">
        <f t="shared" si="191"/>
        <v/>
      </c>
      <c r="J640" s="316" t="str">
        <f t="shared" si="191"/>
        <v/>
      </c>
      <c r="K640" s="316" t="str">
        <f t="shared" si="191"/>
        <v/>
      </c>
      <c r="L640" s="317" t="str">
        <f t="shared" si="191"/>
        <v/>
      </c>
      <c r="M640" s="351"/>
      <c r="N640" s="318" t="str">
        <f t="shared" si="181"/>
        <v/>
      </c>
      <c r="O640" s="318" t="str">
        <f t="shared" si="182"/>
        <v/>
      </c>
      <c r="S640" s="314" t="str">
        <f t="shared" si="186"/>
        <v/>
      </c>
      <c r="T640" s="315" t="str">
        <f t="shared" si="192"/>
        <v/>
      </c>
      <c r="U640" s="316" t="str">
        <f t="shared" si="193"/>
        <v/>
      </c>
      <c r="V640" s="316" t="str">
        <f t="shared" si="194"/>
        <v/>
      </c>
      <c r="W640" s="317" t="str">
        <f t="shared" si="190"/>
        <v/>
      </c>
      <c r="Z640" s="320"/>
      <c r="AA640" s="321"/>
      <c r="AC640" s="322" t="str">
        <f t="shared" si="187"/>
        <v/>
      </c>
      <c r="AD640" s="322" t="str">
        <f t="shared" si="188"/>
        <v/>
      </c>
      <c r="AM640" s="321"/>
    </row>
    <row r="641" spans="1:39" x14ac:dyDescent="0.25">
      <c r="A641" t="str">
        <f t="shared" si="183"/>
        <v/>
      </c>
      <c r="B641" t="str">
        <f t="shared" si="184"/>
        <v/>
      </c>
      <c r="C641" s="323" t="str">
        <f t="shared" si="189"/>
        <v/>
      </c>
      <c r="D641" s="323" t="str">
        <f t="shared" si="178"/>
        <v/>
      </c>
      <c r="E641" s="323"/>
      <c r="F641" s="312" t="str">
        <f t="shared" si="185"/>
        <v/>
      </c>
      <c r="G641" s="313" t="str">
        <f t="shared" si="179"/>
        <v/>
      </c>
      <c r="H641" s="314" t="str">
        <f t="shared" si="180"/>
        <v/>
      </c>
      <c r="I641" s="315" t="str">
        <f t="shared" si="191"/>
        <v/>
      </c>
      <c r="J641" s="316" t="str">
        <f t="shared" si="191"/>
        <v/>
      </c>
      <c r="K641" s="316" t="str">
        <f t="shared" si="191"/>
        <v/>
      </c>
      <c r="L641" s="317" t="str">
        <f t="shared" si="191"/>
        <v/>
      </c>
      <c r="M641" s="351"/>
      <c r="N641" s="318" t="str">
        <f t="shared" si="181"/>
        <v/>
      </c>
      <c r="O641" s="318" t="str">
        <f t="shared" si="182"/>
        <v/>
      </c>
      <c r="S641" s="314" t="str">
        <f t="shared" si="186"/>
        <v/>
      </c>
      <c r="T641" s="315" t="str">
        <f t="shared" si="192"/>
        <v/>
      </c>
      <c r="U641" s="316" t="str">
        <f t="shared" si="193"/>
        <v/>
      </c>
      <c r="V641" s="316" t="str">
        <f t="shared" si="194"/>
        <v/>
      </c>
      <c r="W641" s="317" t="str">
        <f t="shared" si="190"/>
        <v/>
      </c>
      <c r="Z641" s="320"/>
      <c r="AA641" s="321"/>
      <c r="AC641" s="322" t="str">
        <f t="shared" si="187"/>
        <v/>
      </c>
      <c r="AD641" s="322" t="str">
        <f t="shared" si="188"/>
        <v/>
      </c>
      <c r="AM641" s="321"/>
    </row>
    <row r="642" spans="1:39" x14ac:dyDescent="0.25">
      <c r="A642" t="str">
        <f t="shared" si="183"/>
        <v/>
      </c>
      <c r="B642" t="str">
        <f t="shared" si="184"/>
        <v/>
      </c>
      <c r="C642" s="323" t="str">
        <f t="shared" si="189"/>
        <v/>
      </c>
      <c r="D642" s="323" t="str">
        <f t="shared" ref="D642:D705" si="195">IFERROR(IF(C641-0.01&gt;=0,C641-0.01,""),"")</f>
        <v/>
      </c>
      <c r="E642" s="323"/>
      <c r="F642" s="312" t="str">
        <f t="shared" si="185"/>
        <v/>
      </c>
      <c r="G642" s="313" t="str">
        <f t="shared" si="179"/>
        <v/>
      </c>
      <c r="H642" s="314" t="str">
        <f t="shared" si="180"/>
        <v/>
      </c>
      <c r="I642" s="315" t="str">
        <f t="shared" si="191"/>
        <v/>
      </c>
      <c r="J642" s="316" t="str">
        <f t="shared" si="191"/>
        <v/>
      </c>
      <c r="K642" s="316" t="str">
        <f t="shared" si="191"/>
        <v/>
      </c>
      <c r="L642" s="317" t="str">
        <f t="shared" si="191"/>
        <v/>
      </c>
      <c r="M642" s="351"/>
      <c r="N642" s="318" t="str">
        <f t="shared" si="181"/>
        <v/>
      </c>
      <c r="O642" s="318" t="str">
        <f t="shared" si="182"/>
        <v/>
      </c>
      <c r="S642" s="314" t="str">
        <f t="shared" si="186"/>
        <v/>
      </c>
      <c r="T642" s="315" t="str">
        <f t="shared" si="192"/>
        <v/>
      </c>
      <c r="U642" s="316" t="str">
        <f t="shared" si="193"/>
        <v/>
      </c>
      <c r="V642" s="316" t="str">
        <f t="shared" si="194"/>
        <v/>
      </c>
      <c r="W642" s="317" t="str">
        <f t="shared" si="190"/>
        <v/>
      </c>
      <c r="Z642" s="320"/>
      <c r="AA642" s="321"/>
      <c r="AC642" s="322" t="str">
        <f t="shared" si="187"/>
        <v/>
      </c>
      <c r="AD642" s="322" t="str">
        <f t="shared" si="188"/>
        <v/>
      </c>
      <c r="AM642" s="321"/>
    </row>
    <row r="643" spans="1:39" x14ac:dyDescent="0.25">
      <c r="A643" t="str">
        <f t="shared" si="183"/>
        <v/>
      </c>
      <c r="B643" t="str">
        <f t="shared" si="184"/>
        <v/>
      </c>
      <c r="C643" s="323" t="str">
        <f t="shared" si="189"/>
        <v/>
      </c>
      <c r="D643" s="323" t="str">
        <f t="shared" si="195"/>
        <v/>
      </c>
      <c r="E643" s="323"/>
      <c r="F643" s="312" t="str">
        <f t="shared" si="185"/>
        <v/>
      </c>
      <c r="G643" s="313" t="str">
        <f t="shared" si="179"/>
        <v/>
      </c>
      <c r="H643" s="314" t="str">
        <f t="shared" si="180"/>
        <v/>
      </c>
      <c r="I643" s="315" t="str">
        <f t="shared" si="191"/>
        <v/>
      </c>
      <c r="J643" s="316" t="str">
        <f t="shared" si="191"/>
        <v/>
      </c>
      <c r="K643" s="316" t="str">
        <f t="shared" si="191"/>
        <v/>
      </c>
      <c r="L643" s="317" t="str">
        <f t="shared" si="191"/>
        <v/>
      </c>
      <c r="M643" s="351"/>
      <c r="N643" s="318" t="str">
        <f t="shared" si="181"/>
        <v/>
      </c>
      <c r="O643" s="318" t="str">
        <f t="shared" si="182"/>
        <v/>
      </c>
      <c r="S643" s="314" t="str">
        <f t="shared" si="186"/>
        <v/>
      </c>
      <c r="T643" s="315" t="str">
        <f t="shared" si="192"/>
        <v/>
      </c>
      <c r="U643" s="316" t="str">
        <f t="shared" si="193"/>
        <v/>
      </c>
      <c r="V643" s="316" t="str">
        <f t="shared" si="194"/>
        <v/>
      </c>
      <c r="W643" s="317" t="str">
        <f t="shared" si="190"/>
        <v/>
      </c>
      <c r="Z643" s="320"/>
      <c r="AA643" s="321"/>
      <c r="AC643" s="322" t="str">
        <f t="shared" si="187"/>
        <v/>
      </c>
      <c r="AD643" s="322" t="str">
        <f t="shared" si="188"/>
        <v/>
      </c>
      <c r="AM643" s="321"/>
    </row>
    <row r="644" spans="1:39" x14ac:dyDescent="0.25">
      <c r="A644" t="str">
        <f t="shared" si="183"/>
        <v/>
      </c>
      <c r="B644" t="str">
        <f t="shared" si="184"/>
        <v/>
      </c>
      <c r="C644" s="323" t="str">
        <f t="shared" si="189"/>
        <v/>
      </c>
      <c r="D644" s="323" t="str">
        <f t="shared" si="195"/>
        <v/>
      </c>
      <c r="E644" s="323"/>
      <c r="F644" s="312" t="str">
        <f t="shared" si="185"/>
        <v/>
      </c>
      <c r="G644" s="313" t="str">
        <f t="shared" si="179"/>
        <v/>
      </c>
      <c r="H644" s="314" t="str">
        <f t="shared" si="180"/>
        <v/>
      </c>
      <c r="I644" s="315" t="str">
        <f t="shared" si="191"/>
        <v/>
      </c>
      <c r="J644" s="316" t="str">
        <f t="shared" si="191"/>
        <v/>
      </c>
      <c r="K644" s="316" t="str">
        <f t="shared" si="191"/>
        <v/>
      </c>
      <c r="L644" s="317" t="str">
        <f t="shared" si="191"/>
        <v/>
      </c>
      <c r="M644" s="351"/>
      <c r="N644" s="318" t="str">
        <f t="shared" si="181"/>
        <v/>
      </c>
      <c r="O644" s="318" t="str">
        <f t="shared" si="182"/>
        <v/>
      </c>
      <c r="S644" s="314" t="str">
        <f t="shared" si="186"/>
        <v/>
      </c>
      <c r="T644" s="315" t="str">
        <f t="shared" si="192"/>
        <v/>
      </c>
      <c r="U644" s="316" t="str">
        <f t="shared" si="193"/>
        <v/>
      </c>
      <c r="V644" s="316" t="str">
        <f t="shared" si="194"/>
        <v/>
      </c>
      <c r="W644" s="317" t="str">
        <f t="shared" si="190"/>
        <v/>
      </c>
      <c r="Z644" s="320"/>
      <c r="AA644" s="321"/>
      <c r="AC644" s="322" t="str">
        <f t="shared" si="187"/>
        <v/>
      </c>
      <c r="AD644" s="322" t="str">
        <f t="shared" si="188"/>
        <v/>
      </c>
      <c r="AM644" s="321"/>
    </row>
    <row r="645" spans="1:39" x14ac:dyDescent="0.25">
      <c r="A645" t="str">
        <f t="shared" si="183"/>
        <v/>
      </c>
      <c r="B645" t="str">
        <f t="shared" si="184"/>
        <v/>
      </c>
      <c r="C645" s="323" t="str">
        <f t="shared" si="189"/>
        <v/>
      </c>
      <c r="D645" s="323" t="str">
        <f t="shared" si="195"/>
        <v/>
      </c>
      <c r="E645" s="323"/>
      <c r="F645" s="312" t="str">
        <f t="shared" si="185"/>
        <v/>
      </c>
      <c r="G645" s="313" t="str">
        <f t="shared" si="179"/>
        <v/>
      </c>
      <c r="H645" s="314" t="str">
        <f t="shared" si="180"/>
        <v/>
      </c>
      <c r="I645" s="315" t="str">
        <f t="shared" si="191"/>
        <v/>
      </c>
      <c r="J645" s="316" t="str">
        <f t="shared" si="191"/>
        <v/>
      </c>
      <c r="K645" s="316" t="str">
        <f t="shared" si="191"/>
        <v/>
      </c>
      <c r="L645" s="317" t="str">
        <f t="shared" si="191"/>
        <v/>
      </c>
      <c r="M645" s="351"/>
      <c r="N645" s="318" t="str">
        <f t="shared" si="181"/>
        <v/>
      </c>
      <c r="O645" s="318" t="str">
        <f t="shared" si="182"/>
        <v/>
      </c>
      <c r="S645" s="314" t="str">
        <f t="shared" si="186"/>
        <v/>
      </c>
      <c r="T645" s="315" t="str">
        <f t="shared" si="192"/>
        <v/>
      </c>
      <c r="U645" s="316" t="str">
        <f t="shared" si="193"/>
        <v/>
      </c>
      <c r="V645" s="316" t="str">
        <f t="shared" si="194"/>
        <v/>
      </c>
      <c r="W645" s="317" t="str">
        <f t="shared" si="190"/>
        <v/>
      </c>
      <c r="Z645" s="320"/>
      <c r="AA645" s="321"/>
      <c r="AC645" s="322" t="str">
        <f t="shared" si="187"/>
        <v/>
      </c>
      <c r="AD645" s="322" t="str">
        <f t="shared" si="188"/>
        <v/>
      </c>
      <c r="AM645" s="321"/>
    </row>
    <row r="646" spans="1:39" x14ac:dyDescent="0.25">
      <c r="A646" t="str">
        <f t="shared" si="183"/>
        <v/>
      </c>
      <c r="B646" t="str">
        <f t="shared" si="184"/>
        <v/>
      </c>
      <c r="C646" s="323" t="str">
        <f t="shared" si="189"/>
        <v/>
      </c>
      <c r="D646" s="323" t="str">
        <f t="shared" si="195"/>
        <v/>
      </c>
      <c r="E646" s="323"/>
      <c r="F646" s="312" t="str">
        <f t="shared" si="185"/>
        <v/>
      </c>
      <c r="G646" s="313" t="str">
        <f t="shared" si="179"/>
        <v/>
      </c>
      <c r="H646" s="314" t="str">
        <f t="shared" si="180"/>
        <v/>
      </c>
      <c r="I646" s="315" t="str">
        <f t="shared" si="191"/>
        <v/>
      </c>
      <c r="J646" s="316" t="str">
        <f t="shared" si="191"/>
        <v/>
      </c>
      <c r="K646" s="316" t="str">
        <f t="shared" si="191"/>
        <v/>
      </c>
      <c r="L646" s="317" t="str">
        <f t="shared" si="191"/>
        <v/>
      </c>
      <c r="M646" s="351"/>
      <c r="N646" s="318" t="str">
        <f t="shared" si="181"/>
        <v/>
      </c>
      <c r="O646" s="318" t="str">
        <f t="shared" si="182"/>
        <v/>
      </c>
      <c r="S646" s="314" t="str">
        <f t="shared" si="186"/>
        <v/>
      </c>
      <c r="T646" s="315" t="str">
        <f t="shared" si="192"/>
        <v/>
      </c>
      <c r="U646" s="316" t="str">
        <f t="shared" si="193"/>
        <v/>
      </c>
      <c r="V646" s="316" t="str">
        <f t="shared" si="194"/>
        <v/>
      </c>
      <c r="W646" s="317" t="str">
        <f t="shared" si="190"/>
        <v/>
      </c>
      <c r="Z646" s="320"/>
      <c r="AA646" s="321"/>
      <c r="AC646" s="322" t="str">
        <f t="shared" si="187"/>
        <v/>
      </c>
      <c r="AD646" s="322" t="str">
        <f t="shared" si="188"/>
        <v/>
      </c>
      <c r="AM646" s="321"/>
    </row>
    <row r="647" spans="1:39" x14ac:dyDescent="0.25">
      <c r="A647" t="str">
        <f t="shared" si="183"/>
        <v/>
      </c>
      <c r="B647" t="str">
        <f t="shared" si="184"/>
        <v/>
      </c>
      <c r="C647" s="323" t="str">
        <f t="shared" si="189"/>
        <v/>
      </c>
      <c r="D647" s="323" t="str">
        <f t="shared" si="195"/>
        <v/>
      </c>
      <c r="E647" s="323"/>
      <c r="F647" s="312" t="str">
        <f t="shared" si="185"/>
        <v/>
      </c>
      <c r="G647" s="313" t="str">
        <f t="shared" si="179"/>
        <v/>
      </c>
      <c r="H647" s="314" t="str">
        <f t="shared" si="180"/>
        <v/>
      </c>
      <c r="I647" s="315" t="str">
        <f t="shared" si="191"/>
        <v/>
      </c>
      <c r="J647" s="316" t="str">
        <f t="shared" si="191"/>
        <v/>
      </c>
      <c r="K647" s="316" t="str">
        <f t="shared" si="191"/>
        <v/>
      </c>
      <c r="L647" s="317" t="str">
        <f t="shared" si="191"/>
        <v/>
      </c>
      <c r="M647" s="351"/>
      <c r="N647" s="318" t="str">
        <f t="shared" si="181"/>
        <v/>
      </c>
      <c r="O647" s="318" t="str">
        <f t="shared" si="182"/>
        <v/>
      </c>
      <c r="S647" s="314" t="str">
        <f t="shared" si="186"/>
        <v/>
      </c>
      <c r="T647" s="315" t="str">
        <f t="shared" si="192"/>
        <v/>
      </c>
      <c r="U647" s="316" t="str">
        <f t="shared" si="193"/>
        <v/>
      </c>
      <c r="V647" s="316" t="str">
        <f t="shared" si="194"/>
        <v/>
      </c>
      <c r="W647" s="317" t="str">
        <f t="shared" si="190"/>
        <v/>
      </c>
      <c r="Z647" s="320"/>
      <c r="AA647" s="321"/>
      <c r="AC647" s="322" t="str">
        <f t="shared" si="187"/>
        <v/>
      </c>
      <c r="AD647" s="322" t="str">
        <f t="shared" si="188"/>
        <v/>
      </c>
      <c r="AM647" s="321"/>
    </row>
    <row r="648" spans="1:39" x14ac:dyDescent="0.25">
      <c r="A648" t="str">
        <f t="shared" si="183"/>
        <v/>
      </c>
      <c r="B648" t="str">
        <f t="shared" si="184"/>
        <v/>
      </c>
      <c r="C648" s="323" t="str">
        <f t="shared" si="189"/>
        <v/>
      </c>
      <c r="D648" s="323" t="str">
        <f t="shared" si="195"/>
        <v/>
      </c>
      <c r="E648" s="323"/>
      <c r="F648" s="312" t="str">
        <f t="shared" si="185"/>
        <v/>
      </c>
      <c r="G648" s="313" t="str">
        <f t="shared" si="179"/>
        <v/>
      </c>
      <c r="H648" s="314" t="str">
        <f t="shared" si="180"/>
        <v/>
      </c>
      <c r="I648" s="315" t="str">
        <f t="shared" si="191"/>
        <v/>
      </c>
      <c r="J648" s="316" t="str">
        <f t="shared" si="191"/>
        <v/>
      </c>
      <c r="K648" s="316" t="str">
        <f t="shared" si="191"/>
        <v/>
      </c>
      <c r="L648" s="317" t="str">
        <f t="shared" si="191"/>
        <v/>
      </c>
      <c r="M648" s="351"/>
      <c r="N648" s="318" t="str">
        <f t="shared" si="181"/>
        <v/>
      </c>
      <c r="O648" s="318" t="str">
        <f t="shared" si="182"/>
        <v/>
      </c>
      <c r="S648" s="314" t="str">
        <f t="shared" si="186"/>
        <v/>
      </c>
      <c r="T648" s="315" t="str">
        <f t="shared" si="192"/>
        <v/>
      </c>
      <c r="U648" s="316" t="str">
        <f t="shared" si="193"/>
        <v/>
      </c>
      <c r="V648" s="316" t="str">
        <f t="shared" si="194"/>
        <v/>
      </c>
      <c r="W648" s="317" t="str">
        <f t="shared" si="190"/>
        <v/>
      </c>
      <c r="Z648" s="320"/>
      <c r="AA648" s="321"/>
      <c r="AC648" s="322" t="str">
        <f t="shared" si="187"/>
        <v/>
      </c>
      <c r="AD648" s="322" t="str">
        <f t="shared" si="188"/>
        <v/>
      </c>
      <c r="AM648" s="321"/>
    </row>
    <row r="649" spans="1:39" x14ac:dyDescent="0.25">
      <c r="A649" t="str">
        <f t="shared" si="183"/>
        <v/>
      </c>
      <c r="B649" t="str">
        <f t="shared" si="184"/>
        <v/>
      </c>
      <c r="C649" s="323" t="str">
        <f t="shared" si="189"/>
        <v/>
      </c>
      <c r="D649" s="323" t="str">
        <f t="shared" si="195"/>
        <v/>
      </c>
      <c r="E649" s="323"/>
      <c r="F649" s="312" t="str">
        <f t="shared" si="185"/>
        <v/>
      </c>
      <c r="G649" s="313" t="str">
        <f t="shared" ref="G649:G712" si="196">IFERROR(IF(S649="Nil","Nil",ROUNDUP(ROUND(S649/7, 3),2)),"")</f>
        <v/>
      </c>
      <c r="H649" s="314" t="str">
        <f t="shared" ref="H649:H712" si="197">IFERROR(IF(S649="Nil","Nil",TEXT(S649,IF(S649=ROUND(S649,0),"€###","€0.00"))),"")</f>
        <v/>
      </c>
      <c r="I649" s="315" t="str">
        <f t="shared" si="191"/>
        <v/>
      </c>
      <c r="J649" s="316" t="str">
        <f t="shared" si="191"/>
        <v/>
      </c>
      <c r="K649" s="316" t="str">
        <f t="shared" si="191"/>
        <v/>
      </c>
      <c r="L649" s="317" t="str">
        <f t="shared" si="191"/>
        <v/>
      </c>
      <c r="M649" s="351"/>
      <c r="N649" s="318" t="str">
        <f t="shared" ref="N649:N712" si="198">IFERROR(IF(C649="--","&lt;"&amp;D649,C649-IF(OR($H649="Nil",$H649=""),0,$H649)),"")</f>
        <v/>
      </c>
      <c r="O649" s="318" t="str">
        <f t="shared" ref="O649:O712" si="199">IFERROR(IF(D649="--","&gt; €"&amp;N649,D649-IF(OR($H649="Nil",$H649=""),0,$H649)),"")</f>
        <v/>
      </c>
      <c r="S649" s="314" t="str">
        <f t="shared" si="186"/>
        <v/>
      </c>
      <c r="T649" s="315" t="str">
        <f t="shared" si="192"/>
        <v/>
      </c>
      <c r="U649" s="316" t="str">
        <f t="shared" si="193"/>
        <v/>
      </c>
      <c r="V649" s="316" t="str">
        <f t="shared" si="194"/>
        <v/>
      </c>
      <c r="W649" s="317" t="str">
        <f t="shared" si="190"/>
        <v/>
      </c>
      <c r="Z649" s="320"/>
      <c r="AA649" s="321"/>
      <c r="AC649" s="322" t="str">
        <f t="shared" si="187"/>
        <v/>
      </c>
      <c r="AD649" s="322" t="str">
        <f t="shared" si="188"/>
        <v/>
      </c>
      <c r="AM649" s="321"/>
    </row>
    <row r="650" spans="1:39" x14ac:dyDescent="0.25">
      <c r="A650" t="str">
        <f t="shared" ref="A650:A713" si="200">IFERROR(
                      IF(
                            AND($B650&lt;&gt;$W$3,$B650=$W$2,$C650&lt;=$X$2,$D650&gt;=$X$2),
                              IF(RIGHT($F650,LEN("or any greater amount"))="or any greater amount",$W$3,""),""),"")</f>
        <v/>
      </c>
      <c r="B650" t="str">
        <f t="shared" ref="B650:B713" si="201">IFERROR(
                      IF(
                            AND($C650&lt;=$X$2,$D650&gt;=$X$2),$W$2,
                              IF(RIGHT($F650,LEN("or any greater amount"))="or any greater amount",$W$3,"")),"")</f>
        <v/>
      </c>
      <c r="C650" s="323" t="str">
        <f t="shared" si="189"/>
        <v/>
      </c>
      <c r="D650" s="323" t="str">
        <f t="shared" si="195"/>
        <v/>
      </c>
      <c r="E650" s="323"/>
      <c r="F650" s="312" t="str">
        <f t="shared" ref="F650:F713" si="202">IFERROR(IF(AND(C650="",D650=""),"",IF(C650="--",TEXT(D650,IF(D650=ROUND(D650,0),"€###.00","€##.00"))&amp;" or any lesser amount",IF(D650="--",TEXT(C650,IF(C650=ROUND(C650,0),"€###.00","€##.00"))&amp;" or any greater amount",TEXT(C650,IF(C650=ROUND(C650,0),"€###.00","€##.00"))&amp;" to "&amp;TEXT(D650,IF(D650=ROUND(D650,0),"€###.00","€##.00"))))),"")</f>
        <v/>
      </c>
      <c r="G650" s="313" t="str">
        <f t="shared" si="196"/>
        <v/>
      </c>
      <c r="H650" s="314" t="str">
        <f t="shared" si="197"/>
        <v/>
      </c>
      <c r="I650" s="315" t="str">
        <f t="shared" si="191"/>
        <v/>
      </c>
      <c r="J650" s="316" t="str">
        <f t="shared" si="191"/>
        <v/>
      </c>
      <c r="K650" s="316" t="str">
        <f t="shared" si="191"/>
        <v/>
      </c>
      <c r="L650" s="317" t="str">
        <f t="shared" si="191"/>
        <v/>
      </c>
      <c r="M650" s="351"/>
      <c r="N650" s="318" t="str">
        <f t="shared" si="198"/>
        <v/>
      </c>
      <c r="O650" s="318" t="str">
        <f t="shared" si="199"/>
        <v/>
      </c>
      <c r="S650" s="314" t="str">
        <f t="shared" ref="S650:S713" si="203">IFERROR(IF(S649&lt;=$R$3,"Nil",S649-$R$3),"")</f>
        <v/>
      </c>
      <c r="T650" s="315" t="str">
        <f t="shared" si="192"/>
        <v/>
      </c>
      <c r="U650" s="316" t="str">
        <f t="shared" si="193"/>
        <v/>
      </c>
      <c r="V650" s="316" t="str">
        <f t="shared" si="194"/>
        <v/>
      </c>
      <c r="W650" s="317" t="str">
        <f t="shared" si="190"/>
        <v/>
      </c>
      <c r="Z650" s="320"/>
      <c r="AA650" s="321"/>
      <c r="AC650" s="322" t="str">
        <f t="shared" ref="AC650:AC713" si="204">IFERROR(ROUNDUP(ROUND(S650/7, 3),2),"")</f>
        <v/>
      </c>
      <c r="AD650" s="322" t="str">
        <f t="shared" ref="AD650:AD713" si="205">IFERROR(ROUND(AC650-G650,2),"")</f>
        <v/>
      </c>
      <c r="AM650" s="321"/>
    </row>
    <row r="651" spans="1:39" x14ac:dyDescent="0.25">
      <c r="A651" t="str">
        <f t="shared" si="200"/>
        <v/>
      </c>
      <c r="B651" t="str">
        <f t="shared" si="201"/>
        <v/>
      </c>
      <c r="C651" s="323" t="str">
        <f t="shared" si="189"/>
        <v/>
      </c>
      <c r="D651" s="323" t="str">
        <f t="shared" si="195"/>
        <v/>
      </c>
      <c r="E651" s="323"/>
      <c r="F651" s="312" t="str">
        <f t="shared" si="202"/>
        <v/>
      </c>
      <c r="G651" s="313" t="str">
        <f t="shared" si="196"/>
        <v/>
      </c>
      <c r="H651" s="314" t="str">
        <f t="shared" si="197"/>
        <v/>
      </c>
      <c r="I651" s="315" t="str">
        <f t="shared" si="191"/>
        <v/>
      </c>
      <c r="J651" s="316" t="str">
        <f t="shared" si="191"/>
        <v/>
      </c>
      <c r="K651" s="316" t="str">
        <f t="shared" si="191"/>
        <v/>
      </c>
      <c r="L651" s="317" t="str">
        <f t="shared" si="191"/>
        <v/>
      </c>
      <c r="M651" s="351"/>
      <c r="N651" s="318" t="str">
        <f t="shared" si="198"/>
        <v/>
      </c>
      <c r="O651" s="318" t="str">
        <f t="shared" si="199"/>
        <v/>
      </c>
      <c r="S651" s="314" t="str">
        <f t="shared" si="203"/>
        <v/>
      </c>
      <c r="T651" s="315" t="str">
        <f t="shared" si="192"/>
        <v/>
      </c>
      <c r="U651" s="316" t="str">
        <f t="shared" si="193"/>
        <v/>
      </c>
      <c r="V651" s="316" t="str">
        <f t="shared" si="194"/>
        <v/>
      </c>
      <c r="W651" s="317" t="str">
        <f t="shared" si="190"/>
        <v/>
      </c>
      <c r="Z651" s="320"/>
      <c r="AA651" s="321"/>
      <c r="AC651" s="322" t="str">
        <f t="shared" si="204"/>
        <v/>
      </c>
      <c r="AD651" s="322" t="str">
        <f t="shared" si="205"/>
        <v/>
      </c>
      <c r="AM651" s="321"/>
    </row>
    <row r="652" spans="1:39" x14ac:dyDescent="0.25">
      <c r="A652" t="str">
        <f t="shared" si="200"/>
        <v/>
      </c>
      <c r="B652" t="str">
        <f t="shared" si="201"/>
        <v/>
      </c>
      <c r="C652" s="323" t="str">
        <f t="shared" si="189"/>
        <v/>
      </c>
      <c r="D652" s="323" t="str">
        <f t="shared" si="195"/>
        <v/>
      </c>
      <c r="E652" s="323"/>
      <c r="F652" s="312" t="str">
        <f t="shared" si="202"/>
        <v/>
      </c>
      <c r="G652" s="313" t="str">
        <f t="shared" si="196"/>
        <v/>
      </c>
      <c r="H652" s="314" t="str">
        <f t="shared" si="197"/>
        <v/>
      </c>
      <c r="I652" s="315" t="str">
        <f t="shared" si="191"/>
        <v/>
      </c>
      <c r="J652" s="316" t="str">
        <f t="shared" si="191"/>
        <v/>
      </c>
      <c r="K652" s="316" t="str">
        <f t="shared" si="191"/>
        <v/>
      </c>
      <c r="L652" s="317" t="str">
        <f t="shared" si="191"/>
        <v/>
      </c>
      <c r="M652" s="351"/>
      <c r="N652" s="318" t="str">
        <f t="shared" si="198"/>
        <v/>
      </c>
      <c r="O652" s="318" t="str">
        <f t="shared" si="199"/>
        <v/>
      </c>
      <c r="S652" s="314" t="str">
        <f t="shared" si="203"/>
        <v/>
      </c>
      <c r="T652" s="315" t="str">
        <f t="shared" si="192"/>
        <v/>
      </c>
      <c r="U652" s="316" t="str">
        <f t="shared" si="193"/>
        <v/>
      </c>
      <c r="V652" s="316" t="str">
        <f t="shared" si="194"/>
        <v/>
      </c>
      <c r="W652" s="317" t="str">
        <f t="shared" si="190"/>
        <v/>
      </c>
      <c r="Z652" s="320"/>
      <c r="AA652" s="321"/>
      <c r="AC652" s="322" t="str">
        <f t="shared" si="204"/>
        <v/>
      </c>
      <c r="AD652" s="322" t="str">
        <f t="shared" si="205"/>
        <v/>
      </c>
      <c r="AM652" s="321"/>
    </row>
    <row r="653" spans="1:39" x14ac:dyDescent="0.25">
      <c r="A653" t="str">
        <f t="shared" si="200"/>
        <v/>
      </c>
      <c r="B653" t="str">
        <f t="shared" si="201"/>
        <v/>
      </c>
      <c r="C653" s="323" t="str">
        <f t="shared" si="189"/>
        <v/>
      </c>
      <c r="D653" s="323" t="str">
        <f t="shared" si="195"/>
        <v/>
      </c>
      <c r="E653" s="323"/>
      <c r="F653" s="312" t="str">
        <f t="shared" si="202"/>
        <v/>
      </c>
      <c r="G653" s="313" t="str">
        <f t="shared" si="196"/>
        <v/>
      </c>
      <c r="H653" s="314" t="str">
        <f t="shared" si="197"/>
        <v/>
      </c>
      <c r="I653" s="315" t="str">
        <f t="shared" si="191"/>
        <v/>
      </c>
      <c r="J653" s="316" t="str">
        <f t="shared" si="191"/>
        <v/>
      </c>
      <c r="K653" s="316" t="str">
        <f t="shared" si="191"/>
        <v/>
      </c>
      <c r="L653" s="317" t="str">
        <f t="shared" si="191"/>
        <v/>
      </c>
      <c r="M653" s="351"/>
      <c r="N653" s="318" t="str">
        <f t="shared" si="198"/>
        <v/>
      </c>
      <c r="O653" s="318" t="str">
        <f t="shared" si="199"/>
        <v/>
      </c>
      <c r="S653" s="314" t="str">
        <f t="shared" si="203"/>
        <v/>
      </c>
      <c r="T653" s="315" t="str">
        <f t="shared" si="192"/>
        <v/>
      </c>
      <c r="U653" s="316" t="str">
        <f t="shared" si="193"/>
        <v/>
      </c>
      <c r="V653" s="316" t="str">
        <f t="shared" si="194"/>
        <v/>
      </c>
      <c r="W653" s="317" t="str">
        <f t="shared" si="190"/>
        <v/>
      </c>
      <c r="Z653" s="320"/>
      <c r="AA653" s="321"/>
      <c r="AC653" s="322" t="str">
        <f t="shared" si="204"/>
        <v/>
      </c>
      <c r="AD653" s="322" t="str">
        <f t="shared" si="205"/>
        <v/>
      </c>
      <c r="AM653" s="321"/>
    </row>
    <row r="654" spans="1:39" x14ac:dyDescent="0.25">
      <c r="A654" t="str">
        <f t="shared" si="200"/>
        <v/>
      </c>
      <c r="B654" t="str">
        <f t="shared" si="201"/>
        <v/>
      </c>
      <c r="C654" s="323" t="str">
        <f t="shared" si="189"/>
        <v/>
      </c>
      <c r="D654" s="323" t="str">
        <f t="shared" si="195"/>
        <v/>
      </c>
      <c r="E654" s="323"/>
      <c r="F654" s="312" t="str">
        <f t="shared" si="202"/>
        <v/>
      </c>
      <c r="G654" s="313" t="str">
        <f t="shared" si="196"/>
        <v/>
      </c>
      <c r="H654" s="314" t="str">
        <f t="shared" si="197"/>
        <v/>
      </c>
      <c r="I654" s="315" t="str">
        <f t="shared" si="191"/>
        <v/>
      </c>
      <c r="J654" s="316" t="str">
        <f t="shared" si="191"/>
        <v/>
      </c>
      <c r="K654" s="316" t="str">
        <f t="shared" si="191"/>
        <v/>
      </c>
      <c r="L654" s="317" t="str">
        <f t="shared" si="191"/>
        <v/>
      </c>
      <c r="M654" s="351"/>
      <c r="N654" s="318" t="str">
        <f t="shared" si="198"/>
        <v/>
      </c>
      <c r="O654" s="318" t="str">
        <f t="shared" si="199"/>
        <v/>
      </c>
      <c r="S654" s="314" t="str">
        <f t="shared" si="203"/>
        <v/>
      </c>
      <c r="T654" s="315" t="str">
        <f t="shared" si="192"/>
        <v/>
      </c>
      <c r="U654" s="316" t="str">
        <f t="shared" si="193"/>
        <v/>
      </c>
      <c r="V654" s="316" t="str">
        <f t="shared" si="194"/>
        <v/>
      </c>
      <c r="W654" s="317" t="str">
        <f t="shared" si="190"/>
        <v/>
      </c>
      <c r="Z654" s="320"/>
      <c r="AA654" s="321"/>
      <c r="AC654" s="322" t="str">
        <f t="shared" si="204"/>
        <v/>
      </c>
      <c r="AD654" s="322" t="str">
        <f t="shared" si="205"/>
        <v/>
      </c>
      <c r="AM654" s="321"/>
    </row>
    <row r="655" spans="1:39" x14ac:dyDescent="0.25">
      <c r="A655" t="str">
        <f t="shared" si="200"/>
        <v/>
      </c>
      <c r="B655" t="str">
        <f t="shared" si="201"/>
        <v/>
      </c>
      <c r="C655" s="323" t="str">
        <f t="shared" si="189"/>
        <v/>
      </c>
      <c r="D655" s="323" t="str">
        <f t="shared" si="195"/>
        <v/>
      </c>
      <c r="E655" s="323"/>
      <c r="F655" s="312" t="str">
        <f t="shared" si="202"/>
        <v/>
      </c>
      <c r="G655" s="313" t="str">
        <f t="shared" si="196"/>
        <v/>
      </c>
      <c r="H655" s="314" t="str">
        <f t="shared" si="197"/>
        <v/>
      </c>
      <c r="I655" s="315" t="str">
        <f t="shared" si="191"/>
        <v/>
      </c>
      <c r="J655" s="316" t="str">
        <f t="shared" si="191"/>
        <v/>
      </c>
      <c r="K655" s="316" t="str">
        <f t="shared" si="191"/>
        <v/>
      </c>
      <c r="L655" s="317" t="str">
        <f t="shared" si="191"/>
        <v/>
      </c>
      <c r="M655" s="351"/>
      <c r="N655" s="318" t="str">
        <f t="shared" si="198"/>
        <v/>
      </c>
      <c r="O655" s="318" t="str">
        <f t="shared" si="199"/>
        <v/>
      </c>
      <c r="S655" s="314" t="str">
        <f t="shared" si="203"/>
        <v/>
      </c>
      <c r="T655" s="315" t="str">
        <f t="shared" si="192"/>
        <v/>
      </c>
      <c r="U655" s="316" t="str">
        <f t="shared" si="193"/>
        <v/>
      </c>
      <c r="V655" s="316" t="str">
        <f t="shared" si="194"/>
        <v/>
      </c>
      <c r="W655" s="317" t="str">
        <f t="shared" si="190"/>
        <v/>
      </c>
      <c r="Z655" s="320"/>
      <c r="AA655" s="321"/>
      <c r="AC655" s="322" t="str">
        <f t="shared" si="204"/>
        <v/>
      </c>
      <c r="AD655" s="322" t="str">
        <f t="shared" si="205"/>
        <v/>
      </c>
      <c r="AM655" s="321"/>
    </row>
    <row r="656" spans="1:39" x14ac:dyDescent="0.25">
      <c r="A656" t="str">
        <f t="shared" si="200"/>
        <v/>
      </c>
      <c r="B656" t="str">
        <f t="shared" si="201"/>
        <v/>
      </c>
      <c r="C656" s="323" t="str">
        <f t="shared" si="189"/>
        <v/>
      </c>
      <c r="D656" s="323" t="str">
        <f t="shared" si="195"/>
        <v/>
      </c>
      <c r="E656" s="323"/>
      <c r="F656" s="312" t="str">
        <f t="shared" si="202"/>
        <v/>
      </c>
      <c r="G656" s="313" t="str">
        <f t="shared" si="196"/>
        <v/>
      </c>
      <c r="H656" s="314" t="str">
        <f t="shared" si="197"/>
        <v/>
      </c>
      <c r="I656" s="315" t="str">
        <f t="shared" si="191"/>
        <v/>
      </c>
      <c r="J656" s="316" t="str">
        <f t="shared" si="191"/>
        <v/>
      </c>
      <c r="K656" s="316" t="str">
        <f t="shared" si="191"/>
        <v/>
      </c>
      <c r="L656" s="317" t="str">
        <f t="shared" si="191"/>
        <v/>
      </c>
      <c r="M656" s="351"/>
      <c r="N656" s="318" t="str">
        <f t="shared" si="198"/>
        <v/>
      </c>
      <c r="O656" s="318" t="str">
        <f t="shared" si="199"/>
        <v/>
      </c>
      <c r="S656" s="314" t="str">
        <f t="shared" si="203"/>
        <v/>
      </c>
      <c r="T656" s="315" t="str">
        <f t="shared" si="192"/>
        <v/>
      </c>
      <c r="U656" s="316" t="str">
        <f t="shared" si="193"/>
        <v/>
      </c>
      <c r="V656" s="316" t="str">
        <f t="shared" si="194"/>
        <v/>
      </c>
      <c r="W656" s="317" t="str">
        <f t="shared" si="190"/>
        <v/>
      </c>
      <c r="Z656" s="320"/>
      <c r="AA656" s="321"/>
      <c r="AC656" s="322" t="str">
        <f t="shared" si="204"/>
        <v/>
      </c>
      <c r="AD656" s="322" t="str">
        <f t="shared" si="205"/>
        <v/>
      </c>
      <c r="AM656" s="321"/>
    </row>
    <row r="657" spans="1:39" x14ac:dyDescent="0.25">
      <c r="A657" t="str">
        <f t="shared" si="200"/>
        <v/>
      </c>
      <c r="B657" t="str">
        <f t="shared" si="201"/>
        <v/>
      </c>
      <c r="C657" s="323" t="str">
        <f t="shared" si="189"/>
        <v/>
      </c>
      <c r="D657" s="323" t="str">
        <f t="shared" si="195"/>
        <v/>
      </c>
      <c r="E657" s="323"/>
      <c r="F657" s="312" t="str">
        <f t="shared" si="202"/>
        <v/>
      </c>
      <c r="G657" s="313" t="str">
        <f t="shared" si="196"/>
        <v/>
      </c>
      <c r="H657" s="314" t="str">
        <f t="shared" si="197"/>
        <v/>
      </c>
      <c r="I657" s="315" t="str">
        <f t="shared" si="191"/>
        <v/>
      </c>
      <c r="J657" s="316" t="str">
        <f t="shared" si="191"/>
        <v/>
      </c>
      <c r="K657" s="316" t="str">
        <f t="shared" si="191"/>
        <v/>
      </c>
      <c r="L657" s="317" t="str">
        <f t="shared" si="191"/>
        <v/>
      </c>
      <c r="M657" s="351"/>
      <c r="N657" s="318" t="str">
        <f t="shared" si="198"/>
        <v/>
      </c>
      <c r="O657" s="318" t="str">
        <f t="shared" si="199"/>
        <v/>
      </c>
      <c r="S657" s="314" t="str">
        <f t="shared" si="203"/>
        <v/>
      </c>
      <c r="T657" s="315" t="str">
        <f t="shared" si="192"/>
        <v/>
      </c>
      <c r="U657" s="316" t="str">
        <f t="shared" si="193"/>
        <v/>
      </c>
      <c r="V657" s="316" t="str">
        <f t="shared" si="194"/>
        <v/>
      </c>
      <c r="W657" s="317" t="str">
        <f t="shared" si="190"/>
        <v/>
      </c>
      <c r="Z657" s="320"/>
      <c r="AA657" s="321"/>
      <c r="AC657" s="322" t="str">
        <f t="shared" si="204"/>
        <v/>
      </c>
      <c r="AD657" s="322" t="str">
        <f t="shared" si="205"/>
        <v/>
      </c>
      <c r="AM657" s="321"/>
    </row>
    <row r="658" spans="1:39" x14ac:dyDescent="0.25">
      <c r="A658" t="str">
        <f t="shared" si="200"/>
        <v/>
      </c>
      <c r="B658" t="str">
        <f t="shared" si="201"/>
        <v/>
      </c>
      <c r="C658" s="323" t="str">
        <f t="shared" ref="C658:C721" si="206">IFERROR(IF(C657-$R$3&gt;=0,C657-$R$3,""),"")</f>
        <v/>
      </c>
      <c r="D658" s="323" t="str">
        <f t="shared" si="195"/>
        <v/>
      </c>
      <c r="E658" s="323"/>
      <c r="F658" s="312" t="str">
        <f t="shared" si="202"/>
        <v/>
      </c>
      <c r="G658" s="313" t="str">
        <f t="shared" si="196"/>
        <v/>
      </c>
      <c r="H658" s="314" t="str">
        <f t="shared" si="197"/>
        <v/>
      </c>
      <c r="I658" s="315" t="str">
        <f t="shared" si="191"/>
        <v/>
      </c>
      <c r="J658" s="316" t="str">
        <f t="shared" si="191"/>
        <v/>
      </c>
      <c r="K658" s="316" t="str">
        <f t="shared" si="191"/>
        <v/>
      </c>
      <c r="L658" s="317" t="str">
        <f t="shared" si="191"/>
        <v/>
      </c>
      <c r="M658" s="351"/>
      <c r="N658" s="318" t="str">
        <f t="shared" si="198"/>
        <v/>
      </c>
      <c r="O658" s="318" t="str">
        <f t="shared" si="199"/>
        <v/>
      </c>
      <c r="S658" s="314" t="str">
        <f t="shared" si="203"/>
        <v/>
      </c>
      <c r="T658" s="315" t="str">
        <f t="shared" si="192"/>
        <v/>
      </c>
      <c r="U658" s="316" t="str">
        <f t="shared" si="193"/>
        <v/>
      </c>
      <c r="V658" s="316" t="str">
        <f t="shared" si="194"/>
        <v/>
      </c>
      <c r="W658" s="317" t="str">
        <f t="shared" si="190"/>
        <v/>
      </c>
      <c r="Z658" s="320"/>
      <c r="AA658" s="321"/>
      <c r="AC658" s="322" t="str">
        <f t="shared" si="204"/>
        <v/>
      </c>
      <c r="AD658" s="322" t="str">
        <f t="shared" si="205"/>
        <v/>
      </c>
      <c r="AM658" s="321"/>
    </row>
    <row r="659" spans="1:39" x14ac:dyDescent="0.25">
      <c r="A659" t="str">
        <f t="shared" si="200"/>
        <v/>
      </c>
      <c r="B659" t="str">
        <f t="shared" si="201"/>
        <v/>
      </c>
      <c r="C659" s="323" t="str">
        <f t="shared" si="206"/>
        <v/>
      </c>
      <c r="D659" s="323" t="str">
        <f t="shared" si="195"/>
        <v/>
      </c>
      <c r="E659" s="323"/>
      <c r="F659" s="312" t="str">
        <f t="shared" si="202"/>
        <v/>
      </c>
      <c r="G659" s="313" t="str">
        <f t="shared" si="196"/>
        <v/>
      </c>
      <c r="H659" s="314" t="str">
        <f t="shared" si="197"/>
        <v/>
      </c>
      <c r="I659" s="315" t="str">
        <f t="shared" si="191"/>
        <v/>
      </c>
      <c r="J659" s="316" t="str">
        <f t="shared" si="191"/>
        <v/>
      </c>
      <c r="K659" s="316" t="str">
        <f t="shared" si="191"/>
        <v/>
      </c>
      <c r="L659" s="317" t="str">
        <f t="shared" si="191"/>
        <v/>
      </c>
      <c r="M659" s="351"/>
      <c r="N659" s="318" t="str">
        <f t="shared" si="198"/>
        <v/>
      </c>
      <c r="O659" s="318" t="str">
        <f t="shared" si="199"/>
        <v/>
      </c>
      <c r="S659" s="314" t="str">
        <f t="shared" si="203"/>
        <v/>
      </c>
      <c r="T659" s="315" t="str">
        <f t="shared" si="192"/>
        <v/>
      </c>
      <c r="U659" s="316" t="str">
        <f t="shared" si="193"/>
        <v/>
      </c>
      <c r="V659" s="316" t="str">
        <f t="shared" si="194"/>
        <v/>
      </c>
      <c r="W659" s="317" t="str">
        <f t="shared" si="190"/>
        <v/>
      </c>
      <c r="Z659" s="320"/>
      <c r="AA659" s="321"/>
      <c r="AC659" s="322" t="str">
        <f t="shared" si="204"/>
        <v/>
      </c>
      <c r="AD659" s="322" t="str">
        <f t="shared" si="205"/>
        <v/>
      </c>
      <c r="AM659" s="321"/>
    </row>
    <row r="660" spans="1:39" x14ac:dyDescent="0.25">
      <c r="A660" t="str">
        <f t="shared" si="200"/>
        <v/>
      </c>
      <c r="B660" t="str">
        <f t="shared" si="201"/>
        <v/>
      </c>
      <c r="C660" s="323" t="str">
        <f t="shared" si="206"/>
        <v/>
      </c>
      <c r="D660" s="323" t="str">
        <f t="shared" si="195"/>
        <v/>
      </c>
      <c r="E660" s="323"/>
      <c r="F660" s="312" t="str">
        <f t="shared" si="202"/>
        <v/>
      </c>
      <c r="G660" s="313" t="str">
        <f t="shared" si="196"/>
        <v/>
      </c>
      <c r="H660" s="314" t="str">
        <f t="shared" si="197"/>
        <v/>
      </c>
      <c r="I660" s="315" t="str">
        <f t="shared" si="191"/>
        <v/>
      </c>
      <c r="J660" s="316" t="str">
        <f t="shared" si="191"/>
        <v/>
      </c>
      <c r="K660" s="316" t="str">
        <f t="shared" si="191"/>
        <v/>
      </c>
      <c r="L660" s="317" t="str">
        <f t="shared" si="191"/>
        <v/>
      </c>
      <c r="M660" s="351"/>
      <c r="N660" s="318" t="str">
        <f t="shared" si="198"/>
        <v/>
      </c>
      <c r="O660" s="318" t="str">
        <f t="shared" si="199"/>
        <v/>
      </c>
      <c r="S660" s="314" t="str">
        <f t="shared" si="203"/>
        <v/>
      </c>
      <c r="T660" s="315" t="str">
        <f t="shared" si="192"/>
        <v/>
      </c>
      <c r="U660" s="316" t="str">
        <f t="shared" si="193"/>
        <v/>
      </c>
      <c r="V660" s="316" t="str">
        <f t="shared" si="194"/>
        <v/>
      </c>
      <c r="W660" s="317" t="str">
        <f t="shared" si="190"/>
        <v/>
      </c>
      <c r="Z660" s="320"/>
      <c r="AA660" s="321"/>
      <c r="AC660" s="322" t="str">
        <f t="shared" si="204"/>
        <v/>
      </c>
      <c r="AD660" s="322" t="str">
        <f t="shared" si="205"/>
        <v/>
      </c>
      <c r="AM660" s="321"/>
    </row>
    <row r="661" spans="1:39" x14ac:dyDescent="0.25">
      <c r="A661" t="str">
        <f t="shared" si="200"/>
        <v/>
      </c>
      <c r="B661" t="str">
        <f t="shared" si="201"/>
        <v/>
      </c>
      <c r="C661" s="323" t="str">
        <f t="shared" si="206"/>
        <v/>
      </c>
      <c r="D661" s="323" t="str">
        <f t="shared" si="195"/>
        <v/>
      </c>
      <c r="E661" s="323"/>
      <c r="F661" s="312" t="str">
        <f t="shared" si="202"/>
        <v/>
      </c>
      <c r="G661" s="313" t="str">
        <f t="shared" si="196"/>
        <v/>
      </c>
      <c r="H661" s="314" t="str">
        <f t="shared" si="197"/>
        <v/>
      </c>
      <c r="I661" s="315" t="str">
        <f t="shared" si="191"/>
        <v/>
      </c>
      <c r="J661" s="316" t="str">
        <f t="shared" si="191"/>
        <v/>
      </c>
      <c r="K661" s="316" t="str">
        <f t="shared" si="191"/>
        <v/>
      </c>
      <c r="L661" s="317" t="str">
        <f t="shared" si="191"/>
        <v/>
      </c>
      <c r="M661" s="351"/>
      <c r="N661" s="318" t="str">
        <f t="shared" si="198"/>
        <v/>
      </c>
      <c r="O661" s="318" t="str">
        <f t="shared" si="199"/>
        <v/>
      </c>
      <c r="S661" s="314" t="str">
        <f t="shared" si="203"/>
        <v/>
      </c>
      <c r="T661" s="315" t="str">
        <f t="shared" si="192"/>
        <v/>
      </c>
      <c r="U661" s="316" t="str">
        <f t="shared" si="193"/>
        <v/>
      </c>
      <c r="V661" s="316" t="str">
        <f t="shared" si="194"/>
        <v/>
      </c>
      <c r="W661" s="317" t="str">
        <f t="shared" ref="W661:W692" si="207">IFERROR(IF($G661="Nil","Nil",IF(MROUND($G661*L$5,0.5)&lt;=$G661*L$5,MROUND($G661*L$5,0.5),MROUND($G661*L$5,0.5)-0.5)),"")</f>
        <v/>
      </c>
      <c r="Z661" s="320"/>
      <c r="AA661" s="321"/>
      <c r="AC661" s="322" t="str">
        <f t="shared" si="204"/>
        <v/>
      </c>
      <c r="AD661" s="322" t="str">
        <f t="shared" si="205"/>
        <v/>
      </c>
      <c r="AM661" s="321"/>
    </row>
    <row r="662" spans="1:39" x14ac:dyDescent="0.25">
      <c r="A662" t="str">
        <f t="shared" si="200"/>
        <v/>
      </c>
      <c r="B662" t="str">
        <f t="shared" si="201"/>
        <v/>
      </c>
      <c r="C662" s="323" t="str">
        <f t="shared" si="206"/>
        <v/>
      </c>
      <c r="D662" s="323" t="str">
        <f t="shared" si="195"/>
        <v/>
      </c>
      <c r="E662" s="323"/>
      <c r="F662" s="312" t="str">
        <f t="shared" si="202"/>
        <v/>
      </c>
      <c r="G662" s="313" t="str">
        <f t="shared" si="196"/>
        <v/>
      </c>
      <c r="H662" s="314" t="str">
        <f t="shared" si="197"/>
        <v/>
      </c>
      <c r="I662" s="315" t="str">
        <f t="shared" si="191"/>
        <v/>
      </c>
      <c r="J662" s="316" t="str">
        <f t="shared" si="191"/>
        <v/>
      </c>
      <c r="K662" s="316" t="str">
        <f t="shared" si="191"/>
        <v/>
      </c>
      <c r="L662" s="317" t="str">
        <f t="shared" ref="L662:L725" si="208">IFERROR(IF(W662="Nil","Nil",TEXT(W662,IF(W662=ROUND(W662,0),"€###","€###.00"))),"")</f>
        <v/>
      </c>
      <c r="M662" s="351"/>
      <c r="N662" s="318" t="str">
        <f t="shared" si="198"/>
        <v/>
      </c>
      <c r="O662" s="318" t="str">
        <f t="shared" si="199"/>
        <v/>
      </c>
      <c r="S662" s="314" t="str">
        <f t="shared" si="203"/>
        <v/>
      </c>
      <c r="T662" s="315" t="str">
        <f t="shared" si="192"/>
        <v/>
      </c>
      <c r="U662" s="316" t="str">
        <f t="shared" si="193"/>
        <v/>
      </c>
      <c r="V662" s="316" t="str">
        <f t="shared" si="194"/>
        <v/>
      </c>
      <c r="W662" s="317" t="str">
        <f t="shared" si="207"/>
        <v/>
      </c>
      <c r="Z662" s="320"/>
      <c r="AA662" s="321"/>
      <c r="AC662" s="322" t="str">
        <f t="shared" si="204"/>
        <v/>
      </c>
      <c r="AD662" s="322" t="str">
        <f t="shared" si="205"/>
        <v/>
      </c>
      <c r="AM662" s="321"/>
    </row>
    <row r="663" spans="1:39" x14ac:dyDescent="0.25">
      <c r="A663" t="str">
        <f t="shared" si="200"/>
        <v/>
      </c>
      <c r="B663" t="str">
        <f t="shared" si="201"/>
        <v/>
      </c>
      <c r="C663" s="323" t="str">
        <f t="shared" si="206"/>
        <v/>
      </c>
      <c r="D663" s="323" t="str">
        <f t="shared" si="195"/>
        <v/>
      </c>
      <c r="E663" s="323"/>
      <c r="F663" s="312" t="str">
        <f t="shared" si="202"/>
        <v/>
      </c>
      <c r="G663" s="313" t="str">
        <f t="shared" si="196"/>
        <v/>
      </c>
      <c r="H663" s="314" t="str">
        <f t="shared" si="197"/>
        <v/>
      </c>
      <c r="I663" s="315" t="str">
        <f t="shared" ref="I663:L726" si="209">IFERROR(IF(T663="Nil","Nil",TEXT(T663,IF(T663=ROUND(T663,0),"€###","€###.00"))),"")</f>
        <v/>
      </c>
      <c r="J663" s="316" t="str">
        <f t="shared" si="209"/>
        <v/>
      </c>
      <c r="K663" s="316" t="str">
        <f t="shared" si="209"/>
        <v/>
      </c>
      <c r="L663" s="317" t="str">
        <f t="shared" si="208"/>
        <v/>
      </c>
      <c r="M663" s="351"/>
      <c r="N663" s="318" t="str">
        <f t="shared" si="198"/>
        <v/>
      </c>
      <c r="O663" s="318" t="str">
        <f t="shared" si="199"/>
        <v/>
      </c>
      <c r="S663" s="314" t="str">
        <f t="shared" si="203"/>
        <v/>
      </c>
      <c r="T663" s="315" t="str">
        <f t="shared" ref="T663:T726" si="210">IFERROR(IF($G663="Nil","Nil",IF(MROUND($G663*I$5,0.5)&lt;=$G663*I$5,MROUND($G663*I$5,0.5),MROUND($G663*I$5,0.5)-0.5)),"")</f>
        <v/>
      </c>
      <c r="U663" s="316" t="str">
        <f t="shared" ref="U663:U726" si="211">IFERROR(IF($G663="Nil","Nil",IF(MROUND($G663*J$5,0.5)&lt;=$G663*J$5,MROUND($G663*J$5,0.5),MROUND($G663*J$5,0.5)-0.5)),"")</f>
        <v/>
      </c>
      <c r="V663" s="316" t="str">
        <f t="shared" ref="V663:V726" si="212">IFERROR(IF($G663="Nil","Nil",IF(MROUND($G663*K$5,0.5)&lt;=$G663*K$5,MROUND($G663*K$5,0.5),MROUND($G663*K$5,0.5)-0.5)),"")</f>
        <v/>
      </c>
      <c r="W663" s="317" t="str">
        <f t="shared" si="207"/>
        <v/>
      </c>
      <c r="Z663" s="320"/>
      <c r="AA663" s="321"/>
      <c r="AC663" s="322" t="str">
        <f t="shared" si="204"/>
        <v/>
      </c>
      <c r="AD663" s="322" t="str">
        <f t="shared" si="205"/>
        <v/>
      </c>
      <c r="AM663" s="321"/>
    </row>
    <row r="664" spans="1:39" x14ac:dyDescent="0.25">
      <c r="A664" t="str">
        <f t="shared" si="200"/>
        <v/>
      </c>
      <c r="B664" t="str">
        <f t="shared" si="201"/>
        <v/>
      </c>
      <c r="C664" s="323" t="str">
        <f t="shared" si="206"/>
        <v/>
      </c>
      <c r="D664" s="323" t="str">
        <f t="shared" si="195"/>
        <v/>
      </c>
      <c r="E664" s="323"/>
      <c r="F664" s="312" t="str">
        <f t="shared" si="202"/>
        <v/>
      </c>
      <c r="G664" s="313" t="str">
        <f t="shared" si="196"/>
        <v/>
      </c>
      <c r="H664" s="314" t="str">
        <f t="shared" si="197"/>
        <v/>
      </c>
      <c r="I664" s="315" t="str">
        <f t="shared" si="209"/>
        <v/>
      </c>
      <c r="J664" s="316" t="str">
        <f t="shared" si="209"/>
        <v/>
      </c>
      <c r="K664" s="316" t="str">
        <f t="shared" si="209"/>
        <v/>
      </c>
      <c r="L664" s="317" t="str">
        <f t="shared" si="208"/>
        <v/>
      </c>
      <c r="M664" s="351"/>
      <c r="N664" s="318" t="str">
        <f t="shared" si="198"/>
        <v/>
      </c>
      <c r="O664" s="318" t="str">
        <f t="shared" si="199"/>
        <v/>
      </c>
      <c r="S664" s="314" t="str">
        <f t="shared" si="203"/>
        <v/>
      </c>
      <c r="T664" s="315" t="str">
        <f t="shared" si="210"/>
        <v/>
      </c>
      <c r="U664" s="316" t="str">
        <f t="shared" si="211"/>
        <v/>
      </c>
      <c r="V664" s="316" t="str">
        <f t="shared" si="212"/>
        <v/>
      </c>
      <c r="W664" s="317" t="str">
        <f t="shared" si="207"/>
        <v/>
      </c>
      <c r="Z664" s="320"/>
      <c r="AA664" s="321"/>
      <c r="AC664" s="322" t="str">
        <f t="shared" si="204"/>
        <v/>
      </c>
      <c r="AD664" s="322" t="str">
        <f t="shared" si="205"/>
        <v/>
      </c>
      <c r="AM664" s="321"/>
    </row>
    <row r="665" spans="1:39" x14ac:dyDescent="0.25">
      <c r="A665" t="str">
        <f t="shared" si="200"/>
        <v/>
      </c>
      <c r="B665" t="str">
        <f t="shared" si="201"/>
        <v/>
      </c>
      <c r="C665" s="323" t="str">
        <f t="shared" si="206"/>
        <v/>
      </c>
      <c r="D665" s="323" t="str">
        <f t="shared" si="195"/>
        <v/>
      </c>
      <c r="E665" s="323"/>
      <c r="F665" s="312" t="str">
        <f t="shared" si="202"/>
        <v/>
      </c>
      <c r="G665" s="313" t="str">
        <f t="shared" si="196"/>
        <v/>
      </c>
      <c r="H665" s="314" t="str">
        <f t="shared" si="197"/>
        <v/>
      </c>
      <c r="I665" s="315" t="str">
        <f t="shared" si="209"/>
        <v/>
      </c>
      <c r="J665" s="316" t="str">
        <f t="shared" si="209"/>
        <v/>
      </c>
      <c r="K665" s="316" t="str">
        <f t="shared" si="209"/>
        <v/>
      </c>
      <c r="L665" s="317" t="str">
        <f t="shared" si="208"/>
        <v/>
      </c>
      <c r="M665" s="351"/>
      <c r="N665" s="318" t="str">
        <f t="shared" si="198"/>
        <v/>
      </c>
      <c r="O665" s="318" t="str">
        <f t="shared" si="199"/>
        <v/>
      </c>
      <c r="S665" s="314" t="str">
        <f t="shared" si="203"/>
        <v/>
      </c>
      <c r="T665" s="315" t="str">
        <f t="shared" si="210"/>
        <v/>
      </c>
      <c r="U665" s="316" t="str">
        <f t="shared" si="211"/>
        <v/>
      </c>
      <c r="V665" s="316" t="str">
        <f t="shared" si="212"/>
        <v/>
      </c>
      <c r="W665" s="317" t="str">
        <f t="shared" si="207"/>
        <v/>
      </c>
      <c r="Z665" s="320"/>
      <c r="AA665" s="321"/>
      <c r="AC665" s="322" t="str">
        <f t="shared" si="204"/>
        <v/>
      </c>
      <c r="AD665" s="322" t="str">
        <f t="shared" si="205"/>
        <v/>
      </c>
      <c r="AM665" s="321"/>
    </row>
    <row r="666" spans="1:39" x14ac:dyDescent="0.25">
      <c r="A666" t="str">
        <f t="shared" si="200"/>
        <v/>
      </c>
      <c r="B666" t="str">
        <f t="shared" si="201"/>
        <v/>
      </c>
      <c r="C666" s="323" t="str">
        <f t="shared" si="206"/>
        <v/>
      </c>
      <c r="D666" s="323" t="str">
        <f t="shared" si="195"/>
        <v/>
      </c>
      <c r="E666" s="323"/>
      <c r="F666" s="312" t="str">
        <f t="shared" si="202"/>
        <v/>
      </c>
      <c r="G666" s="313" t="str">
        <f t="shared" si="196"/>
        <v/>
      </c>
      <c r="H666" s="314" t="str">
        <f t="shared" si="197"/>
        <v/>
      </c>
      <c r="I666" s="315" t="str">
        <f t="shared" si="209"/>
        <v/>
      </c>
      <c r="J666" s="316" t="str">
        <f t="shared" si="209"/>
        <v/>
      </c>
      <c r="K666" s="316" t="str">
        <f t="shared" si="209"/>
        <v/>
      </c>
      <c r="L666" s="317" t="str">
        <f t="shared" si="208"/>
        <v/>
      </c>
      <c r="M666" s="351"/>
      <c r="N666" s="318" t="str">
        <f t="shared" si="198"/>
        <v/>
      </c>
      <c r="O666" s="318" t="str">
        <f t="shared" si="199"/>
        <v/>
      </c>
      <c r="S666" s="314" t="str">
        <f t="shared" si="203"/>
        <v/>
      </c>
      <c r="T666" s="315" t="str">
        <f t="shared" si="210"/>
        <v/>
      </c>
      <c r="U666" s="316" t="str">
        <f t="shared" si="211"/>
        <v/>
      </c>
      <c r="V666" s="316" t="str">
        <f t="shared" si="212"/>
        <v/>
      </c>
      <c r="W666" s="317" t="str">
        <f t="shared" si="207"/>
        <v/>
      </c>
      <c r="Z666" s="320"/>
      <c r="AA666" s="321"/>
      <c r="AC666" s="322" t="str">
        <f t="shared" si="204"/>
        <v/>
      </c>
      <c r="AD666" s="322" t="str">
        <f t="shared" si="205"/>
        <v/>
      </c>
      <c r="AM666" s="321"/>
    </row>
    <row r="667" spans="1:39" x14ac:dyDescent="0.25">
      <c r="A667" t="str">
        <f t="shared" si="200"/>
        <v/>
      </c>
      <c r="B667" t="str">
        <f t="shared" si="201"/>
        <v/>
      </c>
      <c r="C667" s="323" t="str">
        <f t="shared" si="206"/>
        <v/>
      </c>
      <c r="D667" s="323" t="str">
        <f t="shared" si="195"/>
        <v/>
      </c>
      <c r="E667" s="323"/>
      <c r="F667" s="312" t="str">
        <f t="shared" si="202"/>
        <v/>
      </c>
      <c r="G667" s="313" t="str">
        <f t="shared" si="196"/>
        <v/>
      </c>
      <c r="H667" s="314" t="str">
        <f t="shared" si="197"/>
        <v/>
      </c>
      <c r="I667" s="315" t="str">
        <f t="shared" si="209"/>
        <v/>
      </c>
      <c r="J667" s="316" t="str">
        <f t="shared" si="209"/>
        <v/>
      </c>
      <c r="K667" s="316" t="str">
        <f t="shared" si="209"/>
        <v/>
      </c>
      <c r="L667" s="317" t="str">
        <f t="shared" si="208"/>
        <v/>
      </c>
      <c r="M667" s="351"/>
      <c r="N667" s="318" t="str">
        <f t="shared" si="198"/>
        <v/>
      </c>
      <c r="O667" s="318" t="str">
        <f t="shared" si="199"/>
        <v/>
      </c>
      <c r="S667" s="314" t="str">
        <f t="shared" si="203"/>
        <v/>
      </c>
      <c r="T667" s="315" t="str">
        <f t="shared" si="210"/>
        <v/>
      </c>
      <c r="U667" s="316" t="str">
        <f t="shared" si="211"/>
        <v/>
      </c>
      <c r="V667" s="316" t="str">
        <f t="shared" si="212"/>
        <v/>
      </c>
      <c r="W667" s="317" t="str">
        <f t="shared" si="207"/>
        <v/>
      </c>
      <c r="Z667" s="320"/>
      <c r="AA667" s="321"/>
      <c r="AC667" s="322" t="str">
        <f t="shared" si="204"/>
        <v/>
      </c>
      <c r="AD667" s="322" t="str">
        <f t="shared" si="205"/>
        <v/>
      </c>
      <c r="AM667" s="321"/>
    </row>
    <row r="668" spans="1:39" x14ac:dyDescent="0.25">
      <c r="A668" t="str">
        <f t="shared" si="200"/>
        <v/>
      </c>
      <c r="B668" t="str">
        <f t="shared" si="201"/>
        <v/>
      </c>
      <c r="C668" s="323" t="str">
        <f t="shared" si="206"/>
        <v/>
      </c>
      <c r="D668" s="323" t="str">
        <f t="shared" si="195"/>
        <v/>
      </c>
      <c r="E668" s="323"/>
      <c r="F668" s="312" t="str">
        <f t="shared" si="202"/>
        <v/>
      </c>
      <c r="G668" s="313" t="str">
        <f t="shared" si="196"/>
        <v/>
      </c>
      <c r="H668" s="314" t="str">
        <f t="shared" si="197"/>
        <v/>
      </c>
      <c r="I668" s="315" t="str">
        <f t="shared" si="209"/>
        <v/>
      </c>
      <c r="J668" s="316" t="str">
        <f t="shared" si="209"/>
        <v/>
      </c>
      <c r="K668" s="316" t="str">
        <f t="shared" si="209"/>
        <v/>
      </c>
      <c r="L668" s="317" t="str">
        <f t="shared" si="208"/>
        <v/>
      </c>
      <c r="M668" s="351"/>
      <c r="N668" s="318" t="str">
        <f t="shared" si="198"/>
        <v/>
      </c>
      <c r="O668" s="318" t="str">
        <f t="shared" si="199"/>
        <v/>
      </c>
      <c r="S668" s="314" t="str">
        <f t="shared" si="203"/>
        <v/>
      </c>
      <c r="T668" s="315" t="str">
        <f t="shared" si="210"/>
        <v/>
      </c>
      <c r="U668" s="316" t="str">
        <f t="shared" si="211"/>
        <v/>
      </c>
      <c r="V668" s="316" t="str">
        <f t="shared" si="212"/>
        <v/>
      </c>
      <c r="W668" s="317" t="str">
        <f t="shared" si="207"/>
        <v/>
      </c>
      <c r="Z668" s="320"/>
      <c r="AA668" s="321"/>
      <c r="AC668" s="322" t="str">
        <f t="shared" si="204"/>
        <v/>
      </c>
      <c r="AD668" s="322" t="str">
        <f t="shared" si="205"/>
        <v/>
      </c>
      <c r="AM668" s="321"/>
    </row>
    <row r="669" spans="1:39" x14ac:dyDescent="0.25">
      <c r="A669" t="str">
        <f t="shared" si="200"/>
        <v/>
      </c>
      <c r="B669" t="str">
        <f t="shared" si="201"/>
        <v/>
      </c>
      <c r="C669" s="323" t="str">
        <f t="shared" si="206"/>
        <v/>
      </c>
      <c r="D669" s="323" t="str">
        <f t="shared" si="195"/>
        <v/>
      </c>
      <c r="E669" s="323"/>
      <c r="F669" s="312" t="str">
        <f t="shared" si="202"/>
        <v/>
      </c>
      <c r="G669" s="313" t="str">
        <f t="shared" si="196"/>
        <v/>
      </c>
      <c r="H669" s="314" t="str">
        <f t="shared" si="197"/>
        <v/>
      </c>
      <c r="I669" s="315" t="str">
        <f t="shared" si="209"/>
        <v/>
      </c>
      <c r="J669" s="316" t="str">
        <f t="shared" si="209"/>
        <v/>
      </c>
      <c r="K669" s="316" t="str">
        <f t="shared" si="209"/>
        <v/>
      </c>
      <c r="L669" s="317" t="str">
        <f t="shared" si="208"/>
        <v/>
      </c>
      <c r="M669" s="351"/>
      <c r="N669" s="318" t="str">
        <f t="shared" si="198"/>
        <v/>
      </c>
      <c r="O669" s="318" t="str">
        <f t="shared" si="199"/>
        <v/>
      </c>
      <c r="S669" s="314" t="str">
        <f t="shared" si="203"/>
        <v/>
      </c>
      <c r="T669" s="315" t="str">
        <f t="shared" si="210"/>
        <v/>
      </c>
      <c r="U669" s="316" t="str">
        <f t="shared" si="211"/>
        <v/>
      </c>
      <c r="V669" s="316" t="str">
        <f t="shared" si="212"/>
        <v/>
      </c>
      <c r="W669" s="317" t="str">
        <f t="shared" si="207"/>
        <v/>
      </c>
      <c r="Z669" s="320"/>
      <c r="AA669" s="321"/>
      <c r="AC669" s="322" t="str">
        <f t="shared" si="204"/>
        <v/>
      </c>
      <c r="AD669" s="322" t="str">
        <f t="shared" si="205"/>
        <v/>
      </c>
      <c r="AM669" s="321"/>
    </row>
    <row r="670" spans="1:39" x14ac:dyDescent="0.25">
      <c r="A670" t="str">
        <f t="shared" si="200"/>
        <v/>
      </c>
      <c r="B670" t="str">
        <f t="shared" si="201"/>
        <v/>
      </c>
      <c r="C670" s="323" t="str">
        <f t="shared" si="206"/>
        <v/>
      </c>
      <c r="D670" s="323" t="str">
        <f t="shared" si="195"/>
        <v/>
      </c>
      <c r="E670" s="323"/>
      <c r="F670" s="312" t="str">
        <f t="shared" si="202"/>
        <v/>
      </c>
      <c r="G670" s="313" t="str">
        <f t="shared" si="196"/>
        <v/>
      </c>
      <c r="H670" s="314" t="str">
        <f t="shared" si="197"/>
        <v/>
      </c>
      <c r="I670" s="315" t="str">
        <f t="shared" si="209"/>
        <v/>
      </c>
      <c r="J670" s="316" t="str">
        <f t="shared" si="209"/>
        <v/>
      </c>
      <c r="K670" s="316" t="str">
        <f t="shared" si="209"/>
        <v/>
      </c>
      <c r="L670" s="317" t="str">
        <f t="shared" si="208"/>
        <v/>
      </c>
      <c r="M670" s="351"/>
      <c r="N670" s="318" t="str">
        <f t="shared" si="198"/>
        <v/>
      </c>
      <c r="O670" s="318" t="str">
        <f t="shared" si="199"/>
        <v/>
      </c>
      <c r="S670" s="314" t="str">
        <f t="shared" si="203"/>
        <v/>
      </c>
      <c r="T670" s="315" t="str">
        <f t="shared" si="210"/>
        <v/>
      </c>
      <c r="U670" s="316" t="str">
        <f t="shared" si="211"/>
        <v/>
      </c>
      <c r="V670" s="316" t="str">
        <f t="shared" si="212"/>
        <v/>
      </c>
      <c r="W670" s="317" t="str">
        <f t="shared" si="207"/>
        <v/>
      </c>
      <c r="Z670" s="320"/>
      <c r="AA670" s="321"/>
      <c r="AC670" s="322" t="str">
        <f t="shared" si="204"/>
        <v/>
      </c>
      <c r="AD670" s="322" t="str">
        <f t="shared" si="205"/>
        <v/>
      </c>
      <c r="AM670" s="321"/>
    </row>
    <row r="671" spans="1:39" x14ac:dyDescent="0.25">
      <c r="A671" t="str">
        <f t="shared" si="200"/>
        <v/>
      </c>
      <c r="B671" t="str">
        <f t="shared" si="201"/>
        <v/>
      </c>
      <c r="C671" s="323" t="str">
        <f t="shared" si="206"/>
        <v/>
      </c>
      <c r="D671" s="323" t="str">
        <f t="shared" si="195"/>
        <v/>
      </c>
      <c r="E671" s="323"/>
      <c r="F671" s="312" t="str">
        <f t="shared" si="202"/>
        <v/>
      </c>
      <c r="G671" s="313" t="str">
        <f t="shared" si="196"/>
        <v/>
      </c>
      <c r="H671" s="314" t="str">
        <f t="shared" si="197"/>
        <v/>
      </c>
      <c r="I671" s="315" t="str">
        <f t="shared" si="209"/>
        <v/>
      </c>
      <c r="J671" s="316" t="str">
        <f t="shared" si="209"/>
        <v/>
      </c>
      <c r="K671" s="316" t="str">
        <f t="shared" si="209"/>
        <v/>
      </c>
      <c r="L671" s="317" t="str">
        <f t="shared" si="208"/>
        <v/>
      </c>
      <c r="M671" s="351"/>
      <c r="N671" s="318" t="str">
        <f t="shared" si="198"/>
        <v/>
      </c>
      <c r="O671" s="318" t="str">
        <f t="shared" si="199"/>
        <v/>
      </c>
      <c r="S671" s="314" t="str">
        <f t="shared" si="203"/>
        <v/>
      </c>
      <c r="T671" s="315" t="str">
        <f t="shared" si="210"/>
        <v/>
      </c>
      <c r="U671" s="316" t="str">
        <f t="shared" si="211"/>
        <v/>
      </c>
      <c r="V671" s="316" t="str">
        <f t="shared" si="212"/>
        <v/>
      </c>
      <c r="W671" s="317" t="str">
        <f t="shared" si="207"/>
        <v/>
      </c>
      <c r="Z671" s="320"/>
      <c r="AA671" s="321"/>
      <c r="AC671" s="322" t="str">
        <f t="shared" si="204"/>
        <v/>
      </c>
      <c r="AD671" s="322" t="str">
        <f t="shared" si="205"/>
        <v/>
      </c>
      <c r="AM671" s="321"/>
    </row>
    <row r="672" spans="1:39" x14ac:dyDescent="0.25">
      <c r="A672" t="str">
        <f t="shared" si="200"/>
        <v/>
      </c>
      <c r="B672" t="str">
        <f t="shared" si="201"/>
        <v/>
      </c>
      <c r="C672" s="323" t="str">
        <f t="shared" si="206"/>
        <v/>
      </c>
      <c r="D672" s="323" t="str">
        <f t="shared" si="195"/>
        <v/>
      </c>
      <c r="E672" s="323"/>
      <c r="F672" s="312" t="str">
        <f t="shared" si="202"/>
        <v/>
      </c>
      <c r="G672" s="313" t="str">
        <f t="shared" si="196"/>
        <v/>
      </c>
      <c r="H672" s="314" t="str">
        <f t="shared" si="197"/>
        <v/>
      </c>
      <c r="I672" s="315" t="str">
        <f t="shared" si="209"/>
        <v/>
      </c>
      <c r="J672" s="316" t="str">
        <f t="shared" si="209"/>
        <v/>
      </c>
      <c r="K672" s="316" t="str">
        <f t="shared" si="209"/>
        <v/>
      </c>
      <c r="L672" s="317" t="str">
        <f t="shared" si="208"/>
        <v/>
      </c>
      <c r="M672" s="351"/>
      <c r="N672" s="318" t="str">
        <f t="shared" si="198"/>
        <v/>
      </c>
      <c r="O672" s="318" t="str">
        <f t="shared" si="199"/>
        <v/>
      </c>
      <c r="S672" s="314" t="str">
        <f t="shared" si="203"/>
        <v/>
      </c>
      <c r="T672" s="315" t="str">
        <f t="shared" si="210"/>
        <v/>
      </c>
      <c r="U672" s="316" t="str">
        <f t="shared" si="211"/>
        <v/>
      </c>
      <c r="V672" s="316" t="str">
        <f t="shared" si="212"/>
        <v/>
      </c>
      <c r="W672" s="317" t="str">
        <f t="shared" si="207"/>
        <v/>
      </c>
      <c r="Z672" s="320"/>
      <c r="AA672" s="321"/>
      <c r="AC672" s="322" t="str">
        <f t="shared" si="204"/>
        <v/>
      </c>
      <c r="AD672" s="322" t="str">
        <f t="shared" si="205"/>
        <v/>
      </c>
      <c r="AM672" s="321"/>
    </row>
    <row r="673" spans="1:39" x14ac:dyDescent="0.25">
      <c r="A673" t="str">
        <f t="shared" si="200"/>
        <v/>
      </c>
      <c r="B673" t="str">
        <f t="shared" si="201"/>
        <v/>
      </c>
      <c r="C673" s="323" t="str">
        <f t="shared" si="206"/>
        <v/>
      </c>
      <c r="D673" s="323" t="str">
        <f t="shared" si="195"/>
        <v/>
      </c>
      <c r="E673" s="323"/>
      <c r="F673" s="312" t="str">
        <f t="shared" si="202"/>
        <v/>
      </c>
      <c r="G673" s="313" t="str">
        <f t="shared" si="196"/>
        <v/>
      </c>
      <c r="H673" s="314" t="str">
        <f t="shared" si="197"/>
        <v/>
      </c>
      <c r="I673" s="315" t="str">
        <f t="shared" si="209"/>
        <v/>
      </c>
      <c r="J673" s="316" t="str">
        <f t="shared" si="209"/>
        <v/>
      </c>
      <c r="K673" s="316" t="str">
        <f t="shared" si="209"/>
        <v/>
      </c>
      <c r="L673" s="317" t="str">
        <f t="shared" si="208"/>
        <v/>
      </c>
      <c r="M673" s="351"/>
      <c r="N673" s="318" t="str">
        <f t="shared" si="198"/>
        <v/>
      </c>
      <c r="O673" s="318" t="str">
        <f t="shared" si="199"/>
        <v/>
      </c>
      <c r="S673" s="314" t="str">
        <f t="shared" si="203"/>
        <v/>
      </c>
      <c r="T673" s="315" t="str">
        <f t="shared" si="210"/>
        <v/>
      </c>
      <c r="U673" s="316" t="str">
        <f t="shared" si="211"/>
        <v/>
      </c>
      <c r="V673" s="316" t="str">
        <f t="shared" si="212"/>
        <v/>
      </c>
      <c r="W673" s="317" t="str">
        <f t="shared" si="207"/>
        <v/>
      </c>
      <c r="Z673" s="320"/>
      <c r="AA673" s="321"/>
      <c r="AC673" s="322" t="str">
        <f t="shared" si="204"/>
        <v/>
      </c>
      <c r="AD673" s="322" t="str">
        <f t="shared" si="205"/>
        <v/>
      </c>
      <c r="AM673" s="321"/>
    </row>
    <row r="674" spans="1:39" x14ac:dyDescent="0.25">
      <c r="A674" t="str">
        <f t="shared" si="200"/>
        <v/>
      </c>
      <c r="B674" t="str">
        <f t="shared" si="201"/>
        <v/>
      </c>
      <c r="C674" s="323" t="str">
        <f t="shared" si="206"/>
        <v/>
      </c>
      <c r="D674" s="323" t="str">
        <f t="shared" si="195"/>
        <v/>
      </c>
      <c r="E674" s="323"/>
      <c r="F674" s="312" t="str">
        <f t="shared" si="202"/>
        <v/>
      </c>
      <c r="G674" s="313" t="str">
        <f t="shared" si="196"/>
        <v/>
      </c>
      <c r="H674" s="314" t="str">
        <f t="shared" si="197"/>
        <v/>
      </c>
      <c r="I674" s="315" t="str">
        <f t="shared" si="209"/>
        <v/>
      </c>
      <c r="J674" s="316" t="str">
        <f t="shared" si="209"/>
        <v/>
      </c>
      <c r="K674" s="316" t="str">
        <f t="shared" si="209"/>
        <v/>
      </c>
      <c r="L674" s="317" t="str">
        <f t="shared" si="208"/>
        <v/>
      </c>
      <c r="M674" s="351"/>
      <c r="N674" s="318" t="str">
        <f t="shared" si="198"/>
        <v/>
      </c>
      <c r="O674" s="318" t="str">
        <f t="shared" si="199"/>
        <v/>
      </c>
      <c r="S674" s="314" t="str">
        <f t="shared" si="203"/>
        <v/>
      </c>
      <c r="T674" s="315" t="str">
        <f t="shared" si="210"/>
        <v/>
      </c>
      <c r="U674" s="316" t="str">
        <f t="shared" si="211"/>
        <v/>
      </c>
      <c r="V674" s="316" t="str">
        <f t="shared" si="212"/>
        <v/>
      </c>
      <c r="W674" s="317" t="str">
        <f t="shared" si="207"/>
        <v/>
      </c>
      <c r="Z674" s="320"/>
      <c r="AA674" s="321"/>
      <c r="AC674" s="322" t="str">
        <f t="shared" si="204"/>
        <v/>
      </c>
      <c r="AD674" s="322" t="str">
        <f t="shared" si="205"/>
        <v/>
      </c>
      <c r="AM674" s="321"/>
    </row>
    <row r="675" spans="1:39" x14ac:dyDescent="0.25">
      <c r="A675" t="str">
        <f t="shared" si="200"/>
        <v/>
      </c>
      <c r="B675" t="str">
        <f t="shared" si="201"/>
        <v/>
      </c>
      <c r="C675" s="323" t="str">
        <f t="shared" si="206"/>
        <v/>
      </c>
      <c r="D675" s="323" t="str">
        <f t="shared" si="195"/>
        <v/>
      </c>
      <c r="E675" s="323"/>
      <c r="F675" s="312" t="str">
        <f t="shared" si="202"/>
        <v/>
      </c>
      <c r="G675" s="313" t="str">
        <f t="shared" si="196"/>
        <v/>
      </c>
      <c r="H675" s="314" t="str">
        <f t="shared" si="197"/>
        <v/>
      </c>
      <c r="I675" s="315" t="str">
        <f t="shared" si="209"/>
        <v/>
      </c>
      <c r="J675" s="316" t="str">
        <f t="shared" si="209"/>
        <v/>
      </c>
      <c r="K675" s="316" t="str">
        <f t="shared" si="209"/>
        <v/>
      </c>
      <c r="L675" s="317" t="str">
        <f t="shared" si="208"/>
        <v/>
      </c>
      <c r="M675" s="351"/>
      <c r="N675" s="318" t="str">
        <f t="shared" si="198"/>
        <v/>
      </c>
      <c r="O675" s="318" t="str">
        <f t="shared" si="199"/>
        <v/>
      </c>
      <c r="S675" s="314" t="str">
        <f t="shared" si="203"/>
        <v/>
      </c>
      <c r="T675" s="315" t="str">
        <f t="shared" si="210"/>
        <v/>
      </c>
      <c r="U675" s="316" t="str">
        <f t="shared" si="211"/>
        <v/>
      </c>
      <c r="V675" s="316" t="str">
        <f t="shared" si="212"/>
        <v/>
      </c>
      <c r="W675" s="317" t="str">
        <f t="shared" si="207"/>
        <v/>
      </c>
      <c r="Z675" s="320"/>
      <c r="AA675" s="321"/>
      <c r="AC675" s="322" t="str">
        <f t="shared" si="204"/>
        <v/>
      </c>
      <c r="AD675" s="322" t="str">
        <f t="shared" si="205"/>
        <v/>
      </c>
      <c r="AM675" s="321"/>
    </row>
    <row r="676" spans="1:39" x14ac:dyDescent="0.25">
      <c r="A676" t="str">
        <f t="shared" si="200"/>
        <v/>
      </c>
      <c r="B676" t="str">
        <f t="shared" si="201"/>
        <v/>
      </c>
      <c r="C676" s="323" t="str">
        <f t="shared" si="206"/>
        <v/>
      </c>
      <c r="D676" s="323" t="str">
        <f t="shared" si="195"/>
        <v/>
      </c>
      <c r="E676" s="323"/>
      <c r="F676" s="312" t="str">
        <f t="shared" si="202"/>
        <v/>
      </c>
      <c r="G676" s="313" t="str">
        <f t="shared" si="196"/>
        <v/>
      </c>
      <c r="H676" s="314" t="str">
        <f t="shared" si="197"/>
        <v/>
      </c>
      <c r="I676" s="315" t="str">
        <f t="shared" si="209"/>
        <v/>
      </c>
      <c r="J676" s="316" t="str">
        <f t="shared" si="209"/>
        <v/>
      </c>
      <c r="K676" s="316" t="str">
        <f t="shared" si="209"/>
        <v/>
      </c>
      <c r="L676" s="317" t="str">
        <f t="shared" si="208"/>
        <v/>
      </c>
      <c r="M676" s="351"/>
      <c r="N676" s="318" t="str">
        <f t="shared" si="198"/>
        <v/>
      </c>
      <c r="O676" s="318" t="str">
        <f t="shared" si="199"/>
        <v/>
      </c>
      <c r="S676" s="314" t="str">
        <f t="shared" si="203"/>
        <v/>
      </c>
      <c r="T676" s="315" t="str">
        <f t="shared" si="210"/>
        <v/>
      </c>
      <c r="U676" s="316" t="str">
        <f t="shared" si="211"/>
        <v/>
      </c>
      <c r="V676" s="316" t="str">
        <f t="shared" si="212"/>
        <v/>
      </c>
      <c r="W676" s="317" t="str">
        <f t="shared" si="207"/>
        <v/>
      </c>
      <c r="Z676" s="320"/>
      <c r="AA676" s="321"/>
      <c r="AC676" s="322" t="str">
        <f t="shared" si="204"/>
        <v/>
      </c>
      <c r="AD676" s="322" t="str">
        <f t="shared" si="205"/>
        <v/>
      </c>
      <c r="AM676" s="321"/>
    </row>
    <row r="677" spans="1:39" x14ac:dyDescent="0.25">
      <c r="A677" t="str">
        <f t="shared" si="200"/>
        <v/>
      </c>
      <c r="B677" t="str">
        <f t="shared" si="201"/>
        <v/>
      </c>
      <c r="C677" s="323" t="str">
        <f t="shared" si="206"/>
        <v/>
      </c>
      <c r="D677" s="323" t="str">
        <f t="shared" si="195"/>
        <v/>
      </c>
      <c r="E677" s="323"/>
      <c r="F677" s="312" t="str">
        <f t="shared" si="202"/>
        <v/>
      </c>
      <c r="G677" s="313" t="str">
        <f t="shared" si="196"/>
        <v/>
      </c>
      <c r="H677" s="314" t="str">
        <f t="shared" si="197"/>
        <v/>
      </c>
      <c r="I677" s="315" t="str">
        <f t="shared" si="209"/>
        <v/>
      </c>
      <c r="J677" s="316" t="str">
        <f t="shared" si="209"/>
        <v/>
      </c>
      <c r="K677" s="316" t="str">
        <f t="shared" si="209"/>
        <v/>
      </c>
      <c r="L677" s="317" t="str">
        <f t="shared" si="208"/>
        <v/>
      </c>
      <c r="M677" s="351"/>
      <c r="N677" s="318" t="str">
        <f t="shared" si="198"/>
        <v/>
      </c>
      <c r="O677" s="318" t="str">
        <f t="shared" si="199"/>
        <v/>
      </c>
      <c r="S677" s="314" t="str">
        <f t="shared" si="203"/>
        <v/>
      </c>
      <c r="T677" s="315" t="str">
        <f t="shared" si="210"/>
        <v/>
      </c>
      <c r="U677" s="316" t="str">
        <f t="shared" si="211"/>
        <v/>
      </c>
      <c r="V677" s="316" t="str">
        <f t="shared" si="212"/>
        <v/>
      </c>
      <c r="W677" s="317" t="str">
        <f t="shared" si="207"/>
        <v/>
      </c>
      <c r="Z677" s="320"/>
      <c r="AA677" s="321"/>
      <c r="AC677" s="322" t="str">
        <f t="shared" si="204"/>
        <v/>
      </c>
      <c r="AD677" s="322" t="str">
        <f t="shared" si="205"/>
        <v/>
      </c>
      <c r="AM677" s="321"/>
    </row>
    <row r="678" spans="1:39" x14ac:dyDescent="0.25">
      <c r="A678" t="str">
        <f t="shared" si="200"/>
        <v/>
      </c>
      <c r="B678" t="str">
        <f t="shared" si="201"/>
        <v/>
      </c>
      <c r="C678" s="323" t="str">
        <f t="shared" si="206"/>
        <v/>
      </c>
      <c r="D678" s="323" t="str">
        <f t="shared" si="195"/>
        <v/>
      </c>
      <c r="E678" s="323"/>
      <c r="F678" s="312" t="str">
        <f t="shared" si="202"/>
        <v/>
      </c>
      <c r="G678" s="313" t="str">
        <f t="shared" si="196"/>
        <v/>
      </c>
      <c r="H678" s="314" t="str">
        <f t="shared" si="197"/>
        <v/>
      </c>
      <c r="I678" s="315" t="str">
        <f t="shared" si="209"/>
        <v/>
      </c>
      <c r="J678" s="316" t="str">
        <f t="shared" si="209"/>
        <v/>
      </c>
      <c r="K678" s="316" t="str">
        <f t="shared" si="209"/>
        <v/>
      </c>
      <c r="L678" s="317" t="str">
        <f t="shared" si="208"/>
        <v/>
      </c>
      <c r="M678" s="351"/>
      <c r="N678" s="318" t="str">
        <f t="shared" si="198"/>
        <v/>
      </c>
      <c r="O678" s="318" t="str">
        <f t="shared" si="199"/>
        <v/>
      </c>
      <c r="S678" s="314" t="str">
        <f t="shared" si="203"/>
        <v/>
      </c>
      <c r="T678" s="315" t="str">
        <f t="shared" si="210"/>
        <v/>
      </c>
      <c r="U678" s="316" t="str">
        <f t="shared" si="211"/>
        <v/>
      </c>
      <c r="V678" s="316" t="str">
        <f t="shared" si="212"/>
        <v/>
      </c>
      <c r="W678" s="317" t="str">
        <f t="shared" si="207"/>
        <v/>
      </c>
      <c r="Z678" s="320"/>
      <c r="AA678" s="321"/>
      <c r="AC678" s="322" t="str">
        <f t="shared" si="204"/>
        <v/>
      </c>
      <c r="AD678" s="322" t="str">
        <f t="shared" si="205"/>
        <v/>
      </c>
      <c r="AM678" s="321"/>
    </row>
    <row r="679" spans="1:39" x14ac:dyDescent="0.25">
      <c r="A679" t="str">
        <f t="shared" si="200"/>
        <v/>
      </c>
      <c r="B679" t="str">
        <f t="shared" si="201"/>
        <v/>
      </c>
      <c r="C679" s="323" t="str">
        <f t="shared" si="206"/>
        <v/>
      </c>
      <c r="D679" s="323" t="str">
        <f t="shared" si="195"/>
        <v/>
      </c>
      <c r="E679" s="323"/>
      <c r="F679" s="312" t="str">
        <f t="shared" si="202"/>
        <v/>
      </c>
      <c r="G679" s="313" t="str">
        <f t="shared" si="196"/>
        <v/>
      </c>
      <c r="H679" s="314" t="str">
        <f t="shared" si="197"/>
        <v/>
      </c>
      <c r="I679" s="315" t="str">
        <f t="shared" si="209"/>
        <v/>
      </c>
      <c r="J679" s="316" t="str">
        <f t="shared" si="209"/>
        <v/>
      </c>
      <c r="K679" s="316" t="str">
        <f t="shared" si="209"/>
        <v/>
      </c>
      <c r="L679" s="317" t="str">
        <f t="shared" si="208"/>
        <v/>
      </c>
      <c r="M679" s="351"/>
      <c r="N679" s="318" t="str">
        <f t="shared" si="198"/>
        <v/>
      </c>
      <c r="O679" s="318" t="str">
        <f t="shared" si="199"/>
        <v/>
      </c>
      <c r="S679" s="314" t="str">
        <f t="shared" si="203"/>
        <v/>
      </c>
      <c r="T679" s="315" t="str">
        <f t="shared" si="210"/>
        <v/>
      </c>
      <c r="U679" s="316" t="str">
        <f t="shared" si="211"/>
        <v/>
      </c>
      <c r="V679" s="316" t="str">
        <f t="shared" si="212"/>
        <v/>
      </c>
      <c r="W679" s="317" t="str">
        <f t="shared" si="207"/>
        <v/>
      </c>
      <c r="Z679" s="320"/>
      <c r="AA679" s="321"/>
      <c r="AC679" s="322" t="str">
        <f t="shared" si="204"/>
        <v/>
      </c>
      <c r="AD679" s="322" t="str">
        <f t="shared" si="205"/>
        <v/>
      </c>
      <c r="AM679" s="321"/>
    </row>
    <row r="680" spans="1:39" x14ac:dyDescent="0.25">
      <c r="A680" t="str">
        <f t="shared" si="200"/>
        <v/>
      </c>
      <c r="B680" t="str">
        <f t="shared" si="201"/>
        <v/>
      </c>
      <c r="C680" s="323" t="str">
        <f t="shared" si="206"/>
        <v/>
      </c>
      <c r="D680" s="323" t="str">
        <f t="shared" si="195"/>
        <v/>
      </c>
      <c r="E680" s="323"/>
      <c r="F680" s="312" t="str">
        <f t="shared" si="202"/>
        <v/>
      </c>
      <c r="G680" s="313" t="str">
        <f t="shared" si="196"/>
        <v/>
      </c>
      <c r="H680" s="314" t="str">
        <f t="shared" si="197"/>
        <v/>
      </c>
      <c r="I680" s="315" t="str">
        <f t="shared" si="209"/>
        <v/>
      </c>
      <c r="J680" s="316" t="str">
        <f t="shared" si="209"/>
        <v/>
      </c>
      <c r="K680" s="316" t="str">
        <f t="shared" si="209"/>
        <v/>
      </c>
      <c r="L680" s="317" t="str">
        <f t="shared" si="208"/>
        <v/>
      </c>
      <c r="M680" s="351"/>
      <c r="N680" s="318" t="str">
        <f t="shared" si="198"/>
        <v/>
      </c>
      <c r="O680" s="318" t="str">
        <f t="shared" si="199"/>
        <v/>
      </c>
      <c r="S680" s="314" t="str">
        <f t="shared" si="203"/>
        <v/>
      </c>
      <c r="T680" s="315" t="str">
        <f t="shared" si="210"/>
        <v/>
      </c>
      <c r="U680" s="316" t="str">
        <f t="shared" si="211"/>
        <v/>
      </c>
      <c r="V680" s="316" t="str">
        <f t="shared" si="212"/>
        <v/>
      </c>
      <c r="W680" s="317" t="str">
        <f t="shared" si="207"/>
        <v/>
      </c>
      <c r="Z680" s="320"/>
      <c r="AA680" s="321"/>
      <c r="AC680" s="322" t="str">
        <f t="shared" si="204"/>
        <v/>
      </c>
      <c r="AD680" s="322" t="str">
        <f t="shared" si="205"/>
        <v/>
      </c>
      <c r="AM680" s="321"/>
    </row>
    <row r="681" spans="1:39" x14ac:dyDescent="0.25">
      <c r="A681" t="str">
        <f t="shared" si="200"/>
        <v/>
      </c>
      <c r="B681" t="str">
        <f t="shared" si="201"/>
        <v/>
      </c>
      <c r="C681" s="323" t="str">
        <f t="shared" si="206"/>
        <v/>
      </c>
      <c r="D681" s="323" t="str">
        <f t="shared" si="195"/>
        <v/>
      </c>
      <c r="E681" s="323"/>
      <c r="F681" s="312" t="str">
        <f t="shared" si="202"/>
        <v/>
      </c>
      <c r="G681" s="313" t="str">
        <f t="shared" si="196"/>
        <v/>
      </c>
      <c r="H681" s="314" t="str">
        <f t="shared" si="197"/>
        <v/>
      </c>
      <c r="I681" s="315" t="str">
        <f t="shared" si="209"/>
        <v/>
      </c>
      <c r="J681" s="316" t="str">
        <f t="shared" si="209"/>
        <v/>
      </c>
      <c r="K681" s="316" t="str">
        <f t="shared" si="209"/>
        <v/>
      </c>
      <c r="L681" s="317" t="str">
        <f t="shared" si="208"/>
        <v/>
      </c>
      <c r="M681" s="351"/>
      <c r="N681" s="318" t="str">
        <f t="shared" si="198"/>
        <v/>
      </c>
      <c r="O681" s="318" t="str">
        <f t="shared" si="199"/>
        <v/>
      </c>
      <c r="S681" s="314" t="str">
        <f t="shared" si="203"/>
        <v/>
      </c>
      <c r="T681" s="315" t="str">
        <f t="shared" si="210"/>
        <v/>
      </c>
      <c r="U681" s="316" t="str">
        <f t="shared" si="211"/>
        <v/>
      </c>
      <c r="V681" s="316" t="str">
        <f t="shared" si="212"/>
        <v/>
      </c>
      <c r="W681" s="317" t="str">
        <f t="shared" si="207"/>
        <v/>
      </c>
      <c r="Z681" s="320"/>
      <c r="AA681" s="321"/>
      <c r="AC681" s="322" t="str">
        <f t="shared" si="204"/>
        <v/>
      </c>
      <c r="AD681" s="322" t="str">
        <f t="shared" si="205"/>
        <v/>
      </c>
      <c r="AM681" s="321"/>
    </row>
    <row r="682" spans="1:39" x14ac:dyDescent="0.25">
      <c r="A682" t="str">
        <f t="shared" si="200"/>
        <v/>
      </c>
      <c r="B682" t="str">
        <f t="shared" si="201"/>
        <v/>
      </c>
      <c r="C682" s="323" t="str">
        <f t="shared" si="206"/>
        <v/>
      </c>
      <c r="D682" s="323" t="str">
        <f t="shared" si="195"/>
        <v/>
      </c>
      <c r="E682" s="323"/>
      <c r="F682" s="312" t="str">
        <f t="shared" si="202"/>
        <v/>
      </c>
      <c r="G682" s="313" t="str">
        <f t="shared" si="196"/>
        <v/>
      </c>
      <c r="H682" s="314" t="str">
        <f t="shared" si="197"/>
        <v/>
      </c>
      <c r="I682" s="315" t="str">
        <f t="shared" si="209"/>
        <v/>
      </c>
      <c r="J682" s="316" t="str">
        <f t="shared" si="209"/>
        <v/>
      </c>
      <c r="K682" s="316" t="str">
        <f t="shared" si="209"/>
        <v/>
      </c>
      <c r="L682" s="317" t="str">
        <f t="shared" si="208"/>
        <v/>
      </c>
      <c r="M682" s="351"/>
      <c r="N682" s="318" t="str">
        <f t="shared" si="198"/>
        <v/>
      </c>
      <c r="O682" s="318" t="str">
        <f t="shared" si="199"/>
        <v/>
      </c>
      <c r="S682" s="314" t="str">
        <f t="shared" si="203"/>
        <v/>
      </c>
      <c r="T682" s="315" t="str">
        <f t="shared" si="210"/>
        <v/>
      </c>
      <c r="U682" s="316" t="str">
        <f t="shared" si="211"/>
        <v/>
      </c>
      <c r="V682" s="316" t="str">
        <f t="shared" si="212"/>
        <v/>
      </c>
      <c r="W682" s="317" t="str">
        <f t="shared" si="207"/>
        <v/>
      </c>
      <c r="Z682" s="320"/>
      <c r="AA682" s="321"/>
      <c r="AC682" s="322" t="str">
        <f t="shared" si="204"/>
        <v/>
      </c>
      <c r="AD682" s="322" t="str">
        <f t="shared" si="205"/>
        <v/>
      </c>
      <c r="AM682" s="321"/>
    </row>
    <row r="683" spans="1:39" x14ac:dyDescent="0.25">
      <c r="A683" t="str">
        <f t="shared" si="200"/>
        <v/>
      </c>
      <c r="B683" t="str">
        <f t="shared" si="201"/>
        <v/>
      </c>
      <c r="C683" s="323" t="str">
        <f t="shared" si="206"/>
        <v/>
      </c>
      <c r="D683" s="323" t="str">
        <f t="shared" si="195"/>
        <v/>
      </c>
      <c r="E683" s="323"/>
      <c r="F683" s="312" t="str">
        <f t="shared" si="202"/>
        <v/>
      </c>
      <c r="G683" s="313" t="str">
        <f t="shared" si="196"/>
        <v/>
      </c>
      <c r="H683" s="314" t="str">
        <f t="shared" si="197"/>
        <v/>
      </c>
      <c r="I683" s="315" t="str">
        <f t="shared" si="209"/>
        <v/>
      </c>
      <c r="J683" s="316" t="str">
        <f t="shared" si="209"/>
        <v/>
      </c>
      <c r="K683" s="316" t="str">
        <f t="shared" si="209"/>
        <v/>
      </c>
      <c r="L683" s="317" t="str">
        <f t="shared" si="208"/>
        <v/>
      </c>
      <c r="M683" s="351"/>
      <c r="N683" s="318" t="str">
        <f t="shared" si="198"/>
        <v/>
      </c>
      <c r="O683" s="318" t="str">
        <f t="shared" si="199"/>
        <v/>
      </c>
      <c r="S683" s="314" t="str">
        <f t="shared" si="203"/>
        <v/>
      </c>
      <c r="T683" s="315" t="str">
        <f t="shared" si="210"/>
        <v/>
      </c>
      <c r="U683" s="316" t="str">
        <f t="shared" si="211"/>
        <v/>
      </c>
      <c r="V683" s="316" t="str">
        <f t="shared" si="212"/>
        <v/>
      </c>
      <c r="W683" s="317" t="str">
        <f t="shared" si="207"/>
        <v/>
      </c>
      <c r="Z683" s="320"/>
      <c r="AA683" s="321"/>
      <c r="AC683" s="322" t="str">
        <f t="shared" si="204"/>
        <v/>
      </c>
      <c r="AD683" s="322" t="str">
        <f t="shared" si="205"/>
        <v/>
      </c>
      <c r="AM683" s="321"/>
    </row>
    <row r="684" spans="1:39" x14ac:dyDescent="0.25">
      <c r="A684" t="str">
        <f t="shared" si="200"/>
        <v/>
      </c>
      <c r="B684" t="str">
        <f t="shared" si="201"/>
        <v/>
      </c>
      <c r="C684" s="323" t="str">
        <f t="shared" si="206"/>
        <v/>
      </c>
      <c r="D684" s="323" t="str">
        <f t="shared" si="195"/>
        <v/>
      </c>
      <c r="E684" s="323"/>
      <c r="F684" s="312" t="str">
        <f t="shared" si="202"/>
        <v/>
      </c>
      <c r="G684" s="313" t="str">
        <f t="shared" si="196"/>
        <v/>
      </c>
      <c r="H684" s="314" t="str">
        <f t="shared" si="197"/>
        <v/>
      </c>
      <c r="I684" s="315" t="str">
        <f t="shared" si="209"/>
        <v/>
      </c>
      <c r="J684" s="316" t="str">
        <f t="shared" si="209"/>
        <v/>
      </c>
      <c r="K684" s="316" t="str">
        <f t="shared" si="209"/>
        <v/>
      </c>
      <c r="L684" s="317" t="str">
        <f t="shared" si="208"/>
        <v/>
      </c>
      <c r="M684" s="351"/>
      <c r="N684" s="318" t="str">
        <f t="shared" si="198"/>
        <v/>
      </c>
      <c r="O684" s="318" t="str">
        <f t="shared" si="199"/>
        <v/>
      </c>
      <c r="S684" s="314" t="str">
        <f t="shared" si="203"/>
        <v/>
      </c>
      <c r="T684" s="315" t="str">
        <f t="shared" si="210"/>
        <v/>
      </c>
      <c r="U684" s="316" t="str">
        <f t="shared" si="211"/>
        <v/>
      </c>
      <c r="V684" s="316" t="str">
        <f t="shared" si="212"/>
        <v/>
      </c>
      <c r="W684" s="317" t="str">
        <f t="shared" si="207"/>
        <v/>
      </c>
      <c r="Z684" s="320"/>
      <c r="AA684" s="321"/>
      <c r="AC684" s="322" t="str">
        <f t="shared" si="204"/>
        <v/>
      </c>
      <c r="AD684" s="322" t="str">
        <f t="shared" si="205"/>
        <v/>
      </c>
      <c r="AM684" s="321"/>
    </row>
    <row r="685" spans="1:39" x14ac:dyDescent="0.25">
      <c r="A685" t="str">
        <f t="shared" si="200"/>
        <v/>
      </c>
      <c r="B685" t="str">
        <f t="shared" si="201"/>
        <v/>
      </c>
      <c r="C685" s="323" t="str">
        <f t="shared" si="206"/>
        <v/>
      </c>
      <c r="D685" s="323" t="str">
        <f t="shared" si="195"/>
        <v/>
      </c>
      <c r="E685" s="323"/>
      <c r="F685" s="312" t="str">
        <f t="shared" si="202"/>
        <v/>
      </c>
      <c r="G685" s="313" t="str">
        <f t="shared" si="196"/>
        <v/>
      </c>
      <c r="H685" s="314" t="str">
        <f t="shared" si="197"/>
        <v/>
      </c>
      <c r="I685" s="315" t="str">
        <f t="shared" si="209"/>
        <v/>
      </c>
      <c r="J685" s="316" t="str">
        <f t="shared" si="209"/>
        <v/>
      </c>
      <c r="K685" s="316" t="str">
        <f t="shared" si="209"/>
        <v/>
      </c>
      <c r="L685" s="317" t="str">
        <f t="shared" si="208"/>
        <v/>
      </c>
      <c r="M685" s="351"/>
      <c r="N685" s="318" t="str">
        <f t="shared" si="198"/>
        <v/>
      </c>
      <c r="O685" s="318" t="str">
        <f t="shared" si="199"/>
        <v/>
      </c>
      <c r="S685" s="314" t="str">
        <f t="shared" si="203"/>
        <v/>
      </c>
      <c r="T685" s="315" t="str">
        <f t="shared" si="210"/>
        <v/>
      </c>
      <c r="U685" s="316" t="str">
        <f t="shared" si="211"/>
        <v/>
      </c>
      <c r="V685" s="316" t="str">
        <f t="shared" si="212"/>
        <v/>
      </c>
      <c r="W685" s="317" t="str">
        <f t="shared" si="207"/>
        <v/>
      </c>
      <c r="Z685" s="320"/>
      <c r="AA685" s="321"/>
      <c r="AC685" s="322" t="str">
        <f t="shared" si="204"/>
        <v/>
      </c>
      <c r="AD685" s="322" t="str">
        <f t="shared" si="205"/>
        <v/>
      </c>
      <c r="AM685" s="321"/>
    </row>
    <row r="686" spans="1:39" x14ac:dyDescent="0.25">
      <c r="A686" t="str">
        <f t="shared" si="200"/>
        <v/>
      </c>
      <c r="B686" t="str">
        <f t="shared" si="201"/>
        <v/>
      </c>
      <c r="C686" s="323" t="str">
        <f t="shared" si="206"/>
        <v/>
      </c>
      <c r="D686" s="323" t="str">
        <f t="shared" si="195"/>
        <v/>
      </c>
      <c r="E686" s="323"/>
      <c r="F686" s="312" t="str">
        <f t="shared" si="202"/>
        <v/>
      </c>
      <c r="G686" s="313" t="str">
        <f t="shared" si="196"/>
        <v/>
      </c>
      <c r="H686" s="314" t="str">
        <f t="shared" si="197"/>
        <v/>
      </c>
      <c r="I686" s="315" t="str">
        <f t="shared" si="209"/>
        <v/>
      </c>
      <c r="J686" s="316" t="str">
        <f t="shared" si="209"/>
        <v/>
      </c>
      <c r="K686" s="316" t="str">
        <f t="shared" si="209"/>
        <v/>
      </c>
      <c r="L686" s="317" t="str">
        <f t="shared" si="208"/>
        <v/>
      </c>
      <c r="M686" s="351"/>
      <c r="N686" s="318" t="str">
        <f t="shared" si="198"/>
        <v/>
      </c>
      <c r="O686" s="318" t="str">
        <f t="shared" si="199"/>
        <v/>
      </c>
      <c r="S686" s="314" t="str">
        <f t="shared" si="203"/>
        <v/>
      </c>
      <c r="T686" s="315" t="str">
        <f t="shared" si="210"/>
        <v/>
      </c>
      <c r="U686" s="316" t="str">
        <f t="shared" si="211"/>
        <v/>
      </c>
      <c r="V686" s="316" t="str">
        <f t="shared" si="212"/>
        <v/>
      </c>
      <c r="W686" s="317" t="str">
        <f t="shared" si="207"/>
        <v/>
      </c>
      <c r="Z686" s="320"/>
      <c r="AA686" s="321"/>
      <c r="AC686" s="322" t="str">
        <f t="shared" si="204"/>
        <v/>
      </c>
      <c r="AD686" s="322" t="str">
        <f t="shared" si="205"/>
        <v/>
      </c>
      <c r="AM686" s="321"/>
    </row>
    <row r="687" spans="1:39" x14ac:dyDescent="0.25">
      <c r="A687" t="str">
        <f t="shared" si="200"/>
        <v/>
      </c>
      <c r="B687" t="str">
        <f t="shared" si="201"/>
        <v/>
      </c>
      <c r="C687" s="323" t="str">
        <f t="shared" si="206"/>
        <v/>
      </c>
      <c r="D687" s="323" t="str">
        <f t="shared" si="195"/>
        <v/>
      </c>
      <c r="E687" s="323"/>
      <c r="F687" s="312" t="str">
        <f t="shared" si="202"/>
        <v/>
      </c>
      <c r="G687" s="313" t="str">
        <f t="shared" si="196"/>
        <v/>
      </c>
      <c r="H687" s="314" t="str">
        <f t="shared" si="197"/>
        <v/>
      </c>
      <c r="I687" s="315" t="str">
        <f t="shared" si="209"/>
        <v/>
      </c>
      <c r="J687" s="316" t="str">
        <f t="shared" si="209"/>
        <v/>
      </c>
      <c r="K687" s="316" t="str">
        <f t="shared" si="209"/>
        <v/>
      </c>
      <c r="L687" s="317" t="str">
        <f t="shared" si="208"/>
        <v/>
      </c>
      <c r="M687" s="351"/>
      <c r="N687" s="318" t="str">
        <f t="shared" si="198"/>
        <v/>
      </c>
      <c r="O687" s="318" t="str">
        <f t="shared" si="199"/>
        <v/>
      </c>
      <c r="S687" s="314" t="str">
        <f t="shared" si="203"/>
        <v/>
      </c>
      <c r="T687" s="315" t="str">
        <f t="shared" si="210"/>
        <v/>
      </c>
      <c r="U687" s="316" t="str">
        <f t="shared" si="211"/>
        <v/>
      </c>
      <c r="V687" s="316" t="str">
        <f t="shared" si="212"/>
        <v/>
      </c>
      <c r="W687" s="317" t="str">
        <f t="shared" si="207"/>
        <v/>
      </c>
      <c r="Z687" s="320"/>
      <c r="AA687" s="321"/>
      <c r="AC687" s="322" t="str">
        <f t="shared" si="204"/>
        <v/>
      </c>
      <c r="AD687" s="322" t="str">
        <f t="shared" si="205"/>
        <v/>
      </c>
      <c r="AM687" s="321"/>
    </row>
    <row r="688" spans="1:39" x14ac:dyDescent="0.25">
      <c r="A688" t="str">
        <f t="shared" si="200"/>
        <v/>
      </c>
      <c r="B688" t="str">
        <f t="shared" si="201"/>
        <v/>
      </c>
      <c r="C688" s="323" t="str">
        <f t="shared" si="206"/>
        <v/>
      </c>
      <c r="D688" s="323" t="str">
        <f t="shared" si="195"/>
        <v/>
      </c>
      <c r="E688" s="323"/>
      <c r="F688" s="312" t="str">
        <f t="shared" si="202"/>
        <v/>
      </c>
      <c r="G688" s="313" t="str">
        <f t="shared" si="196"/>
        <v/>
      </c>
      <c r="H688" s="314" t="str">
        <f t="shared" si="197"/>
        <v/>
      </c>
      <c r="I688" s="315" t="str">
        <f t="shared" si="209"/>
        <v/>
      </c>
      <c r="J688" s="316" t="str">
        <f t="shared" si="209"/>
        <v/>
      </c>
      <c r="K688" s="316" t="str">
        <f t="shared" si="209"/>
        <v/>
      </c>
      <c r="L688" s="317" t="str">
        <f t="shared" si="208"/>
        <v/>
      </c>
      <c r="M688" s="351"/>
      <c r="N688" s="318" t="str">
        <f t="shared" si="198"/>
        <v/>
      </c>
      <c r="O688" s="318" t="str">
        <f t="shared" si="199"/>
        <v/>
      </c>
      <c r="S688" s="314" t="str">
        <f t="shared" si="203"/>
        <v/>
      </c>
      <c r="T688" s="315" t="str">
        <f t="shared" si="210"/>
        <v/>
      </c>
      <c r="U688" s="316" t="str">
        <f t="shared" si="211"/>
        <v/>
      </c>
      <c r="V688" s="316" t="str">
        <f t="shared" si="212"/>
        <v/>
      </c>
      <c r="W688" s="317" t="str">
        <f t="shared" si="207"/>
        <v/>
      </c>
      <c r="Z688" s="320"/>
      <c r="AA688" s="321"/>
      <c r="AC688" s="322" t="str">
        <f t="shared" si="204"/>
        <v/>
      </c>
      <c r="AD688" s="322" t="str">
        <f t="shared" si="205"/>
        <v/>
      </c>
      <c r="AM688" s="321"/>
    </row>
    <row r="689" spans="1:39" x14ac:dyDescent="0.25">
      <c r="A689" t="str">
        <f t="shared" si="200"/>
        <v/>
      </c>
      <c r="B689" t="str">
        <f t="shared" si="201"/>
        <v/>
      </c>
      <c r="C689" s="323" t="str">
        <f t="shared" si="206"/>
        <v/>
      </c>
      <c r="D689" s="323" t="str">
        <f t="shared" si="195"/>
        <v/>
      </c>
      <c r="E689" s="323"/>
      <c r="F689" s="312" t="str">
        <f t="shared" si="202"/>
        <v/>
      </c>
      <c r="G689" s="313" t="str">
        <f t="shared" si="196"/>
        <v/>
      </c>
      <c r="H689" s="314" t="str">
        <f t="shared" si="197"/>
        <v/>
      </c>
      <c r="I689" s="315" t="str">
        <f t="shared" si="209"/>
        <v/>
      </c>
      <c r="J689" s="316" t="str">
        <f t="shared" si="209"/>
        <v/>
      </c>
      <c r="K689" s="316" t="str">
        <f t="shared" si="209"/>
        <v/>
      </c>
      <c r="L689" s="317" t="str">
        <f t="shared" si="208"/>
        <v/>
      </c>
      <c r="M689" s="351"/>
      <c r="N689" s="318" t="str">
        <f t="shared" si="198"/>
        <v/>
      </c>
      <c r="O689" s="318" t="str">
        <f t="shared" si="199"/>
        <v/>
      </c>
      <c r="S689" s="314" t="str">
        <f t="shared" si="203"/>
        <v/>
      </c>
      <c r="T689" s="315" t="str">
        <f t="shared" si="210"/>
        <v/>
      </c>
      <c r="U689" s="316" t="str">
        <f t="shared" si="211"/>
        <v/>
      </c>
      <c r="V689" s="316" t="str">
        <f t="shared" si="212"/>
        <v/>
      </c>
      <c r="W689" s="317" t="str">
        <f t="shared" si="207"/>
        <v/>
      </c>
      <c r="Z689" s="320"/>
      <c r="AA689" s="321"/>
      <c r="AC689" s="322" t="str">
        <f t="shared" si="204"/>
        <v/>
      </c>
      <c r="AD689" s="322" t="str">
        <f t="shared" si="205"/>
        <v/>
      </c>
      <c r="AM689" s="321"/>
    </row>
    <row r="690" spans="1:39" x14ac:dyDescent="0.25">
      <c r="A690" t="str">
        <f t="shared" si="200"/>
        <v/>
      </c>
      <c r="B690" t="str">
        <f t="shared" si="201"/>
        <v/>
      </c>
      <c r="C690" s="323" t="str">
        <f t="shared" si="206"/>
        <v/>
      </c>
      <c r="D690" s="323" t="str">
        <f t="shared" si="195"/>
        <v/>
      </c>
      <c r="E690" s="323"/>
      <c r="F690" s="312" t="str">
        <f t="shared" si="202"/>
        <v/>
      </c>
      <c r="G690" s="313" t="str">
        <f t="shared" si="196"/>
        <v/>
      </c>
      <c r="H690" s="314" t="str">
        <f t="shared" si="197"/>
        <v/>
      </c>
      <c r="I690" s="315" t="str">
        <f t="shared" si="209"/>
        <v/>
      </c>
      <c r="J690" s="316" t="str">
        <f t="shared" si="209"/>
        <v/>
      </c>
      <c r="K690" s="316" t="str">
        <f t="shared" si="209"/>
        <v/>
      </c>
      <c r="L690" s="317" t="str">
        <f t="shared" si="208"/>
        <v/>
      </c>
      <c r="M690" s="351"/>
      <c r="N690" s="318" t="str">
        <f t="shared" si="198"/>
        <v/>
      </c>
      <c r="O690" s="318" t="str">
        <f t="shared" si="199"/>
        <v/>
      </c>
      <c r="S690" s="314" t="str">
        <f t="shared" si="203"/>
        <v/>
      </c>
      <c r="T690" s="315" t="str">
        <f t="shared" si="210"/>
        <v/>
      </c>
      <c r="U690" s="316" t="str">
        <f t="shared" si="211"/>
        <v/>
      </c>
      <c r="V690" s="316" t="str">
        <f t="shared" si="212"/>
        <v/>
      </c>
      <c r="W690" s="317" t="str">
        <f t="shared" si="207"/>
        <v/>
      </c>
      <c r="Z690" s="320"/>
      <c r="AA690" s="321"/>
      <c r="AC690" s="322" t="str">
        <f t="shared" si="204"/>
        <v/>
      </c>
      <c r="AD690" s="322" t="str">
        <f t="shared" si="205"/>
        <v/>
      </c>
      <c r="AM690" s="321"/>
    </row>
    <row r="691" spans="1:39" x14ac:dyDescent="0.25">
      <c r="A691" t="str">
        <f t="shared" si="200"/>
        <v/>
      </c>
      <c r="B691" t="str">
        <f t="shared" si="201"/>
        <v/>
      </c>
      <c r="C691" s="323" t="str">
        <f t="shared" si="206"/>
        <v/>
      </c>
      <c r="D691" s="323" t="str">
        <f t="shared" si="195"/>
        <v/>
      </c>
      <c r="E691" s="323"/>
      <c r="F691" s="312" t="str">
        <f t="shared" si="202"/>
        <v/>
      </c>
      <c r="G691" s="313" t="str">
        <f t="shared" si="196"/>
        <v/>
      </c>
      <c r="H691" s="314" t="str">
        <f t="shared" si="197"/>
        <v/>
      </c>
      <c r="I691" s="315" t="str">
        <f t="shared" si="209"/>
        <v/>
      </c>
      <c r="J691" s="316" t="str">
        <f t="shared" si="209"/>
        <v/>
      </c>
      <c r="K691" s="316" t="str">
        <f t="shared" si="209"/>
        <v/>
      </c>
      <c r="L691" s="317" t="str">
        <f t="shared" si="208"/>
        <v/>
      </c>
      <c r="M691" s="351"/>
      <c r="N691" s="318" t="str">
        <f t="shared" si="198"/>
        <v/>
      </c>
      <c r="O691" s="318" t="str">
        <f t="shared" si="199"/>
        <v/>
      </c>
      <c r="S691" s="314" t="str">
        <f t="shared" si="203"/>
        <v/>
      </c>
      <c r="T691" s="315" t="str">
        <f t="shared" si="210"/>
        <v/>
      </c>
      <c r="U691" s="316" t="str">
        <f t="shared" si="211"/>
        <v/>
      </c>
      <c r="V691" s="316" t="str">
        <f t="shared" si="212"/>
        <v/>
      </c>
      <c r="W691" s="317" t="str">
        <f t="shared" si="207"/>
        <v/>
      </c>
      <c r="Z691" s="320"/>
      <c r="AA691" s="321"/>
      <c r="AC691" s="322" t="str">
        <f t="shared" si="204"/>
        <v/>
      </c>
      <c r="AD691" s="322" t="str">
        <f t="shared" si="205"/>
        <v/>
      </c>
      <c r="AM691" s="321"/>
    </row>
    <row r="692" spans="1:39" x14ac:dyDescent="0.25">
      <c r="A692" t="str">
        <f t="shared" si="200"/>
        <v/>
      </c>
      <c r="B692" t="str">
        <f t="shared" si="201"/>
        <v/>
      </c>
      <c r="C692" s="323" t="str">
        <f t="shared" si="206"/>
        <v/>
      </c>
      <c r="D692" s="323" t="str">
        <f t="shared" si="195"/>
        <v/>
      </c>
      <c r="E692" s="323"/>
      <c r="F692" s="312" t="str">
        <f t="shared" si="202"/>
        <v/>
      </c>
      <c r="G692" s="313" t="str">
        <f t="shared" si="196"/>
        <v/>
      </c>
      <c r="H692" s="314" t="str">
        <f t="shared" si="197"/>
        <v/>
      </c>
      <c r="I692" s="315" t="str">
        <f t="shared" si="209"/>
        <v/>
      </c>
      <c r="J692" s="316" t="str">
        <f t="shared" si="209"/>
        <v/>
      </c>
      <c r="K692" s="316" t="str">
        <f t="shared" si="209"/>
        <v/>
      </c>
      <c r="L692" s="317" t="str">
        <f t="shared" si="208"/>
        <v/>
      </c>
      <c r="M692" s="351"/>
      <c r="N692" s="318" t="str">
        <f t="shared" si="198"/>
        <v/>
      </c>
      <c r="O692" s="318" t="str">
        <f t="shared" si="199"/>
        <v/>
      </c>
      <c r="S692" s="314" t="str">
        <f t="shared" si="203"/>
        <v/>
      </c>
      <c r="T692" s="315" t="str">
        <f t="shared" si="210"/>
        <v/>
      </c>
      <c r="U692" s="316" t="str">
        <f t="shared" si="211"/>
        <v/>
      </c>
      <c r="V692" s="316" t="str">
        <f t="shared" si="212"/>
        <v/>
      </c>
      <c r="W692" s="317" t="str">
        <f t="shared" si="207"/>
        <v/>
      </c>
      <c r="Z692" s="320"/>
      <c r="AA692" s="321"/>
      <c r="AC692" s="322" t="str">
        <f t="shared" si="204"/>
        <v/>
      </c>
      <c r="AD692" s="322" t="str">
        <f t="shared" si="205"/>
        <v/>
      </c>
      <c r="AM692" s="321"/>
    </row>
    <row r="693" spans="1:39" x14ac:dyDescent="0.25">
      <c r="A693" t="str">
        <f t="shared" si="200"/>
        <v/>
      </c>
      <c r="B693" t="str">
        <f t="shared" si="201"/>
        <v/>
      </c>
      <c r="C693" s="323" t="str">
        <f t="shared" si="206"/>
        <v/>
      </c>
      <c r="D693" s="323" t="str">
        <f t="shared" si="195"/>
        <v/>
      </c>
      <c r="E693" s="323"/>
      <c r="F693" s="312" t="str">
        <f t="shared" si="202"/>
        <v/>
      </c>
      <c r="G693" s="313" t="str">
        <f t="shared" si="196"/>
        <v/>
      </c>
      <c r="H693" s="314" t="str">
        <f t="shared" si="197"/>
        <v/>
      </c>
      <c r="I693" s="315" t="str">
        <f t="shared" si="209"/>
        <v/>
      </c>
      <c r="J693" s="316" t="str">
        <f t="shared" si="209"/>
        <v/>
      </c>
      <c r="K693" s="316" t="str">
        <f t="shared" si="209"/>
        <v/>
      </c>
      <c r="L693" s="317" t="str">
        <f t="shared" si="208"/>
        <v/>
      </c>
      <c r="M693" s="351"/>
      <c r="N693" s="318" t="str">
        <f t="shared" si="198"/>
        <v/>
      </c>
      <c r="O693" s="318" t="str">
        <f t="shared" si="199"/>
        <v/>
      </c>
      <c r="S693" s="314" t="str">
        <f t="shared" si="203"/>
        <v/>
      </c>
      <c r="T693" s="315" t="str">
        <f t="shared" si="210"/>
        <v/>
      </c>
      <c r="U693" s="316" t="str">
        <f t="shared" si="211"/>
        <v/>
      </c>
      <c r="V693" s="316" t="str">
        <f t="shared" si="212"/>
        <v/>
      </c>
      <c r="W693" s="317" t="str">
        <f t="shared" ref="W693:W724" si="213">IFERROR(IF($G693="Nil","Nil",IF(MROUND($G693*L$5,0.5)&lt;=$G693*L$5,MROUND($G693*L$5,0.5),MROUND($G693*L$5,0.5)-0.5)),"")</f>
        <v/>
      </c>
      <c r="Z693" s="320"/>
      <c r="AA693" s="321"/>
      <c r="AC693" s="322" t="str">
        <f t="shared" si="204"/>
        <v/>
      </c>
      <c r="AD693" s="322" t="str">
        <f t="shared" si="205"/>
        <v/>
      </c>
      <c r="AM693" s="321"/>
    </row>
    <row r="694" spans="1:39" x14ac:dyDescent="0.25">
      <c r="A694" t="str">
        <f t="shared" si="200"/>
        <v/>
      </c>
      <c r="B694" t="str">
        <f t="shared" si="201"/>
        <v/>
      </c>
      <c r="C694" s="323" t="str">
        <f t="shared" si="206"/>
        <v/>
      </c>
      <c r="D694" s="323" t="str">
        <f t="shared" si="195"/>
        <v/>
      </c>
      <c r="E694" s="323"/>
      <c r="F694" s="312" t="str">
        <f t="shared" si="202"/>
        <v/>
      </c>
      <c r="G694" s="313" t="str">
        <f t="shared" si="196"/>
        <v/>
      </c>
      <c r="H694" s="314" t="str">
        <f t="shared" si="197"/>
        <v/>
      </c>
      <c r="I694" s="315" t="str">
        <f t="shared" si="209"/>
        <v/>
      </c>
      <c r="J694" s="316" t="str">
        <f t="shared" si="209"/>
        <v/>
      </c>
      <c r="K694" s="316" t="str">
        <f t="shared" si="209"/>
        <v/>
      </c>
      <c r="L694" s="317" t="str">
        <f t="shared" si="208"/>
        <v/>
      </c>
      <c r="M694" s="351"/>
      <c r="N694" s="318" t="str">
        <f t="shared" si="198"/>
        <v/>
      </c>
      <c r="O694" s="318" t="str">
        <f t="shared" si="199"/>
        <v/>
      </c>
      <c r="S694" s="314" t="str">
        <f t="shared" si="203"/>
        <v/>
      </c>
      <c r="T694" s="315" t="str">
        <f t="shared" si="210"/>
        <v/>
      </c>
      <c r="U694" s="316" t="str">
        <f t="shared" si="211"/>
        <v/>
      </c>
      <c r="V694" s="316" t="str">
        <f t="shared" si="212"/>
        <v/>
      </c>
      <c r="W694" s="317" t="str">
        <f t="shared" si="213"/>
        <v/>
      </c>
      <c r="Z694" s="320"/>
      <c r="AA694" s="321"/>
      <c r="AC694" s="322" t="str">
        <f t="shared" si="204"/>
        <v/>
      </c>
      <c r="AD694" s="322" t="str">
        <f t="shared" si="205"/>
        <v/>
      </c>
      <c r="AM694" s="321"/>
    </row>
    <row r="695" spans="1:39" x14ac:dyDescent="0.25">
      <c r="A695" t="str">
        <f t="shared" si="200"/>
        <v/>
      </c>
      <c r="B695" t="str">
        <f t="shared" si="201"/>
        <v/>
      </c>
      <c r="C695" s="323" t="str">
        <f t="shared" si="206"/>
        <v/>
      </c>
      <c r="D695" s="323" t="str">
        <f t="shared" si="195"/>
        <v/>
      </c>
      <c r="E695" s="323"/>
      <c r="F695" s="312" t="str">
        <f t="shared" si="202"/>
        <v/>
      </c>
      <c r="G695" s="313" t="str">
        <f t="shared" si="196"/>
        <v/>
      </c>
      <c r="H695" s="314" t="str">
        <f t="shared" si="197"/>
        <v/>
      </c>
      <c r="I695" s="315" t="str">
        <f t="shared" si="209"/>
        <v/>
      </c>
      <c r="J695" s="316" t="str">
        <f t="shared" si="209"/>
        <v/>
      </c>
      <c r="K695" s="316" t="str">
        <f t="shared" si="209"/>
        <v/>
      </c>
      <c r="L695" s="317" t="str">
        <f t="shared" si="208"/>
        <v/>
      </c>
      <c r="M695" s="351"/>
      <c r="N695" s="318" t="str">
        <f t="shared" si="198"/>
        <v/>
      </c>
      <c r="O695" s="318" t="str">
        <f t="shared" si="199"/>
        <v/>
      </c>
      <c r="S695" s="314" t="str">
        <f t="shared" si="203"/>
        <v/>
      </c>
      <c r="T695" s="315" t="str">
        <f t="shared" si="210"/>
        <v/>
      </c>
      <c r="U695" s="316" t="str">
        <f t="shared" si="211"/>
        <v/>
      </c>
      <c r="V695" s="316" t="str">
        <f t="shared" si="212"/>
        <v/>
      </c>
      <c r="W695" s="317" t="str">
        <f t="shared" si="213"/>
        <v/>
      </c>
      <c r="Z695" s="320"/>
      <c r="AA695" s="321"/>
      <c r="AC695" s="322" t="str">
        <f t="shared" si="204"/>
        <v/>
      </c>
      <c r="AD695" s="322" t="str">
        <f t="shared" si="205"/>
        <v/>
      </c>
      <c r="AM695" s="321"/>
    </row>
    <row r="696" spans="1:39" x14ac:dyDescent="0.25">
      <c r="A696" t="str">
        <f t="shared" si="200"/>
        <v/>
      </c>
      <c r="B696" t="str">
        <f t="shared" si="201"/>
        <v/>
      </c>
      <c r="C696" s="323" t="str">
        <f t="shared" si="206"/>
        <v/>
      </c>
      <c r="D696" s="323" t="str">
        <f t="shared" si="195"/>
        <v/>
      </c>
      <c r="E696" s="323"/>
      <c r="F696" s="312" t="str">
        <f t="shared" si="202"/>
        <v/>
      </c>
      <c r="G696" s="313" t="str">
        <f t="shared" si="196"/>
        <v/>
      </c>
      <c r="H696" s="314" t="str">
        <f t="shared" si="197"/>
        <v/>
      </c>
      <c r="I696" s="315" t="str">
        <f t="shared" si="209"/>
        <v/>
      </c>
      <c r="J696" s="316" t="str">
        <f t="shared" si="209"/>
        <v/>
      </c>
      <c r="K696" s="316" t="str">
        <f t="shared" si="209"/>
        <v/>
      </c>
      <c r="L696" s="317" t="str">
        <f t="shared" si="208"/>
        <v/>
      </c>
      <c r="M696" s="351"/>
      <c r="N696" s="318" t="str">
        <f t="shared" si="198"/>
        <v/>
      </c>
      <c r="O696" s="318" t="str">
        <f t="shared" si="199"/>
        <v/>
      </c>
      <c r="S696" s="314" t="str">
        <f t="shared" si="203"/>
        <v/>
      </c>
      <c r="T696" s="315" t="str">
        <f t="shared" si="210"/>
        <v/>
      </c>
      <c r="U696" s="316" t="str">
        <f t="shared" si="211"/>
        <v/>
      </c>
      <c r="V696" s="316" t="str">
        <f t="shared" si="212"/>
        <v/>
      </c>
      <c r="W696" s="317" t="str">
        <f t="shared" si="213"/>
        <v/>
      </c>
      <c r="Z696" s="320"/>
      <c r="AA696" s="321"/>
      <c r="AC696" s="322" t="str">
        <f t="shared" si="204"/>
        <v/>
      </c>
      <c r="AD696" s="322" t="str">
        <f t="shared" si="205"/>
        <v/>
      </c>
      <c r="AM696" s="321"/>
    </row>
    <row r="697" spans="1:39" x14ac:dyDescent="0.25">
      <c r="A697" t="str">
        <f t="shared" si="200"/>
        <v/>
      </c>
      <c r="B697" t="str">
        <f t="shared" si="201"/>
        <v/>
      </c>
      <c r="C697" s="323" t="str">
        <f t="shared" si="206"/>
        <v/>
      </c>
      <c r="D697" s="323" t="str">
        <f t="shared" si="195"/>
        <v/>
      </c>
      <c r="E697" s="323"/>
      <c r="F697" s="312" t="str">
        <f t="shared" si="202"/>
        <v/>
      </c>
      <c r="G697" s="313" t="str">
        <f t="shared" si="196"/>
        <v/>
      </c>
      <c r="H697" s="314" t="str">
        <f t="shared" si="197"/>
        <v/>
      </c>
      <c r="I697" s="315" t="str">
        <f t="shared" si="209"/>
        <v/>
      </c>
      <c r="J697" s="316" t="str">
        <f t="shared" si="209"/>
        <v/>
      </c>
      <c r="K697" s="316" t="str">
        <f t="shared" si="209"/>
        <v/>
      </c>
      <c r="L697" s="317" t="str">
        <f t="shared" si="208"/>
        <v/>
      </c>
      <c r="M697" s="351"/>
      <c r="N697" s="318" t="str">
        <f t="shared" si="198"/>
        <v/>
      </c>
      <c r="O697" s="318" t="str">
        <f t="shared" si="199"/>
        <v/>
      </c>
      <c r="S697" s="314" t="str">
        <f t="shared" si="203"/>
        <v/>
      </c>
      <c r="T697" s="315" t="str">
        <f t="shared" si="210"/>
        <v/>
      </c>
      <c r="U697" s="316" t="str">
        <f t="shared" si="211"/>
        <v/>
      </c>
      <c r="V697" s="316" t="str">
        <f t="shared" si="212"/>
        <v/>
      </c>
      <c r="W697" s="317" t="str">
        <f t="shared" si="213"/>
        <v/>
      </c>
      <c r="Z697" s="320"/>
      <c r="AA697" s="321"/>
      <c r="AC697" s="322" t="str">
        <f t="shared" si="204"/>
        <v/>
      </c>
      <c r="AD697" s="322" t="str">
        <f t="shared" si="205"/>
        <v/>
      </c>
      <c r="AM697" s="321"/>
    </row>
    <row r="698" spans="1:39" x14ac:dyDescent="0.25">
      <c r="A698" t="str">
        <f t="shared" si="200"/>
        <v/>
      </c>
      <c r="B698" t="str">
        <f t="shared" si="201"/>
        <v/>
      </c>
      <c r="C698" s="323" t="str">
        <f t="shared" si="206"/>
        <v/>
      </c>
      <c r="D698" s="323" t="str">
        <f t="shared" si="195"/>
        <v/>
      </c>
      <c r="E698" s="323"/>
      <c r="F698" s="312" t="str">
        <f t="shared" si="202"/>
        <v/>
      </c>
      <c r="G698" s="313" t="str">
        <f t="shared" si="196"/>
        <v/>
      </c>
      <c r="H698" s="314" t="str">
        <f t="shared" si="197"/>
        <v/>
      </c>
      <c r="I698" s="315" t="str">
        <f t="shared" si="209"/>
        <v/>
      </c>
      <c r="J698" s="316" t="str">
        <f t="shared" si="209"/>
        <v/>
      </c>
      <c r="K698" s="316" t="str">
        <f t="shared" si="209"/>
        <v/>
      </c>
      <c r="L698" s="317" t="str">
        <f t="shared" si="208"/>
        <v/>
      </c>
      <c r="M698" s="351"/>
      <c r="N698" s="318" t="str">
        <f t="shared" si="198"/>
        <v/>
      </c>
      <c r="O698" s="318" t="str">
        <f t="shared" si="199"/>
        <v/>
      </c>
      <c r="S698" s="314" t="str">
        <f t="shared" si="203"/>
        <v/>
      </c>
      <c r="T698" s="315" t="str">
        <f t="shared" si="210"/>
        <v/>
      </c>
      <c r="U698" s="316" t="str">
        <f t="shared" si="211"/>
        <v/>
      </c>
      <c r="V698" s="316" t="str">
        <f t="shared" si="212"/>
        <v/>
      </c>
      <c r="W698" s="317" t="str">
        <f t="shared" si="213"/>
        <v/>
      </c>
      <c r="Z698" s="320"/>
      <c r="AA698" s="321"/>
      <c r="AC698" s="322" t="str">
        <f t="shared" si="204"/>
        <v/>
      </c>
      <c r="AD698" s="322" t="str">
        <f t="shared" si="205"/>
        <v/>
      </c>
      <c r="AM698" s="321"/>
    </row>
    <row r="699" spans="1:39" x14ac:dyDescent="0.25">
      <c r="A699" t="str">
        <f t="shared" si="200"/>
        <v/>
      </c>
      <c r="B699" t="str">
        <f t="shared" si="201"/>
        <v/>
      </c>
      <c r="C699" s="323" t="str">
        <f t="shared" si="206"/>
        <v/>
      </c>
      <c r="D699" s="323" t="str">
        <f t="shared" si="195"/>
        <v/>
      </c>
      <c r="E699" s="323"/>
      <c r="F699" s="312" t="str">
        <f t="shared" si="202"/>
        <v/>
      </c>
      <c r="G699" s="313" t="str">
        <f t="shared" si="196"/>
        <v/>
      </c>
      <c r="H699" s="314" t="str">
        <f t="shared" si="197"/>
        <v/>
      </c>
      <c r="I699" s="315" t="str">
        <f t="shared" si="209"/>
        <v/>
      </c>
      <c r="J699" s="316" t="str">
        <f t="shared" si="209"/>
        <v/>
      </c>
      <c r="K699" s="316" t="str">
        <f t="shared" si="209"/>
        <v/>
      </c>
      <c r="L699" s="317" t="str">
        <f t="shared" si="208"/>
        <v/>
      </c>
      <c r="M699" s="351"/>
      <c r="N699" s="318" t="str">
        <f t="shared" si="198"/>
        <v/>
      </c>
      <c r="O699" s="318" t="str">
        <f t="shared" si="199"/>
        <v/>
      </c>
      <c r="S699" s="314" t="str">
        <f t="shared" si="203"/>
        <v/>
      </c>
      <c r="T699" s="315" t="str">
        <f t="shared" si="210"/>
        <v/>
      </c>
      <c r="U699" s="316" t="str">
        <f t="shared" si="211"/>
        <v/>
      </c>
      <c r="V699" s="316" t="str">
        <f t="shared" si="212"/>
        <v/>
      </c>
      <c r="W699" s="317" t="str">
        <f t="shared" si="213"/>
        <v/>
      </c>
      <c r="Z699" s="320"/>
      <c r="AA699" s="321"/>
      <c r="AC699" s="322" t="str">
        <f t="shared" si="204"/>
        <v/>
      </c>
      <c r="AD699" s="322" t="str">
        <f t="shared" si="205"/>
        <v/>
      </c>
      <c r="AM699" s="321"/>
    </row>
    <row r="700" spans="1:39" x14ac:dyDescent="0.25">
      <c r="A700" t="str">
        <f t="shared" si="200"/>
        <v/>
      </c>
      <c r="B700" t="str">
        <f t="shared" si="201"/>
        <v/>
      </c>
      <c r="C700" s="323" t="str">
        <f t="shared" si="206"/>
        <v/>
      </c>
      <c r="D700" s="323" t="str">
        <f t="shared" si="195"/>
        <v/>
      </c>
      <c r="E700" s="323"/>
      <c r="F700" s="312" t="str">
        <f t="shared" si="202"/>
        <v/>
      </c>
      <c r="G700" s="313" t="str">
        <f t="shared" si="196"/>
        <v/>
      </c>
      <c r="H700" s="314" t="str">
        <f t="shared" si="197"/>
        <v/>
      </c>
      <c r="I700" s="315" t="str">
        <f t="shared" si="209"/>
        <v/>
      </c>
      <c r="J700" s="316" t="str">
        <f t="shared" si="209"/>
        <v/>
      </c>
      <c r="K700" s="316" t="str">
        <f t="shared" si="209"/>
        <v/>
      </c>
      <c r="L700" s="317" t="str">
        <f t="shared" si="208"/>
        <v/>
      </c>
      <c r="M700" s="351"/>
      <c r="N700" s="318" t="str">
        <f t="shared" si="198"/>
        <v/>
      </c>
      <c r="O700" s="318" t="str">
        <f t="shared" si="199"/>
        <v/>
      </c>
      <c r="S700" s="314" t="str">
        <f t="shared" si="203"/>
        <v/>
      </c>
      <c r="T700" s="315" t="str">
        <f t="shared" si="210"/>
        <v/>
      </c>
      <c r="U700" s="316" t="str">
        <f t="shared" si="211"/>
        <v/>
      </c>
      <c r="V700" s="316" t="str">
        <f t="shared" si="212"/>
        <v/>
      </c>
      <c r="W700" s="317" t="str">
        <f t="shared" si="213"/>
        <v/>
      </c>
      <c r="Z700" s="320"/>
      <c r="AA700" s="321"/>
      <c r="AC700" s="322" t="str">
        <f t="shared" si="204"/>
        <v/>
      </c>
      <c r="AD700" s="322" t="str">
        <f t="shared" si="205"/>
        <v/>
      </c>
      <c r="AM700" s="321"/>
    </row>
    <row r="701" spans="1:39" x14ac:dyDescent="0.25">
      <c r="A701" t="str">
        <f t="shared" si="200"/>
        <v/>
      </c>
      <c r="B701" t="str">
        <f t="shared" si="201"/>
        <v/>
      </c>
      <c r="C701" s="323" t="str">
        <f t="shared" si="206"/>
        <v/>
      </c>
      <c r="D701" s="323" t="str">
        <f t="shared" si="195"/>
        <v/>
      </c>
      <c r="E701" s="323"/>
      <c r="F701" s="312" t="str">
        <f t="shared" si="202"/>
        <v/>
      </c>
      <c r="G701" s="313" t="str">
        <f t="shared" si="196"/>
        <v/>
      </c>
      <c r="H701" s="314" t="str">
        <f t="shared" si="197"/>
        <v/>
      </c>
      <c r="I701" s="315" t="str">
        <f t="shared" si="209"/>
        <v/>
      </c>
      <c r="J701" s="316" t="str">
        <f t="shared" si="209"/>
        <v/>
      </c>
      <c r="K701" s="316" t="str">
        <f t="shared" si="209"/>
        <v/>
      </c>
      <c r="L701" s="317" t="str">
        <f t="shared" si="208"/>
        <v/>
      </c>
      <c r="M701" s="351"/>
      <c r="N701" s="318" t="str">
        <f t="shared" si="198"/>
        <v/>
      </c>
      <c r="O701" s="318" t="str">
        <f t="shared" si="199"/>
        <v/>
      </c>
      <c r="S701" s="314" t="str">
        <f t="shared" si="203"/>
        <v/>
      </c>
      <c r="T701" s="315" t="str">
        <f t="shared" si="210"/>
        <v/>
      </c>
      <c r="U701" s="316" t="str">
        <f t="shared" si="211"/>
        <v/>
      </c>
      <c r="V701" s="316" t="str">
        <f t="shared" si="212"/>
        <v/>
      </c>
      <c r="W701" s="317" t="str">
        <f t="shared" si="213"/>
        <v/>
      </c>
      <c r="Z701" s="320"/>
      <c r="AA701" s="321"/>
      <c r="AC701" s="322" t="str">
        <f t="shared" si="204"/>
        <v/>
      </c>
      <c r="AD701" s="322" t="str">
        <f t="shared" si="205"/>
        <v/>
      </c>
      <c r="AM701" s="321"/>
    </row>
    <row r="702" spans="1:39" x14ac:dyDescent="0.25">
      <c r="A702" t="str">
        <f t="shared" si="200"/>
        <v/>
      </c>
      <c r="B702" t="str">
        <f t="shared" si="201"/>
        <v/>
      </c>
      <c r="C702" s="323" t="str">
        <f t="shared" si="206"/>
        <v/>
      </c>
      <c r="D702" s="323" t="str">
        <f t="shared" si="195"/>
        <v/>
      </c>
      <c r="E702" s="323"/>
      <c r="F702" s="312" t="str">
        <f t="shared" si="202"/>
        <v/>
      </c>
      <c r="G702" s="313" t="str">
        <f t="shared" si="196"/>
        <v/>
      </c>
      <c r="H702" s="314" t="str">
        <f t="shared" si="197"/>
        <v/>
      </c>
      <c r="I702" s="315" t="str">
        <f t="shared" si="209"/>
        <v/>
      </c>
      <c r="J702" s="316" t="str">
        <f t="shared" si="209"/>
        <v/>
      </c>
      <c r="K702" s="316" t="str">
        <f t="shared" si="209"/>
        <v/>
      </c>
      <c r="L702" s="317" t="str">
        <f t="shared" si="208"/>
        <v/>
      </c>
      <c r="M702" s="351"/>
      <c r="N702" s="318" t="str">
        <f t="shared" si="198"/>
        <v/>
      </c>
      <c r="O702" s="318" t="str">
        <f t="shared" si="199"/>
        <v/>
      </c>
      <c r="S702" s="314" t="str">
        <f t="shared" si="203"/>
        <v/>
      </c>
      <c r="T702" s="315" t="str">
        <f t="shared" si="210"/>
        <v/>
      </c>
      <c r="U702" s="316" t="str">
        <f t="shared" si="211"/>
        <v/>
      </c>
      <c r="V702" s="316" t="str">
        <f t="shared" si="212"/>
        <v/>
      </c>
      <c r="W702" s="317" t="str">
        <f t="shared" si="213"/>
        <v/>
      </c>
      <c r="Z702" s="320"/>
      <c r="AA702" s="321"/>
      <c r="AC702" s="322" t="str">
        <f t="shared" si="204"/>
        <v/>
      </c>
      <c r="AD702" s="322" t="str">
        <f t="shared" si="205"/>
        <v/>
      </c>
      <c r="AM702" s="321"/>
    </row>
    <row r="703" spans="1:39" x14ac:dyDescent="0.25">
      <c r="A703" t="str">
        <f t="shared" si="200"/>
        <v/>
      </c>
      <c r="B703" t="str">
        <f t="shared" si="201"/>
        <v/>
      </c>
      <c r="C703" s="323" t="str">
        <f t="shared" si="206"/>
        <v/>
      </c>
      <c r="D703" s="323" t="str">
        <f t="shared" si="195"/>
        <v/>
      </c>
      <c r="E703" s="323"/>
      <c r="F703" s="312" t="str">
        <f t="shared" si="202"/>
        <v/>
      </c>
      <c r="G703" s="313" t="str">
        <f t="shared" si="196"/>
        <v/>
      </c>
      <c r="H703" s="314" t="str">
        <f t="shared" si="197"/>
        <v/>
      </c>
      <c r="I703" s="315" t="str">
        <f t="shared" si="209"/>
        <v/>
      </c>
      <c r="J703" s="316" t="str">
        <f t="shared" si="209"/>
        <v/>
      </c>
      <c r="K703" s="316" t="str">
        <f t="shared" si="209"/>
        <v/>
      </c>
      <c r="L703" s="317" t="str">
        <f t="shared" si="208"/>
        <v/>
      </c>
      <c r="M703" s="351"/>
      <c r="N703" s="318" t="str">
        <f t="shared" si="198"/>
        <v/>
      </c>
      <c r="O703" s="318" t="str">
        <f t="shared" si="199"/>
        <v/>
      </c>
      <c r="S703" s="314" t="str">
        <f t="shared" si="203"/>
        <v/>
      </c>
      <c r="T703" s="315" t="str">
        <f t="shared" si="210"/>
        <v/>
      </c>
      <c r="U703" s="316" t="str">
        <f t="shared" si="211"/>
        <v/>
      </c>
      <c r="V703" s="316" t="str">
        <f t="shared" si="212"/>
        <v/>
      </c>
      <c r="W703" s="317" t="str">
        <f t="shared" si="213"/>
        <v/>
      </c>
      <c r="Z703" s="320"/>
      <c r="AA703" s="321"/>
      <c r="AC703" s="322" t="str">
        <f t="shared" si="204"/>
        <v/>
      </c>
      <c r="AD703" s="322" t="str">
        <f t="shared" si="205"/>
        <v/>
      </c>
      <c r="AM703" s="321"/>
    </row>
    <row r="704" spans="1:39" x14ac:dyDescent="0.25">
      <c r="A704" t="str">
        <f t="shared" si="200"/>
        <v/>
      </c>
      <c r="B704" t="str">
        <f t="shared" si="201"/>
        <v/>
      </c>
      <c r="C704" s="323" t="str">
        <f t="shared" si="206"/>
        <v/>
      </c>
      <c r="D704" s="323" t="str">
        <f t="shared" si="195"/>
        <v/>
      </c>
      <c r="E704" s="323"/>
      <c r="F704" s="312" t="str">
        <f t="shared" si="202"/>
        <v/>
      </c>
      <c r="G704" s="313" t="str">
        <f t="shared" si="196"/>
        <v/>
      </c>
      <c r="H704" s="314" t="str">
        <f t="shared" si="197"/>
        <v/>
      </c>
      <c r="I704" s="315" t="str">
        <f t="shared" si="209"/>
        <v/>
      </c>
      <c r="J704" s="316" t="str">
        <f t="shared" si="209"/>
        <v/>
      </c>
      <c r="K704" s="316" t="str">
        <f t="shared" si="209"/>
        <v/>
      </c>
      <c r="L704" s="317" t="str">
        <f t="shared" si="208"/>
        <v/>
      </c>
      <c r="M704" s="351"/>
      <c r="N704" s="318" t="str">
        <f t="shared" si="198"/>
        <v/>
      </c>
      <c r="O704" s="318" t="str">
        <f t="shared" si="199"/>
        <v/>
      </c>
      <c r="S704" s="314" t="str">
        <f t="shared" si="203"/>
        <v/>
      </c>
      <c r="T704" s="315" t="str">
        <f t="shared" si="210"/>
        <v/>
      </c>
      <c r="U704" s="316" t="str">
        <f t="shared" si="211"/>
        <v/>
      </c>
      <c r="V704" s="316" t="str">
        <f t="shared" si="212"/>
        <v/>
      </c>
      <c r="W704" s="317" t="str">
        <f t="shared" si="213"/>
        <v/>
      </c>
      <c r="Z704" s="320"/>
      <c r="AA704" s="321"/>
      <c r="AC704" s="322" t="str">
        <f t="shared" si="204"/>
        <v/>
      </c>
      <c r="AD704" s="322" t="str">
        <f t="shared" si="205"/>
        <v/>
      </c>
      <c r="AM704" s="321"/>
    </row>
    <row r="705" spans="1:39" x14ac:dyDescent="0.25">
      <c r="A705" t="str">
        <f t="shared" si="200"/>
        <v/>
      </c>
      <c r="B705" t="str">
        <f t="shared" si="201"/>
        <v/>
      </c>
      <c r="C705" s="323" t="str">
        <f t="shared" si="206"/>
        <v/>
      </c>
      <c r="D705" s="323" t="str">
        <f t="shared" si="195"/>
        <v/>
      </c>
      <c r="E705" s="323"/>
      <c r="F705" s="312" t="str">
        <f t="shared" si="202"/>
        <v/>
      </c>
      <c r="G705" s="313" t="str">
        <f t="shared" si="196"/>
        <v/>
      </c>
      <c r="H705" s="314" t="str">
        <f t="shared" si="197"/>
        <v/>
      </c>
      <c r="I705" s="315" t="str">
        <f t="shared" si="209"/>
        <v/>
      </c>
      <c r="J705" s="316" t="str">
        <f t="shared" si="209"/>
        <v/>
      </c>
      <c r="K705" s="316" t="str">
        <f t="shared" si="209"/>
        <v/>
      </c>
      <c r="L705" s="317" t="str">
        <f t="shared" si="208"/>
        <v/>
      </c>
      <c r="M705" s="351"/>
      <c r="N705" s="318" t="str">
        <f t="shared" si="198"/>
        <v/>
      </c>
      <c r="O705" s="318" t="str">
        <f t="shared" si="199"/>
        <v/>
      </c>
      <c r="S705" s="314" t="str">
        <f t="shared" si="203"/>
        <v/>
      </c>
      <c r="T705" s="315" t="str">
        <f t="shared" si="210"/>
        <v/>
      </c>
      <c r="U705" s="316" t="str">
        <f t="shared" si="211"/>
        <v/>
      </c>
      <c r="V705" s="316" t="str">
        <f t="shared" si="212"/>
        <v/>
      </c>
      <c r="W705" s="317" t="str">
        <f t="shared" si="213"/>
        <v/>
      </c>
      <c r="Z705" s="320"/>
      <c r="AA705" s="321"/>
      <c r="AC705" s="322" t="str">
        <f t="shared" si="204"/>
        <v/>
      </c>
      <c r="AD705" s="322" t="str">
        <f t="shared" si="205"/>
        <v/>
      </c>
      <c r="AM705" s="321"/>
    </row>
    <row r="706" spans="1:39" x14ac:dyDescent="0.25">
      <c r="A706" t="str">
        <f t="shared" si="200"/>
        <v/>
      </c>
      <c r="B706" t="str">
        <f t="shared" si="201"/>
        <v/>
      </c>
      <c r="C706" s="323" t="str">
        <f t="shared" si="206"/>
        <v/>
      </c>
      <c r="D706" s="323" t="str">
        <f t="shared" ref="D706:D769" si="214">IFERROR(IF(C705-0.01&gt;=0,C705-0.01,""),"")</f>
        <v/>
      </c>
      <c r="E706" s="323"/>
      <c r="F706" s="312" t="str">
        <f t="shared" si="202"/>
        <v/>
      </c>
      <c r="G706" s="313" t="str">
        <f t="shared" si="196"/>
        <v/>
      </c>
      <c r="H706" s="314" t="str">
        <f t="shared" si="197"/>
        <v/>
      </c>
      <c r="I706" s="315" t="str">
        <f t="shared" si="209"/>
        <v/>
      </c>
      <c r="J706" s="316" t="str">
        <f t="shared" si="209"/>
        <v/>
      </c>
      <c r="K706" s="316" t="str">
        <f t="shared" si="209"/>
        <v/>
      </c>
      <c r="L706" s="317" t="str">
        <f t="shared" si="208"/>
        <v/>
      </c>
      <c r="M706" s="351"/>
      <c r="N706" s="318" t="str">
        <f t="shared" si="198"/>
        <v/>
      </c>
      <c r="O706" s="318" t="str">
        <f t="shared" si="199"/>
        <v/>
      </c>
      <c r="S706" s="314" t="str">
        <f t="shared" si="203"/>
        <v/>
      </c>
      <c r="T706" s="315" t="str">
        <f t="shared" si="210"/>
        <v/>
      </c>
      <c r="U706" s="316" t="str">
        <f t="shared" si="211"/>
        <v/>
      </c>
      <c r="V706" s="316" t="str">
        <f t="shared" si="212"/>
        <v/>
      </c>
      <c r="W706" s="317" t="str">
        <f t="shared" si="213"/>
        <v/>
      </c>
      <c r="Z706" s="320"/>
      <c r="AA706" s="321"/>
      <c r="AC706" s="322" t="str">
        <f t="shared" si="204"/>
        <v/>
      </c>
      <c r="AD706" s="322" t="str">
        <f t="shared" si="205"/>
        <v/>
      </c>
      <c r="AM706" s="321"/>
    </row>
    <row r="707" spans="1:39" x14ac:dyDescent="0.25">
      <c r="A707" t="str">
        <f t="shared" si="200"/>
        <v/>
      </c>
      <c r="B707" t="str">
        <f t="shared" si="201"/>
        <v/>
      </c>
      <c r="C707" s="323" t="str">
        <f t="shared" si="206"/>
        <v/>
      </c>
      <c r="D707" s="323" t="str">
        <f t="shared" si="214"/>
        <v/>
      </c>
      <c r="E707" s="323"/>
      <c r="F707" s="312" t="str">
        <f t="shared" si="202"/>
        <v/>
      </c>
      <c r="G707" s="313" t="str">
        <f t="shared" si="196"/>
        <v/>
      </c>
      <c r="H707" s="314" t="str">
        <f t="shared" si="197"/>
        <v/>
      </c>
      <c r="I707" s="315" t="str">
        <f t="shared" si="209"/>
        <v/>
      </c>
      <c r="J707" s="316" t="str">
        <f t="shared" si="209"/>
        <v/>
      </c>
      <c r="K707" s="316" t="str">
        <f t="shared" si="209"/>
        <v/>
      </c>
      <c r="L707" s="317" t="str">
        <f t="shared" si="208"/>
        <v/>
      </c>
      <c r="M707" s="351"/>
      <c r="N707" s="318" t="str">
        <f t="shared" si="198"/>
        <v/>
      </c>
      <c r="O707" s="318" t="str">
        <f t="shared" si="199"/>
        <v/>
      </c>
      <c r="S707" s="314" t="str">
        <f t="shared" si="203"/>
        <v/>
      </c>
      <c r="T707" s="315" t="str">
        <f t="shared" si="210"/>
        <v/>
      </c>
      <c r="U707" s="316" t="str">
        <f t="shared" si="211"/>
        <v/>
      </c>
      <c r="V707" s="316" t="str">
        <f t="shared" si="212"/>
        <v/>
      </c>
      <c r="W707" s="317" t="str">
        <f t="shared" si="213"/>
        <v/>
      </c>
      <c r="Z707" s="320"/>
      <c r="AA707" s="321"/>
      <c r="AC707" s="322" t="str">
        <f t="shared" si="204"/>
        <v/>
      </c>
      <c r="AD707" s="322" t="str">
        <f t="shared" si="205"/>
        <v/>
      </c>
      <c r="AM707" s="321"/>
    </row>
    <row r="708" spans="1:39" x14ac:dyDescent="0.25">
      <c r="A708" t="str">
        <f t="shared" si="200"/>
        <v/>
      </c>
      <c r="B708" t="str">
        <f t="shared" si="201"/>
        <v/>
      </c>
      <c r="C708" s="323" t="str">
        <f t="shared" si="206"/>
        <v/>
      </c>
      <c r="D708" s="323" t="str">
        <f t="shared" si="214"/>
        <v/>
      </c>
      <c r="E708" s="323"/>
      <c r="F708" s="312" t="str">
        <f t="shared" si="202"/>
        <v/>
      </c>
      <c r="G708" s="313" t="str">
        <f t="shared" si="196"/>
        <v/>
      </c>
      <c r="H708" s="314" t="str">
        <f t="shared" si="197"/>
        <v/>
      </c>
      <c r="I708" s="315" t="str">
        <f t="shared" si="209"/>
        <v/>
      </c>
      <c r="J708" s="316" t="str">
        <f t="shared" si="209"/>
        <v/>
      </c>
      <c r="K708" s="316" t="str">
        <f t="shared" si="209"/>
        <v/>
      </c>
      <c r="L708" s="317" t="str">
        <f t="shared" si="208"/>
        <v/>
      </c>
      <c r="M708" s="351"/>
      <c r="N708" s="318" t="str">
        <f t="shared" si="198"/>
        <v/>
      </c>
      <c r="O708" s="318" t="str">
        <f t="shared" si="199"/>
        <v/>
      </c>
      <c r="S708" s="314" t="str">
        <f t="shared" si="203"/>
        <v/>
      </c>
      <c r="T708" s="315" t="str">
        <f t="shared" si="210"/>
        <v/>
      </c>
      <c r="U708" s="316" t="str">
        <f t="shared" si="211"/>
        <v/>
      </c>
      <c r="V708" s="316" t="str">
        <f t="shared" si="212"/>
        <v/>
      </c>
      <c r="W708" s="317" t="str">
        <f t="shared" si="213"/>
        <v/>
      </c>
      <c r="Z708" s="320"/>
      <c r="AA708" s="321"/>
      <c r="AC708" s="322" t="str">
        <f t="shared" si="204"/>
        <v/>
      </c>
      <c r="AD708" s="322" t="str">
        <f t="shared" si="205"/>
        <v/>
      </c>
      <c r="AM708" s="321"/>
    </row>
    <row r="709" spans="1:39" x14ac:dyDescent="0.25">
      <c r="A709" t="str">
        <f t="shared" si="200"/>
        <v/>
      </c>
      <c r="B709" t="str">
        <f t="shared" si="201"/>
        <v/>
      </c>
      <c r="C709" s="323" t="str">
        <f t="shared" si="206"/>
        <v/>
      </c>
      <c r="D709" s="323" t="str">
        <f t="shared" si="214"/>
        <v/>
      </c>
      <c r="E709" s="323"/>
      <c r="F709" s="312" t="str">
        <f t="shared" si="202"/>
        <v/>
      </c>
      <c r="G709" s="313" t="str">
        <f t="shared" si="196"/>
        <v/>
      </c>
      <c r="H709" s="314" t="str">
        <f t="shared" si="197"/>
        <v/>
      </c>
      <c r="I709" s="315" t="str">
        <f t="shared" si="209"/>
        <v/>
      </c>
      <c r="J709" s="316" t="str">
        <f t="shared" si="209"/>
        <v/>
      </c>
      <c r="K709" s="316" t="str">
        <f t="shared" si="209"/>
        <v/>
      </c>
      <c r="L709" s="317" t="str">
        <f t="shared" si="208"/>
        <v/>
      </c>
      <c r="M709" s="351"/>
      <c r="N709" s="318" t="str">
        <f t="shared" si="198"/>
        <v/>
      </c>
      <c r="O709" s="318" t="str">
        <f t="shared" si="199"/>
        <v/>
      </c>
      <c r="S709" s="314" t="str">
        <f t="shared" si="203"/>
        <v/>
      </c>
      <c r="T709" s="315" t="str">
        <f t="shared" si="210"/>
        <v/>
      </c>
      <c r="U709" s="316" t="str">
        <f t="shared" si="211"/>
        <v/>
      </c>
      <c r="V709" s="316" t="str">
        <f t="shared" si="212"/>
        <v/>
      </c>
      <c r="W709" s="317" t="str">
        <f t="shared" si="213"/>
        <v/>
      </c>
      <c r="Z709" s="320"/>
      <c r="AA709" s="321"/>
      <c r="AC709" s="322" t="str">
        <f t="shared" si="204"/>
        <v/>
      </c>
      <c r="AD709" s="322" t="str">
        <f t="shared" si="205"/>
        <v/>
      </c>
      <c r="AM709" s="321"/>
    </row>
    <row r="710" spans="1:39" x14ac:dyDescent="0.25">
      <c r="A710" t="str">
        <f t="shared" si="200"/>
        <v/>
      </c>
      <c r="B710" t="str">
        <f t="shared" si="201"/>
        <v/>
      </c>
      <c r="C710" s="323" t="str">
        <f t="shared" si="206"/>
        <v/>
      </c>
      <c r="D710" s="323" t="str">
        <f t="shared" si="214"/>
        <v/>
      </c>
      <c r="E710" s="323"/>
      <c r="F710" s="312" t="str">
        <f t="shared" si="202"/>
        <v/>
      </c>
      <c r="G710" s="313" t="str">
        <f t="shared" si="196"/>
        <v/>
      </c>
      <c r="H710" s="314" t="str">
        <f t="shared" si="197"/>
        <v/>
      </c>
      <c r="I710" s="315" t="str">
        <f t="shared" si="209"/>
        <v/>
      </c>
      <c r="J710" s="316" t="str">
        <f t="shared" si="209"/>
        <v/>
      </c>
      <c r="K710" s="316" t="str">
        <f t="shared" si="209"/>
        <v/>
      </c>
      <c r="L710" s="317" t="str">
        <f t="shared" si="208"/>
        <v/>
      </c>
      <c r="M710" s="351"/>
      <c r="N710" s="318" t="str">
        <f t="shared" si="198"/>
        <v/>
      </c>
      <c r="O710" s="318" t="str">
        <f t="shared" si="199"/>
        <v/>
      </c>
      <c r="S710" s="314" t="str">
        <f t="shared" si="203"/>
        <v/>
      </c>
      <c r="T710" s="315" t="str">
        <f t="shared" si="210"/>
        <v/>
      </c>
      <c r="U710" s="316" t="str">
        <f t="shared" si="211"/>
        <v/>
      </c>
      <c r="V710" s="316" t="str">
        <f t="shared" si="212"/>
        <v/>
      </c>
      <c r="W710" s="317" t="str">
        <f t="shared" si="213"/>
        <v/>
      </c>
      <c r="Z710" s="320"/>
      <c r="AA710" s="321"/>
      <c r="AC710" s="322" t="str">
        <f t="shared" si="204"/>
        <v/>
      </c>
      <c r="AD710" s="322" t="str">
        <f t="shared" si="205"/>
        <v/>
      </c>
      <c r="AM710" s="321"/>
    </row>
    <row r="711" spans="1:39" x14ac:dyDescent="0.25">
      <c r="A711" t="str">
        <f t="shared" si="200"/>
        <v/>
      </c>
      <c r="B711" t="str">
        <f t="shared" si="201"/>
        <v/>
      </c>
      <c r="C711" s="323" t="str">
        <f t="shared" si="206"/>
        <v/>
      </c>
      <c r="D711" s="323" t="str">
        <f t="shared" si="214"/>
        <v/>
      </c>
      <c r="E711" s="323"/>
      <c r="F711" s="312" t="str">
        <f t="shared" si="202"/>
        <v/>
      </c>
      <c r="G711" s="313" t="str">
        <f t="shared" si="196"/>
        <v/>
      </c>
      <c r="H711" s="314" t="str">
        <f t="shared" si="197"/>
        <v/>
      </c>
      <c r="I711" s="315" t="str">
        <f t="shared" si="209"/>
        <v/>
      </c>
      <c r="J711" s="316" t="str">
        <f t="shared" si="209"/>
        <v/>
      </c>
      <c r="K711" s="316" t="str">
        <f t="shared" si="209"/>
        <v/>
      </c>
      <c r="L711" s="317" t="str">
        <f t="shared" si="208"/>
        <v/>
      </c>
      <c r="M711" s="351"/>
      <c r="N711" s="318" t="str">
        <f t="shared" si="198"/>
        <v/>
      </c>
      <c r="O711" s="318" t="str">
        <f t="shared" si="199"/>
        <v/>
      </c>
      <c r="S711" s="314" t="str">
        <f t="shared" si="203"/>
        <v/>
      </c>
      <c r="T711" s="315" t="str">
        <f t="shared" si="210"/>
        <v/>
      </c>
      <c r="U711" s="316" t="str">
        <f t="shared" si="211"/>
        <v/>
      </c>
      <c r="V711" s="316" t="str">
        <f t="shared" si="212"/>
        <v/>
      </c>
      <c r="W711" s="317" t="str">
        <f t="shared" si="213"/>
        <v/>
      </c>
      <c r="Z711" s="320"/>
      <c r="AA711" s="321"/>
      <c r="AC711" s="322" t="str">
        <f t="shared" si="204"/>
        <v/>
      </c>
      <c r="AD711" s="322" t="str">
        <f t="shared" si="205"/>
        <v/>
      </c>
      <c r="AM711" s="321"/>
    </row>
    <row r="712" spans="1:39" x14ac:dyDescent="0.25">
      <c r="A712" t="str">
        <f t="shared" si="200"/>
        <v/>
      </c>
      <c r="B712" t="str">
        <f t="shared" si="201"/>
        <v/>
      </c>
      <c r="C712" s="323" t="str">
        <f t="shared" si="206"/>
        <v/>
      </c>
      <c r="D712" s="323" t="str">
        <f t="shared" si="214"/>
        <v/>
      </c>
      <c r="E712" s="323"/>
      <c r="F712" s="312" t="str">
        <f t="shared" si="202"/>
        <v/>
      </c>
      <c r="G712" s="313" t="str">
        <f t="shared" si="196"/>
        <v/>
      </c>
      <c r="H712" s="314" t="str">
        <f t="shared" si="197"/>
        <v/>
      </c>
      <c r="I712" s="315" t="str">
        <f t="shared" si="209"/>
        <v/>
      </c>
      <c r="J712" s="316" t="str">
        <f t="shared" si="209"/>
        <v/>
      </c>
      <c r="K712" s="316" t="str">
        <f t="shared" si="209"/>
        <v/>
      </c>
      <c r="L712" s="317" t="str">
        <f t="shared" si="208"/>
        <v/>
      </c>
      <c r="M712" s="351"/>
      <c r="N712" s="318" t="str">
        <f t="shared" si="198"/>
        <v/>
      </c>
      <c r="O712" s="318" t="str">
        <f t="shared" si="199"/>
        <v/>
      </c>
      <c r="S712" s="314" t="str">
        <f t="shared" si="203"/>
        <v/>
      </c>
      <c r="T712" s="315" t="str">
        <f t="shared" si="210"/>
        <v/>
      </c>
      <c r="U712" s="316" t="str">
        <f t="shared" si="211"/>
        <v/>
      </c>
      <c r="V712" s="316" t="str">
        <f t="shared" si="212"/>
        <v/>
      </c>
      <c r="W712" s="317" t="str">
        <f t="shared" si="213"/>
        <v/>
      </c>
      <c r="Z712" s="320"/>
      <c r="AA712" s="321"/>
      <c r="AC712" s="322" t="str">
        <f t="shared" si="204"/>
        <v/>
      </c>
      <c r="AD712" s="322" t="str">
        <f t="shared" si="205"/>
        <v/>
      </c>
      <c r="AM712" s="321"/>
    </row>
    <row r="713" spans="1:39" x14ac:dyDescent="0.25">
      <c r="A713" t="str">
        <f t="shared" si="200"/>
        <v/>
      </c>
      <c r="B713" t="str">
        <f t="shared" si="201"/>
        <v/>
      </c>
      <c r="C713" s="323" t="str">
        <f t="shared" si="206"/>
        <v/>
      </c>
      <c r="D713" s="323" t="str">
        <f t="shared" si="214"/>
        <v/>
      </c>
      <c r="E713" s="323"/>
      <c r="F713" s="312" t="str">
        <f t="shared" si="202"/>
        <v/>
      </c>
      <c r="G713" s="313" t="str">
        <f t="shared" ref="G713:G776" si="215">IFERROR(IF(S713="Nil","Nil",ROUNDUP(ROUND(S713/7, 3),2)),"")</f>
        <v/>
      </c>
      <c r="H713" s="314" t="str">
        <f t="shared" ref="H713:H776" si="216">IFERROR(IF(S713="Nil","Nil",TEXT(S713,IF(S713=ROUND(S713,0),"€###","€0.00"))),"")</f>
        <v/>
      </c>
      <c r="I713" s="315" t="str">
        <f t="shared" si="209"/>
        <v/>
      </c>
      <c r="J713" s="316" t="str">
        <f t="shared" si="209"/>
        <v/>
      </c>
      <c r="K713" s="316" t="str">
        <f t="shared" si="209"/>
        <v/>
      </c>
      <c r="L713" s="317" t="str">
        <f t="shared" si="208"/>
        <v/>
      </c>
      <c r="M713" s="351"/>
      <c r="N713" s="318" t="str">
        <f t="shared" ref="N713:N776" si="217">IFERROR(IF(C713="--","&lt;"&amp;D713,C713-IF(OR($H713="Nil",$H713=""),0,$H713)),"")</f>
        <v/>
      </c>
      <c r="O713" s="318" t="str">
        <f t="shared" ref="O713:O776" si="218">IFERROR(IF(D713="--","&gt; €"&amp;N713,D713-IF(OR($H713="Nil",$H713=""),0,$H713)),"")</f>
        <v/>
      </c>
      <c r="S713" s="314" t="str">
        <f t="shared" si="203"/>
        <v/>
      </c>
      <c r="T713" s="315" t="str">
        <f t="shared" si="210"/>
        <v/>
      </c>
      <c r="U713" s="316" t="str">
        <f t="shared" si="211"/>
        <v/>
      </c>
      <c r="V713" s="316" t="str">
        <f t="shared" si="212"/>
        <v/>
      </c>
      <c r="W713" s="317" t="str">
        <f t="shared" si="213"/>
        <v/>
      </c>
      <c r="Z713" s="320"/>
      <c r="AA713" s="321"/>
      <c r="AC713" s="322" t="str">
        <f t="shared" si="204"/>
        <v/>
      </c>
      <c r="AD713" s="322" t="str">
        <f t="shared" si="205"/>
        <v/>
      </c>
      <c r="AM713" s="321"/>
    </row>
    <row r="714" spans="1:39" x14ac:dyDescent="0.25">
      <c r="A714" t="str">
        <f t="shared" ref="A714:A777" si="219">IFERROR(
                      IF(
                            AND($B714&lt;&gt;$W$3,$B714=$W$2,$C714&lt;=$X$2,$D714&gt;=$X$2),
                              IF(RIGHT($F714,LEN("or any greater amount"))="or any greater amount",$W$3,""),""),"")</f>
        <v/>
      </c>
      <c r="B714" t="str">
        <f t="shared" ref="B714:B777" si="220">IFERROR(
                      IF(
                            AND($C714&lt;=$X$2,$D714&gt;=$X$2),$W$2,
                              IF(RIGHT($F714,LEN("or any greater amount"))="or any greater amount",$W$3,"")),"")</f>
        <v/>
      </c>
      <c r="C714" s="323" t="str">
        <f t="shared" si="206"/>
        <v/>
      </c>
      <c r="D714" s="323" t="str">
        <f t="shared" si="214"/>
        <v/>
      </c>
      <c r="E714" s="323"/>
      <c r="F714" s="312" t="str">
        <f t="shared" ref="F714:F777" si="221">IFERROR(IF(AND(C714="",D714=""),"",IF(C714="--",TEXT(D714,IF(D714=ROUND(D714,0),"€###.00","€##.00"))&amp;" or any lesser amount",IF(D714="--",TEXT(C714,IF(C714=ROUND(C714,0),"€###.00","€##.00"))&amp;" or any greater amount",TEXT(C714,IF(C714=ROUND(C714,0),"€###.00","€##.00"))&amp;" to "&amp;TEXT(D714,IF(D714=ROUND(D714,0),"€###.00","€##.00"))))),"")</f>
        <v/>
      </c>
      <c r="G714" s="313" t="str">
        <f t="shared" si="215"/>
        <v/>
      </c>
      <c r="H714" s="314" t="str">
        <f t="shared" si="216"/>
        <v/>
      </c>
      <c r="I714" s="315" t="str">
        <f t="shared" si="209"/>
        <v/>
      </c>
      <c r="J714" s="316" t="str">
        <f t="shared" si="209"/>
        <v/>
      </c>
      <c r="K714" s="316" t="str">
        <f t="shared" si="209"/>
        <v/>
      </c>
      <c r="L714" s="317" t="str">
        <f t="shared" si="208"/>
        <v/>
      </c>
      <c r="M714" s="351"/>
      <c r="N714" s="318" t="str">
        <f t="shared" si="217"/>
        <v/>
      </c>
      <c r="O714" s="318" t="str">
        <f t="shared" si="218"/>
        <v/>
      </c>
      <c r="S714" s="314" t="str">
        <f t="shared" ref="S714:S777" si="222">IFERROR(IF(S713&lt;=$R$3,"Nil",S713-$R$3),"")</f>
        <v/>
      </c>
      <c r="T714" s="315" t="str">
        <f t="shared" si="210"/>
        <v/>
      </c>
      <c r="U714" s="316" t="str">
        <f t="shared" si="211"/>
        <v/>
      </c>
      <c r="V714" s="316" t="str">
        <f t="shared" si="212"/>
        <v/>
      </c>
      <c r="W714" s="317" t="str">
        <f t="shared" si="213"/>
        <v/>
      </c>
      <c r="Z714" s="320"/>
      <c r="AA714" s="321"/>
      <c r="AC714" s="322" t="str">
        <f t="shared" ref="AC714:AC777" si="223">IFERROR(ROUNDUP(ROUND(S714/7, 3),2),"")</f>
        <v/>
      </c>
      <c r="AD714" s="322" t="str">
        <f t="shared" ref="AD714:AD777" si="224">IFERROR(ROUND(AC714-G714,2),"")</f>
        <v/>
      </c>
      <c r="AM714" s="321"/>
    </row>
    <row r="715" spans="1:39" x14ac:dyDescent="0.25">
      <c r="A715" t="str">
        <f t="shared" si="219"/>
        <v/>
      </c>
      <c r="B715" t="str">
        <f t="shared" si="220"/>
        <v/>
      </c>
      <c r="C715" s="323" t="str">
        <f t="shared" si="206"/>
        <v/>
      </c>
      <c r="D715" s="323" t="str">
        <f t="shared" si="214"/>
        <v/>
      </c>
      <c r="E715" s="323"/>
      <c r="F715" s="312" t="str">
        <f t="shared" si="221"/>
        <v/>
      </c>
      <c r="G715" s="313" t="str">
        <f t="shared" si="215"/>
        <v/>
      </c>
      <c r="H715" s="314" t="str">
        <f t="shared" si="216"/>
        <v/>
      </c>
      <c r="I715" s="315" t="str">
        <f t="shared" si="209"/>
        <v/>
      </c>
      <c r="J715" s="316" t="str">
        <f t="shared" si="209"/>
        <v/>
      </c>
      <c r="K715" s="316" t="str">
        <f t="shared" si="209"/>
        <v/>
      </c>
      <c r="L715" s="317" t="str">
        <f t="shared" si="208"/>
        <v/>
      </c>
      <c r="M715" s="351"/>
      <c r="N715" s="318" t="str">
        <f t="shared" si="217"/>
        <v/>
      </c>
      <c r="O715" s="318" t="str">
        <f t="shared" si="218"/>
        <v/>
      </c>
      <c r="S715" s="314" t="str">
        <f t="shared" si="222"/>
        <v/>
      </c>
      <c r="T715" s="315" t="str">
        <f t="shared" si="210"/>
        <v/>
      </c>
      <c r="U715" s="316" t="str">
        <f t="shared" si="211"/>
        <v/>
      </c>
      <c r="V715" s="316" t="str">
        <f t="shared" si="212"/>
        <v/>
      </c>
      <c r="W715" s="317" t="str">
        <f t="shared" si="213"/>
        <v/>
      </c>
      <c r="Z715" s="320"/>
      <c r="AA715" s="321"/>
      <c r="AC715" s="322" t="str">
        <f t="shared" si="223"/>
        <v/>
      </c>
      <c r="AD715" s="322" t="str">
        <f t="shared" si="224"/>
        <v/>
      </c>
      <c r="AM715" s="321"/>
    </row>
    <row r="716" spans="1:39" x14ac:dyDescent="0.25">
      <c r="A716" t="str">
        <f t="shared" si="219"/>
        <v/>
      </c>
      <c r="B716" t="str">
        <f t="shared" si="220"/>
        <v/>
      </c>
      <c r="C716" s="323" t="str">
        <f t="shared" si="206"/>
        <v/>
      </c>
      <c r="D716" s="323" t="str">
        <f t="shared" si="214"/>
        <v/>
      </c>
      <c r="E716" s="323"/>
      <c r="F716" s="312" t="str">
        <f t="shared" si="221"/>
        <v/>
      </c>
      <c r="G716" s="313" t="str">
        <f t="shared" si="215"/>
        <v/>
      </c>
      <c r="H716" s="314" t="str">
        <f t="shared" si="216"/>
        <v/>
      </c>
      <c r="I716" s="315" t="str">
        <f t="shared" si="209"/>
        <v/>
      </c>
      <c r="J716" s="316" t="str">
        <f t="shared" si="209"/>
        <v/>
      </c>
      <c r="K716" s="316" t="str">
        <f t="shared" si="209"/>
        <v/>
      </c>
      <c r="L716" s="317" t="str">
        <f t="shared" si="208"/>
        <v/>
      </c>
      <c r="M716" s="351"/>
      <c r="N716" s="318" t="str">
        <f t="shared" si="217"/>
        <v/>
      </c>
      <c r="O716" s="318" t="str">
        <f t="shared" si="218"/>
        <v/>
      </c>
      <c r="S716" s="314" t="str">
        <f t="shared" si="222"/>
        <v/>
      </c>
      <c r="T716" s="315" t="str">
        <f t="shared" si="210"/>
        <v/>
      </c>
      <c r="U716" s="316" t="str">
        <f t="shared" si="211"/>
        <v/>
      </c>
      <c r="V716" s="316" t="str">
        <f t="shared" si="212"/>
        <v/>
      </c>
      <c r="W716" s="317" t="str">
        <f t="shared" si="213"/>
        <v/>
      </c>
      <c r="Z716" s="320"/>
      <c r="AA716" s="321"/>
      <c r="AC716" s="322" t="str">
        <f t="shared" si="223"/>
        <v/>
      </c>
      <c r="AD716" s="322" t="str">
        <f t="shared" si="224"/>
        <v/>
      </c>
      <c r="AM716" s="321"/>
    </row>
    <row r="717" spans="1:39" x14ac:dyDescent="0.25">
      <c r="A717" t="str">
        <f t="shared" si="219"/>
        <v/>
      </c>
      <c r="B717" t="str">
        <f t="shared" si="220"/>
        <v/>
      </c>
      <c r="C717" s="323" t="str">
        <f t="shared" si="206"/>
        <v/>
      </c>
      <c r="D717" s="323" t="str">
        <f t="shared" si="214"/>
        <v/>
      </c>
      <c r="E717" s="323"/>
      <c r="F717" s="312" t="str">
        <f t="shared" si="221"/>
        <v/>
      </c>
      <c r="G717" s="313" t="str">
        <f t="shared" si="215"/>
        <v/>
      </c>
      <c r="H717" s="314" t="str">
        <f t="shared" si="216"/>
        <v/>
      </c>
      <c r="I717" s="315" t="str">
        <f t="shared" si="209"/>
        <v/>
      </c>
      <c r="J717" s="316" t="str">
        <f t="shared" si="209"/>
        <v/>
      </c>
      <c r="K717" s="316" t="str">
        <f t="shared" si="209"/>
        <v/>
      </c>
      <c r="L717" s="317" t="str">
        <f t="shared" si="208"/>
        <v/>
      </c>
      <c r="M717" s="351"/>
      <c r="N717" s="318" t="str">
        <f t="shared" si="217"/>
        <v/>
      </c>
      <c r="O717" s="318" t="str">
        <f t="shared" si="218"/>
        <v/>
      </c>
      <c r="S717" s="314" t="str">
        <f t="shared" si="222"/>
        <v/>
      </c>
      <c r="T717" s="315" t="str">
        <f t="shared" si="210"/>
        <v/>
      </c>
      <c r="U717" s="316" t="str">
        <f t="shared" si="211"/>
        <v/>
      </c>
      <c r="V717" s="316" t="str">
        <f t="shared" si="212"/>
        <v/>
      </c>
      <c r="W717" s="317" t="str">
        <f t="shared" si="213"/>
        <v/>
      </c>
      <c r="Z717" s="320"/>
      <c r="AA717" s="321"/>
      <c r="AC717" s="322" t="str">
        <f t="shared" si="223"/>
        <v/>
      </c>
      <c r="AD717" s="322" t="str">
        <f t="shared" si="224"/>
        <v/>
      </c>
      <c r="AM717" s="321"/>
    </row>
    <row r="718" spans="1:39" x14ac:dyDescent="0.25">
      <c r="A718" t="str">
        <f t="shared" si="219"/>
        <v/>
      </c>
      <c r="B718" t="str">
        <f t="shared" si="220"/>
        <v/>
      </c>
      <c r="C718" s="323" t="str">
        <f t="shared" si="206"/>
        <v/>
      </c>
      <c r="D718" s="323" t="str">
        <f t="shared" si="214"/>
        <v/>
      </c>
      <c r="E718" s="323"/>
      <c r="F718" s="312" t="str">
        <f t="shared" si="221"/>
        <v/>
      </c>
      <c r="G718" s="313" t="str">
        <f t="shared" si="215"/>
        <v/>
      </c>
      <c r="H718" s="314" t="str">
        <f t="shared" si="216"/>
        <v/>
      </c>
      <c r="I718" s="315" t="str">
        <f t="shared" si="209"/>
        <v/>
      </c>
      <c r="J718" s="316" t="str">
        <f t="shared" si="209"/>
        <v/>
      </c>
      <c r="K718" s="316" t="str">
        <f t="shared" si="209"/>
        <v/>
      </c>
      <c r="L718" s="317" t="str">
        <f t="shared" si="208"/>
        <v/>
      </c>
      <c r="M718" s="351"/>
      <c r="N718" s="318" t="str">
        <f t="shared" si="217"/>
        <v/>
      </c>
      <c r="O718" s="318" t="str">
        <f t="shared" si="218"/>
        <v/>
      </c>
      <c r="S718" s="314" t="str">
        <f t="shared" si="222"/>
        <v/>
      </c>
      <c r="T718" s="315" t="str">
        <f t="shared" si="210"/>
        <v/>
      </c>
      <c r="U718" s="316" t="str">
        <f t="shared" si="211"/>
        <v/>
      </c>
      <c r="V718" s="316" t="str">
        <f t="shared" si="212"/>
        <v/>
      </c>
      <c r="W718" s="317" t="str">
        <f t="shared" si="213"/>
        <v/>
      </c>
      <c r="Z718" s="320"/>
      <c r="AA718" s="321"/>
      <c r="AC718" s="322" t="str">
        <f t="shared" si="223"/>
        <v/>
      </c>
      <c r="AD718" s="322" t="str">
        <f t="shared" si="224"/>
        <v/>
      </c>
      <c r="AM718" s="321"/>
    </row>
    <row r="719" spans="1:39" x14ac:dyDescent="0.25">
      <c r="A719" t="str">
        <f t="shared" si="219"/>
        <v/>
      </c>
      <c r="B719" t="str">
        <f t="shared" si="220"/>
        <v/>
      </c>
      <c r="C719" s="323" t="str">
        <f t="shared" si="206"/>
        <v/>
      </c>
      <c r="D719" s="323" t="str">
        <f t="shared" si="214"/>
        <v/>
      </c>
      <c r="E719" s="323"/>
      <c r="F719" s="312" t="str">
        <f t="shared" si="221"/>
        <v/>
      </c>
      <c r="G719" s="313" t="str">
        <f t="shared" si="215"/>
        <v/>
      </c>
      <c r="H719" s="314" t="str">
        <f t="shared" si="216"/>
        <v/>
      </c>
      <c r="I719" s="315" t="str">
        <f t="shared" si="209"/>
        <v/>
      </c>
      <c r="J719" s="316" t="str">
        <f t="shared" si="209"/>
        <v/>
      </c>
      <c r="K719" s="316" t="str">
        <f t="shared" si="209"/>
        <v/>
      </c>
      <c r="L719" s="317" t="str">
        <f t="shared" si="208"/>
        <v/>
      </c>
      <c r="M719" s="351"/>
      <c r="N719" s="318" t="str">
        <f t="shared" si="217"/>
        <v/>
      </c>
      <c r="O719" s="318" t="str">
        <f t="shared" si="218"/>
        <v/>
      </c>
      <c r="S719" s="314" t="str">
        <f t="shared" si="222"/>
        <v/>
      </c>
      <c r="T719" s="315" t="str">
        <f t="shared" si="210"/>
        <v/>
      </c>
      <c r="U719" s="316" t="str">
        <f t="shared" si="211"/>
        <v/>
      </c>
      <c r="V719" s="316" t="str">
        <f t="shared" si="212"/>
        <v/>
      </c>
      <c r="W719" s="317" t="str">
        <f t="shared" si="213"/>
        <v/>
      </c>
      <c r="Z719" s="320"/>
      <c r="AA719" s="321"/>
      <c r="AC719" s="322" t="str">
        <f t="shared" si="223"/>
        <v/>
      </c>
      <c r="AD719" s="322" t="str">
        <f t="shared" si="224"/>
        <v/>
      </c>
      <c r="AM719" s="321"/>
    </row>
    <row r="720" spans="1:39" x14ac:dyDescent="0.25">
      <c r="A720" t="str">
        <f t="shared" si="219"/>
        <v/>
      </c>
      <c r="B720" t="str">
        <f t="shared" si="220"/>
        <v/>
      </c>
      <c r="C720" s="323" t="str">
        <f t="shared" si="206"/>
        <v/>
      </c>
      <c r="D720" s="323" t="str">
        <f t="shared" si="214"/>
        <v/>
      </c>
      <c r="E720" s="323"/>
      <c r="F720" s="312" t="str">
        <f t="shared" si="221"/>
        <v/>
      </c>
      <c r="G720" s="313" t="str">
        <f t="shared" si="215"/>
        <v/>
      </c>
      <c r="H720" s="314" t="str">
        <f t="shared" si="216"/>
        <v/>
      </c>
      <c r="I720" s="315" t="str">
        <f t="shared" si="209"/>
        <v/>
      </c>
      <c r="J720" s="316" t="str">
        <f t="shared" si="209"/>
        <v/>
      </c>
      <c r="K720" s="316" t="str">
        <f t="shared" si="209"/>
        <v/>
      </c>
      <c r="L720" s="317" t="str">
        <f t="shared" si="208"/>
        <v/>
      </c>
      <c r="M720" s="351"/>
      <c r="N720" s="318" t="str">
        <f t="shared" si="217"/>
        <v/>
      </c>
      <c r="O720" s="318" t="str">
        <f t="shared" si="218"/>
        <v/>
      </c>
      <c r="S720" s="314" t="str">
        <f t="shared" si="222"/>
        <v/>
      </c>
      <c r="T720" s="315" t="str">
        <f t="shared" si="210"/>
        <v/>
      </c>
      <c r="U720" s="316" t="str">
        <f t="shared" si="211"/>
        <v/>
      </c>
      <c r="V720" s="316" t="str">
        <f t="shared" si="212"/>
        <v/>
      </c>
      <c r="W720" s="317" t="str">
        <f t="shared" si="213"/>
        <v/>
      </c>
      <c r="Z720" s="320"/>
      <c r="AA720" s="321"/>
      <c r="AC720" s="322" t="str">
        <f t="shared" si="223"/>
        <v/>
      </c>
      <c r="AD720" s="322" t="str">
        <f t="shared" si="224"/>
        <v/>
      </c>
      <c r="AM720" s="321"/>
    </row>
    <row r="721" spans="1:39" x14ac:dyDescent="0.25">
      <c r="A721" t="str">
        <f t="shared" si="219"/>
        <v/>
      </c>
      <c r="B721" t="str">
        <f t="shared" si="220"/>
        <v/>
      </c>
      <c r="C721" s="323" t="str">
        <f t="shared" si="206"/>
        <v/>
      </c>
      <c r="D721" s="323" t="str">
        <f t="shared" si="214"/>
        <v/>
      </c>
      <c r="E721" s="323"/>
      <c r="F721" s="312" t="str">
        <f t="shared" si="221"/>
        <v/>
      </c>
      <c r="G721" s="313" t="str">
        <f t="shared" si="215"/>
        <v/>
      </c>
      <c r="H721" s="314" t="str">
        <f t="shared" si="216"/>
        <v/>
      </c>
      <c r="I721" s="315" t="str">
        <f t="shared" si="209"/>
        <v/>
      </c>
      <c r="J721" s="316" t="str">
        <f t="shared" si="209"/>
        <v/>
      </c>
      <c r="K721" s="316" t="str">
        <f t="shared" si="209"/>
        <v/>
      </c>
      <c r="L721" s="317" t="str">
        <f t="shared" si="208"/>
        <v/>
      </c>
      <c r="M721" s="351"/>
      <c r="N721" s="318" t="str">
        <f t="shared" si="217"/>
        <v/>
      </c>
      <c r="O721" s="318" t="str">
        <f t="shared" si="218"/>
        <v/>
      </c>
      <c r="S721" s="314" t="str">
        <f t="shared" si="222"/>
        <v/>
      </c>
      <c r="T721" s="315" t="str">
        <f t="shared" si="210"/>
        <v/>
      </c>
      <c r="U721" s="316" t="str">
        <f t="shared" si="211"/>
        <v/>
      </c>
      <c r="V721" s="316" t="str">
        <f t="shared" si="212"/>
        <v/>
      </c>
      <c r="W721" s="317" t="str">
        <f t="shared" si="213"/>
        <v/>
      </c>
      <c r="Z721" s="320"/>
      <c r="AA721" s="321"/>
      <c r="AC721" s="322" t="str">
        <f t="shared" si="223"/>
        <v/>
      </c>
      <c r="AD721" s="322" t="str">
        <f t="shared" si="224"/>
        <v/>
      </c>
      <c r="AM721" s="321"/>
    </row>
    <row r="722" spans="1:39" x14ac:dyDescent="0.25">
      <c r="A722" t="str">
        <f t="shared" si="219"/>
        <v/>
      </c>
      <c r="B722" t="str">
        <f t="shared" si="220"/>
        <v/>
      </c>
      <c r="C722" s="323" t="str">
        <f t="shared" ref="C722:C785" si="225">IFERROR(IF(C721-$R$3&gt;=0,C721-$R$3,""),"")</f>
        <v/>
      </c>
      <c r="D722" s="323" t="str">
        <f t="shared" si="214"/>
        <v/>
      </c>
      <c r="E722" s="323"/>
      <c r="F722" s="312" t="str">
        <f t="shared" si="221"/>
        <v/>
      </c>
      <c r="G722" s="313" t="str">
        <f t="shared" si="215"/>
        <v/>
      </c>
      <c r="H722" s="314" t="str">
        <f t="shared" si="216"/>
        <v/>
      </c>
      <c r="I722" s="315" t="str">
        <f t="shared" si="209"/>
        <v/>
      </c>
      <c r="J722" s="316" t="str">
        <f t="shared" si="209"/>
        <v/>
      </c>
      <c r="K722" s="316" t="str">
        <f t="shared" si="209"/>
        <v/>
      </c>
      <c r="L722" s="317" t="str">
        <f t="shared" si="208"/>
        <v/>
      </c>
      <c r="M722" s="351"/>
      <c r="N722" s="318" t="str">
        <f t="shared" si="217"/>
        <v/>
      </c>
      <c r="O722" s="318" t="str">
        <f t="shared" si="218"/>
        <v/>
      </c>
      <c r="S722" s="314" t="str">
        <f t="shared" si="222"/>
        <v/>
      </c>
      <c r="T722" s="315" t="str">
        <f t="shared" si="210"/>
        <v/>
      </c>
      <c r="U722" s="316" t="str">
        <f t="shared" si="211"/>
        <v/>
      </c>
      <c r="V722" s="316" t="str">
        <f t="shared" si="212"/>
        <v/>
      </c>
      <c r="W722" s="317" t="str">
        <f t="shared" si="213"/>
        <v/>
      </c>
      <c r="Z722" s="320"/>
      <c r="AA722" s="321"/>
      <c r="AC722" s="322" t="str">
        <f t="shared" si="223"/>
        <v/>
      </c>
      <c r="AD722" s="322" t="str">
        <f t="shared" si="224"/>
        <v/>
      </c>
      <c r="AM722" s="321"/>
    </row>
    <row r="723" spans="1:39" x14ac:dyDescent="0.25">
      <c r="A723" t="str">
        <f t="shared" si="219"/>
        <v/>
      </c>
      <c r="B723" t="str">
        <f t="shared" si="220"/>
        <v/>
      </c>
      <c r="C723" s="323" t="str">
        <f t="shared" si="225"/>
        <v/>
      </c>
      <c r="D723" s="323" t="str">
        <f t="shared" si="214"/>
        <v/>
      </c>
      <c r="E723" s="323"/>
      <c r="F723" s="312" t="str">
        <f t="shared" si="221"/>
        <v/>
      </c>
      <c r="G723" s="313" t="str">
        <f t="shared" si="215"/>
        <v/>
      </c>
      <c r="H723" s="314" t="str">
        <f t="shared" si="216"/>
        <v/>
      </c>
      <c r="I723" s="315" t="str">
        <f t="shared" si="209"/>
        <v/>
      </c>
      <c r="J723" s="316" t="str">
        <f t="shared" si="209"/>
        <v/>
      </c>
      <c r="K723" s="316" t="str">
        <f t="shared" si="209"/>
        <v/>
      </c>
      <c r="L723" s="317" t="str">
        <f t="shared" si="208"/>
        <v/>
      </c>
      <c r="M723" s="351"/>
      <c r="N723" s="318" t="str">
        <f t="shared" si="217"/>
        <v/>
      </c>
      <c r="O723" s="318" t="str">
        <f t="shared" si="218"/>
        <v/>
      </c>
      <c r="S723" s="314" t="str">
        <f t="shared" si="222"/>
        <v/>
      </c>
      <c r="T723" s="315" t="str">
        <f t="shared" si="210"/>
        <v/>
      </c>
      <c r="U723" s="316" t="str">
        <f t="shared" si="211"/>
        <v/>
      </c>
      <c r="V723" s="316" t="str">
        <f t="shared" si="212"/>
        <v/>
      </c>
      <c r="W723" s="317" t="str">
        <f t="shared" si="213"/>
        <v/>
      </c>
      <c r="Z723" s="320"/>
      <c r="AA723" s="321"/>
      <c r="AC723" s="322" t="str">
        <f t="shared" si="223"/>
        <v/>
      </c>
      <c r="AD723" s="322" t="str">
        <f t="shared" si="224"/>
        <v/>
      </c>
      <c r="AM723" s="321"/>
    </row>
    <row r="724" spans="1:39" x14ac:dyDescent="0.25">
      <c r="A724" t="str">
        <f t="shared" si="219"/>
        <v/>
      </c>
      <c r="B724" t="str">
        <f t="shared" si="220"/>
        <v/>
      </c>
      <c r="C724" s="323" t="str">
        <f t="shared" si="225"/>
        <v/>
      </c>
      <c r="D724" s="323" t="str">
        <f t="shared" si="214"/>
        <v/>
      </c>
      <c r="E724" s="323"/>
      <c r="F724" s="312" t="str">
        <f t="shared" si="221"/>
        <v/>
      </c>
      <c r="G724" s="313" t="str">
        <f t="shared" si="215"/>
        <v/>
      </c>
      <c r="H724" s="314" t="str">
        <f t="shared" si="216"/>
        <v/>
      </c>
      <c r="I724" s="315" t="str">
        <f t="shared" si="209"/>
        <v/>
      </c>
      <c r="J724" s="316" t="str">
        <f t="shared" si="209"/>
        <v/>
      </c>
      <c r="K724" s="316" t="str">
        <f t="shared" si="209"/>
        <v/>
      </c>
      <c r="L724" s="317" t="str">
        <f t="shared" si="208"/>
        <v/>
      </c>
      <c r="M724" s="351"/>
      <c r="N724" s="318" t="str">
        <f t="shared" si="217"/>
        <v/>
      </c>
      <c r="O724" s="318" t="str">
        <f t="shared" si="218"/>
        <v/>
      </c>
      <c r="S724" s="314" t="str">
        <f t="shared" si="222"/>
        <v/>
      </c>
      <c r="T724" s="315" t="str">
        <f t="shared" si="210"/>
        <v/>
      </c>
      <c r="U724" s="316" t="str">
        <f t="shared" si="211"/>
        <v/>
      </c>
      <c r="V724" s="316" t="str">
        <f t="shared" si="212"/>
        <v/>
      </c>
      <c r="W724" s="317" t="str">
        <f t="shared" si="213"/>
        <v/>
      </c>
      <c r="Z724" s="320"/>
      <c r="AA724" s="321"/>
      <c r="AC724" s="322" t="str">
        <f t="shared" si="223"/>
        <v/>
      </c>
      <c r="AD724" s="322" t="str">
        <f t="shared" si="224"/>
        <v/>
      </c>
      <c r="AM724" s="321"/>
    </row>
    <row r="725" spans="1:39" x14ac:dyDescent="0.25">
      <c r="A725" t="str">
        <f t="shared" si="219"/>
        <v/>
      </c>
      <c r="B725" t="str">
        <f t="shared" si="220"/>
        <v/>
      </c>
      <c r="C725" s="323" t="str">
        <f t="shared" si="225"/>
        <v/>
      </c>
      <c r="D725" s="323" t="str">
        <f t="shared" si="214"/>
        <v/>
      </c>
      <c r="E725" s="323"/>
      <c r="F725" s="312" t="str">
        <f t="shared" si="221"/>
        <v/>
      </c>
      <c r="G725" s="313" t="str">
        <f t="shared" si="215"/>
        <v/>
      </c>
      <c r="H725" s="314" t="str">
        <f t="shared" si="216"/>
        <v/>
      </c>
      <c r="I725" s="315" t="str">
        <f t="shared" si="209"/>
        <v/>
      </c>
      <c r="J725" s="316" t="str">
        <f t="shared" si="209"/>
        <v/>
      </c>
      <c r="K725" s="316" t="str">
        <f t="shared" si="209"/>
        <v/>
      </c>
      <c r="L725" s="317" t="str">
        <f t="shared" si="208"/>
        <v/>
      </c>
      <c r="M725" s="351"/>
      <c r="N725" s="318" t="str">
        <f t="shared" si="217"/>
        <v/>
      </c>
      <c r="O725" s="318" t="str">
        <f t="shared" si="218"/>
        <v/>
      </c>
      <c r="S725" s="314" t="str">
        <f t="shared" si="222"/>
        <v/>
      </c>
      <c r="T725" s="315" t="str">
        <f t="shared" si="210"/>
        <v/>
      </c>
      <c r="U725" s="316" t="str">
        <f t="shared" si="211"/>
        <v/>
      </c>
      <c r="V725" s="316" t="str">
        <f t="shared" si="212"/>
        <v/>
      </c>
      <c r="W725" s="317" t="str">
        <f t="shared" ref="W725:W788" si="226">IFERROR(IF($G725="Nil","Nil",IF(MROUND($G725*L$5,0.5)&lt;=$G725*L$5,MROUND($G725*L$5,0.5),MROUND($G725*L$5,0.5)-0.5)),"")</f>
        <v/>
      </c>
      <c r="Z725" s="320"/>
      <c r="AA725" s="321"/>
      <c r="AC725" s="322" t="str">
        <f t="shared" si="223"/>
        <v/>
      </c>
      <c r="AD725" s="322" t="str">
        <f t="shared" si="224"/>
        <v/>
      </c>
      <c r="AM725" s="321"/>
    </row>
    <row r="726" spans="1:39" x14ac:dyDescent="0.25">
      <c r="A726" t="str">
        <f t="shared" si="219"/>
        <v/>
      </c>
      <c r="B726" t="str">
        <f t="shared" si="220"/>
        <v/>
      </c>
      <c r="C726" s="323" t="str">
        <f t="shared" si="225"/>
        <v/>
      </c>
      <c r="D726" s="323" t="str">
        <f t="shared" si="214"/>
        <v/>
      </c>
      <c r="E726" s="323"/>
      <c r="F726" s="312" t="str">
        <f t="shared" si="221"/>
        <v/>
      </c>
      <c r="G726" s="313" t="str">
        <f t="shared" si="215"/>
        <v/>
      </c>
      <c r="H726" s="314" t="str">
        <f t="shared" si="216"/>
        <v/>
      </c>
      <c r="I726" s="315" t="str">
        <f t="shared" si="209"/>
        <v/>
      </c>
      <c r="J726" s="316" t="str">
        <f t="shared" si="209"/>
        <v/>
      </c>
      <c r="K726" s="316" t="str">
        <f t="shared" si="209"/>
        <v/>
      </c>
      <c r="L726" s="317" t="str">
        <f t="shared" si="209"/>
        <v/>
      </c>
      <c r="M726" s="351"/>
      <c r="N726" s="318" t="str">
        <f t="shared" si="217"/>
        <v/>
      </c>
      <c r="O726" s="318" t="str">
        <f t="shared" si="218"/>
        <v/>
      </c>
      <c r="S726" s="314" t="str">
        <f t="shared" si="222"/>
        <v/>
      </c>
      <c r="T726" s="315" t="str">
        <f t="shared" si="210"/>
        <v/>
      </c>
      <c r="U726" s="316" t="str">
        <f t="shared" si="211"/>
        <v/>
      </c>
      <c r="V726" s="316" t="str">
        <f t="shared" si="212"/>
        <v/>
      </c>
      <c r="W726" s="317" t="str">
        <f t="shared" si="226"/>
        <v/>
      </c>
      <c r="Z726" s="320"/>
      <c r="AA726" s="321"/>
      <c r="AC726" s="322" t="str">
        <f t="shared" si="223"/>
        <v/>
      </c>
      <c r="AD726" s="322" t="str">
        <f t="shared" si="224"/>
        <v/>
      </c>
      <c r="AM726" s="321"/>
    </row>
    <row r="727" spans="1:39" x14ac:dyDescent="0.25">
      <c r="A727" t="str">
        <f t="shared" si="219"/>
        <v/>
      </c>
      <c r="B727" t="str">
        <f t="shared" si="220"/>
        <v/>
      </c>
      <c r="C727" s="323" t="str">
        <f t="shared" si="225"/>
        <v/>
      </c>
      <c r="D727" s="323" t="str">
        <f t="shared" si="214"/>
        <v/>
      </c>
      <c r="E727" s="323"/>
      <c r="F727" s="312" t="str">
        <f t="shared" si="221"/>
        <v/>
      </c>
      <c r="G727" s="313" t="str">
        <f t="shared" si="215"/>
        <v/>
      </c>
      <c r="H727" s="314" t="str">
        <f t="shared" si="216"/>
        <v/>
      </c>
      <c r="I727" s="315" t="str">
        <f t="shared" ref="I727:L790" si="227">IFERROR(IF(T727="Nil","Nil",TEXT(T727,IF(T727=ROUND(T727,0),"€###","€###.00"))),"")</f>
        <v/>
      </c>
      <c r="J727" s="316" t="str">
        <f t="shared" si="227"/>
        <v/>
      </c>
      <c r="K727" s="316" t="str">
        <f t="shared" si="227"/>
        <v/>
      </c>
      <c r="L727" s="317" t="str">
        <f t="shared" si="227"/>
        <v/>
      </c>
      <c r="M727" s="351"/>
      <c r="N727" s="318" t="str">
        <f t="shared" si="217"/>
        <v/>
      </c>
      <c r="O727" s="318" t="str">
        <f t="shared" si="218"/>
        <v/>
      </c>
      <c r="S727" s="314" t="str">
        <f t="shared" si="222"/>
        <v/>
      </c>
      <c r="T727" s="315" t="str">
        <f t="shared" ref="T727:T790" si="228">IFERROR(IF($G727="Nil","Nil",IF(MROUND($G727*I$5,0.5)&lt;=$G727*I$5,MROUND($G727*I$5,0.5),MROUND($G727*I$5,0.5)-0.5)),"")</f>
        <v/>
      </c>
      <c r="U727" s="316" t="str">
        <f t="shared" ref="U727:U790" si="229">IFERROR(IF($G727="Nil","Nil",IF(MROUND($G727*J$5,0.5)&lt;=$G727*J$5,MROUND($G727*J$5,0.5),MROUND($G727*J$5,0.5)-0.5)),"")</f>
        <v/>
      </c>
      <c r="V727" s="316" t="str">
        <f t="shared" ref="V727:V790" si="230">IFERROR(IF($G727="Nil","Nil",IF(MROUND($G727*K$5,0.5)&lt;=$G727*K$5,MROUND($G727*K$5,0.5),MROUND($G727*K$5,0.5)-0.5)),"")</f>
        <v/>
      </c>
      <c r="W727" s="317" t="str">
        <f t="shared" si="226"/>
        <v/>
      </c>
      <c r="Z727" s="320"/>
      <c r="AA727" s="321"/>
      <c r="AC727" s="322" t="str">
        <f t="shared" si="223"/>
        <v/>
      </c>
      <c r="AD727" s="322" t="str">
        <f t="shared" si="224"/>
        <v/>
      </c>
      <c r="AM727" s="321"/>
    </row>
    <row r="728" spans="1:39" x14ac:dyDescent="0.25">
      <c r="A728" t="str">
        <f t="shared" si="219"/>
        <v/>
      </c>
      <c r="B728" t="str">
        <f t="shared" si="220"/>
        <v/>
      </c>
      <c r="C728" s="323" t="str">
        <f t="shared" si="225"/>
        <v/>
      </c>
      <c r="D728" s="323" t="str">
        <f t="shared" si="214"/>
        <v/>
      </c>
      <c r="E728" s="323"/>
      <c r="F728" s="312" t="str">
        <f t="shared" si="221"/>
        <v/>
      </c>
      <c r="G728" s="313" t="str">
        <f t="shared" si="215"/>
        <v/>
      </c>
      <c r="H728" s="314" t="str">
        <f t="shared" si="216"/>
        <v/>
      </c>
      <c r="I728" s="315" t="str">
        <f t="shared" si="227"/>
        <v/>
      </c>
      <c r="J728" s="316" t="str">
        <f t="shared" si="227"/>
        <v/>
      </c>
      <c r="K728" s="316" t="str">
        <f t="shared" si="227"/>
        <v/>
      </c>
      <c r="L728" s="317" t="str">
        <f t="shared" si="227"/>
        <v/>
      </c>
      <c r="M728" s="351"/>
      <c r="N728" s="318" t="str">
        <f t="shared" si="217"/>
        <v/>
      </c>
      <c r="O728" s="318" t="str">
        <f t="shared" si="218"/>
        <v/>
      </c>
      <c r="S728" s="314" t="str">
        <f t="shared" si="222"/>
        <v/>
      </c>
      <c r="T728" s="315" t="str">
        <f t="shared" si="228"/>
        <v/>
      </c>
      <c r="U728" s="316" t="str">
        <f t="shared" si="229"/>
        <v/>
      </c>
      <c r="V728" s="316" t="str">
        <f t="shared" si="230"/>
        <v/>
      </c>
      <c r="W728" s="317" t="str">
        <f t="shared" si="226"/>
        <v/>
      </c>
      <c r="Z728" s="320"/>
      <c r="AA728" s="321"/>
      <c r="AC728" s="322" t="str">
        <f t="shared" si="223"/>
        <v/>
      </c>
      <c r="AD728" s="322" t="str">
        <f t="shared" si="224"/>
        <v/>
      </c>
      <c r="AM728" s="321"/>
    </row>
    <row r="729" spans="1:39" x14ac:dyDescent="0.25">
      <c r="A729" t="str">
        <f t="shared" si="219"/>
        <v/>
      </c>
      <c r="B729" t="str">
        <f t="shared" si="220"/>
        <v/>
      </c>
      <c r="C729" s="323" t="str">
        <f t="shared" si="225"/>
        <v/>
      </c>
      <c r="D729" s="323" t="str">
        <f t="shared" si="214"/>
        <v/>
      </c>
      <c r="E729" s="323"/>
      <c r="F729" s="312" t="str">
        <f t="shared" si="221"/>
        <v/>
      </c>
      <c r="G729" s="313" t="str">
        <f t="shared" si="215"/>
        <v/>
      </c>
      <c r="H729" s="314" t="str">
        <f t="shared" si="216"/>
        <v/>
      </c>
      <c r="I729" s="315" t="str">
        <f t="shared" si="227"/>
        <v/>
      </c>
      <c r="J729" s="316" t="str">
        <f t="shared" si="227"/>
        <v/>
      </c>
      <c r="K729" s="316" t="str">
        <f t="shared" si="227"/>
        <v/>
      </c>
      <c r="L729" s="317" t="str">
        <f t="shared" si="227"/>
        <v/>
      </c>
      <c r="M729" s="351"/>
      <c r="N729" s="318" t="str">
        <f t="shared" si="217"/>
        <v/>
      </c>
      <c r="O729" s="318" t="str">
        <f t="shared" si="218"/>
        <v/>
      </c>
      <c r="S729" s="314" t="str">
        <f t="shared" si="222"/>
        <v/>
      </c>
      <c r="T729" s="315" t="str">
        <f t="shared" si="228"/>
        <v/>
      </c>
      <c r="U729" s="316" t="str">
        <f t="shared" si="229"/>
        <v/>
      </c>
      <c r="V729" s="316" t="str">
        <f t="shared" si="230"/>
        <v/>
      </c>
      <c r="W729" s="317" t="str">
        <f t="shared" si="226"/>
        <v/>
      </c>
      <c r="Z729" s="320"/>
      <c r="AA729" s="321"/>
      <c r="AC729" s="322" t="str">
        <f t="shared" si="223"/>
        <v/>
      </c>
      <c r="AD729" s="322" t="str">
        <f t="shared" si="224"/>
        <v/>
      </c>
      <c r="AM729" s="321"/>
    </row>
    <row r="730" spans="1:39" x14ac:dyDescent="0.25">
      <c r="A730" t="str">
        <f t="shared" si="219"/>
        <v/>
      </c>
      <c r="B730" t="str">
        <f t="shared" si="220"/>
        <v/>
      </c>
      <c r="C730" s="323" t="str">
        <f t="shared" si="225"/>
        <v/>
      </c>
      <c r="D730" s="323" t="str">
        <f t="shared" si="214"/>
        <v/>
      </c>
      <c r="E730" s="323"/>
      <c r="F730" s="312" t="str">
        <f t="shared" si="221"/>
        <v/>
      </c>
      <c r="G730" s="313" t="str">
        <f t="shared" si="215"/>
        <v/>
      </c>
      <c r="H730" s="314" t="str">
        <f t="shared" si="216"/>
        <v/>
      </c>
      <c r="I730" s="315" t="str">
        <f t="shared" si="227"/>
        <v/>
      </c>
      <c r="J730" s="316" t="str">
        <f t="shared" si="227"/>
        <v/>
      </c>
      <c r="K730" s="316" t="str">
        <f t="shared" si="227"/>
        <v/>
      </c>
      <c r="L730" s="317" t="str">
        <f t="shared" si="227"/>
        <v/>
      </c>
      <c r="M730" s="351"/>
      <c r="N730" s="318" t="str">
        <f t="shared" si="217"/>
        <v/>
      </c>
      <c r="O730" s="318" t="str">
        <f t="shared" si="218"/>
        <v/>
      </c>
      <c r="S730" s="314" t="str">
        <f t="shared" si="222"/>
        <v/>
      </c>
      <c r="T730" s="315" t="str">
        <f t="shared" si="228"/>
        <v/>
      </c>
      <c r="U730" s="316" t="str">
        <f t="shared" si="229"/>
        <v/>
      </c>
      <c r="V730" s="316" t="str">
        <f t="shared" si="230"/>
        <v/>
      </c>
      <c r="W730" s="317" t="str">
        <f t="shared" si="226"/>
        <v/>
      </c>
      <c r="Z730" s="320"/>
      <c r="AA730" s="321"/>
      <c r="AC730" s="322" t="str">
        <f t="shared" si="223"/>
        <v/>
      </c>
      <c r="AD730" s="322" t="str">
        <f t="shared" si="224"/>
        <v/>
      </c>
      <c r="AM730" s="321"/>
    </row>
    <row r="731" spans="1:39" x14ac:dyDescent="0.25">
      <c r="A731" t="str">
        <f t="shared" si="219"/>
        <v/>
      </c>
      <c r="B731" t="str">
        <f t="shared" si="220"/>
        <v/>
      </c>
      <c r="C731" s="323" t="str">
        <f t="shared" si="225"/>
        <v/>
      </c>
      <c r="D731" s="323" t="str">
        <f t="shared" si="214"/>
        <v/>
      </c>
      <c r="E731" s="323"/>
      <c r="F731" s="312" t="str">
        <f t="shared" si="221"/>
        <v/>
      </c>
      <c r="G731" s="313" t="str">
        <f t="shared" si="215"/>
        <v/>
      </c>
      <c r="H731" s="314" t="str">
        <f t="shared" si="216"/>
        <v/>
      </c>
      <c r="I731" s="315" t="str">
        <f t="shared" si="227"/>
        <v/>
      </c>
      <c r="J731" s="316" t="str">
        <f t="shared" si="227"/>
        <v/>
      </c>
      <c r="K731" s="316" t="str">
        <f t="shared" si="227"/>
        <v/>
      </c>
      <c r="L731" s="317" t="str">
        <f t="shared" si="227"/>
        <v/>
      </c>
      <c r="M731" s="351"/>
      <c r="N731" s="318" t="str">
        <f t="shared" si="217"/>
        <v/>
      </c>
      <c r="O731" s="318" t="str">
        <f t="shared" si="218"/>
        <v/>
      </c>
      <c r="S731" s="314" t="str">
        <f t="shared" si="222"/>
        <v/>
      </c>
      <c r="T731" s="315" t="str">
        <f t="shared" si="228"/>
        <v/>
      </c>
      <c r="U731" s="316" t="str">
        <f t="shared" si="229"/>
        <v/>
      </c>
      <c r="V731" s="316" t="str">
        <f t="shared" si="230"/>
        <v/>
      </c>
      <c r="W731" s="317" t="str">
        <f t="shared" si="226"/>
        <v/>
      </c>
      <c r="Z731" s="320"/>
      <c r="AA731" s="321"/>
      <c r="AC731" s="322" t="str">
        <f t="shared" si="223"/>
        <v/>
      </c>
      <c r="AD731" s="322" t="str">
        <f t="shared" si="224"/>
        <v/>
      </c>
      <c r="AM731" s="321"/>
    </row>
    <row r="732" spans="1:39" x14ac:dyDescent="0.25">
      <c r="A732" t="str">
        <f t="shared" si="219"/>
        <v/>
      </c>
      <c r="B732" t="str">
        <f t="shared" si="220"/>
        <v/>
      </c>
      <c r="C732" s="323" t="str">
        <f t="shared" si="225"/>
        <v/>
      </c>
      <c r="D732" s="323" t="str">
        <f t="shared" si="214"/>
        <v/>
      </c>
      <c r="E732" s="323"/>
      <c r="F732" s="312" t="str">
        <f t="shared" si="221"/>
        <v/>
      </c>
      <c r="G732" s="313" t="str">
        <f t="shared" si="215"/>
        <v/>
      </c>
      <c r="H732" s="314" t="str">
        <f t="shared" si="216"/>
        <v/>
      </c>
      <c r="I732" s="315" t="str">
        <f t="shared" si="227"/>
        <v/>
      </c>
      <c r="J732" s="316" t="str">
        <f t="shared" si="227"/>
        <v/>
      </c>
      <c r="K732" s="316" t="str">
        <f t="shared" si="227"/>
        <v/>
      </c>
      <c r="L732" s="317" t="str">
        <f t="shared" si="227"/>
        <v/>
      </c>
      <c r="M732" s="351"/>
      <c r="N732" s="318" t="str">
        <f t="shared" si="217"/>
        <v/>
      </c>
      <c r="O732" s="318" t="str">
        <f t="shared" si="218"/>
        <v/>
      </c>
      <c r="S732" s="314" t="str">
        <f t="shared" si="222"/>
        <v/>
      </c>
      <c r="T732" s="315" t="str">
        <f t="shared" si="228"/>
        <v/>
      </c>
      <c r="U732" s="316" t="str">
        <f t="shared" si="229"/>
        <v/>
      </c>
      <c r="V732" s="316" t="str">
        <f t="shared" si="230"/>
        <v/>
      </c>
      <c r="W732" s="317" t="str">
        <f t="shared" si="226"/>
        <v/>
      </c>
      <c r="Z732" s="320"/>
      <c r="AA732" s="321"/>
      <c r="AC732" s="322" t="str">
        <f t="shared" si="223"/>
        <v/>
      </c>
      <c r="AD732" s="322" t="str">
        <f t="shared" si="224"/>
        <v/>
      </c>
      <c r="AM732" s="321"/>
    </row>
    <row r="733" spans="1:39" x14ac:dyDescent="0.25">
      <c r="A733" t="str">
        <f t="shared" si="219"/>
        <v/>
      </c>
      <c r="B733" t="str">
        <f t="shared" si="220"/>
        <v/>
      </c>
      <c r="C733" s="323" t="str">
        <f t="shared" si="225"/>
        <v/>
      </c>
      <c r="D733" s="323" t="str">
        <f t="shared" si="214"/>
        <v/>
      </c>
      <c r="E733" s="323"/>
      <c r="F733" s="312" t="str">
        <f t="shared" si="221"/>
        <v/>
      </c>
      <c r="G733" s="313" t="str">
        <f t="shared" si="215"/>
        <v/>
      </c>
      <c r="H733" s="314" t="str">
        <f t="shared" si="216"/>
        <v/>
      </c>
      <c r="I733" s="315" t="str">
        <f t="shared" si="227"/>
        <v/>
      </c>
      <c r="J733" s="316" t="str">
        <f t="shared" si="227"/>
        <v/>
      </c>
      <c r="K733" s="316" t="str">
        <f t="shared" si="227"/>
        <v/>
      </c>
      <c r="L733" s="317" t="str">
        <f t="shared" si="227"/>
        <v/>
      </c>
      <c r="M733" s="351"/>
      <c r="N733" s="318" t="str">
        <f t="shared" si="217"/>
        <v/>
      </c>
      <c r="O733" s="318" t="str">
        <f t="shared" si="218"/>
        <v/>
      </c>
      <c r="S733" s="314" t="str">
        <f t="shared" si="222"/>
        <v/>
      </c>
      <c r="T733" s="315" t="str">
        <f t="shared" si="228"/>
        <v/>
      </c>
      <c r="U733" s="316" t="str">
        <f t="shared" si="229"/>
        <v/>
      </c>
      <c r="V733" s="316" t="str">
        <f t="shared" si="230"/>
        <v/>
      </c>
      <c r="W733" s="317" t="str">
        <f t="shared" si="226"/>
        <v/>
      </c>
      <c r="Z733" s="320"/>
      <c r="AA733" s="321"/>
      <c r="AC733" s="322" t="str">
        <f t="shared" si="223"/>
        <v/>
      </c>
      <c r="AD733" s="322" t="str">
        <f t="shared" si="224"/>
        <v/>
      </c>
      <c r="AM733" s="321"/>
    </row>
    <row r="734" spans="1:39" x14ac:dyDescent="0.25">
      <c r="A734" t="str">
        <f t="shared" si="219"/>
        <v/>
      </c>
      <c r="B734" t="str">
        <f t="shared" si="220"/>
        <v/>
      </c>
      <c r="C734" s="323" t="str">
        <f t="shared" si="225"/>
        <v/>
      </c>
      <c r="D734" s="323" t="str">
        <f t="shared" si="214"/>
        <v/>
      </c>
      <c r="E734" s="323"/>
      <c r="F734" s="312" t="str">
        <f t="shared" si="221"/>
        <v/>
      </c>
      <c r="G734" s="313" t="str">
        <f t="shared" si="215"/>
        <v/>
      </c>
      <c r="H734" s="314" t="str">
        <f t="shared" si="216"/>
        <v/>
      </c>
      <c r="I734" s="315" t="str">
        <f t="shared" si="227"/>
        <v/>
      </c>
      <c r="J734" s="316" t="str">
        <f t="shared" si="227"/>
        <v/>
      </c>
      <c r="K734" s="316" t="str">
        <f t="shared" si="227"/>
        <v/>
      </c>
      <c r="L734" s="317" t="str">
        <f t="shared" si="227"/>
        <v/>
      </c>
      <c r="M734" s="351"/>
      <c r="N734" s="318" t="str">
        <f t="shared" si="217"/>
        <v/>
      </c>
      <c r="O734" s="318" t="str">
        <f t="shared" si="218"/>
        <v/>
      </c>
      <c r="S734" s="314" t="str">
        <f t="shared" si="222"/>
        <v/>
      </c>
      <c r="T734" s="315" t="str">
        <f t="shared" si="228"/>
        <v/>
      </c>
      <c r="U734" s="316" t="str">
        <f t="shared" si="229"/>
        <v/>
      </c>
      <c r="V734" s="316" t="str">
        <f t="shared" si="230"/>
        <v/>
      </c>
      <c r="W734" s="317" t="str">
        <f t="shared" si="226"/>
        <v/>
      </c>
      <c r="Z734" s="320"/>
      <c r="AA734" s="321"/>
      <c r="AC734" s="322" t="str">
        <f t="shared" si="223"/>
        <v/>
      </c>
      <c r="AD734" s="322" t="str">
        <f t="shared" si="224"/>
        <v/>
      </c>
      <c r="AM734" s="321"/>
    </row>
    <row r="735" spans="1:39" x14ac:dyDescent="0.25">
      <c r="A735" t="str">
        <f t="shared" si="219"/>
        <v/>
      </c>
      <c r="B735" t="str">
        <f t="shared" si="220"/>
        <v/>
      </c>
      <c r="C735" s="323" t="str">
        <f t="shared" si="225"/>
        <v/>
      </c>
      <c r="D735" s="323" t="str">
        <f t="shared" si="214"/>
        <v/>
      </c>
      <c r="E735" s="323"/>
      <c r="F735" s="312" t="str">
        <f t="shared" si="221"/>
        <v/>
      </c>
      <c r="G735" s="313" t="str">
        <f t="shared" si="215"/>
        <v/>
      </c>
      <c r="H735" s="314" t="str">
        <f t="shared" si="216"/>
        <v/>
      </c>
      <c r="I735" s="315" t="str">
        <f t="shared" si="227"/>
        <v/>
      </c>
      <c r="J735" s="316" t="str">
        <f t="shared" si="227"/>
        <v/>
      </c>
      <c r="K735" s="316" t="str">
        <f t="shared" si="227"/>
        <v/>
      </c>
      <c r="L735" s="317" t="str">
        <f t="shared" si="227"/>
        <v/>
      </c>
      <c r="M735" s="351"/>
      <c r="N735" s="318" t="str">
        <f t="shared" si="217"/>
        <v/>
      </c>
      <c r="O735" s="318" t="str">
        <f t="shared" si="218"/>
        <v/>
      </c>
      <c r="S735" s="314" t="str">
        <f t="shared" si="222"/>
        <v/>
      </c>
      <c r="T735" s="315" t="str">
        <f t="shared" si="228"/>
        <v/>
      </c>
      <c r="U735" s="316" t="str">
        <f t="shared" si="229"/>
        <v/>
      </c>
      <c r="V735" s="316" t="str">
        <f t="shared" si="230"/>
        <v/>
      </c>
      <c r="W735" s="317" t="str">
        <f t="shared" si="226"/>
        <v/>
      </c>
      <c r="Z735" s="320"/>
      <c r="AA735" s="321"/>
      <c r="AC735" s="322" t="str">
        <f t="shared" si="223"/>
        <v/>
      </c>
      <c r="AD735" s="322" t="str">
        <f t="shared" si="224"/>
        <v/>
      </c>
      <c r="AM735" s="321"/>
    </row>
    <row r="736" spans="1:39" x14ac:dyDescent="0.25">
      <c r="A736" t="str">
        <f t="shared" si="219"/>
        <v/>
      </c>
      <c r="B736" t="str">
        <f t="shared" si="220"/>
        <v/>
      </c>
      <c r="C736" s="323" t="str">
        <f t="shared" si="225"/>
        <v/>
      </c>
      <c r="D736" s="323" t="str">
        <f t="shared" si="214"/>
        <v/>
      </c>
      <c r="E736" s="323"/>
      <c r="F736" s="312" t="str">
        <f t="shared" si="221"/>
        <v/>
      </c>
      <c r="G736" s="313" t="str">
        <f t="shared" si="215"/>
        <v/>
      </c>
      <c r="H736" s="314" t="str">
        <f t="shared" si="216"/>
        <v/>
      </c>
      <c r="I736" s="315" t="str">
        <f t="shared" si="227"/>
        <v/>
      </c>
      <c r="J736" s="316" t="str">
        <f t="shared" si="227"/>
        <v/>
      </c>
      <c r="K736" s="316" t="str">
        <f t="shared" si="227"/>
        <v/>
      </c>
      <c r="L736" s="317" t="str">
        <f t="shared" si="227"/>
        <v/>
      </c>
      <c r="M736" s="351"/>
      <c r="N736" s="318" t="str">
        <f t="shared" si="217"/>
        <v/>
      </c>
      <c r="O736" s="318" t="str">
        <f t="shared" si="218"/>
        <v/>
      </c>
      <c r="S736" s="314" t="str">
        <f t="shared" si="222"/>
        <v/>
      </c>
      <c r="T736" s="315" t="str">
        <f t="shared" si="228"/>
        <v/>
      </c>
      <c r="U736" s="316" t="str">
        <f t="shared" si="229"/>
        <v/>
      </c>
      <c r="V736" s="316" t="str">
        <f t="shared" si="230"/>
        <v/>
      </c>
      <c r="W736" s="317" t="str">
        <f t="shared" si="226"/>
        <v/>
      </c>
      <c r="Z736" s="320"/>
      <c r="AA736" s="321"/>
      <c r="AC736" s="322" t="str">
        <f t="shared" si="223"/>
        <v/>
      </c>
      <c r="AD736" s="322" t="str">
        <f t="shared" si="224"/>
        <v/>
      </c>
      <c r="AM736" s="321"/>
    </row>
    <row r="737" spans="1:39" x14ac:dyDescent="0.25">
      <c r="A737" t="str">
        <f t="shared" si="219"/>
        <v/>
      </c>
      <c r="B737" t="str">
        <f t="shared" si="220"/>
        <v/>
      </c>
      <c r="C737" s="323" t="str">
        <f t="shared" si="225"/>
        <v/>
      </c>
      <c r="D737" s="323" t="str">
        <f t="shared" si="214"/>
        <v/>
      </c>
      <c r="E737" s="323"/>
      <c r="F737" s="312" t="str">
        <f t="shared" si="221"/>
        <v/>
      </c>
      <c r="G737" s="313" t="str">
        <f t="shared" si="215"/>
        <v/>
      </c>
      <c r="H737" s="314" t="str">
        <f t="shared" si="216"/>
        <v/>
      </c>
      <c r="I737" s="315" t="str">
        <f t="shared" si="227"/>
        <v/>
      </c>
      <c r="J737" s="316" t="str">
        <f t="shared" si="227"/>
        <v/>
      </c>
      <c r="K737" s="316" t="str">
        <f t="shared" si="227"/>
        <v/>
      </c>
      <c r="L737" s="317" t="str">
        <f t="shared" si="227"/>
        <v/>
      </c>
      <c r="M737" s="351"/>
      <c r="N737" s="318" t="str">
        <f t="shared" si="217"/>
        <v/>
      </c>
      <c r="O737" s="318" t="str">
        <f t="shared" si="218"/>
        <v/>
      </c>
      <c r="S737" s="314" t="str">
        <f t="shared" si="222"/>
        <v/>
      </c>
      <c r="T737" s="315" t="str">
        <f t="shared" si="228"/>
        <v/>
      </c>
      <c r="U737" s="316" t="str">
        <f t="shared" si="229"/>
        <v/>
      </c>
      <c r="V737" s="316" t="str">
        <f t="shared" si="230"/>
        <v/>
      </c>
      <c r="W737" s="317" t="str">
        <f t="shared" si="226"/>
        <v/>
      </c>
      <c r="Z737" s="320"/>
      <c r="AA737" s="321"/>
      <c r="AC737" s="322" t="str">
        <f t="shared" si="223"/>
        <v/>
      </c>
      <c r="AD737" s="322" t="str">
        <f t="shared" si="224"/>
        <v/>
      </c>
      <c r="AM737" s="321"/>
    </row>
    <row r="738" spans="1:39" x14ac:dyDescent="0.25">
      <c r="A738" t="str">
        <f t="shared" si="219"/>
        <v/>
      </c>
      <c r="B738" t="str">
        <f t="shared" si="220"/>
        <v/>
      </c>
      <c r="C738" s="323" t="str">
        <f t="shared" si="225"/>
        <v/>
      </c>
      <c r="D738" s="323" t="str">
        <f t="shared" si="214"/>
        <v/>
      </c>
      <c r="E738" s="323"/>
      <c r="F738" s="312" t="str">
        <f t="shared" si="221"/>
        <v/>
      </c>
      <c r="G738" s="313" t="str">
        <f t="shared" si="215"/>
        <v/>
      </c>
      <c r="H738" s="314" t="str">
        <f t="shared" si="216"/>
        <v/>
      </c>
      <c r="I738" s="315" t="str">
        <f t="shared" si="227"/>
        <v/>
      </c>
      <c r="J738" s="316" t="str">
        <f t="shared" si="227"/>
        <v/>
      </c>
      <c r="K738" s="316" t="str">
        <f t="shared" si="227"/>
        <v/>
      </c>
      <c r="L738" s="317" t="str">
        <f t="shared" si="227"/>
        <v/>
      </c>
      <c r="M738" s="351"/>
      <c r="N738" s="318" t="str">
        <f t="shared" si="217"/>
        <v/>
      </c>
      <c r="O738" s="318" t="str">
        <f t="shared" si="218"/>
        <v/>
      </c>
      <c r="S738" s="314" t="str">
        <f t="shared" si="222"/>
        <v/>
      </c>
      <c r="T738" s="315" t="str">
        <f t="shared" si="228"/>
        <v/>
      </c>
      <c r="U738" s="316" t="str">
        <f t="shared" si="229"/>
        <v/>
      </c>
      <c r="V738" s="316" t="str">
        <f t="shared" si="230"/>
        <v/>
      </c>
      <c r="W738" s="317" t="str">
        <f t="shared" si="226"/>
        <v/>
      </c>
      <c r="Z738" s="320"/>
      <c r="AA738" s="321"/>
      <c r="AC738" s="322" t="str">
        <f t="shared" si="223"/>
        <v/>
      </c>
      <c r="AD738" s="322" t="str">
        <f t="shared" si="224"/>
        <v/>
      </c>
      <c r="AM738" s="321"/>
    </row>
    <row r="739" spans="1:39" x14ac:dyDescent="0.25">
      <c r="A739" t="str">
        <f t="shared" si="219"/>
        <v/>
      </c>
      <c r="B739" t="str">
        <f t="shared" si="220"/>
        <v/>
      </c>
      <c r="C739" s="323" t="str">
        <f t="shared" si="225"/>
        <v/>
      </c>
      <c r="D739" s="323" t="str">
        <f t="shared" si="214"/>
        <v/>
      </c>
      <c r="E739" s="323"/>
      <c r="F739" s="312" t="str">
        <f t="shared" si="221"/>
        <v/>
      </c>
      <c r="G739" s="313" t="str">
        <f t="shared" si="215"/>
        <v/>
      </c>
      <c r="H739" s="314" t="str">
        <f t="shared" si="216"/>
        <v/>
      </c>
      <c r="I739" s="315" t="str">
        <f t="shared" si="227"/>
        <v/>
      </c>
      <c r="J739" s="316" t="str">
        <f t="shared" si="227"/>
        <v/>
      </c>
      <c r="K739" s="316" t="str">
        <f t="shared" si="227"/>
        <v/>
      </c>
      <c r="L739" s="317" t="str">
        <f t="shared" si="227"/>
        <v/>
      </c>
      <c r="M739" s="351"/>
      <c r="N739" s="318" t="str">
        <f t="shared" si="217"/>
        <v/>
      </c>
      <c r="O739" s="318" t="str">
        <f t="shared" si="218"/>
        <v/>
      </c>
      <c r="S739" s="314" t="str">
        <f t="shared" si="222"/>
        <v/>
      </c>
      <c r="T739" s="315" t="str">
        <f t="shared" si="228"/>
        <v/>
      </c>
      <c r="U739" s="316" t="str">
        <f t="shared" si="229"/>
        <v/>
      </c>
      <c r="V739" s="316" t="str">
        <f t="shared" si="230"/>
        <v/>
      </c>
      <c r="W739" s="317" t="str">
        <f t="shared" si="226"/>
        <v/>
      </c>
      <c r="Z739" s="320"/>
      <c r="AA739" s="321"/>
      <c r="AC739" s="322" t="str">
        <f t="shared" si="223"/>
        <v/>
      </c>
      <c r="AD739" s="322" t="str">
        <f t="shared" si="224"/>
        <v/>
      </c>
      <c r="AM739" s="321"/>
    </row>
    <row r="740" spans="1:39" x14ac:dyDescent="0.25">
      <c r="A740" t="str">
        <f t="shared" si="219"/>
        <v/>
      </c>
      <c r="B740" t="str">
        <f t="shared" si="220"/>
        <v/>
      </c>
      <c r="C740" s="323" t="str">
        <f t="shared" si="225"/>
        <v/>
      </c>
      <c r="D740" s="323" t="str">
        <f t="shared" si="214"/>
        <v/>
      </c>
      <c r="E740" s="323"/>
      <c r="F740" s="312" t="str">
        <f t="shared" si="221"/>
        <v/>
      </c>
      <c r="G740" s="313" t="str">
        <f t="shared" si="215"/>
        <v/>
      </c>
      <c r="H740" s="314" t="str">
        <f t="shared" si="216"/>
        <v/>
      </c>
      <c r="I740" s="315" t="str">
        <f t="shared" si="227"/>
        <v/>
      </c>
      <c r="J740" s="316" t="str">
        <f t="shared" si="227"/>
        <v/>
      </c>
      <c r="K740" s="316" t="str">
        <f t="shared" si="227"/>
        <v/>
      </c>
      <c r="L740" s="317" t="str">
        <f t="shared" si="227"/>
        <v/>
      </c>
      <c r="M740" s="351"/>
      <c r="N740" s="318" t="str">
        <f t="shared" si="217"/>
        <v/>
      </c>
      <c r="O740" s="318" t="str">
        <f t="shared" si="218"/>
        <v/>
      </c>
      <c r="S740" s="314" t="str">
        <f t="shared" si="222"/>
        <v/>
      </c>
      <c r="T740" s="315" t="str">
        <f t="shared" si="228"/>
        <v/>
      </c>
      <c r="U740" s="316" t="str">
        <f t="shared" si="229"/>
        <v/>
      </c>
      <c r="V740" s="316" t="str">
        <f t="shared" si="230"/>
        <v/>
      </c>
      <c r="W740" s="317" t="str">
        <f t="shared" si="226"/>
        <v/>
      </c>
      <c r="Z740" s="320"/>
      <c r="AA740" s="321"/>
      <c r="AC740" s="322" t="str">
        <f t="shared" si="223"/>
        <v/>
      </c>
      <c r="AD740" s="322" t="str">
        <f t="shared" si="224"/>
        <v/>
      </c>
      <c r="AM740" s="321"/>
    </row>
    <row r="741" spans="1:39" x14ac:dyDescent="0.25">
      <c r="A741" t="str">
        <f t="shared" si="219"/>
        <v/>
      </c>
      <c r="B741" t="str">
        <f t="shared" si="220"/>
        <v/>
      </c>
      <c r="C741" s="323" t="str">
        <f t="shared" si="225"/>
        <v/>
      </c>
      <c r="D741" s="323" t="str">
        <f t="shared" si="214"/>
        <v/>
      </c>
      <c r="E741" s="323"/>
      <c r="F741" s="312" t="str">
        <f t="shared" si="221"/>
        <v/>
      </c>
      <c r="G741" s="313" t="str">
        <f t="shared" si="215"/>
        <v/>
      </c>
      <c r="H741" s="314" t="str">
        <f t="shared" si="216"/>
        <v/>
      </c>
      <c r="I741" s="315" t="str">
        <f t="shared" si="227"/>
        <v/>
      </c>
      <c r="J741" s="316" t="str">
        <f t="shared" si="227"/>
        <v/>
      </c>
      <c r="K741" s="316" t="str">
        <f t="shared" si="227"/>
        <v/>
      </c>
      <c r="L741" s="317" t="str">
        <f t="shared" si="227"/>
        <v/>
      </c>
      <c r="M741" s="351"/>
      <c r="N741" s="318" t="str">
        <f t="shared" si="217"/>
        <v/>
      </c>
      <c r="O741" s="318" t="str">
        <f t="shared" si="218"/>
        <v/>
      </c>
      <c r="S741" s="314" t="str">
        <f t="shared" si="222"/>
        <v/>
      </c>
      <c r="T741" s="315" t="str">
        <f t="shared" si="228"/>
        <v/>
      </c>
      <c r="U741" s="316" t="str">
        <f t="shared" si="229"/>
        <v/>
      </c>
      <c r="V741" s="316" t="str">
        <f t="shared" si="230"/>
        <v/>
      </c>
      <c r="W741" s="317" t="str">
        <f t="shared" si="226"/>
        <v/>
      </c>
      <c r="Z741" s="320"/>
      <c r="AA741" s="321"/>
      <c r="AC741" s="322" t="str">
        <f t="shared" si="223"/>
        <v/>
      </c>
      <c r="AD741" s="322" t="str">
        <f t="shared" si="224"/>
        <v/>
      </c>
      <c r="AM741" s="321"/>
    </row>
    <row r="742" spans="1:39" x14ac:dyDescent="0.25">
      <c r="A742" t="str">
        <f t="shared" si="219"/>
        <v/>
      </c>
      <c r="B742" t="str">
        <f t="shared" si="220"/>
        <v/>
      </c>
      <c r="C742" s="323" t="str">
        <f t="shared" si="225"/>
        <v/>
      </c>
      <c r="D742" s="323" t="str">
        <f t="shared" si="214"/>
        <v/>
      </c>
      <c r="E742" s="323"/>
      <c r="F742" s="312" t="str">
        <f t="shared" si="221"/>
        <v/>
      </c>
      <c r="G742" s="313" t="str">
        <f t="shared" si="215"/>
        <v/>
      </c>
      <c r="H742" s="314" t="str">
        <f t="shared" si="216"/>
        <v/>
      </c>
      <c r="I742" s="315" t="str">
        <f t="shared" si="227"/>
        <v/>
      </c>
      <c r="J742" s="316" t="str">
        <f t="shared" si="227"/>
        <v/>
      </c>
      <c r="K742" s="316" t="str">
        <f t="shared" si="227"/>
        <v/>
      </c>
      <c r="L742" s="317" t="str">
        <f t="shared" si="227"/>
        <v/>
      </c>
      <c r="M742" s="351"/>
      <c r="N742" s="318" t="str">
        <f t="shared" si="217"/>
        <v/>
      </c>
      <c r="O742" s="318" t="str">
        <f t="shared" si="218"/>
        <v/>
      </c>
      <c r="S742" s="314" t="str">
        <f t="shared" si="222"/>
        <v/>
      </c>
      <c r="T742" s="315" t="str">
        <f t="shared" si="228"/>
        <v/>
      </c>
      <c r="U742" s="316" t="str">
        <f t="shared" si="229"/>
        <v/>
      </c>
      <c r="V742" s="316" t="str">
        <f t="shared" si="230"/>
        <v/>
      </c>
      <c r="W742" s="317" t="str">
        <f t="shared" si="226"/>
        <v/>
      </c>
      <c r="Z742" s="320"/>
      <c r="AA742" s="321"/>
      <c r="AC742" s="322" t="str">
        <f t="shared" si="223"/>
        <v/>
      </c>
      <c r="AD742" s="322" t="str">
        <f t="shared" si="224"/>
        <v/>
      </c>
      <c r="AM742" s="321"/>
    </row>
    <row r="743" spans="1:39" x14ac:dyDescent="0.25">
      <c r="A743" t="str">
        <f t="shared" si="219"/>
        <v/>
      </c>
      <c r="B743" t="str">
        <f t="shared" si="220"/>
        <v/>
      </c>
      <c r="C743" s="323" t="str">
        <f t="shared" si="225"/>
        <v/>
      </c>
      <c r="D743" s="323" t="str">
        <f t="shared" si="214"/>
        <v/>
      </c>
      <c r="E743" s="323"/>
      <c r="F743" s="312" t="str">
        <f t="shared" si="221"/>
        <v/>
      </c>
      <c r="G743" s="313" t="str">
        <f t="shared" si="215"/>
        <v/>
      </c>
      <c r="H743" s="314" t="str">
        <f t="shared" si="216"/>
        <v/>
      </c>
      <c r="I743" s="315" t="str">
        <f t="shared" si="227"/>
        <v/>
      </c>
      <c r="J743" s="316" t="str">
        <f t="shared" si="227"/>
        <v/>
      </c>
      <c r="K743" s="316" t="str">
        <f t="shared" si="227"/>
        <v/>
      </c>
      <c r="L743" s="317" t="str">
        <f t="shared" si="227"/>
        <v/>
      </c>
      <c r="M743" s="351"/>
      <c r="N743" s="318" t="str">
        <f t="shared" si="217"/>
        <v/>
      </c>
      <c r="O743" s="318" t="str">
        <f t="shared" si="218"/>
        <v/>
      </c>
      <c r="S743" s="314" t="str">
        <f t="shared" si="222"/>
        <v/>
      </c>
      <c r="T743" s="315" t="str">
        <f t="shared" si="228"/>
        <v/>
      </c>
      <c r="U743" s="316" t="str">
        <f t="shared" si="229"/>
        <v/>
      </c>
      <c r="V743" s="316" t="str">
        <f t="shared" si="230"/>
        <v/>
      </c>
      <c r="W743" s="317" t="str">
        <f t="shared" si="226"/>
        <v/>
      </c>
      <c r="Z743" s="320"/>
      <c r="AA743" s="321"/>
      <c r="AC743" s="322" t="str">
        <f t="shared" si="223"/>
        <v/>
      </c>
      <c r="AD743" s="322" t="str">
        <f t="shared" si="224"/>
        <v/>
      </c>
      <c r="AM743" s="321"/>
    </row>
    <row r="744" spans="1:39" x14ac:dyDescent="0.25">
      <c r="A744" t="str">
        <f t="shared" si="219"/>
        <v/>
      </c>
      <c r="B744" t="str">
        <f t="shared" si="220"/>
        <v/>
      </c>
      <c r="C744" s="323" t="str">
        <f t="shared" si="225"/>
        <v/>
      </c>
      <c r="D744" s="323" t="str">
        <f t="shared" si="214"/>
        <v/>
      </c>
      <c r="E744" s="323"/>
      <c r="F744" s="312" t="str">
        <f t="shared" si="221"/>
        <v/>
      </c>
      <c r="G744" s="313" t="str">
        <f t="shared" si="215"/>
        <v/>
      </c>
      <c r="H744" s="314" t="str">
        <f t="shared" si="216"/>
        <v/>
      </c>
      <c r="I744" s="315" t="str">
        <f t="shared" si="227"/>
        <v/>
      </c>
      <c r="J744" s="316" t="str">
        <f t="shared" si="227"/>
        <v/>
      </c>
      <c r="K744" s="316" t="str">
        <f t="shared" si="227"/>
        <v/>
      </c>
      <c r="L744" s="317" t="str">
        <f t="shared" si="227"/>
        <v/>
      </c>
      <c r="M744" s="351"/>
      <c r="N744" s="318" t="str">
        <f t="shared" si="217"/>
        <v/>
      </c>
      <c r="O744" s="318" t="str">
        <f t="shared" si="218"/>
        <v/>
      </c>
      <c r="S744" s="314" t="str">
        <f t="shared" si="222"/>
        <v/>
      </c>
      <c r="T744" s="315" t="str">
        <f t="shared" si="228"/>
        <v/>
      </c>
      <c r="U744" s="316" t="str">
        <f t="shared" si="229"/>
        <v/>
      </c>
      <c r="V744" s="316" t="str">
        <f t="shared" si="230"/>
        <v/>
      </c>
      <c r="W744" s="317" t="str">
        <f t="shared" si="226"/>
        <v/>
      </c>
      <c r="Z744" s="320"/>
      <c r="AA744" s="321"/>
      <c r="AC744" s="322" t="str">
        <f t="shared" si="223"/>
        <v/>
      </c>
      <c r="AD744" s="322" t="str">
        <f t="shared" si="224"/>
        <v/>
      </c>
      <c r="AM744" s="321"/>
    </row>
    <row r="745" spans="1:39" x14ac:dyDescent="0.25">
      <c r="A745" t="str">
        <f t="shared" si="219"/>
        <v/>
      </c>
      <c r="B745" t="str">
        <f t="shared" si="220"/>
        <v/>
      </c>
      <c r="C745" s="323" t="str">
        <f t="shared" si="225"/>
        <v/>
      </c>
      <c r="D745" s="323" t="str">
        <f t="shared" si="214"/>
        <v/>
      </c>
      <c r="E745" s="323"/>
      <c r="F745" s="312" t="str">
        <f t="shared" si="221"/>
        <v/>
      </c>
      <c r="G745" s="313" t="str">
        <f t="shared" si="215"/>
        <v/>
      </c>
      <c r="H745" s="314" t="str">
        <f t="shared" si="216"/>
        <v/>
      </c>
      <c r="I745" s="315" t="str">
        <f t="shared" si="227"/>
        <v/>
      </c>
      <c r="J745" s="316" t="str">
        <f t="shared" si="227"/>
        <v/>
      </c>
      <c r="K745" s="316" t="str">
        <f t="shared" si="227"/>
        <v/>
      </c>
      <c r="L745" s="317" t="str">
        <f t="shared" si="227"/>
        <v/>
      </c>
      <c r="M745" s="351"/>
      <c r="N745" s="318" t="str">
        <f t="shared" si="217"/>
        <v/>
      </c>
      <c r="O745" s="318" t="str">
        <f t="shared" si="218"/>
        <v/>
      </c>
      <c r="S745" s="314" t="str">
        <f t="shared" si="222"/>
        <v/>
      </c>
      <c r="T745" s="315" t="str">
        <f t="shared" si="228"/>
        <v/>
      </c>
      <c r="U745" s="316" t="str">
        <f t="shared" si="229"/>
        <v/>
      </c>
      <c r="V745" s="316" t="str">
        <f t="shared" si="230"/>
        <v/>
      </c>
      <c r="W745" s="317" t="str">
        <f t="shared" si="226"/>
        <v/>
      </c>
      <c r="Z745" s="320"/>
      <c r="AA745" s="321"/>
      <c r="AC745" s="322" t="str">
        <f t="shared" si="223"/>
        <v/>
      </c>
      <c r="AD745" s="322" t="str">
        <f t="shared" si="224"/>
        <v/>
      </c>
      <c r="AM745" s="321"/>
    </row>
    <row r="746" spans="1:39" x14ac:dyDescent="0.25">
      <c r="A746" t="str">
        <f t="shared" si="219"/>
        <v/>
      </c>
      <c r="B746" t="str">
        <f t="shared" si="220"/>
        <v/>
      </c>
      <c r="C746" s="323" t="str">
        <f t="shared" si="225"/>
        <v/>
      </c>
      <c r="D746" s="323" t="str">
        <f t="shared" si="214"/>
        <v/>
      </c>
      <c r="E746" s="323"/>
      <c r="F746" s="312" t="str">
        <f t="shared" si="221"/>
        <v/>
      </c>
      <c r="G746" s="313" t="str">
        <f t="shared" si="215"/>
        <v/>
      </c>
      <c r="H746" s="314" t="str">
        <f t="shared" si="216"/>
        <v/>
      </c>
      <c r="I746" s="315" t="str">
        <f t="shared" si="227"/>
        <v/>
      </c>
      <c r="J746" s="316" t="str">
        <f t="shared" si="227"/>
        <v/>
      </c>
      <c r="K746" s="316" t="str">
        <f t="shared" si="227"/>
        <v/>
      </c>
      <c r="L746" s="317" t="str">
        <f t="shared" si="227"/>
        <v/>
      </c>
      <c r="M746" s="351"/>
      <c r="N746" s="318" t="str">
        <f t="shared" si="217"/>
        <v/>
      </c>
      <c r="O746" s="318" t="str">
        <f t="shared" si="218"/>
        <v/>
      </c>
      <c r="S746" s="314" t="str">
        <f t="shared" si="222"/>
        <v/>
      </c>
      <c r="T746" s="315" t="str">
        <f t="shared" si="228"/>
        <v/>
      </c>
      <c r="U746" s="316" t="str">
        <f t="shared" si="229"/>
        <v/>
      </c>
      <c r="V746" s="316" t="str">
        <f t="shared" si="230"/>
        <v/>
      </c>
      <c r="W746" s="317" t="str">
        <f t="shared" si="226"/>
        <v/>
      </c>
      <c r="Z746" s="320"/>
      <c r="AA746" s="321"/>
      <c r="AC746" s="322" t="str">
        <f t="shared" si="223"/>
        <v/>
      </c>
      <c r="AD746" s="322" t="str">
        <f t="shared" si="224"/>
        <v/>
      </c>
      <c r="AM746" s="321"/>
    </row>
    <row r="747" spans="1:39" x14ac:dyDescent="0.25">
      <c r="A747" t="str">
        <f t="shared" si="219"/>
        <v/>
      </c>
      <c r="B747" t="str">
        <f t="shared" si="220"/>
        <v/>
      </c>
      <c r="C747" s="323" t="str">
        <f t="shared" si="225"/>
        <v/>
      </c>
      <c r="D747" s="323" t="str">
        <f t="shared" si="214"/>
        <v/>
      </c>
      <c r="E747" s="323"/>
      <c r="F747" s="312" t="str">
        <f t="shared" si="221"/>
        <v/>
      </c>
      <c r="G747" s="313" t="str">
        <f t="shared" si="215"/>
        <v/>
      </c>
      <c r="H747" s="314" t="str">
        <f t="shared" si="216"/>
        <v/>
      </c>
      <c r="I747" s="315" t="str">
        <f t="shared" si="227"/>
        <v/>
      </c>
      <c r="J747" s="316" t="str">
        <f t="shared" si="227"/>
        <v/>
      </c>
      <c r="K747" s="316" t="str">
        <f t="shared" si="227"/>
        <v/>
      </c>
      <c r="L747" s="317" t="str">
        <f t="shared" si="227"/>
        <v/>
      </c>
      <c r="M747" s="351"/>
      <c r="N747" s="318" t="str">
        <f t="shared" si="217"/>
        <v/>
      </c>
      <c r="O747" s="318" t="str">
        <f t="shared" si="218"/>
        <v/>
      </c>
      <c r="S747" s="314" t="str">
        <f t="shared" si="222"/>
        <v/>
      </c>
      <c r="T747" s="315" t="str">
        <f t="shared" si="228"/>
        <v/>
      </c>
      <c r="U747" s="316" t="str">
        <f t="shared" si="229"/>
        <v/>
      </c>
      <c r="V747" s="316" t="str">
        <f t="shared" si="230"/>
        <v/>
      </c>
      <c r="W747" s="317" t="str">
        <f t="shared" si="226"/>
        <v/>
      </c>
      <c r="Z747" s="320"/>
      <c r="AA747" s="321"/>
      <c r="AC747" s="322" t="str">
        <f t="shared" si="223"/>
        <v/>
      </c>
      <c r="AD747" s="322" t="str">
        <f t="shared" si="224"/>
        <v/>
      </c>
      <c r="AM747" s="321"/>
    </row>
    <row r="748" spans="1:39" x14ac:dyDescent="0.25">
      <c r="A748" t="str">
        <f t="shared" si="219"/>
        <v/>
      </c>
      <c r="B748" t="str">
        <f t="shared" si="220"/>
        <v/>
      </c>
      <c r="C748" s="323" t="str">
        <f t="shared" si="225"/>
        <v/>
      </c>
      <c r="D748" s="323" t="str">
        <f t="shared" si="214"/>
        <v/>
      </c>
      <c r="E748" s="323"/>
      <c r="F748" s="312" t="str">
        <f t="shared" si="221"/>
        <v/>
      </c>
      <c r="G748" s="313" t="str">
        <f t="shared" si="215"/>
        <v/>
      </c>
      <c r="H748" s="314" t="str">
        <f t="shared" si="216"/>
        <v/>
      </c>
      <c r="I748" s="315" t="str">
        <f t="shared" si="227"/>
        <v/>
      </c>
      <c r="J748" s="316" t="str">
        <f t="shared" si="227"/>
        <v/>
      </c>
      <c r="K748" s="316" t="str">
        <f t="shared" si="227"/>
        <v/>
      </c>
      <c r="L748" s="317" t="str">
        <f t="shared" si="227"/>
        <v/>
      </c>
      <c r="M748" s="351"/>
      <c r="N748" s="318" t="str">
        <f t="shared" si="217"/>
        <v/>
      </c>
      <c r="O748" s="318" t="str">
        <f t="shared" si="218"/>
        <v/>
      </c>
      <c r="S748" s="314" t="str">
        <f t="shared" si="222"/>
        <v/>
      </c>
      <c r="T748" s="315" t="str">
        <f t="shared" si="228"/>
        <v/>
      </c>
      <c r="U748" s="316" t="str">
        <f t="shared" si="229"/>
        <v/>
      </c>
      <c r="V748" s="316" t="str">
        <f t="shared" si="230"/>
        <v/>
      </c>
      <c r="W748" s="317" t="str">
        <f t="shared" si="226"/>
        <v/>
      </c>
      <c r="Z748" s="320"/>
      <c r="AA748" s="321"/>
      <c r="AC748" s="322" t="str">
        <f t="shared" si="223"/>
        <v/>
      </c>
      <c r="AD748" s="322" t="str">
        <f t="shared" si="224"/>
        <v/>
      </c>
      <c r="AM748" s="321"/>
    </row>
    <row r="749" spans="1:39" x14ac:dyDescent="0.25">
      <c r="A749" t="str">
        <f t="shared" si="219"/>
        <v/>
      </c>
      <c r="B749" t="str">
        <f t="shared" si="220"/>
        <v/>
      </c>
      <c r="C749" s="323" t="str">
        <f t="shared" si="225"/>
        <v/>
      </c>
      <c r="D749" s="323" t="str">
        <f t="shared" si="214"/>
        <v/>
      </c>
      <c r="E749" s="323"/>
      <c r="F749" s="312" t="str">
        <f t="shared" si="221"/>
        <v/>
      </c>
      <c r="G749" s="313" t="str">
        <f t="shared" si="215"/>
        <v/>
      </c>
      <c r="H749" s="314" t="str">
        <f t="shared" si="216"/>
        <v/>
      </c>
      <c r="I749" s="315" t="str">
        <f t="shared" si="227"/>
        <v/>
      </c>
      <c r="J749" s="316" t="str">
        <f t="shared" si="227"/>
        <v/>
      </c>
      <c r="K749" s="316" t="str">
        <f t="shared" si="227"/>
        <v/>
      </c>
      <c r="L749" s="317" t="str">
        <f t="shared" si="227"/>
        <v/>
      </c>
      <c r="M749" s="351"/>
      <c r="N749" s="318" t="str">
        <f t="shared" si="217"/>
        <v/>
      </c>
      <c r="O749" s="318" t="str">
        <f t="shared" si="218"/>
        <v/>
      </c>
      <c r="S749" s="314" t="str">
        <f t="shared" si="222"/>
        <v/>
      </c>
      <c r="T749" s="315" t="str">
        <f t="shared" si="228"/>
        <v/>
      </c>
      <c r="U749" s="316" t="str">
        <f t="shared" si="229"/>
        <v/>
      </c>
      <c r="V749" s="316" t="str">
        <f t="shared" si="230"/>
        <v/>
      </c>
      <c r="W749" s="317" t="str">
        <f t="shared" si="226"/>
        <v/>
      </c>
      <c r="Z749" s="320"/>
      <c r="AA749" s="321"/>
      <c r="AC749" s="322" t="str">
        <f t="shared" si="223"/>
        <v/>
      </c>
      <c r="AD749" s="322" t="str">
        <f t="shared" si="224"/>
        <v/>
      </c>
      <c r="AM749" s="321"/>
    </row>
    <row r="750" spans="1:39" x14ac:dyDescent="0.25">
      <c r="A750" t="str">
        <f t="shared" si="219"/>
        <v/>
      </c>
      <c r="B750" t="str">
        <f t="shared" si="220"/>
        <v/>
      </c>
      <c r="C750" s="323" t="str">
        <f t="shared" si="225"/>
        <v/>
      </c>
      <c r="D750" s="323" t="str">
        <f t="shared" si="214"/>
        <v/>
      </c>
      <c r="E750" s="323"/>
      <c r="F750" s="312" t="str">
        <f t="shared" si="221"/>
        <v/>
      </c>
      <c r="G750" s="313" t="str">
        <f t="shared" si="215"/>
        <v/>
      </c>
      <c r="H750" s="314" t="str">
        <f t="shared" si="216"/>
        <v/>
      </c>
      <c r="I750" s="315" t="str">
        <f t="shared" si="227"/>
        <v/>
      </c>
      <c r="J750" s="316" t="str">
        <f t="shared" si="227"/>
        <v/>
      </c>
      <c r="K750" s="316" t="str">
        <f t="shared" si="227"/>
        <v/>
      </c>
      <c r="L750" s="317" t="str">
        <f t="shared" si="227"/>
        <v/>
      </c>
      <c r="M750" s="351"/>
      <c r="N750" s="318" t="str">
        <f t="shared" si="217"/>
        <v/>
      </c>
      <c r="O750" s="318" t="str">
        <f t="shared" si="218"/>
        <v/>
      </c>
      <c r="S750" s="314" t="str">
        <f t="shared" si="222"/>
        <v/>
      </c>
      <c r="T750" s="315" t="str">
        <f t="shared" si="228"/>
        <v/>
      </c>
      <c r="U750" s="316" t="str">
        <f t="shared" si="229"/>
        <v/>
      </c>
      <c r="V750" s="316" t="str">
        <f t="shared" si="230"/>
        <v/>
      </c>
      <c r="W750" s="317" t="str">
        <f t="shared" si="226"/>
        <v/>
      </c>
      <c r="Z750" s="320"/>
      <c r="AA750" s="321"/>
      <c r="AC750" s="322" t="str">
        <f t="shared" si="223"/>
        <v/>
      </c>
      <c r="AD750" s="322" t="str">
        <f t="shared" si="224"/>
        <v/>
      </c>
      <c r="AM750" s="321"/>
    </row>
    <row r="751" spans="1:39" x14ac:dyDescent="0.25">
      <c r="A751" t="str">
        <f t="shared" si="219"/>
        <v/>
      </c>
      <c r="B751" t="str">
        <f t="shared" si="220"/>
        <v/>
      </c>
      <c r="C751" s="323" t="str">
        <f t="shared" si="225"/>
        <v/>
      </c>
      <c r="D751" s="323" t="str">
        <f t="shared" si="214"/>
        <v/>
      </c>
      <c r="E751" s="323"/>
      <c r="F751" s="312" t="str">
        <f t="shared" si="221"/>
        <v/>
      </c>
      <c r="G751" s="313" t="str">
        <f t="shared" si="215"/>
        <v/>
      </c>
      <c r="H751" s="314" t="str">
        <f t="shared" si="216"/>
        <v/>
      </c>
      <c r="I751" s="315" t="str">
        <f t="shared" si="227"/>
        <v/>
      </c>
      <c r="J751" s="316" t="str">
        <f t="shared" si="227"/>
        <v/>
      </c>
      <c r="K751" s="316" t="str">
        <f t="shared" si="227"/>
        <v/>
      </c>
      <c r="L751" s="317" t="str">
        <f t="shared" si="227"/>
        <v/>
      </c>
      <c r="M751" s="351"/>
      <c r="N751" s="318" t="str">
        <f t="shared" si="217"/>
        <v/>
      </c>
      <c r="O751" s="318" t="str">
        <f t="shared" si="218"/>
        <v/>
      </c>
      <c r="S751" s="314" t="str">
        <f t="shared" si="222"/>
        <v/>
      </c>
      <c r="T751" s="315" t="str">
        <f t="shared" si="228"/>
        <v/>
      </c>
      <c r="U751" s="316" t="str">
        <f t="shared" si="229"/>
        <v/>
      </c>
      <c r="V751" s="316" t="str">
        <f t="shared" si="230"/>
        <v/>
      </c>
      <c r="W751" s="317" t="str">
        <f t="shared" si="226"/>
        <v/>
      </c>
      <c r="Z751" s="320"/>
      <c r="AA751" s="321"/>
      <c r="AC751" s="322" t="str">
        <f t="shared" si="223"/>
        <v/>
      </c>
      <c r="AD751" s="322" t="str">
        <f t="shared" si="224"/>
        <v/>
      </c>
      <c r="AM751" s="321"/>
    </row>
    <row r="752" spans="1:39" x14ac:dyDescent="0.25">
      <c r="A752" t="str">
        <f t="shared" si="219"/>
        <v/>
      </c>
      <c r="B752" t="str">
        <f t="shared" si="220"/>
        <v/>
      </c>
      <c r="C752" s="323" t="str">
        <f t="shared" si="225"/>
        <v/>
      </c>
      <c r="D752" s="323" t="str">
        <f t="shared" si="214"/>
        <v/>
      </c>
      <c r="E752" s="323"/>
      <c r="F752" s="312" t="str">
        <f t="shared" si="221"/>
        <v/>
      </c>
      <c r="G752" s="313" t="str">
        <f t="shared" si="215"/>
        <v/>
      </c>
      <c r="H752" s="314" t="str">
        <f t="shared" si="216"/>
        <v/>
      </c>
      <c r="I752" s="315" t="str">
        <f t="shared" si="227"/>
        <v/>
      </c>
      <c r="J752" s="316" t="str">
        <f t="shared" si="227"/>
        <v/>
      </c>
      <c r="K752" s="316" t="str">
        <f t="shared" si="227"/>
        <v/>
      </c>
      <c r="L752" s="317" t="str">
        <f t="shared" si="227"/>
        <v/>
      </c>
      <c r="M752" s="351"/>
      <c r="N752" s="318" t="str">
        <f t="shared" si="217"/>
        <v/>
      </c>
      <c r="O752" s="318" t="str">
        <f t="shared" si="218"/>
        <v/>
      </c>
      <c r="S752" s="314" t="str">
        <f t="shared" si="222"/>
        <v/>
      </c>
      <c r="T752" s="315" t="str">
        <f t="shared" si="228"/>
        <v/>
      </c>
      <c r="U752" s="316" t="str">
        <f t="shared" si="229"/>
        <v/>
      </c>
      <c r="V752" s="316" t="str">
        <f t="shared" si="230"/>
        <v/>
      </c>
      <c r="W752" s="317" t="str">
        <f t="shared" si="226"/>
        <v/>
      </c>
      <c r="Z752" s="320"/>
      <c r="AA752" s="321"/>
      <c r="AC752" s="322" t="str">
        <f t="shared" si="223"/>
        <v/>
      </c>
      <c r="AD752" s="322" t="str">
        <f t="shared" si="224"/>
        <v/>
      </c>
      <c r="AM752" s="321"/>
    </row>
    <row r="753" spans="1:39" x14ac:dyDescent="0.25">
      <c r="A753" t="str">
        <f t="shared" si="219"/>
        <v/>
      </c>
      <c r="B753" t="str">
        <f t="shared" si="220"/>
        <v/>
      </c>
      <c r="C753" s="323" t="str">
        <f t="shared" si="225"/>
        <v/>
      </c>
      <c r="D753" s="323" t="str">
        <f t="shared" si="214"/>
        <v/>
      </c>
      <c r="E753" s="323"/>
      <c r="F753" s="312" t="str">
        <f t="shared" si="221"/>
        <v/>
      </c>
      <c r="G753" s="313" t="str">
        <f t="shared" si="215"/>
        <v/>
      </c>
      <c r="H753" s="314" t="str">
        <f t="shared" si="216"/>
        <v/>
      </c>
      <c r="I753" s="315" t="str">
        <f t="shared" si="227"/>
        <v/>
      </c>
      <c r="J753" s="316" t="str">
        <f t="shared" si="227"/>
        <v/>
      </c>
      <c r="K753" s="316" t="str">
        <f t="shared" si="227"/>
        <v/>
      </c>
      <c r="L753" s="317" t="str">
        <f t="shared" si="227"/>
        <v/>
      </c>
      <c r="M753" s="351"/>
      <c r="N753" s="318" t="str">
        <f t="shared" si="217"/>
        <v/>
      </c>
      <c r="O753" s="318" t="str">
        <f t="shared" si="218"/>
        <v/>
      </c>
      <c r="S753" s="314" t="str">
        <f t="shared" si="222"/>
        <v/>
      </c>
      <c r="T753" s="315" t="str">
        <f t="shared" si="228"/>
        <v/>
      </c>
      <c r="U753" s="316" t="str">
        <f t="shared" si="229"/>
        <v/>
      </c>
      <c r="V753" s="316" t="str">
        <f t="shared" si="230"/>
        <v/>
      </c>
      <c r="W753" s="317" t="str">
        <f t="shared" si="226"/>
        <v/>
      </c>
      <c r="Z753" s="320"/>
      <c r="AA753" s="321"/>
      <c r="AC753" s="322" t="str">
        <f t="shared" si="223"/>
        <v/>
      </c>
      <c r="AD753" s="322" t="str">
        <f t="shared" si="224"/>
        <v/>
      </c>
      <c r="AM753" s="321"/>
    </row>
    <row r="754" spans="1:39" x14ac:dyDescent="0.25">
      <c r="A754" t="str">
        <f t="shared" si="219"/>
        <v/>
      </c>
      <c r="B754" t="str">
        <f t="shared" si="220"/>
        <v/>
      </c>
      <c r="C754" s="323" t="str">
        <f t="shared" si="225"/>
        <v/>
      </c>
      <c r="D754" s="323" t="str">
        <f t="shared" si="214"/>
        <v/>
      </c>
      <c r="E754" s="323"/>
      <c r="F754" s="312" t="str">
        <f t="shared" si="221"/>
        <v/>
      </c>
      <c r="G754" s="313" t="str">
        <f t="shared" si="215"/>
        <v/>
      </c>
      <c r="H754" s="314" t="str">
        <f t="shared" si="216"/>
        <v/>
      </c>
      <c r="I754" s="315" t="str">
        <f t="shared" si="227"/>
        <v/>
      </c>
      <c r="J754" s="316" t="str">
        <f t="shared" si="227"/>
        <v/>
      </c>
      <c r="K754" s="316" t="str">
        <f t="shared" si="227"/>
        <v/>
      </c>
      <c r="L754" s="317" t="str">
        <f t="shared" si="227"/>
        <v/>
      </c>
      <c r="M754" s="351"/>
      <c r="N754" s="318" t="str">
        <f t="shared" si="217"/>
        <v/>
      </c>
      <c r="O754" s="318" t="str">
        <f t="shared" si="218"/>
        <v/>
      </c>
      <c r="S754" s="314" t="str">
        <f t="shared" si="222"/>
        <v/>
      </c>
      <c r="T754" s="315" t="str">
        <f t="shared" si="228"/>
        <v/>
      </c>
      <c r="U754" s="316" t="str">
        <f t="shared" si="229"/>
        <v/>
      </c>
      <c r="V754" s="316" t="str">
        <f t="shared" si="230"/>
        <v/>
      </c>
      <c r="W754" s="317" t="str">
        <f t="shared" si="226"/>
        <v/>
      </c>
      <c r="Z754" s="320"/>
      <c r="AA754" s="321"/>
      <c r="AC754" s="322" t="str">
        <f t="shared" si="223"/>
        <v/>
      </c>
      <c r="AD754" s="322" t="str">
        <f t="shared" si="224"/>
        <v/>
      </c>
      <c r="AM754" s="321"/>
    </row>
    <row r="755" spans="1:39" x14ac:dyDescent="0.25">
      <c r="A755" t="str">
        <f t="shared" si="219"/>
        <v/>
      </c>
      <c r="B755" t="str">
        <f t="shared" si="220"/>
        <v/>
      </c>
      <c r="C755" s="323" t="str">
        <f t="shared" si="225"/>
        <v/>
      </c>
      <c r="D755" s="323" t="str">
        <f t="shared" si="214"/>
        <v/>
      </c>
      <c r="E755" s="323"/>
      <c r="F755" s="312" t="str">
        <f t="shared" si="221"/>
        <v/>
      </c>
      <c r="G755" s="313" t="str">
        <f t="shared" si="215"/>
        <v/>
      </c>
      <c r="H755" s="314" t="str">
        <f t="shared" si="216"/>
        <v/>
      </c>
      <c r="I755" s="315" t="str">
        <f t="shared" si="227"/>
        <v/>
      </c>
      <c r="J755" s="316" t="str">
        <f t="shared" si="227"/>
        <v/>
      </c>
      <c r="K755" s="316" t="str">
        <f t="shared" si="227"/>
        <v/>
      </c>
      <c r="L755" s="317" t="str">
        <f t="shared" si="227"/>
        <v/>
      </c>
      <c r="M755" s="351"/>
      <c r="N755" s="318" t="str">
        <f t="shared" si="217"/>
        <v/>
      </c>
      <c r="O755" s="318" t="str">
        <f t="shared" si="218"/>
        <v/>
      </c>
      <c r="S755" s="314" t="str">
        <f t="shared" si="222"/>
        <v/>
      </c>
      <c r="T755" s="315" t="str">
        <f t="shared" si="228"/>
        <v/>
      </c>
      <c r="U755" s="316" t="str">
        <f t="shared" si="229"/>
        <v/>
      </c>
      <c r="V755" s="316" t="str">
        <f t="shared" si="230"/>
        <v/>
      </c>
      <c r="W755" s="317" t="str">
        <f t="shared" si="226"/>
        <v/>
      </c>
      <c r="Z755" s="320"/>
      <c r="AA755" s="321"/>
      <c r="AC755" s="322" t="str">
        <f t="shared" si="223"/>
        <v/>
      </c>
      <c r="AD755" s="322" t="str">
        <f t="shared" si="224"/>
        <v/>
      </c>
      <c r="AM755" s="321"/>
    </row>
    <row r="756" spans="1:39" x14ac:dyDescent="0.25">
      <c r="A756" t="str">
        <f t="shared" si="219"/>
        <v/>
      </c>
      <c r="B756" t="str">
        <f t="shared" si="220"/>
        <v/>
      </c>
      <c r="C756" s="323" t="str">
        <f t="shared" si="225"/>
        <v/>
      </c>
      <c r="D756" s="323" t="str">
        <f t="shared" si="214"/>
        <v/>
      </c>
      <c r="E756" s="323"/>
      <c r="F756" s="312" t="str">
        <f t="shared" si="221"/>
        <v/>
      </c>
      <c r="G756" s="313" t="str">
        <f t="shared" si="215"/>
        <v/>
      </c>
      <c r="H756" s="314" t="str">
        <f t="shared" si="216"/>
        <v/>
      </c>
      <c r="I756" s="315" t="str">
        <f t="shared" si="227"/>
        <v/>
      </c>
      <c r="J756" s="316" t="str">
        <f t="shared" si="227"/>
        <v/>
      </c>
      <c r="K756" s="316" t="str">
        <f t="shared" si="227"/>
        <v/>
      </c>
      <c r="L756" s="317" t="str">
        <f t="shared" si="227"/>
        <v/>
      </c>
      <c r="M756" s="351"/>
      <c r="N756" s="318" t="str">
        <f t="shared" si="217"/>
        <v/>
      </c>
      <c r="O756" s="318" t="str">
        <f t="shared" si="218"/>
        <v/>
      </c>
      <c r="S756" s="314" t="str">
        <f t="shared" si="222"/>
        <v/>
      </c>
      <c r="T756" s="315" t="str">
        <f t="shared" si="228"/>
        <v/>
      </c>
      <c r="U756" s="316" t="str">
        <f t="shared" si="229"/>
        <v/>
      </c>
      <c r="V756" s="316" t="str">
        <f t="shared" si="230"/>
        <v/>
      </c>
      <c r="W756" s="317" t="str">
        <f t="shared" si="226"/>
        <v/>
      </c>
      <c r="Z756" s="320"/>
      <c r="AA756" s="321"/>
      <c r="AC756" s="322" t="str">
        <f t="shared" si="223"/>
        <v/>
      </c>
      <c r="AD756" s="322" t="str">
        <f t="shared" si="224"/>
        <v/>
      </c>
      <c r="AM756" s="321"/>
    </row>
    <row r="757" spans="1:39" x14ac:dyDescent="0.25">
      <c r="A757" t="str">
        <f t="shared" si="219"/>
        <v/>
      </c>
      <c r="B757" t="str">
        <f t="shared" si="220"/>
        <v/>
      </c>
      <c r="C757" s="323" t="str">
        <f t="shared" si="225"/>
        <v/>
      </c>
      <c r="D757" s="323" t="str">
        <f t="shared" si="214"/>
        <v/>
      </c>
      <c r="E757" s="323"/>
      <c r="F757" s="312" t="str">
        <f t="shared" si="221"/>
        <v/>
      </c>
      <c r="G757" s="313" t="str">
        <f t="shared" si="215"/>
        <v/>
      </c>
      <c r="H757" s="314" t="str">
        <f t="shared" si="216"/>
        <v/>
      </c>
      <c r="I757" s="315" t="str">
        <f t="shared" si="227"/>
        <v/>
      </c>
      <c r="J757" s="316" t="str">
        <f t="shared" si="227"/>
        <v/>
      </c>
      <c r="K757" s="316" t="str">
        <f t="shared" si="227"/>
        <v/>
      </c>
      <c r="L757" s="317" t="str">
        <f t="shared" si="227"/>
        <v/>
      </c>
      <c r="M757" s="351"/>
      <c r="N757" s="318" t="str">
        <f t="shared" si="217"/>
        <v/>
      </c>
      <c r="O757" s="318" t="str">
        <f t="shared" si="218"/>
        <v/>
      </c>
      <c r="S757" s="314" t="str">
        <f t="shared" si="222"/>
        <v/>
      </c>
      <c r="T757" s="315" t="str">
        <f t="shared" si="228"/>
        <v/>
      </c>
      <c r="U757" s="316" t="str">
        <f t="shared" si="229"/>
        <v/>
      </c>
      <c r="V757" s="316" t="str">
        <f t="shared" si="230"/>
        <v/>
      </c>
      <c r="W757" s="317" t="str">
        <f t="shared" si="226"/>
        <v/>
      </c>
      <c r="Z757" s="320"/>
      <c r="AA757" s="321"/>
      <c r="AC757" s="322" t="str">
        <f t="shared" si="223"/>
        <v/>
      </c>
      <c r="AD757" s="322" t="str">
        <f t="shared" si="224"/>
        <v/>
      </c>
      <c r="AM757" s="321"/>
    </row>
    <row r="758" spans="1:39" x14ac:dyDescent="0.25">
      <c r="A758" t="str">
        <f t="shared" si="219"/>
        <v/>
      </c>
      <c r="B758" t="str">
        <f t="shared" si="220"/>
        <v/>
      </c>
      <c r="C758" s="323" t="str">
        <f t="shared" si="225"/>
        <v/>
      </c>
      <c r="D758" s="323" t="str">
        <f t="shared" si="214"/>
        <v/>
      </c>
      <c r="E758" s="323"/>
      <c r="F758" s="312" t="str">
        <f t="shared" si="221"/>
        <v/>
      </c>
      <c r="G758" s="313" t="str">
        <f t="shared" si="215"/>
        <v/>
      </c>
      <c r="H758" s="314" t="str">
        <f t="shared" si="216"/>
        <v/>
      </c>
      <c r="I758" s="315" t="str">
        <f t="shared" si="227"/>
        <v/>
      </c>
      <c r="J758" s="316" t="str">
        <f t="shared" si="227"/>
        <v/>
      </c>
      <c r="K758" s="316" t="str">
        <f t="shared" si="227"/>
        <v/>
      </c>
      <c r="L758" s="317" t="str">
        <f t="shared" si="227"/>
        <v/>
      </c>
      <c r="M758" s="351"/>
      <c r="N758" s="318" t="str">
        <f t="shared" si="217"/>
        <v/>
      </c>
      <c r="O758" s="318" t="str">
        <f t="shared" si="218"/>
        <v/>
      </c>
      <c r="S758" s="314" t="str">
        <f t="shared" si="222"/>
        <v/>
      </c>
      <c r="T758" s="315" t="str">
        <f t="shared" si="228"/>
        <v/>
      </c>
      <c r="U758" s="316" t="str">
        <f t="shared" si="229"/>
        <v/>
      </c>
      <c r="V758" s="316" t="str">
        <f t="shared" si="230"/>
        <v/>
      </c>
      <c r="W758" s="317" t="str">
        <f t="shared" si="226"/>
        <v/>
      </c>
      <c r="Z758" s="320"/>
      <c r="AA758" s="321"/>
      <c r="AC758" s="322" t="str">
        <f t="shared" si="223"/>
        <v/>
      </c>
      <c r="AD758" s="322" t="str">
        <f t="shared" si="224"/>
        <v/>
      </c>
      <c r="AM758" s="321"/>
    </row>
    <row r="759" spans="1:39" x14ac:dyDescent="0.25">
      <c r="A759" t="str">
        <f t="shared" si="219"/>
        <v/>
      </c>
      <c r="B759" t="str">
        <f t="shared" si="220"/>
        <v/>
      </c>
      <c r="C759" s="323" t="str">
        <f t="shared" si="225"/>
        <v/>
      </c>
      <c r="D759" s="323" t="str">
        <f t="shared" si="214"/>
        <v/>
      </c>
      <c r="E759" s="323"/>
      <c r="F759" s="312" t="str">
        <f t="shared" si="221"/>
        <v/>
      </c>
      <c r="G759" s="313" t="str">
        <f t="shared" si="215"/>
        <v/>
      </c>
      <c r="H759" s="314" t="str">
        <f t="shared" si="216"/>
        <v/>
      </c>
      <c r="I759" s="315" t="str">
        <f t="shared" si="227"/>
        <v/>
      </c>
      <c r="J759" s="316" t="str">
        <f t="shared" si="227"/>
        <v/>
      </c>
      <c r="K759" s="316" t="str">
        <f t="shared" si="227"/>
        <v/>
      </c>
      <c r="L759" s="317" t="str">
        <f t="shared" si="227"/>
        <v/>
      </c>
      <c r="M759" s="351"/>
      <c r="N759" s="318" t="str">
        <f t="shared" si="217"/>
        <v/>
      </c>
      <c r="O759" s="318" t="str">
        <f t="shared" si="218"/>
        <v/>
      </c>
      <c r="S759" s="314" t="str">
        <f t="shared" si="222"/>
        <v/>
      </c>
      <c r="T759" s="315" t="str">
        <f t="shared" si="228"/>
        <v/>
      </c>
      <c r="U759" s="316" t="str">
        <f t="shared" si="229"/>
        <v/>
      </c>
      <c r="V759" s="316" t="str">
        <f t="shared" si="230"/>
        <v/>
      </c>
      <c r="W759" s="317" t="str">
        <f t="shared" si="226"/>
        <v/>
      </c>
      <c r="Z759" s="320"/>
      <c r="AA759" s="321"/>
      <c r="AC759" s="322" t="str">
        <f t="shared" si="223"/>
        <v/>
      </c>
      <c r="AD759" s="322" t="str">
        <f t="shared" si="224"/>
        <v/>
      </c>
      <c r="AM759" s="321"/>
    </row>
    <row r="760" spans="1:39" x14ac:dyDescent="0.25">
      <c r="A760" t="str">
        <f t="shared" si="219"/>
        <v/>
      </c>
      <c r="B760" t="str">
        <f t="shared" si="220"/>
        <v/>
      </c>
      <c r="C760" s="323" t="str">
        <f t="shared" si="225"/>
        <v/>
      </c>
      <c r="D760" s="323" t="str">
        <f t="shared" si="214"/>
        <v/>
      </c>
      <c r="E760" s="323"/>
      <c r="F760" s="312" t="str">
        <f t="shared" si="221"/>
        <v/>
      </c>
      <c r="G760" s="313" t="str">
        <f t="shared" si="215"/>
        <v/>
      </c>
      <c r="H760" s="314" t="str">
        <f t="shared" si="216"/>
        <v/>
      </c>
      <c r="I760" s="315" t="str">
        <f t="shared" si="227"/>
        <v/>
      </c>
      <c r="J760" s="316" t="str">
        <f t="shared" si="227"/>
        <v/>
      </c>
      <c r="K760" s="316" t="str">
        <f t="shared" si="227"/>
        <v/>
      </c>
      <c r="L760" s="317" t="str">
        <f t="shared" si="227"/>
        <v/>
      </c>
      <c r="M760" s="351"/>
      <c r="N760" s="318" t="str">
        <f t="shared" si="217"/>
        <v/>
      </c>
      <c r="O760" s="318" t="str">
        <f t="shared" si="218"/>
        <v/>
      </c>
      <c r="S760" s="314" t="str">
        <f t="shared" si="222"/>
        <v/>
      </c>
      <c r="T760" s="315" t="str">
        <f t="shared" si="228"/>
        <v/>
      </c>
      <c r="U760" s="316" t="str">
        <f t="shared" si="229"/>
        <v/>
      </c>
      <c r="V760" s="316" t="str">
        <f t="shared" si="230"/>
        <v/>
      </c>
      <c r="W760" s="317" t="str">
        <f t="shared" si="226"/>
        <v/>
      </c>
      <c r="Z760" s="320"/>
      <c r="AA760" s="321"/>
      <c r="AC760" s="322" t="str">
        <f t="shared" si="223"/>
        <v/>
      </c>
      <c r="AD760" s="322" t="str">
        <f t="shared" si="224"/>
        <v/>
      </c>
      <c r="AM760" s="321"/>
    </row>
    <row r="761" spans="1:39" x14ac:dyDescent="0.25">
      <c r="A761" t="str">
        <f t="shared" si="219"/>
        <v/>
      </c>
      <c r="B761" t="str">
        <f t="shared" si="220"/>
        <v/>
      </c>
      <c r="C761" s="323" t="str">
        <f t="shared" si="225"/>
        <v/>
      </c>
      <c r="D761" s="323" t="str">
        <f t="shared" si="214"/>
        <v/>
      </c>
      <c r="E761" s="323"/>
      <c r="F761" s="312" t="str">
        <f t="shared" si="221"/>
        <v/>
      </c>
      <c r="G761" s="313" t="str">
        <f t="shared" si="215"/>
        <v/>
      </c>
      <c r="H761" s="314" t="str">
        <f t="shared" si="216"/>
        <v/>
      </c>
      <c r="I761" s="315" t="str">
        <f t="shared" si="227"/>
        <v/>
      </c>
      <c r="J761" s="316" t="str">
        <f t="shared" si="227"/>
        <v/>
      </c>
      <c r="K761" s="316" t="str">
        <f t="shared" si="227"/>
        <v/>
      </c>
      <c r="L761" s="317" t="str">
        <f t="shared" si="227"/>
        <v/>
      </c>
      <c r="M761" s="351"/>
      <c r="N761" s="318" t="str">
        <f t="shared" si="217"/>
        <v/>
      </c>
      <c r="O761" s="318" t="str">
        <f t="shared" si="218"/>
        <v/>
      </c>
      <c r="S761" s="314" t="str">
        <f t="shared" si="222"/>
        <v/>
      </c>
      <c r="T761" s="315" t="str">
        <f t="shared" si="228"/>
        <v/>
      </c>
      <c r="U761" s="316" t="str">
        <f t="shared" si="229"/>
        <v/>
      </c>
      <c r="V761" s="316" t="str">
        <f t="shared" si="230"/>
        <v/>
      </c>
      <c r="W761" s="317" t="str">
        <f t="shared" si="226"/>
        <v/>
      </c>
      <c r="Z761" s="320"/>
      <c r="AA761" s="321"/>
      <c r="AC761" s="322" t="str">
        <f t="shared" si="223"/>
        <v/>
      </c>
      <c r="AD761" s="322" t="str">
        <f t="shared" si="224"/>
        <v/>
      </c>
      <c r="AM761" s="321"/>
    </row>
    <row r="762" spans="1:39" x14ac:dyDescent="0.25">
      <c r="A762" t="str">
        <f t="shared" si="219"/>
        <v/>
      </c>
      <c r="B762" t="str">
        <f t="shared" si="220"/>
        <v/>
      </c>
      <c r="C762" s="323" t="str">
        <f t="shared" si="225"/>
        <v/>
      </c>
      <c r="D762" s="323" t="str">
        <f t="shared" si="214"/>
        <v/>
      </c>
      <c r="E762" s="323"/>
      <c r="F762" s="312" t="str">
        <f t="shared" si="221"/>
        <v/>
      </c>
      <c r="G762" s="313" t="str">
        <f t="shared" si="215"/>
        <v/>
      </c>
      <c r="H762" s="314" t="str">
        <f t="shared" si="216"/>
        <v/>
      </c>
      <c r="I762" s="315" t="str">
        <f t="shared" si="227"/>
        <v/>
      </c>
      <c r="J762" s="316" t="str">
        <f t="shared" si="227"/>
        <v/>
      </c>
      <c r="K762" s="316" t="str">
        <f t="shared" si="227"/>
        <v/>
      </c>
      <c r="L762" s="317" t="str">
        <f t="shared" si="227"/>
        <v/>
      </c>
      <c r="M762" s="351"/>
      <c r="N762" s="318" t="str">
        <f t="shared" si="217"/>
        <v/>
      </c>
      <c r="O762" s="318" t="str">
        <f t="shared" si="218"/>
        <v/>
      </c>
      <c r="S762" s="314" t="str">
        <f t="shared" si="222"/>
        <v/>
      </c>
      <c r="T762" s="315" t="str">
        <f t="shared" si="228"/>
        <v/>
      </c>
      <c r="U762" s="316" t="str">
        <f t="shared" si="229"/>
        <v/>
      </c>
      <c r="V762" s="316" t="str">
        <f t="shared" si="230"/>
        <v/>
      </c>
      <c r="W762" s="317" t="str">
        <f t="shared" si="226"/>
        <v/>
      </c>
      <c r="Z762" s="320"/>
      <c r="AA762" s="321"/>
      <c r="AC762" s="322" t="str">
        <f t="shared" si="223"/>
        <v/>
      </c>
      <c r="AD762" s="322" t="str">
        <f t="shared" si="224"/>
        <v/>
      </c>
      <c r="AM762" s="321"/>
    </row>
    <row r="763" spans="1:39" x14ac:dyDescent="0.25">
      <c r="A763" t="str">
        <f t="shared" si="219"/>
        <v/>
      </c>
      <c r="B763" t="str">
        <f t="shared" si="220"/>
        <v/>
      </c>
      <c r="C763" s="323" t="str">
        <f t="shared" si="225"/>
        <v/>
      </c>
      <c r="D763" s="323" t="str">
        <f t="shared" si="214"/>
        <v/>
      </c>
      <c r="E763" s="323"/>
      <c r="F763" s="312" t="str">
        <f t="shared" si="221"/>
        <v/>
      </c>
      <c r="G763" s="313" t="str">
        <f t="shared" si="215"/>
        <v/>
      </c>
      <c r="H763" s="314" t="str">
        <f t="shared" si="216"/>
        <v/>
      </c>
      <c r="I763" s="315" t="str">
        <f t="shared" si="227"/>
        <v/>
      </c>
      <c r="J763" s="316" t="str">
        <f t="shared" si="227"/>
        <v/>
      </c>
      <c r="K763" s="316" t="str">
        <f t="shared" si="227"/>
        <v/>
      </c>
      <c r="L763" s="317" t="str">
        <f t="shared" si="227"/>
        <v/>
      </c>
      <c r="M763" s="351"/>
      <c r="N763" s="318" t="str">
        <f t="shared" si="217"/>
        <v/>
      </c>
      <c r="O763" s="318" t="str">
        <f t="shared" si="218"/>
        <v/>
      </c>
      <c r="S763" s="314" t="str">
        <f t="shared" si="222"/>
        <v/>
      </c>
      <c r="T763" s="315" t="str">
        <f t="shared" si="228"/>
        <v/>
      </c>
      <c r="U763" s="316" t="str">
        <f t="shared" si="229"/>
        <v/>
      </c>
      <c r="V763" s="316" t="str">
        <f t="shared" si="230"/>
        <v/>
      </c>
      <c r="W763" s="317" t="str">
        <f t="shared" si="226"/>
        <v/>
      </c>
      <c r="Z763" s="320"/>
      <c r="AA763" s="321"/>
      <c r="AC763" s="322" t="str">
        <f t="shared" si="223"/>
        <v/>
      </c>
      <c r="AD763" s="322" t="str">
        <f t="shared" si="224"/>
        <v/>
      </c>
      <c r="AM763" s="321"/>
    </row>
    <row r="764" spans="1:39" x14ac:dyDescent="0.25">
      <c r="A764" t="str">
        <f t="shared" si="219"/>
        <v/>
      </c>
      <c r="B764" t="str">
        <f t="shared" si="220"/>
        <v/>
      </c>
      <c r="C764" s="323" t="str">
        <f t="shared" si="225"/>
        <v/>
      </c>
      <c r="D764" s="323" t="str">
        <f t="shared" si="214"/>
        <v/>
      </c>
      <c r="E764" s="323"/>
      <c r="F764" s="312" t="str">
        <f t="shared" si="221"/>
        <v/>
      </c>
      <c r="G764" s="313" t="str">
        <f t="shared" si="215"/>
        <v/>
      </c>
      <c r="H764" s="314" t="str">
        <f t="shared" si="216"/>
        <v/>
      </c>
      <c r="I764" s="315" t="str">
        <f t="shared" si="227"/>
        <v/>
      </c>
      <c r="J764" s="316" t="str">
        <f t="shared" si="227"/>
        <v/>
      </c>
      <c r="K764" s="316" t="str">
        <f t="shared" si="227"/>
        <v/>
      </c>
      <c r="L764" s="317" t="str">
        <f t="shared" si="227"/>
        <v/>
      </c>
      <c r="M764" s="351"/>
      <c r="N764" s="318" t="str">
        <f t="shared" si="217"/>
        <v/>
      </c>
      <c r="O764" s="318" t="str">
        <f t="shared" si="218"/>
        <v/>
      </c>
      <c r="S764" s="314" t="str">
        <f t="shared" si="222"/>
        <v/>
      </c>
      <c r="T764" s="315" t="str">
        <f t="shared" si="228"/>
        <v/>
      </c>
      <c r="U764" s="316" t="str">
        <f t="shared" si="229"/>
        <v/>
      </c>
      <c r="V764" s="316" t="str">
        <f t="shared" si="230"/>
        <v/>
      </c>
      <c r="W764" s="317" t="str">
        <f t="shared" si="226"/>
        <v/>
      </c>
      <c r="Z764" s="320"/>
      <c r="AA764" s="321"/>
      <c r="AC764" s="322" t="str">
        <f t="shared" si="223"/>
        <v/>
      </c>
      <c r="AD764" s="322" t="str">
        <f t="shared" si="224"/>
        <v/>
      </c>
      <c r="AM764" s="321"/>
    </row>
    <row r="765" spans="1:39" x14ac:dyDescent="0.25">
      <c r="A765" t="str">
        <f t="shared" si="219"/>
        <v/>
      </c>
      <c r="B765" t="str">
        <f t="shared" si="220"/>
        <v/>
      </c>
      <c r="C765" s="323" t="str">
        <f t="shared" si="225"/>
        <v/>
      </c>
      <c r="D765" s="323" t="str">
        <f t="shared" si="214"/>
        <v/>
      </c>
      <c r="E765" s="323"/>
      <c r="F765" s="312" t="str">
        <f t="shared" si="221"/>
        <v/>
      </c>
      <c r="G765" s="313" t="str">
        <f t="shared" si="215"/>
        <v/>
      </c>
      <c r="H765" s="314" t="str">
        <f t="shared" si="216"/>
        <v/>
      </c>
      <c r="I765" s="315" t="str">
        <f t="shared" si="227"/>
        <v/>
      </c>
      <c r="J765" s="316" t="str">
        <f t="shared" si="227"/>
        <v/>
      </c>
      <c r="K765" s="316" t="str">
        <f t="shared" si="227"/>
        <v/>
      </c>
      <c r="L765" s="317" t="str">
        <f t="shared" si="227"/>
        <v/>
      </c>
      <c r="M765" s="351"/>
      <c r="N765" s="318" t="str">
        <f t="shared" si="217"/>
        <v/>
      </c>
      <c r="O765" s="318" t="str">
        <f t="shared" si="218"/>
        <v/>
      </c>
      <c r="S765" s="314" t="str">
        <f t="shared" si="222"/>
        <v/>
      </c>
      <c r="T765" s="315" t="str">
        <f t="shared" si="228"/>
        <v/>
      </c>
      <c r="U765" s="316" t="str">
        <f t="shared" si="229"/>
        <v/>
      </c>
      <c r="V765" s="316" t="str">
        <f t="shared" si="230"/>
        <v/>
      </c>
      <c r="W765" s="317" t="str">
        <f t="shared" si="226"/>
        <v/>
      </c>
      <c r="Z765" s="320"/>
      <c r="AA765" s="321"/>
      <c r="AC765" s="322" t="str">
        <f t="shared" si="223"/>
        <v/>
      </c>
      <c r="AD765" s="322" t="str">
        <f t="shared" si="224"/>
        <v/>
      </c>
      <c r="AM765" s="321"/>
    </row>
    <row r="766" spans="1:39" x14ac:dyDescent="0.25">
      <c r="A766" t="str">
        <f t="shared" si="219"/>
        <v/>
      </c>
      <c r="B766" t="str">
        <f t="shared" si="220"/>
        <v/>
      </c>
      <c r="C766" s="323" t="str">
        <f t="shared" si="225"/>
        <v/>
      </c>
      <c r="D766" s="323" t="str">
        <f t="shared" si="214"/>
        <v/>
      </c>
      <c r="E766" s="323"/>
      <c r="F766" s="312" t="str">
        <f t="shared" si="221"/>
        <v/>
      </c>
      <c r="G766" s="313" t="str">
        <f t="shared" si="215"/>
        <v/>
      </c>
      <c r="H766" s="314" t="str">
        <f t="shared" si="216"/>
        <v/>
      </c>
      <c r="I766" s="315" t="str">
        <f t="shared" si="227"/>
        <v/>
      </c>
      <c r="J766" s="316" t="str">
        <f t="shared" si="227"/>
        <v/>
      </c>
      <c r="K766" s="316" t="str">
        <f t="shared" si="227"/>
        <v/>
      </c>
      <c r="L766" s="317" t="str">
        <f t="shared" si="227"/>
        <v/>
      </c>
      <c r="M766" s="351"/>
      <c r="N766" s="318" t="str">
        <f t="shared" si="217"/>
        <v/>
      </c>
      <c r="O766" s="318" t="str">
        <f t="shared" si="218"/>
        <v/>
      </c>
      <c r="S766" s="314" t="str">
        <f t="shared" si="222"/>
        <v/>
      </c>
      <c r="T766" s="315" t="str">
        <f t="shared" si="228"/>
        <v/>
      </c>
      <c r="U766" s="316" t="str">
        <f t="shared" si="229"/>
        <v/>
      </c>
      <c r="V766" s="316" t="str">
        <f t="shared" si="230"/>
        <v/>
      </c>
      <c r="W766" s="317" t="str">
        <f t="shared" si="226"/>
        <v/>
      </c>
      <c r="Z766" s="320"/>
      <c r="AA766" s="321"/>
      <c r="AC766" s="322" t="str">
        <f t="shared" si="223"/>
        <v/>
      </c>
      <c r="AD766" s="322" t="str">
        <f t="shared" si="224"/>
        <v/>
      </c>
      <c r="AM766" s="321"/>
    </row>
    <row r="767" spans="1:39" x14ac:dyDescent="0.25">
      <c r="A767" t="str">
        <f t="shared" si="219"/>
        <v/>
      </c>
      <c r="B767" t="str">
        <f t="shared" si="220"/>
        <v/>
      </c>
      <c r="C767" s="323" t="str">
        <f t="shared" si="225"/>
        <v/>
      </c>
      <c r="D767" s="323" t="str">
        <f t="shared" si="214"/>
        <v/>
      </c>
      <c r="E767" s="323"/>
      <c r="F767" s="312" t="str">
        <f t="shared" si="221"/>
        <v/>
      </c>
      <c r="G767" s="313" t="str">
        <f t="shared" si="215"/>
        <v/>
      </c>
      <c r="H767" s="314" t="str">
        <f t="shared" si="216"/>
        <v/>
      </c>
      <c r="I767" s="315" t="str">
        <f t="shared" si="227"/>
        <v/>
      </c>
      <c r="J767" s="316" t="str">
        <f t="shared" si="227"/>
        <v/>
      </c>
      <c r="K767" s="316" t="str">
        <f t="shared" si="227"/>
        <v/>
      </c>
      <c r="L767" s="317" t="str">
        <f t="shared" si="227"/>
        <v/>
      </c>
      <c r="M767" s="351"/>
      <c r="N767" s="318" t="str">
        <f t="shared" si="217"/>
        <v/>
      </c>
      <c r="O767" s="318" t="str">
        <f t="shared" si="218"/>
        <v/>
      </c>
      <c r="S767" s="314" t="str">
        <f t="shared" si="222"/>
        <v/>
      </c>
      <c r="T767" s="315" t="str">
        <f t="shared" si="228"/>
        <v/>
      </c>
      <c r="U767" s="316" t="str">
        <f t="shared" si="229"/>
        <v/>
      </c>
      <c r="V767" s="316" t="str">
        <f t="shared" si="230"/>
        <v/>
      </c>
      <c r="W767" s="317" t="str">
        <f t="shared" si="226"/>
        <v/>
      </c>
      <c r="Z767" s="320"/>
      <c r="AA767" s="321"/>
      <c r="AC767" s="322" t="str">
        <f t="shared" si="223"/>
        <v/>
      </c>
      <c r="AD767" s="322" t="str">
        <f t="shared" si="224"/>
        <v/>
      </c>
      <c r="AM767" s="321"/>
    </row>
    <row r="768" spans="1:39" x14ac:dyDescent="0.25">
      <c r="A768" t="str">
        <f t="shared" si="219"/>
        <v/>
      </c>
      <c r="B768" t="str">
        <f t="shared" si="220"/>
        <v/>
      </c>
      <c r="C768" s="323" t="str">
        <f t="shared" si="225"/>
        <v/>
      </c>
      <c r="D768" s="323" t="str">
        <f t="shared" si="214"/>
        <v/>
      </c>
      <c r="E768" s="323"/>
      <c r="F768" s="312" t="str">
        <f t="shared" si="221"/>
        <v/>
      </c>
      <c r="G768" s="313" t="str">
        <f t="shared" si="215"/>
        <v/>
      </c>
      <c r="H768" s="314" t="str">
        <f t="shared" si="216"/>
        <v/>
      </c>
      <c r="I768" s="315" t="str">
        <f t="shared" si="227"/>
        <v/>
      </c>
      <c r="J768" s="316" t="str">
        <f t="shared" si="227"/>
        <v/>
      </c>
      <c r="K768" s="316" t="str">
        <f t="shared" si="227"/>
        <v/>
      </c>
      <c r="L768" s="317" t="str">
        <f t="shared" si="227"/>
        <v/>
      </c>
      <c r="M768" s="351"/>
      <c r="N768" s="318" t="str">
        <f t="shared" si="217"/>
        <v/>
      </c>
      <c r="O768" s="318" t="str">
        <f t="shared" si="218"/>
        <v/>
      </c>
      <c r="S768" s="314" t="str">
        <f t="shared" si="222"/>
        <v/>
      </c>
      <c r="T768" s="315" t="str">
        <f t="shared" si="228"/>
        <v/>
      </c>
      <c r="U768" s="316" t="str">
        <f t="shared" si="229"/>
        <v/>
      </c>
      <c r="V768" s="316" t="str">
        <f t="shared" si="230"/>
        <v/>
      </c>
      <c r="W768" s="317" t="str">
        <f t="shared" si="226"/>
        <v/>
      </c>
      <c r="Z768" s="320"/>
      <c r="AA768" s="321"/>
      <c r="AC768" s="322" t="str">
        <f t="shared" si="223"/>
        <v/>
      </c>
      <c r="AD768" s="322" t="str">
        <f t="shared" si="224"/>
        <v/>
      </c>
      <c r="AM768" s="321"/>
    </row>
    <row r="769" spans="1:39" x14ac:dyDescent="0.25">
      <c r="A769" t="str">
        <f t="shared" si="219"/>
        <v/>
      </c>
      <c r="B769" t="str">
        <f t="shared" si="220"/>
        <v/>
      </c>
      <c r="C769" s="323" t="str">
        <f t="shared" si="225"/>
        <v/>
      </c>
      <c r="D769" s="323" t="str">
        <f t="shared" si="214"/>
        <v/>
      </c>
      <c r="E769" s="323"/>
      <c r="F769" s="312" t="str">
        <f t="shared" si="221"/>
        <v/>
      </c>
      <c r="G769" s="313" t="str">
        <f t="shared" si="215"/>
        <v/>
      </c>
      <c r="H769" s="314" t="str">
        <f t="shared" si="216"/>
        <v/>
      </c>
      <c r="I769" s="315" t="str">
        <f t="shared" si="227"/>
        <v/>
      </c>
      <c r="J769" s="316" t="str">
        <f t="shared" si="227"/>
        <v/>
      </c>
      <c r="K769" s="316" t="str">
        <f t="shared" si="227"/>
        <v/>
      </c>
      <c r="L769" s="317" t="str">
        <f t="shared" si="227"/>
        <v/>
      </c>
      <c r="M769" s="351"/>
      <c r="N769" s="318" t="str">
        <f t="shared" si="217"/>
        <v/>
      </c>
      <c r="O769" s="318" t="str">
        <f t="shared" si="218"/>
        <v/>
      </c>
      <c r="S769" s="314" t="str">
        <f t="shared" si="222"/>
        <v/>
      </c>
      <c r="T769" s="315" t="str">
        <f t="shared" si="228"/>
        <v/>
      </c>
      <c r="U769" s="316" t="str">
        <f t="shared" si="229"/>
        <v/>
      </c>
      <c r="V769" s="316" t="str">
        <f t="shared" si="230"/>
        <v/>
      </c>
      <c r="W769" s="317" t="str">
        <f t="shared" si="226"/>
        <v/>
      </c>
      <c r="Z769" s="320"/>
      <c r="AA769" s="321"/>
      <c r="AC769" s="322" t="str">
        <f t="shared" si="223"/>
        <v/>
      </c>
      <c r="AD769" s="322" t="str">
        <f t="shared" si="224"/>
        <v/>
      </c>
      <c r="AM769" s="321"/>
    </row>
    <row r="770" spans="1:39" x14ac:dyDescent="0.25">
      <c r="A770" t="str">
        <f t="shared" si="219"/>
        <v/>
      </c>
      <c r="B770" t="str">
        <f t="shared" si="220"/>
        <v/>
      </c>
      <c r="C770" s="323" t="str">
        <f t="shared" si="225"/>
        <v/>
      </c>
      <c r="D770" s="323" t="str">
        <f t="shared" ref="D770:D833" si="231">IFERROR(IF(C769-0.01&gt;=0,C769-0.01,""),"")</f>
        <v/>
      </c>
      <c r="E770" s="323"/>
      <c r="F770" s="312" t="str">
        <f t="shared" si="221"/>
        <v/>
      </c>
      <c r="G770" s="313" t="str">
        <f t="shared" si="215"/>
        <v/>
      </c>
      <c r="H770" s="314" t="str">
        <f t="shared" si="216"/>
        <v/>
      </c>
      <c r="I770" s="315" t="str">
        <f t="shared" si="227"/>
        <v/>
      </c>
      <c r="J770" s="316" t="str">
        <f t="shared" si="227"/>
        <v/>
      </c>
      <c r="K770" s="316" t="str">
        <f t="shared" si="227"/>
        <v/>
      </c>
      <c r="L770" s="317" t="str">
        <f t="shared" si="227"/>
        <v/>
      </c>
      <c r="M770" s="351"/>
      <c r="N770" s="318" t="str">
        <f t="shared" si="217"/>
        <v/>
      </c>
      <c r="O770" s="318" t="str">
        <f t="shared" si="218"/>
        <v/>
      </c>
      <c r="S770" s="314" t="str">
        <f t="shared" si="222"/>
        <v/>
      </c>
      <c r="T770" s="315" t="str">
        <f t="shared" si="228"/>
        <v/>
      </c>
      <c r="U770" s="316" t="str">
        <f t="shared" si="229"/>
        <v/>
      </c>
      <c r="V770" s="316" t="str">
        <f t="shared" si="230"/>
        <v/>
      </c>
      <c r="W770" s="317" t="str">
        <f t="shared" si="226"/>
        <v/>
      </c>
      <c r="Z770" s="320"/>
      <c r="AA770" s="321"/>
      <c r="AC770" s="322" t="str">
        <f t="shared" si="223"/>
        <v/>
      </c>
      <c r="AD770" s="322" t="str">
        <f t="shared" si="224"/>
        <v/>
      </c>
      <c r="AM770" s="321"/>
    </row>
    <row r="771" spans="1:39" x14ac:dyDescent="0.25">
      <c r="A771" t="str">
        <f t="shared" si="219"/>
        <v/>
      </c>
      <c r="B771" t="str">
        <f t="shared" si="220"/>
        <v/>
      </c>
      <c r="C771" s="323" t="str">
        <f t="shared" si="225"/>
        <v/>
      </c>
      <c r="D771" s="323" t="str">
        <f t="shared" si="231"/>
        <v/>
      </c>
      <c r="E771" s="323"/>
      <c r="F771" s="312" t="str">
        <f t="shared" si="221"/>
        <v/>
      </c>
      <c r="G771" s="313" t="str">
        <f t="shared" si="215"/>
        <v/>
      </c>
      <c r="H771" s="314" t="str">
        <f t="shared" si="216"/>
        <v/>
      </c>
      <c r="I771" s="315" t="str">
        <f t="shared" si="227"/>
        <v/>
      </c>
      <c r="J771" s="316" t="str">
        <f t="shared" si="227"/>
        <v/>
      </c>
      <c r="K771" s="316" t="str">
        <f t="shared" si="227"/>
        <v/>
      </c>
      <c r="L771" s="317" t="str">
        <f t="shared" si="227"/>
        <v/>
      </c>
      <c r="M771" s="351"/>
      <c r="N771" s="318" t="str">
        <f t="shared" si="217"/>
        <v/>
      </c>
      <c r="O771" s="318" t="str">
        <f t="shared" si="218"/>
        <v/>
      </c>
      <c r="S771" s="314" t="str">
        <f t="shared" si="222"/>
        <v/>
      </c>
      <c r="T771" s="315" t="str">
        <f t="shared" si="228"/>
        <v/>
      </c>
      <c r="U771" s="316" t="str">
        <f t="shared" si="229"/>
        <v/>
      </c>
      <c r="V771" s="316" t="str">
        <f t="shared" si="230"/>
        <v/>
      </c>
      <c r="W771" s="317" t="str">
        <f t="shared" si="226"/>
        <v/>
      </c>
      <c r="Z771" s="320"/>
      <c r="AA771" s="321"/>
      <c r="AC771" s="322" t="str">
        <f t="shared" si="223"/>
        <v/>
      </c>
      <c r="AD771" s="322" t="str">
        <f t="shared" si="224"/>
        <v/>
      </c>
      <c r="AM771" s="321"/>
    </row>
    <row r="772" spans="1:39" x14ac:dyDescent="0.25">
      <c r="A772" t="str">
        <f t="shared" si="219"/>
        <v/>
      </c>
      <c r="B772" t="str">
        <f t="shared" si="220"/>
        <v/>
      </c>
      <c r="C772" s="323" t="str">
        <f t="shared" si="225"/>
        <v/>
      </c>
      <c r="D772" s="323" t="str">
        <f t="shared" si="231"/>
        <v/>
      </c>
      <c r="E772" s="323"/>
      <c r="F772" s="312" t="str">
        <f t="shared" si="221"/>
        <v/>
      </c>
      <c r="G772" s="313" t="str">
        <f t="shared" si="215"/>
        <v/>
      </c>
      <c r="H772" s="314" t="str">
        <f t="shared" si="216"/>
        <v/>
      </c>
      <c r="I772" s="315" t="str">
        <f t="shared" si="227"/>
        <v/>
      </c>
      <c r="J772" s="316" t="str">
        <f t="shared" si="227"/>
        <v/>
      </c>
      <c r="K772" s="316" t="str">
        <f t="shared" si="227"/>
        <v/>
      </c>
      <c r="L772" s="317" t="str">
        <f t="shared" si="227"/>
        <v/>
      </c>
      <c r="M772" s="351"/>
      <c r="N772" s="318" t="str">
        <f t="shared" si="217"/>
        <v/>
      </c>
      <c r="O772" s="318" t="str">
        <f t="shared" si="218"/>
        <v/>
      </c>
      <c r="S772" s="314" t="str">
        <f t="shared" si="222"/>
        <v/>
      </c>
      <c r="T772" s="315" t="str">
        <f t="shared" si="228"/>
        <v/>
      </c>
      <c r="U772" s="316" t="str">
        <f t="shared" si="229"/>
        <v/>
      </c>
      <c r="V772" s="316" t="str">
        <f t="shared" si="230"/>
        <v/>
      </c>
      <c r="W772" s="317" t="str">
        <f t="shared" si="226"/>
        <v/>
      </c>
      <c r="Z772" s="320"/>
      <c r="AA772" s="321"/>
      <c r="AC772" s="322" t="str">
        <f t="shared" si="223"/>
        <v/>
      </c>
      <c r="AD772" s="322" t="str">
        <f t="shared" si="224"/>
        <v/>
      </c>
      <c r="AM772" s="321"/>
    </row>
    <row r="773" spans="1:39" x14ac:dyDescent="0.25">
      <c r="A773" t="str">
        <f t="shared" si="219"/>
        <v/>
      </c>
      <c r="B773" t="str">
        <f t="shared" si="220"/>
        <v/>
      </c>
      <c r="C773" s="323" t="str">
        <f t="shared" si="225"/>
        <v/>
      </c>
      <c r="D773" s="323" t="str">
        <f t="shared" si="231"/>
        <v/>
      </c>
      <c r="E773" s="323"/>
      <c r="F773" s="312" t="str">
        <f t="shared" si="221"/>
        <v/>
      </c>
      <c r="G773" s="313" t="str">
        <f t="shared" si="215"/>
        <v/>
      </c>
      <c r="H773" s="314" t="str">
        <f t="shared" si="216"/>
        <v/>
      </c>
      <c r="I773" s="315" t="str">
        <f t="shared" si="227"/>
        <v/>
      </c>
      <c r="J773" s="316" t="str">
        <f t="shared" si="227"/>
        <v/>
      </c>
      <c r="K773" s="316" t="str">
        <f t="shared" si="227"/>
        <v/>
      </c>
      <c r="L773" s="317" t="str">
        <f t="shared" si="227"/>
        <v/>
      </c>
      <c r="M773" s="351"/>
      <c r="N773" s="318" t="str">
        <f t="shared" si="217"/>
        <v/>
      </c>
      <c r="O773" s="318" t="str">
        <f t="shared" si="218"/>
        <v/>
      </c>
      <c r="S773" s="314" t="str">
        <f t="shared" si="222"/>
        <v/>
      </c>
      <c r="T773" s="315" t="str">
        <f t="shared" si="228"/>
        <v/>
      </c>
      <c r="U773" s="316" t="str">
        <f t="shared" si="229"/>
        <v/>
      </c>
      <c r="V773" s="316" t="str">
        <f t="shared" si="230"/>
        <v/>
      </c>
      <c r="W773" s="317" t="str">
        <f t="shared" si="226"/>
        <v/>
      </c>
      <c r="Z773" s="320"/>
      <c r="AA773" s="321"/>
      <c r="AC773" s="322" t="str">
        <f t="shared" si="223"/>
        <v/>
      </c>
      <c r="AD773" s="322" t="str">
        <f t="shared" si="224"/>
        <v/>
      </c>
      <c r="AM773" s="321"/>
    </row>
    <row r="774" spans="1:39" x14ac:dyDescent="0.25">
      <c r="A774" t="str">
        <f t="shared" si="219"/>
        <v/>
      </c>
      <c r="B774" t="str">
        <f t="shared" si="220"/>
        <v/>
      </c>
      <c r="C774" s="323" t="str">
        <f t="shared" si="225"/>
        <v/>
      </c>
      <c r="D774" s="323" t="str">
        <f t="shared" si="231"/>
        <v/>
      </c>
      <c r="E774" s="323"/>
      <c r="F774" s="312" t="str">
        <f t="shared" si="221"/>
        <v/>
      </c>
      <c r="G774" s="313" t="str">
        <f t="shared" si="215"/>
        <v/>
      </c>
      <c r="H774" s="314" t="str">
        <f t="shared" si="216"/>
        <v/>
      </c>
      <c r="I774" s="315" t="str">
        <f t="shared" si="227"/>
        <v/>
      </c>
      <c r="J774" s="316" t="str">
        <f t="shared" si="227"/>
        <v/>
      </c>
      <c r="K774" s="316" t="str">
        <f t="shared" si="227"/>
        <v/>
      </c>
      <c r="L774" s="317" t="str">
        <f t="shared" si="227"/>
        <v/>
      </c>
      <c r="M774" s="351"/>
      <c r="N774" s="318" t="str">
        <f t="shared" si="217"/>
        <v/>
      </c>
      <c r="O774" s="318" t="str">
        <f t="shared" si="218"/>
        <v/>
      </c>
      <c r="S774" s="314" t="str">
        <f t="shared" si="222"/>
        <v/>
      </c>
      <c r="T774" s="315" t="str">
        <f t="shared" si="228"/>
        <v/>
      </c>
      <c r="U774" s="316" t="str">
        <f t="shared" si="229"/>
        <v/>
      </c>
      <c r="V774" s="316" t="str">
        <f t="shared" si="230"/>
        <v/>
      </c>
      <c r="W774" s="317" t="str">
        <f t="shared" si="226"/>
        <v/>
      </c>
      <c r="Z774" s="320"/>
      <c r="AA774" s="321"/>
      <c r="AC774" s="322" t="str">
        <f t="shared" si="223"/>
        <v/>
      </c>
      <c r="AD774" s="322" t="str">
        <f t="shared" si="224"/>
        <v/>
      </c>
      <c r="AM774" s="321"/>
    </row>
    <row r="775" spans="1:39" x14ac:dyDescent="0.25">
      <c r="A775" t="str">
        <f t="shared" si="219"/>
        <v/>
      </c>
      <c r="B775" t="str">
        <f t="shared" si="220"/>
        <v/>
      </c>
      <c r="C775" s="323" t="str">
        <f t="shared" si="225"/>
        <v/>
      </c>
      <c r="D775" s="323" t="str">
        <f t="shared" si="231"/>
        <v/>
      </c>
      <c r="E775" s="323"/>
      <c r="F775" s="312" t="str">
        <f t="shared" si="221"/>
        <v/>
      </c>
      <c r="G775" s="313" t="str">
        <f t="shared" si="215"/>
        <v/>
      </c>
      <c r="H775" s="314" t="str">
        <f t="shared" si="216"/>
        <v/>
      </c>
      <c r="I775" s="315" t="str">
        <f t="shared" si="227"/>
        <v/>
      </c>
      <c r="J775" s="316" t="str">
        <f t="shared" si="227"/>
        <v/>
      </c>
      <c r="K775" s="316" t="str">
        <f t="shared" si="227"/>
        <v/>
      </c>
      <c r="L775" s="317" t="str">
        <f t="shared" si="227"/>
        <v/>
      </c>
      <c r="M775" s="351"/>
      <c r="N775" s="318" t="str">
        <f t="shared" si="217"/>
        <v/>
      </c>
      <c r="O775" s="318" t="str">
        <f t="shared" si="218"/>
        <v/>
      </c>
      <c r="S775" s="314" t="str">
        <f t="shared" si="222"/>
        <v/>
      </c>
      <c r="T775" s="315" t="str">
        <f t="shared" si="228"/>
        <v/>
      </c>
      <c r="U775" s="316" t="str">
        <f t="shared" si="229"/>
        <v/>
      </c>
      <c r="V775" s="316" t="str">
        <f t="shared" si="230"/>
        <v/>
      </c>
      <c r="W775" s="317" t="str">
        <f t="shared" si="226"/>
        <v/>
      </c>
      <c r="Z775" s="320"/>
      <c r="AA775" s="321"/>
      <c r="AC775" s="322" t="str">
        <f t="shared" si="223"/>
        <v/>
      </c>
      <c r="AD775" s="322" t="str">
        <f t="shared" si="224"/>
        <v/>
      </c>
      <c r="AM775" s="321"/>
    </row>
    <row r="776" spans="1:39" x14ac:dyDescent="0.25">
      <c r="A776" t="str">
        <f t="shared" si="219"/>
        <v/>
      </c>
      <c r="B776" t="str">
        <f t="shared" si="220"/>
        <v/>
      </c>
      <c r="C776" s="323" t="str">
        <f t="shared" si="225"/>
        <v/>
      </c>
      <c r="D776" s="323" t="str">
        <f t="shared" si="231"/>
        <v/>
      </c>
      <c r="E776" s="323"/>
      <c r="F776" s="312" t="str">
        <f t="shared" si="221"/>
        <v/>
      </c>
      <c r="G776" s="313" t="str">
        <f t="shared" si="215"/>
        <v/>
      </c>
      <c r="H776" s="314" t="str">
        <f t="shared" si="216"/>
        <v/>
      </c>
      <c r="I776" s="315" t="str">
        <f t="shared" si="227"/>
        <v/>
      </c>
      <c r="J776" s="316" t="str">
        <f t="shared" si="227"/>
        <v/>
      </c>
      <c r="K776" s="316" t="str">
        <f t="shared" si="227"/>
        <v/>
      </c>
      <c r="L776" s="317" t="str">
        <f t="shared" si="227"/>
        <v/>
      </c>
      <c r="M776" s="351"/>
      <c r="N776" s="318" t="str">
        <f t="shared" si="217"/>
        <v/>
      </c>
      <c r="O776" s="318" t="str">
        <f t="shared" si="218"/>
        <v/>
      </c>
      <c r="S776" s="314" t="str">
        <f t="shared" si="222"/>
        <v/>
      </c>
      <c r="T776" s="315" t="str">
        <f t="shared" si="228"/>
        <v/>
      </c>
      <c r="U776" s="316" t="str">
        <f t="shared" si="229"/>
        <v/>
      </c>
      <c r="V776" s="316" t="str">
        <f t="shared" si="230"/>
        <v/>
      </c>
      <c r="W776" s="317" t="str">
        <f t="shared" si="226"/>
        <v/>
      </c>
      <c r="Z776" s="320"/>
      <c r="AA776" s="321"/>
      <c r="AC776" s="322" t="str">
        <f t="shared" si="223"/>
        <v/>
      </c>
      <c r="AD776" s="322" t="str">
        <f t="shared" si="224"/>
        <v/>
      </c>
      <c r="AM776" s="321"/>
    </row>
    <row r="777" spans="1:39" x14ac:dyDescent="0.25">
      <c r="A777" t="str">
        <f t="shared" si="219"/>
        <v/>
      </c>
      <c r="B777" t="str">
        <f t="shared" si="220"/>
        <v/>
      </c>
      <c r="C777" s="323" t="str">
        <f t="shared" si="225"/>
        <v/>
      </c>
      <c r="D777" s="323" t="str">
        <f t="shared" si="231"/>
        <v/>
      </c>
      <c r="E777" s="323"/>
      <c r="F777" s="312" t="str">
        <f t="shared" si="221"/>
        <v/>
      </c>
      <c r="G777" s="313" t="str">
        <f t="shared" ref="G777:G840" si="232">IFERROR(IF(S777="Nil","Nil",ROUNDUP(ROUND(S777/7, 3),2)),"")</f>
        <v/>
      </c>
      <c r="H777" s="314" t="str">
        <f t="shared" ref="H777:H840" si="233">IFERROR(IF(S777="Nil","Nil",TEXT(S777,IF(S777=ROUND(S777,0),"€###","€0.00"))),"")</f>
        <v/>
      </c>
      <c r="I777" s="315" t="str">
        <f t="shared" si="227"/>
        <v/>
      </c>
      <c r="J777" s="316" t="str">
        <f t="shared" si="227"/>
        <v/>
      </c>
      <c r="K777" s="316" t="str">
        <f t="shared" si="227"/>
        <v/>
      </c>
      <c r="L777" s="317" t="str">
        <f t="shared" si="227"/>
        <v/>
      </c>
      <c r="M777" s="351"/>
      <c r="N777" s="318" t="str">
        <f t="shared" ref="N777:N840" si="234">IFERROR(IF(C777="--","&lt;"&amp;D777,C777-IF(OR($H777="Nil",$H777=""),0,$H777)),"")</f>
        <v/>
      </c>
      <c r="O777" s="318" t="str">
        <f t="shared" ref="O777:O840" si="235">IFERROR(IF(D777="--","&gt; €"&amp;N777,D777-IF(OR($H777="Nil",$H777=""),0,$H777)),"")</f>
        <v/>
      </c>
      <c r="S777" s="314" t="str">
        <f t="shared" si="222"/>
        <v/>
      </c>
      <c r="T777" s="315" t="str">
        <f t="shared" si="228"/>
        <v/>
      </c>
      <c r="U777" s="316" t="str">
        <f t="shared" si="229"/>
        <v/>
      </c>
      <c r="V777" s="316" t="str">
        <f t="shared" si="230"/>
        <v/>
      </c>
      <c r="W777" s="317" t="str">
        <f t="shared" si="226"/>
        <v/>
      </c>
      <c r="Z777" s="320"/>
      <c r="AA777" s="321"/>
      <c r="AC777" s="322" t="str">
        <f t="shared" si="223"/>
        <v/>
      </c>
      <c r="AD777" s="322" t="str">
        <f t="shared" si="224"/>
        <v/>
      </c>
      <c r="AM777" s="321"/>
    </row>
    <row r="778" spans="1:39" x14ac:dyDescent="0.25">
      <c r="A778" t="str">
        <f t="shared" ref="A778:A841" si="236">IFERROR(
                      IF(
                            AND($B778&lt;&gt;$W$3,$B778=$W$2,$C778&lt;=$X$2,$D778&gt;=$X$2),
                              IF(RIGHT($F778,LEN("or any greater amount"))="or any greater amount",$W$3,""),""),"")</f>
        <v/>
      </c>
      <c r="B778" t="str">
        <f t="shared" ref="B778:B841" si="237">IFERROR(
                      IF(
                            AND($C778&lt;=$X$2,$D778&gt;=$X$2),$W$2,
                              IF(RIGHT($F778,LEN("or any greater amount"))="or any greater amount",$W$3,"")),"")</f>
        <v/>
      </c>
      <c r="C778" s="323" t="str">
        <f t="shared" si="225"/>
        <v/>
      </c>
      <c r="D778" s="323" t="str">
        <f t="shared" si="231"/>
        <v/>
      </c>
      <c r="E778" s="323"/>
      <c r="F778" s="312" t="str">
        <f t="shared" ref="F778:F841" si="238">IFERROR(IF(AND(C778="",D778=""),"",IF(C778="--",TEXT(D778,IF(D778=ROUND(D778,0),"€###.00","€##.00"))&amp;" or any lesser amount",IF(D778="--",TEXT(C778,IF(C778=ROUND(C778,0),"€###.00","€##.00"))&amp;" or any greater amount",TEXT(C778,IF(C778=ROUND(C778,0),"€###.00","€##.00"))&amp;" to "&amp;TEXT(D778,IF(D778=ROUND(D778,0),"€###.00","€##.00"))))),"")</f>
        <v/>
      </c>
      <c r="G778" s="313" t="str">
        <f t="shared" si="232"/>
        <v/>
      </c>
      <c r="H778" s="314" t="str">
        <f t="shared" si="233"/>
        <v/>
      </c>
      <c r="I778" s="315" t="str">
        <f t="shared" si="227"/>
        <v/>
      </c>
      <c r="J778" s="316" t="str">
        <f t="shared" si="227"/>
        <v/>
      </c>
      <c r="K778" s="316" t="str">
        <f t="shared" si="227"/>
        <v/>
      </c>
      <c r="L778" s="317" t="str">
        <f t="shared" si="227"/>
        <v/>
      </c>
      <c r="M778" s="351"/>
      <c r="N778" s="318" t="str">
        <f t="shared" si="234"/>
        <v/>
      </c>
      <c r="O778" s="318" t="str">
        <f t="shared" si="235"/>
        <v/>
      </c>
      <c r="S778" s="314" t="str">
        <f t="shared" ref="S778:S841" si="239">IFERROR(IF(S777&lt;=$R$3,"Nil",S777-$R$3),"")</f>
        <v/>
      </c>
      <c r="T778" s="315" t="str">
        <f t="shared" si="228"/>
        <v/>
      </c>
      <c r="U778" s="316" t="str">
        <f t="shared" si="229"/>
        <v/>
      </c>
      <c r="V778" s="316" t="str">
        <f t="shared" si="230"/>
        <v/>
      </c>
      <c r="W778" s="317" t="str">
        <f t="shared" si="226"/>
        <v/>
      </c>
      <c r="Z778" s="320"/>
      <c r="AA778" s="321"/>
      <c r="AC778" s="322" t="str">
        <f t="shared" ref="AC778:AC841" si="240">IFERROR(ROUNDUP(ROUND(S778/7, 3),2),"")</f>
        <v/>
      </c>
      <c r="AD778" s="322" t="str">
        <f t="shared" ref="AD778:AD841" si="241">IFERROR(ROUND(AC778-G778,2),"")</f>
        <v/>
      </c>
      <c r="AM778" s="321"/>
    </row>
    <row r="779" spans="1:39" x14ac:dyDescent="0.25">
      <c r="A779" t="str">
        <f t="shared" si="236"/>
        <v/>
      </c>
      <c r="B779" t="str">
        <f t="shared" si="237"/>
        <v/>
      </c>
      <c r="C779" s="323" t="str">
        <f t="shared" si="225"/>
        <v/>
      </c>
      <c r="D779" s="323" t="str">
        <f t="shared" si="231"/>
        <v/>
      </c>
      <c r="E779" s="323"/>
      <c r="F779" s="312" t="str">
        <f t="shared" si="238"/>
        <v/>
      </c>
      <c r="G779" s="313" t="str">
        <f t="shared" si="232"/>
        <v/>
      </c>
      <c r="H779" s="314" t="str">
        <f t="shared" si="233"/>
        <v/>
      </c>
      <c r="I779" s="315" t="str">
        <f t="shared" si="227"/>
        <v/>
      </c>
      <c r="J779" s="316" t="str">
        <f t="shared" si="227"/>
        <v/>
      </c>
      <c r="K779" s="316" t="str">
        <f t="shared" si="227"/>
        <v/>
      </c>
      <c r="L779" s="317" t="str">
        <f t="shared" si="227"/>
        <v/>
      </c>
      <c r="M779" s="351"/>
      <c r="N779" s="318" t="str">
        <f t="shared" si="234"/>
        <v/>
      </c>
      <c r="O779" s="318" t="str">
        <f t="shared" si="235"/>
        <v/>
      </c>
      <c r="S779" s="314" t="str">
        <f t="shared" si="239"/>
        <v/>
      </c>
      <c r="T779" s="315" t="str">
        <f t="shared" si="228"/>
        <v/>
      </c>
      <c r="U779" s="316" t="str">
        <f t="shared" si="229"/>
        <v/>
      </c>
      <c r="V779" s="316" t="str">
        <f t="shared" si="230"/>
        <v/>
      </c>
      <c r="W779" s="317" t="str">
        <f t="shared" si="226"/>
        <v/>
      </c>
      <c r="Z779" s="320"/>
      <c r="AA779" s="321"/>
      <c r="AC779" s="322" t="str">
        <f t="shared" si="240"/>
        <v/>
      </c>
      <c r="AD779" s="322" t="str">
        <f t="shared" si="241"/>
        <v/>
      </c>
      <c r="AM779" s="321"/>
    </row>
    <row r="780" spans="1:39" x14ac:dyDescent="0.25">
      <c r="A780" t="str">
        <f t="shared" si="236"/>
        <v/>
      </c>
      <c r="B780" t="str">
        <f t="shared" si="237"/>
        <v/>
      </c>
      <c r="C780" s="323" t="str">
        <f t="shared" si="225"/>
        <v/>
      </c>
      <c r="D780" s="323" t="str">
        <f t="shared" si="231"/>
        <v/>
      </c>
      <c r="E780" s="323"/>
      <c r="F780" s="312" t="str">
        <f t="shared" si="238"/>
        <v/>
      </c>
      <c r="G780" s="313" t="str">
        <f t="shared" si="232"/>
        <v/>
      </c>
      <c r="H780" s="314" t="str">
        <f t="shared" si="233"/>
        <v/>
      </c>
      <c r="I780" s="315" t="str">
        <f t="shared" si="227"/>
        <v/>
      </c>
      <c r="J780" s="316" t="str">
        <f t="shared" si="227"/>
        <v/>
      </c>
      <c r="K780" s="316" t="str">
        <f t="shared" si="227"/>
        <v/>
      </c>
      <c r="L780" s="317" t="str">
        <f t="shared" si="227"/>
        <v/>
      </c>
      <c r="M780" s="351"/>
      <c r="N780" s="318" t="str">
        <f t="shared" si="234"/>
        <v/>
      </c>
      <c r="O780" s="318" t="str">
        <f t="shared" si="235"/>
        <v/>
      </c>
      <c r="S780" s="314" t="str">
        <f t="shared" si="239"/>
        <v/>
      </c>
      <c r="T780" s="315" t="str">
        <f t="shared" si="228"/>
        <v/>
      </c>
      <c r="U780" s="316" t="str">
        <f t="shared" si="229"/>
        <v/>
      </c>
      <c r="V780" s="316" t="str">
        <f t="shared" si="230"/>
        <v/>
      </c>
      <c r="W780" s="317" t="str">
        <f t="shared" si="226"/>
        <v/>
      </c>
      <c r="Z780" s="320"/>
      <c r="AA780" s="321"/>
      <c r="AC780" s="322" t="str">
        <f t="shared" si="240"/>
        <v/>
      </c>
      <c r="AD780" s="322" t="str">
        <f t="shared" si="241"/>
        <v/>
      </c>
      <c r="AM780" s="321"/>
    </row>
    <row r="781" spans="1:39" x14ac:dyDescent="0.25">
      <c r="A781" t="str">
        <f t="shared" si="236"/>
        <v/>
      </c>
      <c r="B781" t="str">
        <f t="shared" si="237"/>
        <v/>
      </c>
      <c r="C781" s="323" t="str">
        <f t="shared" si="225"/>
        <v/>
      </c>
      <c r="D781" s="323" t="str">
        <f t="shared" si="231"/>
        <v/>
      </c>
      <c r="E781" s="323"/>
      <c r="F781" s="312" t="str">
        <f t="shared" si="238"/>
        <v/>
      </c>
      <c r="G781" s="313" t="str">
        <f t="shared" si="232"/>
        <v/>
      </c>
      <c r="H781" s="314" t="str">
        <f t="shared" si="233"/>
        <v/>
      </c>
      <c r="I781" s="315" t="str">
        <f t="shared" si="227"/>
        <v/>
      </c>
      <c r="J781" s="316" t="str">
        <f t="shared" si="227"/>
        <v/>
      </c>
      <c r="K781" s="316" t="str">
        <f t="shared" si="227"/>
        <v/>
      </c>
      <c r="L781" s="317" t="str">
        <f t="shared" si="227"/>
        <v/>
      </c>
      <c r="M781" s="351"/>
      <c r="N781" s="318" t="str">
        <f t="shared" si="234"/>
        <v/>
      </c>
      <c r="O781" s="318" t="str">
        <f t="shared" si="235"/>
        <v/>
      </c>
      <c r="S781" s="314" t="str">
        <f t="shared" si="239"/>
        <v/>
      </c>
      <c r="T781" s="315" t="str">
        <f t="shared" si="228"/>
        <v/>
      </c>
      <c r="U781" s="316" t="str">
        <f t="shared" si="229"/>
        <v/>
      </c>
      <c r="V781" s="316" t="str">
        <f t="shared" si="230"/>
        <v/>
      </c>
      <c r="W781" s="317" t="str">
        <f t="shared" si="226"/>
        <v/>
      </c>
      <c r="Z781" s="320"/>
      <c r="AA781" s="321"/>
      <c r="AC781" s="322" t="str">
        <f t="shared" si="240"/>
        <v/>
      </c>
      <c r="AD781" s="322" t="str">
        <f t="shared" si="241"/>
        <v/>
      </c>
      <c r="AM781" s="321"/>
    </row>
    <row r="782" spans="1:39" x14ac:dyDescent="0.25">
      <c r="A782" t="str">
        <f t="shared" si="236"/>
        <v/>
      </c>
      <c r="B782" t="str">
        <f t="shared" si="237"/>
        <v/>
      </c>
      <c r="C782" s="323" t="str">
        <f t="shared" si="225"/>
        <v/>
      </c>
      <c r="D782" s="323" t="str">
        <f t="shared" si="231"/>
        <v/>
      </c>
      <c r="E782" s="323"/>
      <c r="F782" s="312" t="str">
        <f t="shared" si="238"/>
        <v/>
      </c>
      <c r="G782" s="313" t="str">
        <f t="shared" si="232"/>
        <v/>
      </c>
      <c r="H782" s="314" t="str">
        <f t="shared" si="233"/>
        <v/>
      </c>
      <c r="I782" s="315" t="str">
        <f t="shared" si="227"/>
        <v/>
      </c>
      <c r="J782" s="316" t="str">
        <f t="shared" si="227"/>
        <v/>
      </c>
      <c r="K782" s="316" t="str">
        <f t="shared" si="227"/>
        <v/>
      </c>
      <c r="L782" s="317" t="str">
        <f t="shared" si="227"/>
        <v/>
      </c>
      <c r="M782" s="351"/>
      <c r="N782" s="318" t="str">
        <f t="shared" si="234"/>
        <v/>
      </c>
      <c r="O782" s="318" t="str">
        <f t="shared" si="235"/>
        <v/>
      </c>
      <c r="S782" s="314" t="str">
        <f t="shared" si="239"/>
        <v/>
      </c>
      <c r="T782" s="315" t="str">
        <f t="shared" si="228"/>
        <v/>
      </c>
      <c r="U782" s="316" t="str">
        <f t="shared" si="229"/>
        <v/>
      </c>
      <c r="V782" s="316" t="str">
        <f t="shared" si="230"/>
        <v/>
      </c>
      <c r="W782" s="317" t="str">
        <f t="shared" si="226"/>
        <v/>
      </c>
      <c r="Z782" s="320"/>
      <c r="AA782" s="321"/>
      <c r="AC782" s="322" t="str">
        <f t="shared" si="240"/>
        <v/>
      </c>
      <c r="AD782" s="322" t="str">
        <f t="shared" si="241"/>
        <v/>
      </c>
      <c r="AM782" s="321"/>
    </row>
    <row r="783" spans="1:39" x14ac:dyDescent="0.25">
      <c r="A783" t="str">
        <f t="shared" si="236"/>
        <v/>
      </c>
      <c r="B783" t="str">
        <f t="shared" si="237"/>
        <v/>
      </c>
      <c r="C783" s="323" t="str">
        <f t="shared" si="225"/>
        <v/>
      </c>
      <c r="D783" s="323" t="str">
        <f t="shared" si="231"/>
        <v/>
      </c>
      <c r="E783" s="323"/>
      <c r="F783" s="312" t="str">
        <f t="shared" si="238"/>
        <v/>
      </c>
      <c r="G783" s="313" t="str">
        <f t="shared" si="232"/>
        <v/>
      </c>
      <c r="H783" s="314" t="str">
        <f t="shared" si="233"/>
        <v/>
      </c>
      <c r="I783" s="315" t="str">
        <f t="shared" si="227"/>
        <v/>
      </c>
      <c r="J783" s="316" t="str">
        <f t="shared" si="227"/>
        <v/>
      </c>
      <c r="K783" s="316" t="str">
        <f t="shared" si="227"/>
        <v/>
      </c>
      <c r="L783" s="317" t="str">
        <f t="shared" si="227"/>
        <v/>
      </c>
      <c r="M783" s="351"/>
      <c r="N783" s="318" t="str">
        <f t="shared" si="234"/>
        <v/>
      </c>
      <c r="O783" s="318" t="str">
        <f t="shared" si="235"/>
        <v/>
      </c>
      <c r="S783" s="314" t="str">
        <f t="shared" si="239"/>
        <v/>
      </c>
      <c r="T783" s="315" t="str">
        <f t="shared" si="228"/>
        <v/>
      </c>
      <c r="U783" s="316" t="str">
        <f t="shared" si="229"/>
        <v/>
      </c>
      <c r="V783" s="316" t="str">
        <f t="shared" si="230"/>
        <v/>
      </c>
      <c r="W783" s="317" t="str">
        <f t="shared" si="226"/>
        <v/>
      </c>
      <c r="Z783" s="320"/>
      <c r="AA783" s="321"/>
      <c r="AC783" s="322" t="str">
        <f t="shared" si="240"/>
        <v/>
      </c>
      <c r="AD783" s="322" t="str">
        <f t="shared" si="241"/>
        <v/>
      </c>
      <c r="AM783" s="321"/>
    </row>
    <row r="784" spans="1:39" x14ac:dyDescent="0.25">
      <c r="A784" t="str">
        <f t="shared" si="236"/>
        <v/>
      </c>
      <c r="B784" t="str">
        <f t="shared" si="237"/>
        <v/>
      </c>
      <c r="C784" s="323" t="str">
        <f t="shared" si="225"/>
        <v/>
      </c>
      <c r="D784" s="323" t="str">
        <f t="shared" si="231"/>
        <v/>
      </c>
      <c r="E784" s="323"/>
      <c r="F784" s="312" t="str">
        <f t="shared" si="238"/>
        <v/>
      </c>
      <c r="G784" s="313" t="str">
        <f t="shared" si="232"/>
        <v/>
      </c>
      <c r="H784" s="314" t="str">
        <f t="shared" si="233"/>
        <v/>
      </c>
      <c r="I784" s="315" t="str">
        <f t="shared" si="227"/>
        <v/>
      </c>
      <c r="J784" s="316" t="str">
        <f t="shared" si="227"/>
        <v/>
      </c>
      <c r="K784" s="316" t="str">
        <f t="shared" si="227"/>
        <v/>
      </c>
      <c r="L784" s="317" t="str">
        <f t="shared" si="227"/>
        <v/>
      </c>
      <c r="M784" s="351"/>
      <c r="N784" s="318" t="str">
        <f t="shared" si="234"/>
        <v/>
      </c>
      <c r="O784" s="318" t="str">
        <f t="shared" si="235"/>
        <v/>
      </c>
      <c r="S784" s="314" t="str">
        <f t="shared" si="239"/>
        <v/>
      </c>
      <c r="T784" s="315" t="str">
        <f t="shared" si="228"/>
        <v/>
      </c>
      <c r="U784" s="316" t="str">
        <f t="shared" si="229"/>
        <v/>
      </c>
      <c r="V784" s="316" t="str">
        <f t="shared" si="230"/>
        <v/>
      </c>
      <c r="W784" s="317" t="str">
        <f t="shared" si="226"/>
        <v/>
      </c>
      <c r="Z784" s="320"/>
      <c r="AA784" s="321"/>
      <c r="AC784" s="322" t="str">
        <f t="shared" si="240"/>
        <v/>
      </c>
      <c r="AD784" s="322" t="str">
        <f t="shared" si="241"/>
        <v/>
      </c>
      <c r="AM784" s="321"/>
    </row>
    <row r="785" spans="1:39" x14ac:dyDescent="0.25">
      <c r="A785" t="str">
        <f t="shared" si="236"/>
        <v/>
      </c>
      <c r="B785" t="str">
        <f t="shared" si="237"/>
        <v/>
      </c>
      <c r="C785" s="323" t="str">
        <f t="shared" si="225"/>
        <v/>
      </c>
      <c r="D785" s="323" t="str">
        <f t="shared" si="231"/>
        <v/>
      </c>
      <c r="E785" s="323"/>
      <c r="F785" s="312" t="str">
        <f t="shared" si="238"/>
        <v/>
      </c>
      <c r="G785" s="313" t="str">
        <f t="shared" si="232"/>
        <v/>
      </c>
      <c r="H785" s="314" t="str">
        <f t="shared" si="233"/>
        <v/>
      </c>
      <c r="I785" s="315" t="str">
        <f t="shared" si="227"/>
        <v/>
      </c>
      <c r="J785" s="316" t="str">
        <f t="shared" si="227"/>
        <v/>
      </c>
      <c r="K785" s="316" t="str">
        <f t="shared" si="227"/>
        <v/>
      </c>
      <c r="L785" s="317" t="str">
        <f t="shared" si="227"/>
        <v/>
      </c>
      <c r="M785" s="351"/>
      <c r="N785" s="318" t="str">
        <f t="shared" si="234"/>
        <v/>
      </c>
      <c r="O785" s="318" t="str">
        <f t="shared" si="235"/>
        <v/>
      </c>
      <c r="S785" s="314" t="str">
        <f t="shared" si="239"/>
        <v/>
      </c>
      <c r="T785" s="315" t="str">
        <f t="shared" si="228"/>
        <v/>
      </c>
      <c r="U785" s="316" t="str">
        <f t="shared" si="229"/>
        <v/>
      </c>
      <c r="V785" s="316" t="str">
        <f t="shared" si="230"/>
        <v/>
      </c>
      <c r="W785" s="317" t="str">
        <f t="shared" si="226"/>
        <v/>
      </c>
      <c r="Z785" s="320"/>
      <c r="AA785" s="321"/>
      <c r="AC785" s="322" t="str">
        <f t="shared" si="240"/>
        <v/>
      </c>
      <c r="AD785" s="322" t="str">
        <f t="shared" si="241"/>
        <v/>
      </c>
      <c r="AM785" s="321"/>
    </row>
    <row r="786" spans="1:39" x14ac:dyDescent="0.25">
      <c r="A786" t="str">
        <f t="shared" si="236"/>
        <v/>
      </c>
      <c r="B786" t="str">
        <f t="shared" si="237"/>
        <v/>
      </c>
      <c r="C786" s="323" t="str">
        <f t="shared" ref="C786:C849" si="242">IFERROR(IF(C785-$R$3&gt;=0,C785-$R$3,""),"")</f>
        <v/>
      </c>
      <c r="D786" s="323" t="str">
        <f t="shared" si="231"/>
        <v/>
      </c>
      <c r="E786" s="323"/>
      <c r="F786" s="312" t="str">
        <f t="shared" si="238"/>
        <v/>
      </c>
      <c r="G786" s="313" t="str">
        <f t="shared" si="232"/>
        <v/>
      </c>
      <c r="H786" s="314" t="str">
        <f t="shared" si="233"/>
        <v/>
      </c>
      <c r="I786" s="315" t="str">
        <f t="shared" si="227"/>
        <v/>
      </c>
      <c r="J786" s="316" t="str">
        <f t="shared" si="227"/>
        <v/>
      </c>
      <c r="K786" s="316" t="str">
        <f t="shared" si="227"/>
        <v/>
      </c>
      <c r="L786" s="317" t="str">
        <f t="shared" si="227"/>
        <v/>
      </c>
      <c r="M786" s="351"/>
      <c r="N786" s="318" t="str">
        <f t="shared" si="234"/>
        <v/>
      </c>
      <c r="O786" s="318" t="str">
        <f t="shared" si="235"/>
        <v/>
      </c>
      <c r="S786" s="314" t="str">
        <f t="shared" si="239"/>
        <v/>
      </c>
      <c r="T786" s="315" t="str">
        <f t="shared" si="228"/>
        <v/>
      </c>
      <c r="U786" s="316" t="str">
        <f t="shared" si="229"/>
        <v/>
      </c>
      <c r="V786" s="316" t="str">
        <f t="shared" si="230"/>
        <v/>
      </c>
      <c r="W786" s="317" t="str">
        <f t="shared" si="226"/>
        <v/>
      </c>
      <c r="Z786" s="320"/>
      <c r="AA786" s="321"/>
      <c r="AC786" s="322" t="str">
        <f t="shared" si="240"/>
        <v/>
      </c>
      <c r="AD786" s="322" t="str">
        <f t="shared" si="241"/>
        <v/>
      </c>
      <c r="AM786" s="321"/>
    </row>
    <row r="787" spans="1:39" x14ac:dyDescent="0.25">
      <c r="A787" t="str">
        <f t="shared" si="236"/>
        <v/>
      </c>
      <c r="B787" t="str">
        <f t="shared" si="237"/>
        <v/>
      </c>
      <c r="C787" s="323" t="str">
        <f t="shared" si="242"/>
        <v/>
      </c>
      <c r="D787" s="323" t="str">
        <f t="shared" si="231"/>
        <v/>
      </c>
      <c r="E787" s="323"/>
      <c r="F787" s="312" t="str">
        <f t="shared" si="238"/>
        <v/>
      </c>
      <c r="G787" s="313" t="str">
        <f t="shared" si="232"/>
        <v/>
      </c>
      <c r="H787" s="314" t="str">
        <f t="shared" si="233"/>
        <v/>
      </c>
      <c r="I787" s="315" t="str">
        <f t="shared" si="227"/>
        <v/>
      </c>
      <c r="J787" s="316" t="str">
        <f t="shared" si="227"/>
        <v/>
      </c>
      <c r="K787" s="316" t="str">
        <f t="shared" si="227"/>
        <v/>
      </c>
      <c r="L787" s="317" t="str">
        <f t="shared" si="227"/>
        <v/>
      </c>
      <c r="M787" s="351"/>
      <c r="N787" s="318" t="str">
        <f t="shared" si="234"/>
        <v/>
      </c>
      <c r="O787" s="318" t="str">
        <f t="shared" si="235"/>
        <v/>
      </c>
      <c r="S787" s="314" t="str">
        <f t="shared" si="239"/>
        <v/>
      </c>
      <c r="T787" s="315" t="str">
        <f t="shared" si="228"/>
        <v/>
      </c>
      <c r="U787" s="316" t="str">
        <f t="shared" si="229"/>
        <v/>
      </c>
      <c r="V787" s="316" t="str">
        <f t="shared" si="230"/>
        <v/>
      </c>
      <c r="W787" s="317" t="str">
        <f t="shared" si="226"/>
        <v/>
      </c>
      <c r="Z787" s="320"/>
      <c r="AA787" s="321"/>
      <c r="AC787" s="322" t="str">
        <f t="shared" si="240"/>
        <v/>
      </c>
      <c r="AD787" s="322" t="str">
        <f t="shared" si="241"/>
        <v/>
      </c>
      <c r="AM787" s="321"/>
    </row>
    <row r="788" spans="1:39" x14ac:dyDescent="0.25">
      <c r="A788" t="str">
        <f t="shared" si="236"/>
        <v/>
      </c>
      <c r="B788" t="str">
        <f t="shared" si="237"/>
        <v/>
      </c>
      <c r="C788" s="323" t="str">
        <f t="shared" si="242"/>
        <v/>
      </c>
      <c r="D788" s="323" t="str">
        <f t="shared" si="231"/>
        <v/>
      </c>
      <c r="E788" s="323"/>
      <c r="F788" s="312" t="str">
        <f t="shared" si="238"/>
        <v/>
      </c>
      <c r="G788" s="313" t="str">
        <f t="shared" si="232"/>
        <v/>
      </c>
      <c r="H788" s="314" t="str">
        <f t="shared" si="233"/>
        <v/>
      </c>
      <c r="I788" s="315" t="str">
        <f t="shared" si="227"/>
        <v/>
      </c>
      <c r="J788" s="316" t="str">
        <f t="shared" si="227"/>
        <v/>
      </c>
      <c r="K788" s="316" t="str">
        <f t="shared" si="227"/>
        <v/>
      </c>
      <c r="L788" s="317" t="str">
        <f t="shared" si="227"/>
        <v/>
      </c>
      <c r="M788" s="351"/>
      <c r="N788" s="318" t="str">
        <f t="shared" si="234"/>
        <v/>
      </c>
      <c r="O788" s="318" t="str">
        <f t="shared" si="235"/>
        <v/>
      </c>
      <c r="S788" s="314" t="str">
        <f t="shared" si="239"/>
        <v/>
      </c>
      <c r="T788" s="315" t="str">
        <f t="shared" si="228"/>
        <v/>
      </c>
      <c r="U788" s="316" t="str">
        <f t="shared" si="229"/>
        <v/>
      </c>
      <c r="V788" s="316" t="str">
        <f t="shared" si="230"/>
        <v/>
      </c>
      <c r="W788" s="317" t="str">
        <f t="shared" si="226"/>
        <v/>
      </c>
      <c r="Z788" s="320"/>
      <c r="AA788" s="321"/>
      <c r="AC788" s="322" t="str">
        <f t="shared" si="240"/>
        <v/>
      </c>
      <c r="AD788" s="322" t="str">
        <f t="shared" si="241"/>
        <v/>
      </c>
      <c r="AM788" s="321"/>
    </row>
    <row r="789" spans="1:39" x14ac:dyDescent="0.25">
      <c r="A789" t="str">
        <f t="shared" si="236"/>
        <v/>
      </c>
      <c r="B789" t="str">
        <f t="shared" si="237"/>
        <v/>
      </c>
      <c r="C789" s="323" t="str">
        <f t="shared" si="242"/>
        <v/>
      </c>
      <c r="D789" s="323" t="str">
        <f t="shared" si="231"/>
        <v/>
      </c>
      <c r="E789" s="323"/>
      <c r="F789" s="312" t="str">
        <f t="shared" si="238"/>
        <v/>
      </c>
      <c r="G789" s="313" t="str">
        <f t="shared" si="232"/>
        <v/>
      </c>
      <c r="H789" s="314" t="str">
        <f t="shared" si="233"/>
        <v/>
      </c>
      <c r="I789" s="315" t="str">
        <f t="shared" si="227"/>
        <v/>
      </c>
      <c r="J789" s="316" t="str">
        <f t="shared" si="227"/>
        <v/>
      </c>
      <c r="K789" s="316" t="str">
        <f t="shared" si="227"/>
        <v/>
      </c>
      <c r="L789" s="317" t="str">
        <f t="shared" si="227"/>
        <v/>
      </c>
      <c r="M789" s="351"/>
      <c r="N789" s="318" t="str">
        <f t="shared" si="234"/>
        <v/>
      </c>
      <c r="O789" s="318" t="str">
        <f t="shared" si="235"/>
        <v/>
      </c>
      <c r="S789" s="314" t="str">
        <f t="shared" si="239"/>
        <v/>
      </c>
      <c r="T789" s="315" t="str">
        <f t="shared" si="228"/>
        <v/>
      </c>
      <c r="U789" s="316" t="str">
        <f t="shared" si="229"/>
        <v/>
      </c>
      <c r="V789" s="316" t="str">
        <f t="shared" si="230"/>
        <v/>
      </c>
      <c r="W789" s="317" t="str">
        <f t="shared" ref="W789:W820" si="243">IFERROR(IF($G789="Nil","Nil",IF(MROUND($G789*L$5,0.5)&lt;=$G789*L$5,MROUND($G789*L$5,0.5),MROUND($G789*L$5,0.5)-0.5)),"")</f>
        <v/>
      </c>
      <c r="Z789" s="320"/>
      <c r="AA789" s="321"/>
      <c r="AC789" s="322" t="str">
        <f t="shared" si="240"/>
        <v/>
      </c>
      <c r="AD789" s="322" t="str">
        <f t="shared" si="241"/>
        <v/>
      </c>
      <c r="AM789" s="321"/>
    </row>
    <row r="790" spans="1:39" x14ac:dyDescent="0.25">
      <c r="A790" t="str">
        <f t="shared" si="236"/>
        <v/>
      </c>
      <c r="B790" t="str">
        <f t="shared" si="237"/>
        <v/>
      </c>
      <c r="C790" s="323" t="str">
        <f t="shared" si="242"/>
        <v/>
      </c>
      <c r="D790" s="323" t="str">
        <f t="shared" si="231"/>
        <v/>
      </c>
      <c r="E790" s="323"/>
      <c r="F790" s="312" t="str">
        <f t="shared" si="238"/>
        <v/>
      </c>
      <c r="G790" s="313" t="str">
        <f t="shared" si="232"/>
        <v/>
      </c>
      <c r="H790" s="314" t="str">
        <f t="shared" si="233"/>
        <v/>
      </c>
      <c r="I790" s="315" t="str">
        <f t="shared" si="227"/>
        <v/>
      </c>
      <c r="J790" s="316" t="str">
        <f t="shared" si="227"/>
        <v/>
      </c>
      <c r="K790" s="316" t="str">
        <f t="shared" si="227"/>
        <v/>
      </c>
      <c r="L790" s="317" t="str">
        <f t="shared" ref="L790:L853" si="244">IFERROR(IF(W790="Nil","Nil",TEXT(W790,IF(W790=ROUND(W790,0),"€###","€###.00"))),"")</f>
        <v/>
      </c>
      <c r="M790" s="351"/>
      <c r="N790" s="318" t="str">
        <f t="shared" si="234"/>
        <v/>
      </c>
      <c r="O790" s="318" t="str">
        <f t="shared" si="235"/>
        <v/>
      </c>
      <c r="S790" s="314" t="str">
        <f t="shared" si="239"/>
        <v/>
      </c>
      <c r="T790" s="315" t="str">
        <f t="shared" si="228"/>
        <v/>
      </c>
      <c r="U790" s="316" t="str">
        <f t="shared" si="229"/>
        <v/>
      </c>
      <c r="V790" s="316" t="str">
        <f t="shared" si="230"/>
        <v/>
      </c>
      <c r="W790" s="317" t="str">
        <f t="shared" si="243"/>
        <v/>
      </c>
      <c r="Z790" s="320"/>
      <c r="AA790" s="321"/>
      <c r="AC790" s="322" t="str">
        <f t="shared" si="240"/>
        <v/>
      </c>
      <c r="AD790" s="322" t="str">
        <f t="shared" si="241"/>
        <v/>
      </c>
      <c r="AM790" s="321"/>
    </row>
    <row r="791" spans="1:39" x14ac:dyDescent="0.25">
      <c r="A791" t="str">
        <f t="shared" si="236"/>
        <v/>
      </c>
      <c r="B791" t="str">
        <f t="shared" si="237"/>
        <v/>
      </c>
      <c r="C791" s="323" t="str">
        <f t="shared" si="242"/>
        <v/>
      </c>
      <c r="D791" s="323" t="str">
        <f t="shared" si="231"/>
        <v/>
      </c>
      <c r="E791" s="323"/>
      <c r="F791" s="312" t="str">
        <f t="shared" si="238"/>
        <v/>
      </c>
      <c r="G791" s="313" t="str">
        <f t="shared" si="232"/>
        <v/>
      </c>
      <c r="H791" s="314" t="str">
        <f t="shared" si="233"/>
        <v/>
      </c>
      <c r="I791" s="315" t="str">
        <f t="shared" ref="I791:L854" si="245">IFERROR(IF(T791="Nil","Nil",TEXT(T791,IF(T791=ROUND(T791,0),"€###","€###.00"))),"")</f>
        <v/>
      </c>
      <c r="J791" s="316" t="str">
        <f t="shared" si="245"/>
        <v/>
      </c>
      <c r="K791" s="316" t="str">
        <f t="shared" si="245"/>
        <v/>
      </c>
      <c r="L791" s="317" t="str">
        <f t="shared" si="244"/>
        <v/>
      </c>
      <c r="M791" s="351"/>
      <c r="N791" s="318" t="str">
        <f t="shared" si="234"/>
        <v/>
      </c>
      <c r="O791" s="318" t="str">
        <f t="shared" si="235"/>
        <v/>
      </c>
      <c r="S791" s="314" t="str">
        <f t="shared" si="239"/>
        <v/>
      </c>
      <c r="T791" s="315" t="str">
        <f t="shared" ref="T791:T854" si="246">IFERROR(IF($G791="Nil","Nil",IF(MROUND($G791*I$5,0.5)&lt;=$G791*I$5,MROUND($G791*I$5,0.5),MROUND($G791*I$5,0.5)-0.5)),"")</f>
        <v/>
      </c>
      <c r="U791" s="316" t="str">
        <f t="shared" ref="U791:U854" si="247">IFERROR(IF($G791="Nil","Nil",IF(MROUND($G791*J$5,0.5)&lt;=$G791*J$5,MROUND($G791*J$5,0.5),MROUND($G791*J$5,0.5)-0.5)),"")</f>
        <v/>
      </c>
      <c r="V791" s="316" t="str">
        <f t="shared" ref="V791:V854" si="248">IFERROR(IF($G791="Nil","Nil",IF(MROUND($G791*K$5,0.5)&lt;=$G791*K$5,MROUND($G791*K$5,0.5),MROUND($G791*K$5,0.5)-0.5)),"")</f>
        <v/>
      </c>
      <c r="W791" s="317" t="str">
        <f t="shared" si="243"/>
        <v/>
      </c>
      <c r="Z791" s="320"/>
      <c r="AA791" s="321"/>
      <c r="AC791" s="322" t="str">
        <f t="shared" si="240"/>
        <v/>
      </c>
      <c r="AD791" s="322" t="str">
        <f t="shared" si="241"/>
        <v/>
      </c>
      <c r="AM791" s="321"/>
    </row>
    <row r="792" spans="1:39" x14ac:dyDescent="0.25">
      <c r="A792" t="str">
        <f t="shared" si="236"/>
        <v/>
      </c>
      <c r="B792" t="str">
        <f t="shared" si="237"/>
        <v/>
      </c>
      <c r="C792" s="323" t="str">
        <f t="shared" si="242"/>
        <v/>
      </c>
      <c r="D792" s="323" t="str">
        <f t="shared" si="231"/>
        <v/>
      </c>
      <c r="E792" s="323"/>
      <c r="F792" s="312" t="str">
        <f t="shared" si="238"/>
        <v/>
      </c>
      <c r="G792" s="313" t="str">
        <f t="shared" si="232"/>
        <v/>
      </c>
      <c r="H792" s="314" t="str">
        <f t="shared" si="233"/>
        <v/>
      </c>
      <c r="I792" s="315" t="str">
        <f t="shared" si="245"/>
        <v/>
      </c>
      <c r="J792" s="316" t="str">
        <f t="shared" si="245"/>
        <v/>
      </c>
      <c r="K792" s="316" t="str">
        <f t="shared" si="245"/>
        <v/>
      </c>
      <c r="L792" s="317" t="str">
        <f t="shared" si="244"/>
        <v/>
      </c>
      <c r="M792" s="351"/>
      <c r="N792" s="318" t="str">
        <f t="shared" si="234"/>
        <v/>
      </c>
      <c r="O792" s="318" t="str">
        <f t="shared" si="235"/>
        <v/>
      </c>
      <c r="S792" s="314" t="str">
        <f t="shared" si="239"/>
        <v/>
      </c>
      <c r="T792" s="315" t="str">
        <f t="shared" si="246"/>
        <v/>
      </c>
      <c r="U792" s="316" t="str">
        <f t="shared" si="247"/>
        <v/>
      </c>
      <c r="V792" s="316" t="str">
        <f t="shared" si="248"/>
        <v/>
      </c>
      <c r="W792" s="317" t="str">
        <f t="shared" si="243"/>
        <v/>
      </c>
      <c r="Z792" s="320"/>
      <c r="AA792" s="321"/>
      <c r="AC792" s="322" t="str">
        <f t="shared" si="240"/>
        <v/>
      </c>
      <c r="AD792" s="322" t="str">
        <f t="shared" si="241"/>
        <v/>
      </c>
      <c r="AM792" s="321"/>
    </row>
    <row r="793" spans="1:39" x14ac:dyDescent="0.25">
      <c r="A793" t="str">
        <f t="shared" si="236"/>
        <v/>
      </c>
      <c r="B793" t="str">
        <f t="shared" si="237"/>
        <v/>
      </c>
      <c r="C793" s="323" t="str">
        <f t="shared" si="242"/>
        <v/>
      </c>
      <c r="D793" s="323" t="str">
        <f t="shared" si="231"/>
        <v/>
      </c>
      <c r="E793" s="323"/>
      <c r="F793" s="312" t="str">
        <f t="shared" si="238"/>
        <v/>
      </c>
      <c r="G793" s="313" t="str">
        <f t="shared" si="232"/>
        <v/>
      </c>
      <c r="H793" s="314" t="str">
        <f t="shared" si="233"/>
        <v/>
      </c>
      <c r="I793" s="315" t="str">
        <f t="shared" si="245"/>
        <v/>
      </c>
      <c r="J793" s="316" t="str">
        <f t="shared" si="245"/>
        <v/>
      </c>
      <c r="K793" s="316" t="str">
        <f t="shared" si="245"/>
        <v/>
      </c>
      <c r="L793" s="317" t="str">
        <f t="shared" si="244"/>
        <v/>
      </c>
      <c r="M793" s="351"/>
      <c r="N793" s="318" t="str">
        <f t="shared" si="234"/>
        <v/>
      </c>
      <c r="O793" s="318" t="str">
        <f t="shared" si="235"/>
        <v/>
      </c>
      <c r="S793" s="314" t="str">
        <f t="shared" si="239"/>
        <v/>
      </c>
      <c r="T793" s="315" t="str">
        <f t="shared" si="246"/>
        <v/>
      </c>
      <c r="U793" s="316" t="str">
        <f t="shared" si="247"/>
        <v/>
      </c>
      <c r="V793" s="316" t="str">
        <f t="shared" si="248"/>
        <v/>
      </c>
      <c r="W793" s="317" t="str">
        <f t="shared" si="243"/>
        <v/>
      </c>
      <c r="Z793" s="320"/>
      <c r="AA793" s="321"/>
      <c r="AC793" s="322" t="str">
        <f t="shared" si="240"/>
        <v/>
      </c>
      <c r="AD793" s="322" t="str">
        <f t="shared" si="241"/>
        <v/>
      </c>
      <c r="AM793" s="321"/>
    </row>
    <row r="794" spans="1:39" x14ac:dyDescent="0.25">
      <c r="A794" t="str">
        <f t="shared" si="236"/>
        <v/>
      </c>
      <c r="B794" t="str">
        <f t="shared" si="237"/>
        <v/>
      </c>
      <c r="C794" s="323" t="str">
        <f t="shared" si="242"/>
        <v/>
      </c>
      <c r="D794" s="323" t="str">
        <f t="shared" si="231"/>
        <v/>
      </c>
      <c r="E794" s="323"/>
      <c r="F794" s="312" t="str">
        <f t="shared" si="238"/>
        <v/>
      </c>
      <c r="G794" s="313" t="str">
        <f t="shared" si="232"/>
        <v/>
      </c>
      <c r="H794" s="314" t="str">
        <f t="shared" si="233"/>
        <v/>
      </c>
      <c r="I794" s="315" t="str">
        <f t="shared" si="245"/>
        <v/>
      </c>
      <c r="J794" s="316" t="str">
        <f t="shared" si="245"/>
        <v/>
      </c>
      <c r="K794" s="316" t="str">
        <f t="shared" si="245"/>
        <v/>
      </c>
      <c r="L794" s="317" t="str">
        <f t="shared" si="244"/>
        <v/>
      </c>
      <c r="M794" s="351"/>
      <c r="N794" s="318" t="str">
        <f t="shared" si="234"/>
        <v/>
      </c>
      <c r="O794" s="318" t="str">
        <f t="shared" si="235"/>
        <v/>
      </c>
      <c r="S794" s="314" t="str">
        <f t="shared" si="239"/>
        <v/>
      </c>
      <c r="T794" s="315" t="str">
        <f t="shared" si="246"/>
        <v/>
      </c>
      <c r="U794" s="316" t="str">
        <f t="shared" si="247"/>
        <v/>
      </c>
      <c r="V794" s="316" t="str">
        <f t="shared" si="248"/>
        <v/>
      </c>
      <c r="W794" s="317" t="str">
        <f t="shared" si="243"/>
        <v/>
      </c>
      <c r="Z794" s="320"/>
      <c r="AA794" s="321"/>
      <c r="AC794" s="322" t="str">
        <f t="shared" si="240"/>
        <v/>
      </c>
      <c r="AD794" s="322" t="str">
        <f t="shared" si="241"/>
        <v/>
      </c>
      <c r="AM794" s="321"/>
    </row>
    <row r="795" spans="1:39" x14ac:dyDescent="0.25">
      <c r="A795" t="str">
        <f t="shared" si="236"/>
        <v/>
      </c>
      <c r="B795" t="str">
        <f t="shared" si="237"/>
        <v/>
      </c>
      <c r="C795" s="323" t="str">
        <f t="shared" si="242"/>
        <v/>
      </c>
      <c r="D795" s="323" t="str">
        <f t="shared" si="231"/>
        <v/>
      </c>
      <c r="E795" s="323"/>
      <c r="F795" s="312" t="str">
        <f t="shared" si="238"/>
        <v/>
      </c>
      <c r="G795" s="313" t="str">
        <f t="shared" si="232"/>
        <v/>
      </c>
      <c r="H795" s="314" t="str">
        <f t="shared" si="233"/>
        <v/>
      </c>
      <c r="I795" s="315" t="str">
        <f t="shared" si="245"/>
        <v/>
      </c>
      <c r="J795" s="316" t="str">
        <f t="shared" si="245"/>
        <v/>
      </c>
      <c r="K795" s="316" t="str">
        <f t="shared" si="245"/>
        <v/>
      </c>
      <c r="L795" s="317" t="str">
        <f t="shared" si="244"/>
        <v/>
      </c>
      <c r="M795" s="351"/>
      <c r="N795" s="318" t="str">
        <f t="shared" si="234"/>
        <v/>
      </c>
      <c r="O795" s="318" t="str">
        <f t="shared" si="235"/>
        <v/>
      </c>
      <c r="S795" s="314" t="str">
        <f t="shared" si="239"/>
        <v/>
      </c>
      <c r="T795" s="315" t="str">
        <f t="shared" si="246"/>
        <v/>
      </c>
      <c r="U795" s="316" t="str">
        <f t="shared" si="247"/>
        <v/>
      </c>
      <c r="V795" s="316" t="str">
        <f t="shared" si="248"/>
        <v/>
      </c>
      <c r="W795" s="317" t="str">
        <f t="shared" si="243"/>
        <v/>
      </c>
      <c r="Z795" s="320"/>
      <c r="AA795" s="321"/>
      <c r="AC795" s="322" t="str">
        <f t="shared" si="240"/>
        <v/>
      </c>
      <c r="AD795" s="322" t="str">
        <f t="shared" si="241"/>
        <v/>
      </c>
      <c r="AM795" s="321"/>
    </row>
    <row r="796" spans="1:39" x14ac:dyDescent="0.25">
      <c r="A796" t="str">
        <f t="shared" si="236"/>
        <v/>
      </c>
      <c r="B796" t="str">
        <f t="shared" si="237"/>
        <v/>
      </c>
      <c r="C796" s="323" t="str">
        <f t="shared" si="242"/>
        <v/>
      </c>
      <c r="D796" s="323" t="str">
        <f t="shared" si="231"/>
        <v/>
      </c>
      <c r="E796" s="323"/>
      <c r="F796" s="312" t="str">
        <f t="shared" si="238"/>
        <v/>
      </c>
      <c r="G796" s="313" t="str">
        <f t="shared" si="232"/>
        <v/>
      </c>
      <c r="H796" s="314" t="str">
        <f t="shared" si="233"/>
        <v/>
      </c>
      <c r="I796" s="315" t="str">
        <f t="shared" si="245"/>
        <v/>
      </c>
      <c r="J796" s="316" t="str">
        <f t="shared" si="245"/>
        <v/>
      </c>
      <c r="K796" s="316" t="str">
        <f t="shared" si="245"/>
        <v/>
      </c>
      <c r="L796" s="317" t="str">
        <f t="shared" si="244"/>
        <v/>
      </c>
      <c r="M796" s="351"/>
      <c r="N796" s="318" t="str">
        <f t="shared" si="234"/>
        <v/>
      </c>
      <c r="O796" s="318" t="str">
        <f t="shared" si="235"/>
        <v/>
      </c>
      <c r="S796" s="314" t="str">
        <f t="shared" si="239"/>
        <v/>
      </c>
      <c r="T796" s="315" t="str">
        <f t="shared" si="246"/>
        <v/>
      </c>
      <c r="U796" s="316" t="str">
        <f t="shared" si="247"/>
        <v/>
      </c>
      <c r="V796" s="316" t="str">
        <f t="shared" si="248"/>
        <v/>
      </c>
      <c r="W796" s="317" t="str">
        <f t="shared" si="243"/>
        <v/>
      </c>
      <c r="Z796" s="320"/>
      <c r="AA796" s="321"/>
      <c r="AC796" s="322" t="str">
        <f t="shared" si="240"/>
        <v/>
      </c>
      <c r="AD796" s="322" t="str">
        <f t="shared" si="241"/>
        <v/>
      </c>
      <c r="AM796" s="321"/>
    </row>
    <row r="797" spans="1:39" x14ac:dyDescent="0.25">
      <c r="A797" t="str">
        <f t="shared" si="236"/>
        <v/>
      </c>
      <c r="B797" t="str">
        <f t="shared" si="237"/>
        <v/>
      </c>
      <c r="C797" s="323" t="str">
        <f t="shared" si="242"/>
        <v/>
      </c>
      <c r="D797" s="323" t="str">
        <f t="shared" si="231"/>
        <v/>
      </c>
      <c r="E797" s="323"/>
      <c r="F797" s="312" t="str">
        <f t="shared" si="238"/>
        <v/>
      </c>
      <c r="G797" s="313" t="str">
        <f t="shared" si="232"/>
        <v/>
      </c>
      <c r="H797" s="314" t="str">
        <f t="shared" si="233"/>
        <v/>
      </c>
      <c r="I797" s="315" t="str">
        <f t="shared" si="245"/>
        <v/>
      </c>
      <c r="J797" s="316" t="str">
        <f t="shared" si="245"/>
        <v/>
      </c>
      <c r="K797" s="316" t="str">
        <f t="shared" si="245"/>
        <v/>
      </c>
      <c r="L797" s="317" t="str">
        <f t="shared" si="244"/>
        <v/>
      </c>
      <c r="M797" s="351"/>
      <c r="N797" s="318" t="str">
        <f t="shared" si="234"/>
        <v/>
      </c>
      <c r="O797" s="318" t="str">
        <f t="shared" si="235"/>
        <v/>
      </c>
      <c r="S797" s="314" t="str">
        <f t="shared" si="239"/>
        <v/>
      </c>
      <c r="T797" s="315" t="str">
        <f t="shared" si="246"/>
        <v/>
      </c>
      <c r="U797" s="316" t="str">
        <f t="shared" si="247"/>
        <v/>
      </c>
      <c r="V797" s="316" t="str">
        <f t="shared" si="248"/>
        <v/>
      </c>
      <c r="W797" s="317" t="str">
        <f t="shared" si="243"/>
        <v/>
      </c>
      <c r="Z797" s="320"/>
      <c r="AA797" s="321"/>
      <c r="AC797" s="322" t="str">
        <f t="shared" si="240"/>
        <v/>
      </c>
      <c r="AD797" s="322" t="str">
        <f t="shared" si="241"/>
        <v/>
      </c>
      <c r="AM797" s="321"/>
    </row>
    <row r="798" spans="1:39" x14ac:dyDescent="0.25">
      <c r="A798" t="str">
        <f t="shared" si="236"/>
        <v/>
      </c>
      <c r="B798" t="str">
        <f t="shared" si="237"/>
        <v/>
      </c>
      <c r="C798" s="323" t="str">
        <f t="shared" si="242"/>
        <v/>
      </c>
      <c r="D798" s="323" t="str">
        <f t="shared" si="231"/>
        <v/>
      </c>
      <c r="E798" s="323"/>
      <c r="F798" s="312" t="str">
        <f t="shared" si="238"/>
        <v/>
      </c>
      <c r="G798" s="313" t="str">
        <f t="shared" si="232"/>
        <v/>
      </c>
      <c r="H798" s="314" t="str">
        <f t="shared" si="233"/>
        <v/>
      </c>
      <c r="I798" s="315" t="str">
        <f t="shared" si="245"/>
        <v/>
      </c>
      <c r="J798" s="316" t="str">
        <f t="shared" si="245"/>
        <v/>
      </c>
      <c r="K798" s="316" t="str">
        <f t="shared" si="245"/>
        <v/>
      </c>
      <c r="L798" s="317" t="str">
        <f t="shared" si="244"/>
        <v/>
      </c>
      <c r="M798" s="351"/>
      <c r="N798" s="318" t="str">
        <f t="shared" si="234"/>
        <v/>
      </c>
      <c r="O798" s="318" t="str">
        <f t="shared" si="235"/>
        <v/>
      </c>
      <c r="S798" s="314" t="str">
        <f t="shared" si="239"/>
        <v/>
      </c>
      <c r="T798" s="315" t="str">
        <f t="shared" si="246"/>
        <v/>
      </c>
      <c r="U798" s="316" t="str">
        <f t="shared" si="247"/>
        <v/>
      </c>
      <c r="V798" s="316" t="str">
        <f t="shared" si="248"/>
        <v/>
      </c>
      <c r="W798" s="317" t="str">
        <f t="shared" si="243"/>
        <v/>
      </c>
      <c r="Z798" s="320"/>
      <c r="AA798" s="321"/>
      <c r="AC798" s="322" t="str">
        <f t="shared" si="240"/>
        <v/>
      </c>
      <c r="AD798" s="322" t="str">
        <f t="shared" si="241"/>
        <v/>
      </c>
      <c r="AM798" s="321"/>
    </row>
    <row r="799" spans="1:39" x14ac:dyDescent="0.25">
      <c r="A799" t="str">
        <f t="shared" si="236"/>
        <v/>
      </c>
      <c r="B799" t="str">
        <f t="shared" si="237"/>
        <v/>
      </c>
      <c r="C799" s="323" t="str">
        <f t="shared" si="242"/>
        <v/>
      </c>
      <c r="D799" s="323" t="str">
        <f t="shared" si="231"/>
        <v/>
      </c>
      <c r="E799" s="323"/>
      <c r="F799" s="312" t="str">
        <f t="shared" si="238"/>
        <v/>
      </c>
      <c r="G799" s="313" t="str">
        <f t="shared" si="232"/>
        <v/>
      </c>
      <c r="H799" s="314" t="str">
        <f t="shared" si="233"/>
        <v/>
      </c>
      <c r="I799" s="315" t="str">
        <f t="shared" si="245"/>
        <v/>
      </c>
      <c r="J799" s="316" t="str">
        <f t="shared" si="245"/>
        <v/>
      </c>
      <c r="K799" s="316" t="str">
        <f t="shared" si="245"/>
        <v/>
      </c>
      <c r="L799" s="317" t="str">
        <f t="shared" si="244"/>
        <v/>
      </c>
      <c r="M799" s="351"/>
      <c r="N799" s="318" t="str">
        <f t="shared" si="234"/>
        <v/>
      </c>
      <c r="O799" s="318" t="str">
        <f t="shared" si="235"/>
        <v/>
      </c>
      <c r="S799" s="314" t="str">
        <f t="shared" si="239"/>
        <v/>
      </c>
      <c r="T799" s="315" t="str">
        <f t="shared" si="246"/>
        <v/>
      </c>
      <c r="U799" s="316" t="str">
        <f t="shared" si="247"/>
        <v/>
      </c>
      <c r="V799" s="316" t="str">
        <f t="shared" si="248"/>
        <v/>
      </c>
      <c r="W799" s="317" t="str">
        <f t="shared" si="243"/>
        <v/>
      </c>
      <c r="Z799" s="320"/>
      <c r="AA799" s="321"/>
      <c r="AC799" s="322" t="str">
        <f t="shared" si="240"/>
        <v/>
      </c>
      <c r="AD799" s="322" t="str">
        <f t="shared" si="241"/>
        <v/>
      </c>
      <c r="AM799" s="321"/>
    </row>
    <row r="800" spans="1:39" x14ac:dyDescent="0.25">
      <c r="A800" t="str">
        <f t="shared" si="236"/>
        <v/>
      </c>
      <c r="B800" t="str">
        <f t="shared" si="237"/>
        <v/>
      </c>
      <c r="C800" s="323" t="str">
        <f t="shared" si="242"/>
        <v/>
      </c>
      <c r="D800" s="323" t="str">
        <f t="shared" si="231"/>
        <v/>
      </c>
      <c r="E800" s="323"/>
      <c r="F800" s="312" t="str">
        <f t="shared" si="238"/>
        <v/>
      </c>
      <c r="G800" s="313" t="str">
        <f t="shared" si="232"/>
        <v/>
      </c>
      <c r="H800" s="314" t="str">
        <f t="shared" si="233"/>
        <v/>
      </c>
      <c r="I800" s="315" t="str">
        <f t="shared" si="245"/>
        <v/>
      </c>
      <c r="J800" s="316" t="str">
        <f t="shared" si="245"/>
        <v/>
      </c>
      <c r="K800" s="316" t="str">
        <f t="shared" si="245"/>
        <v/>
      </c>
      <c r="L800" s="317" t="str">
        <f t="shared" si="244"/>
        <v/>
      </c>
      <c r="M800" s="351"/>
      <c r="N800" s="318" t="str">
        <f t="shared" si="234"/>
        <v/>
      </c>
      <c r="O800" s="318" t="str">
        <f t="shared" si="235"/>
        <v/>
      </c>
      <c r="S800" s="314" t="str">
        <f t="shared" si="239"/>
        <v/>
      </c>
      <c r="T800" s="315" t="str">
        <f t="shared" si="246"/>
        <v/>
      </c>
      <c r="U800" s="316" t="str">
        <f t="shared" si="247"/>
        <v/>
      </c>
      <c r="V800" s="316" t="str">
        <f t="shared" si="248"/>
        <v/>
      </c>
      <c r="W800" s="317" t="str">
        <f t="shared" si="243"/>
        <v/>
      </c>
      <c r="Z800" s="320"/>
      <c r="AA800" s="321"/>
      <c r="AC800" s="322" t="str">
        <f t="shared" si="240"/>
        <v/>
      </c>
      <c r="AD800" s="322" t="str">
        <f t="shared" si="241"/>
        <v/>
      </c>
      <c r="AM800" s="321"/>
    </row>
    <row r="801" spans="1:39" x14ac:dyDescent="0.25">
      <c r="A801" t="str">
        <f t="shared" si="236"/>
        <v/>
      </c>
      <c r="B801" t="str">
        <f t="shared" si="237"/>
        <v/>
      </c>
      <c r="C801" s="323" t="str">
        <f t="shared" si="242"/>
        <v/>
      </c>
      <c r="D801" s="323" t="str">
        <f t="shared" si="231"/>
        <v/>
      </c>
      <c r="E801" s="323"/>
      <c r="F801" s="312" t="str">
        <f t="shared" si="238"/>
        <v/>
      </c>
      <c r="G801" s="313" t="str">
        <f t="shared" si="232"/>
        <v/>
      </c>
      <c r="H801" s="314" t="str">
        <f t="shared" si="233"/>
        <v/>
      </c>
      <c r="I801" s="315" t="str">
        <f t="shared" si="245"/>
        <v/>
      </c>
      <c r="J801" s="316" t="str">
        <f t="shared" si="245"/>
        <v/>
      </c>
      <c r="K801" s="316" t="str">
        <f t="shared" si="245"/>
        <v/>
      </c>
      <c r="L801" s="317" t="str">
        <f t="shared" si="244"/>
        <v/>
      </c>
      <c r="M801" s="351"/>
      <c r="N801" s="318" t="str">
        <f t="shared" si="234"/>
        <v/>
      </c>
      <c r="O801" s="318" t="str">
        <f t="shared" si="235"/>
        <v/>
      </c>
      <c r="S801" s="314" t="str">
        <f t="shared" si="239"/>
        <v/>
      </c>
      <c r="T801" s="315" t="str">
        <f t="shared" si="246"/>
        <v/>
      </c>
      <c r="U801" s="316" t="str">
        <f t="shared" si="247"/>
        <v/>
      </c>
      <c r="V801" s="316" t="str">
        <f t="shared" si="248"/>
        <v/>
      </c>
      <c r="W801" s="317" t="str">
        <f t="shared" si="243"/>
        <v/>
      </c>
      <c r="Z801" s="320"/>
      <c r="AA801" s="321"/>
      <c r="AC801" s="322" t="str">
        <f t="shared" si="240"/>
        <v/>
      </c>
      <c r="AD801" s="322" t="str">
        <f t="shared" si="241"/>
        <v/>
      </c>
      <c r="AM801" s="321"/>
    </row>
    <row r="802" spans="1:39" x14ac:dyDescent="0.25">
      <c r="A802" t="str">
        <f t="shared" si="236"/>
        <v/>
      </c>
      <c r="B802" t="str">
        <f t="shared" si="237"/>
        <v/>
      </c>
      <c r="C802" s="323" t="str">
        <f t="shared" si="242"/>
        <v/>
      </c>
      <c r="D802" s="323" t="str">
        <f t="shared" si="231"/>
        <v/>
      </c>
      <c r="E802" s="323"/>
      <c r="F802" s="312" t="str">
        <f t="shared" si="238"/>
        <v/>
      </c>
      <c r="G802" s="313" t="str">
        <f t="shared" si="232"/>
        <v/>
      </c>
      <c r="H802" s="314" t="str">
        <f t="shared" si="233"/>
        <v/>
      </c>
      <c r="I802" s="315" t="str">
        <f t="shared" si="245"/>
        <v/>
      </c>
      <c r="J802" s="316" t="str">
        <f t="shared" si="245"/>
        <v/>
      </c>
      <c r="K802" s="316" t="str">
        <f t="shared" si="245"/>
        <v/>
      </c>
      <c r="L802" s="317" t="str">
        <f t="shared" si="244"/>
        <v/>
      </c>
      <c r="M802" s="351"/>
      <c r="N802" s="318" t="str">
        <f t="shared" si="234"/>
        <v/>
      </c>
      <c r="O802" s="318" t="str">
        <f t="shared" si="235"/>
        <v/>
      </c>
      <c r="S802" s="314" t="str">
        <f t="shared" si="239"/>
        <v/>
      </c>
      <c r="T802" s="315" t="str">
        <f t="shared" si="246"/>
        <v/>
      </c>
      <c r="U802" s="316" t="str">
        <f t="shared" si="247"/>
        <v/>
      </c>
      <c r="V802" s="316" t="str">
        <f t="shared" si="248"/>
        <v/>
      </c>
      <c r="W802" s="317" t="str">
        <f t="shared" si="243"/>
        <v/>
      </c>
      <c r="Z802" s="320"/>
      <c r="AA802" s="321"/>
      <c r="AC802" s="322" t="str">
        <f t="shared" si="240"/>
        <v/>
      </c>
      <c r="AD802" s="322" t="str">
        <f t="shared" si="241"/>
        <v/>
      </c>
      <c r="AM802" s="321"/>
    </row>
    <row r="803" spans="1:39" x14ac:dyDescent="0.25">
      <c r="A803" t="str">
        <f t="shared" si="236"/>
        <v/>
      </c>
      <c r="B803" t="str">
        <f t="shared" si="237"/>
        <v/>
      </c>
      <c r="C803" s="323" t="str">
        <f t="shared" si="242"/>
        <v/>
      </c>
      <c r="D803" s="323" t="str">
        <f t="shared" si="231"/>
        <v/>
      </c>
      <c r="E803" s="323"/>
      <c r="F803" s="312" t="str">
        <f t="shared" si="238"/>
        <v/>
      </c>
      <c r="G803" s="313" t="str">
        <f t="shared" si="232"/>
        <v/>
      </c>
      <c r="H803" s="314" t="str">
        <f t="shared" si="233"/>
        <v/>
      </c>
      <c r="I803" s="315" t="str">
        <f t="shared" si="245"/>
        <v/>
      </c>
      <c r="J803" s="316" t="str">
        <f t="shared" si="245"/>
        <v/>
      </c>
      <c r="K803" s="316" t="str">
        <f t="shared" si="245"/>
        <v/>
      </c>
      <c r="L803" s="317" t="str">
        <f t="shared" si="244"/>
        <v/>
      </c>
      <c r="M803" s="351"/>
      <c r="N803" s="318" t="str">
        <f t="shared" si="234"/>
        <v/>
      </c>
      <c r="O803" s="318" t="str">
        <f t="shared" si="235"/>
        <v/>
      </c>
      <c r="S803" s="314" t="str">
        <f t="shared" si="239"/>
        <v/>
      </c>
      <c r="T803" s="315" t="str">
        <f t="shared" si="246"/>
        <v/>
      </c>
      <c r="U803" s="316" t="str">
        <f t="shared" si="247"/>
        <v/>
      </c>
      <c r="V803" s="316" t="str">
        <f t="shared" si="248"/>
        <v/>
      </c>
      <c r="W803" s="317" t="str">
        <f t="shared" si="243"/>
        <v/>
      </c>
      <c r="Z803" s="320"/>
      <c r="AA803" s="321"/>
      <c r="AC803" s="322" t="str">
        <f t="shared" si="240"/>
        <v/>
      </c>
      <c r="AD803" s="322" t="str">
        <f t="shared" si="241"/>
        <v/>
      </c>
      <c r="AM803" s="321"/>
    </row>
    <row r="804" spans="1:39" x14ac:dyDescent="0.25">
      <c r="A804" t="str">
        <f t="shared" si="236"/>
        <v/>
      </c>
      <c r="B804" t="str">
        <f t="shared" si="237"/>
        <v/>
      </c>
      <c r="C804" s="323" t="str">
        <f t="shared" si="242"/>
        <v/>
      </c>
      <c r="D804" s="323" t="str">
        <f t="shared" si="231"/>
        <v/>
      </c>
      <c r="E804" s="323"/>
      <c r="F804" s="312" t="str">
        <f t="shared" si="238"/>
        <v/>
      </c>
      <c r="G804" s="313" t="str">
        <f t="shared" si="232"/>
        <v/>
      </c>
      <c r="H804" s="314" t="str">
        <f t="shared" si="233"/>
        <v/>
      </c>
      <c r="I804" s="315" t="str">
        <f t="shared" si="245"/>
        <v/>
      </c>
      <c r="J804" s="316" t="str">
        <f t="shared" si="245"/>
        <v/>
      </c>
      <c r="K804" s="316" t="str">
        <f t="shared" si="245"/>
        <v/>
      </c>
      <c r="L804" s="317" t="str">
        <f t="shared" si="244"/>
        <v/>
      </c>
      <c r="M804" s="351"/>
      <c r="N804" s="318" t="str">
        <f t="shared" si="234"/>
        <v/>
      </c>
      <c r="O804" s="318" t="str">
        <f t="shared" si="235"/>
        <v/>
      </c>
      <c r="S804" s="314" t="str">
        <f t="shared" si="239"/>
        <v/>
      </c>
      <c r="T804" s="315" t="str">
        <f t="shared" si="246"/>
        <v/>
      </c>
      <c r="U804" s="316" t="str">
        <f t="shared" si="247"/>
        <v/>
      </c>
      <c r="V804" s="316" t="str">
        <f t="shared" si="248"/>
        <v/>
      </c>
      <c r="W804" s="317" t="str">
        <f t="shared" si="243"/>
        <v/>
      </c>
      <c r="Z804" s="320"/>
      <c r="AA804" s="321"/>
      <c r="AC804" s="322" t="str">
        <f t="shared" si="240"/>
        <v/>
      </c>
      <c r="AD804" s="322" t="str">
        <f t="shared" si="241"/>
        <v/>
      </c>
      <c r="AM804" s="321"/>
    </row>
    <row r="805" spans="1:39" x14ac:dyDescent="0.25">
      <c r="A805" t="str">
        <f t="shared" si="236"/>
        <v/>
      </c>
      <c r="B805" t="str">
        <f t="shared" si="237"/>
        <v/>
      </c>
      <c r="C805" s="323" t="str">
        <f t="shared" si="242"/>
        <v/>
      </c>
      <c r="D805" s="323" t="str">
        <f t="shared" si="231"/>
        <v/>
      </c>
      <c r="E805" s="323"/>
      <c r="F805" s="312" t="str">
        <f t="shared" si="238"/>
        <v/>
      </c>
      <c r="G805" s="313" t="str">
        <f t="shared" si="232"/>
        <v/>
      </c>
      <c r="H805" s="314" t="str">
        <f t="shared" si="233"/>
        <v/>
      </c>
      <c r="I805" s="315" t="str">
        <f t="shared" si="245"/>
        <v/>
      </c>
      <c r="J805" s="316" t="str">
        <f t="shared" si="245"/>
        <v/>
      </c>
      <c r="K805" s="316" t="str">
        <f t="shared" si="245"/>
        <v/>
      </c>
      <c r="L805" s="317" t="str">
        <f t="shared" si="244"/>
        <v/>
      </c>
      <c r="M805" s="351"/>
      <c r="N805" s="318" t="str">
        <f t="shared" si="234"/>
        <v/>
      </c>
      <c r="O805" s="318" t="str">
        <f t="shared" si="235"/>
        <v/>
      </c>
      <c r="S805" s="314" t="str">
        <f t="shared" si="239"/>
        <v/>
      </c>
      <c r="T805" s="315" t="str">
        <f t="shared" si="246"/>
        <v/>
      </c>
      <c r="U805" s="316" t="str">
        <f t="shared" si="247"/>
        <v/>
      </c>
      <c r="V805" s="316" t="str">
        <f t="shared" si="248"/>
        <v/>
      </c>
      <c r="W805" s="317" t="str">
        <f t="shared" si="243"/>
        <v/>
      </c>
      <c r="Z805" s="320"/>
      <c r="AA805" s="321"/>
      <c r="AC805" s="322" t="str">
        <f t="shared" si="240"/>
        <v/>
      </c>
      <c r="AD805" s="322" t="str">
        <f t="shared" si="241"/>
        <v/>
      </c>
      <c r="AM805" s="321"/>
    </row>
    <row r="806" spans="1:39" x14ac:dyDescent="0.25">
      <c r="A806" t="str">
        <f t="shared" si="236"/>
        <v/>
      </c>
      <c r="B806" t="str">
        <f t="shared" si="237"/>
        <v/>
      </c>
      <c r="C806" s="323" t="str">
        <f t="shared" si="242"/>
        <v/>
      </c>
      <c r="D806" s="323" t="str">
        <f t="shared" si="231"/>
        <v/>
      </c>
      <c r="E806" s="323"/>
      <c r="F806" s="312" t="str">
        <f t="shared" si="238"/>
        <v/>
      </c>
      <c r="G806" s="313" t="str">
        <f t="shared" si="232"/>
        <v/>
      </c>
      <c r="H806" s="314" t="str">
        <f t="shared" si="233"/>
        <v/>
      </c>
      <c r="I806" s="315" t="str">
        <f t="shared" si="245"/>
        <v/>
      </c>
      <c r="J806" s="316" t="str">
        <f t="shared" si="245"/>
        <v/>
      </c>
      <c r="K806" s="316" t="str">
        <f t="shared" si="245"/>
        <v/>
      </c>
      <c r="L806" s="317" t="str">
        <f t="shared" si="244"/>
        <v/>
      </c>
      <c r="M806" s="351"/>
      <c r="N806" s="318" t="str">
        <f t="shared" si="234"/>
        <v/>
      </c>
      <c r="O806" s="318" t="str">
        <f t="shared" si="235"/>
        <v/>
      </c>
      <c r="S806" s="314" t="str">
        <f t="shared" si="239"/>
        <v/>
      </c>
      <c r="T806" s="315" t="str">
        <f t="shared" si="246"/>
        <v/>
      </c>
      <c r="U806" s="316" t="str">
        <f t="shared" si="247"/>
        <v/>
      </c>
      <c r="V806" s="316" t="str">
        <f t="shared" si="248"/>
        <v/>
      </c>
      <c r="W806" s="317" t="str">
        <f t="shared" si="243"/>
        <v/>
      </c>
      <c r="Z806" s="320"/>
      <c r="AA806" s="321"/>
      <c r="AC806" s="322" t="str">
        <f t="shared" si="240"/>
        <v/>
      </c>
      <c r="AD806" s="322" t="str">
        <f t="shared" si="241"/>
        <v/>
      </c>
      <c r="AM806" s="321"/>
    </row>
    <row r="807" spans="1:39" x14ac:dyDescent="0.25">
      <c r="A807" t="str">
        <f t="shared" si="236"/>
        <v/>
      </c>
      <c r="B807" t="str">
        <f t="shared" si="237"/>
        <v/>
      </c>
      <c r="C807" s="323" t="str">
        <f t="shared" si="242"/>
        <v/>
      </c>
      <c r="D807" s="323" t="str">
        <f t="shared" si="231"/>
        <v/>
      </c>
      <c r="E807" s="323"/>
      <c r="F807" s="312" t="str">
        <f t="shared" si="238"/>
        <v/>
      </c>
      <c r="G807" s="313" t="str">
        <f t="shared" si="232"/>
        <v/>
      </c>
      <c r="H807" s="314" t="str">
        <f t="shared" si="233"/>
        <v/>
      </c>
      <c r="I807" s="315" t="str">
        <f t="shared" si="245"/>
        <v/>
      </c>
      <c r="J807" s="316" t="str">
        <f t="shared" si="245"/>
        <v/>
      </c>
      <c r="K807" s="316" t="str">
        <f t="shared" si="245"/>
        <v/>
      </c>
      <c r="L807" s="317" t="str">
        <f t="shared" si="244"/>
        <v/>
      </c>
      <c r="M807" s="351"/>
      <c r="N807" s="318" t="str">
        <f t="shared" si="234"/>
        <v/>
      </c>
      <c r="O807" s="318" t="str">
        <f t="shared" si="235"/>
        <v/>
      </c>
      <c r="S807" s="314" t="str">
        <f t="shared" si="239"/>
        <v/>
      </c>
      <c r="T807" s="315" t="str">
        <f t="shared" si="246"/>
        <v/>
      </c>
      <c r="U807" s="316" t="str">
        <f t="shared" si="247"/>
        <v/>
      </c>
      <c r="V807" s="316" t="str">
        <f t="shared" si="248"/>
        <v/>
      </c>
      <c r="W807" s="317" t="str">
        <f t="shared" si="243"/>
        <v/>
      </c>
      <c r="Z807" s="320"/>
      <c r="AA807" s="321"/>
      <c r="AC807" s="322" t="str">
        <f t="shared" si="240"/>
        <v/>
      </c>
      <c r="AD807" s="322" t="str">
        <f t="shared" si="241"/>
        <v/>
      </c>
      <c r="AM807" s="321"/>
    </row>
    <row r="808" spans="1:39" x14ac:dyDescent="0.25">
      <c r="A808" t="str">
        <f t="shared" si="236"/>
        <v/>
      </c>
      <c r="B808" t="str">
        <f t="shared" si="237"/>
        <v/>
      </c>
      <c r="C808" s="323" t="str">
        <f t="shared" si="242"/>
        <v/>
      </c>
      <c r="D808" s="323" t="str">
        <f t="shared" si="231"/>
        <v/>
      </c>
      <c r="E808" s="323"/>
      <c r="F808" s="312" t="str">
        <f t="shared" si="238"/>
        <v/>
      </c>
      <c r="G808" s="313" t="str">
        <f t="shared" si="232"/>
        <v/>
      </c>
      <c r="H808" s="314" t="str">
        <f t="shared" si="233"/>
        <v/>
      </c>
      <c r="I808" s="315" t="str">
        <f t="shared" si="245"/>
        <v/>
      </c>
      <c r="J808" s="316" t="str">
        <f t="shared" si="245"/>
        <v/>
      </c>
      <c r="K808" s="316" t="str">
        <f t="shared" si="245"/>
        <v/>
      </c>
      <c r="L808" s="317" t="str">
        <f t="shared" si="244"/>
        <v/>
      </c>
      <c r="M808" s="351"/>
      <c r="N808" s="318" t="str">
        <f t="shared" si="234"/>
        <v/>
      </c>
      <c r="O808" s="318" t="str">
        <f t="shared" si="235"/>
        <v/>
      </c>
      <c r="S808" s="314" t="str">
        <f t="shared" si="239"/>
        <v/>
      </c>
      <c r="T808" s="315" t="str">
        <f t="shared" si="246"/>
        <v/>
      </c>
      <c r="U808" s="316" t="str">
        <f t="shared" si="247"/>
        <v/>
      </c>
      <c r="V808" s="316" t="str">
        <f t="shared" si="248"/>
        <v/>
      </c>
      <c r="W808" s="317" t="str">
        <f t="shared" si="243"/>
        <v/>
      </c>
      <c r="Z808" s="320"/>
      <c r="AA808" s="321"/>
      <c r="AC808" s="322" t="str">
        <f t="shared" si="240"/>
        <v/>
      </c>
      <c r="AD808" s="322" t="str">
        <f t="shared" si="241"/>
        <v/>
      </c>
      <c r="AM808" s="321"/>
    </row>
    <row r="809" spans="1:39" x14ac:dyDescent="0.25">
      <c r="A809" t="str">
        <f t="shared" si="236"/>
        <v/>
      </c>
      <c r="B809" t="str">
        <f t="shared" si="237"/>
        <v/>
      </c>
      <c r="C809" s="323" t="str">
        <f t="shared" si="242"/>
        <v/>
      </c>
      <c r="D809" s="323" t="str">
        <f t="shared" si="231"/>
        <v/>
      </c>
      <c r="E809" s="323"/>
      <c r="F809" s="312" t="str">
        <f t="shared" si="238"/>
        <v/>
      </c>
      <c r="G809" s="313" t="str">
        <f t="shared" si="232"/>
        <v/>
      </c>
      <c r="H809" s="314" t="str">
        <f t="shared" si="233"/>
        <v/>
      </c>
      <c r="I809" s="315" t="str">
        <f t="shared" si="245"/>
        <v/>
      </c>
      <c r="J809" s="316" t="str">
        <f t="shared" si="245"/>
        <v/>
      </c>
      <c r="K809" s="316" t="str">
        <f t="shared" si="245"/>
        <v/>
      </c>
      <c r="L809" s="317" t="str">
        <f t="shared" si="244"/>
        <v/>
      </c>
      <c r="M809" s="351"/>
      <c r="N809" s="318" t="str">
        <f t="shared" si="234"/>
        <v/>
      </c>
      <c r="O809" s="318" t="str">
        <f t="shared" si="235"/>
        <v/>
      </c>
      <c r="S809" s="314" t="str">
        <f t="shared" si="239"/>
        <v/>
      </c>
      <c r="T809" s="315" t="str">
        <f t="shared" si="246"/>
        <v/>
      </c>
      <c r="U809" s="316" t="str">
        <f t="shared" si="247"/>
        <v/>
      </c>
      <c r="V809" s="316" t="str">
        <f t="shared" si="248"/>
        <v/>
      </c>
      <c r="W809" s="317" t="str">
        <f t="shared" si="243"/>
        <v/>
      </c>
      <c r="Z809" s="320"/>
      <c r="AA809" s="321"/>
      <c r="AC809" s="322" t="str">
        <f t="shared" si="240"/>
        <v/>
      </c>
      <c r="AD809" s="322" t="str">
        <f t="shared" si="241"/>
        <v/>
      </c>
      <c r="AM809" s="321"/>
    </row>
    <row r="810" spans="1:39" x14ac:dyDescent="0.25">
      <c r="A810" t="str">
        <f t="shared" si="236"/>
        <v/>
      </c>
      <c r="B810" t="str">
        <f t="shared" si="237"/>
        <v/>
      </c>
      <c r="C810" s="323" t="str">
        <f t="shared" si="242"/>
        <v/>
      </c>
      <c r="D810" s="323" t="str">
        <f t="shared" si="231"/>
        <v/>
      </c>
      <c r="E810" s="323"/>
      <c r="F810" s="312" t="str">
        <f t="shared" si="238"/>
        <v/>
      </c>
      <c r="G810" s="313" t="str">
        <f t="shared" si="232"/>
        <v/>
      </c>
      <c r="H810" s="314" t="str">
        <f t="shared" si="233"/>
        <v/>
      </c>
      <c r="I810" s="315" t="str">
        <f t="shared" si="245"/>
        <v/>
      </c>
      <c r="J810" s="316" t="str">
        <f t="shared" si="245"/>
        <v/>
      </c>
      <c r="K810" s="316" t="str">
        <f t="shared" si="245"/>
        <v/>
      </c>
      <c r="L810" s="317" t="str">
        <f t="shared" si="244"/>
        <v/>
      </c>
      <c r="M810" s="351"/>
      <c r="N810" s="318" t="str">
        <f t="shared" si="234"/>
        <v/>
      </c>
      <c r="O810" s="318" t="str">
        <f t="shared" si="235"/>
        <v/>
      </c>
      <c r="S810" s="314" t="str">
        <f t="shared" si="239"/>
        <v/>
      </c>
      <c r="T810" s="315" t="str">
        <f t="shared" si="246"/>
        <v/>
      </c>
      <c r="U810" s="316" t="str">
        <f t="shared" si="247"/>
        <v/>
      </c>
      <c r="V810" s="316" t="str">
        <f t="shared" si="248"/>
        <v/>
      </c>
      <c r="W810" s="317" t="str">
        <f t="shared" si="243"/>
        <v/>
      </c>
      <c r="Z810" s="320"/>
      <c r="AA810" s="321"/>
      <c r="AC810" s="322" t="str">
        <f t="shared" si="240"/>
        <v/>
      </c>
      <c r="AD810" s="322" t="str">
        <f t="shared" si="241"/>
        <v/>
      </c>
      <c r="AM810" s="321"/>
    </row>
    <row r="811" spans="1:39" x14ac:dyDescent="0.25">
      <c r="A811" t="str">
        <f t="shared" si="236"/>
        <v/>
      </c>
      <c r="B811" t="str">
        <f t="shared" si="237"/>
        <v/>
      </c>
      <c r="C811" s="323" t="str">
        <f t="shared" si="242"/>
        <v/>
      </c>
      <c r="D811" s="323" t="str">
        <f t="shared" si="231"/>
        <v/>
      </c>
      <c r="E811" s="323"/>
      <c r="F811" s="312" t="str">
        <f t="shared" si="238"/>
        <v/>
      </c>
      <c r="G811" s="313" t="str">
        <f t="shared" si="232"/>
        <v/>
      </c>
      <c r="H811" s="314" t="str">
        <f t="shared" si="233"/>
        <v/>
      </c>
      <c r="I811" s="315" t="str">
        <f t="shared" si="245"/>
        <v/>
      </c>
      <c r="J811" s="316" t="str">
        <f t="shared" si="245"/>
        <v/>
      </c>
      <c r="K811" s="316" t="str">
        <f t="shared" si="245"/>
        <v/>
      </c>
      <c r="L811" s="317" t="str">
        <f t="shared" si="244"/>
        <v/>
      </c>
      <c r="M811" s="351"/>
      <c r="N811" s="318" t="str">
        <f t="shared" si="234"/>
        <v/>
      </c>
      <c r="O811" s="318" t="str">
        <f t="shared" si="235"/>
        <v/>
      </c>
      <c r="S811" s="314" t="str">
        <f t="shared" si="239"/>
        <v/>
      </c>
      <c r="T811" s="315" t="str">
        <f t="shared" si="246"/>
        <v/>
      </c>
      <c r="U811" s="316" t="str">
        <f t="shared" si="247"/>
        <v/>
      </c>
      <c r="V811" s="316" t="str">
        <f t="shared" si="248"/>
        <v/>
      </c>
      <c r="W811" s="317" t="str">
        <f t="shared" si="243"/>
        <v/>
      </c>
      <c r="Z811" s="320"/>
      <c r="AA811" s="321"/>
      <c r="AC811" s="322" t="str">
        <f t="shared" si="240"/>
        <v/>
      </c>
      <c r="AD811" s="322" t="str">
        <f t="shared" si="241"/>
        <v/>
      </c>
      <c r="AM811" s="321"/>
    </row>
    <row r="812" spans="1:39" x14ac:dyDescent="0.25">
      <c r="A812" t="str">
        <f t="shared" si="236"/>
        <v/>
      </c>
      <c r="B812" t="str">
        <f t="shared" si="237"/>
        <v/>
      </c>
      <c r="C812" s="323" t="str">
        <f t="shared" si="242"/>
        <v/>
      </c>
      <c r="D812" s="323" t="str">
        <f t="shared" si="231"/>
        <v/>
      </c>
      <c r="E812" s="323"/>
      <c r="F812" s="312" t="str">
        <f t="shared" si="238"/>
        <v/>
      </c>
      <c r="G812" s="313" t="str">
        <f t="shared" si="232"/>
        <v/>
      </c>
      <c r="H812" s="314" t="str">
        <f t="shared" si="233"/>
        <v/>
      </c>
      <c r="I812" s="315" t="str">
        <f t="shared" si="245"/>
        <v/>
      </c>
      <c r="J812" s="316" t="str">
        <f t="shared" si="245"/>
        <v/>
      </c>
      <c r="K812" s="316" t="str">
        <f t="shared" si="245"/>
        <v/>
      </c>
      <c r="L812" s="317" t="str">
        <f t="shared" si="244"/>
        <v/>
      </c>
      <c r="M812" s="351"/>
      <c r="N812" s="318" t="str">
        <f t="shared" si="234"/>
        <v/>
      </c>
      <c r="O812" s="318" t="str">
        <f t="shared" si="235"/>
        <v/>
      </c>
      <c r="S812" s="314" t="str">
        <f t="shared" si="239"/>
        <v/>
      </c>
      <c r="T812" s="315" t="str">
        <f t="shared" si="246"/>
        <v/>
      </c>
      <c r="U812" s="316" t="str">
        <f t="shared" si="247"/>
        <v/>
      </c>
      <c r="V812" s="316" t="str">
        <f t="shared" si="248"/>
        <v/>
      </c>
      <c r="W812" s="317" t="str">
        <f t="shared" si="243"/>
        <v/>
      </c>
      <c r="Z812" s="320"/>
      <c r="AA812" s="321"/>
      <c r="AC812" s="322" t="str">
        <f t="shared" si="240"/>
        <v/>
      </c>
      <c r="AD812" s="322" t="str">
        <f t="shared" si="241"/>
        <v/>
      </c>
      <c r="AM812" s="321"/>
    </row>
    <row r="813" spans="1:39" x14ac:dyDescent="0.25">
      <c r="A813" t="str">
        <f t="shared" si="236"/>
        <v/>
      </c>
      <c r="B813" t="str">
        <f t="shared" si="237"/>
        <v/>
      </c>
      <c r="C813" s="323" t="str">
        <f t="shared" si="242"/>
        <v/>
      </c>
      <c r="D813" s="323" t="str">
        <f t="shared" si="231"/>
        <v/>
      </c>
      <c r="E813" s="323"/>
      <c r="F813" s="312" t="str">
        <f t="shared" si="238"/>
        <v/>
      </c>
      <c r="G813" s="313" t="str">
        <f t="shared" si="232"/>
        <v/>
      </c>
      <c r="H813" s="314" t="str">
        <f t="shared" si="233"/>
        <v/>
      </c>
      <c r="I813" s="315" t="str">
        <f t="shared" si="245"/>
        <v/>
      </c>
      <c r="J813" s="316" t="str">
        <f t="shared" si="245"/>
        <v/>
      </c>
      <c r="K813" s="316" t="str">
        <f t="shared" si="245"/>
        <v/>
      </c>
      <c r="L813" s="317" t="str">
        <f t="shared" si="244"/>
        <v/>
      </c>
      <c r="M813" s="351"/>
      <c r="N813" s="318" t="str">
        <f t="shared" si="234"/>
        <v/>
      </c>
      <c r="O813" s="318" t="str">
        <f t="shared" si="235"/>
        <v/>
      </c>
      <c r="S813" s="314" t="str">
        <f t="shared" si="239"/>
        <v/>
      </c>
      <c r="T813" s="315" t="str">
        <f t="shared" si="246"/>
        <v/>
      </c>
      <c r="U813" s="316" t="str">
        <f t="shared" si="247"/>
        <v/>
      </c>
      <c r="V813" s="316" t="str">
        <f t="shared" si="248"/>
        <v/>
      </c>
      <c r="W813" s="317" t="str">
        <f t="shared" si="243"/>
        <v/>
      </c>
      <c r="Z813" s="320"/>
      <c r="AA813" s="321"/>
      <c r="AC813" s="322" t="str">
        <f t="shared" si="240"/>
        <v/>
      </c>
      <c r="AD813" s="322" t="str">
        <f t="shared" si="241"/>
        <v/>
      </c>
      <c r="AM813" s="321"/>
    </row>
    <row r="814" spans="1:39" x14ac:dyDescent="0.25">
      <c r="A814" t="str">
        <f t="shared" si="236"/>
        <v/>
      </c>
      <c r="B814" t="str">
        <f t="shared" si="237"/>
        <v/>
      </c>
      <c r="C814" s="323" t="str">
        <f t="shared" si="242"/>
        <v/>
      </c>
      <c r="D814" s="323" t="str">
        <f t="shared" si="231"/>
        <v/>
      </c>
      <c r="E814" s="323"/>
      <c r="F814" s="312" t="str">
        <f t="shared" si="238"/>
        <v/>
      </c>
      <c r="G814" s="313" t="str">
        <f t="shared" si="232"/>
        <v/>
      </c>
      <c r="H814" s="314" t="str">
        <f t="shared" si="233"/>
        <v/>
      </c>
      <c r="I814" s="315" t="str">
        <f t="shared" si="245"/>
        <v/>
      </c>
      <c r="J814" s="316" t="str">
        <f t="shared" si="245"/>
        <v/>
      </c>
      <c r="K814" s="316" t="str">
        <f t="shared" si="245"/>
        <v/>
      </c>
      <c r="L814" s="317" t="str">
        <f t="shared" si="244"/>
        <v/>
      </c>
      <c r="M814" s="351"/>
      <c r="N814" s="318" t="str">
        <f t="shared" si="234"/>
        <v/>
      </c>
      <c r="O814" s="318" t="str">
        <f t="shared" si="235"/>
        <v/>
      </c>
      <c r="S814" s="314" t="str">
        <f t="shared" si="239"/>
        <v/>
      </c>
      <c r="T814" s="315" t="str">
        <f t="shared" si="246"/>
        <v/>
      </c>
      <c r="U814" s="316" t="str">
        <f t="shared" si="247"/>
        <v/>
      </c>
      <c r="V814" s="316" t="str">
        <f t="shared" si="248"/>
        <v/>
      </c>
      <c r="W814" s="317" t="str">
        <f t="shared" si="243"/>
        <v/>
      </c>
      <c r="Z814" s="320"/>
      <c r="AA814" s="321"/>
      <c r="AC814" s="322" t="str">
        <f t="shared" si="240"/>
        <v/>
      </c>
      <c r="AD814" s="322" t="str">
        <f t="shared" si="241"/>
        <v/>
      </c>
      <c r="AM814" s="321"/>
    </row>
    <row r="815" spans="1:39" x14ac:dyDescent="0.25">
      <c r="A815" t="str">
        <f t="shared" si="236"/>
        <v/>
      </c>
      <c r="B815" t="str">
        <f t="shared" si="237"/>
        <v/>
      </c>
      <c r="C815" s="323" t="str">
        <f t="shared" si="242"/>
        <v/>
      </c>
      <c r="D815" s="323" t="str">
        <f t="shared" si="231"/>
        <v/>
      </c>
      <c r="E815" s="323"/>
      <c r="F815" s="312" t="str">
        <f t="shared" si="238"/>
        <v/>
      </c>
      <c r="G815" s="313" t="str">
        <f t="shared" si="232"/>
        <v/>
      </c>
      <c r="H815" s="314" t="str">
        <f t="shared" si="233"/>
        <v/>
      </c>
      <c r="I815" s="315" t="str">
        <f t="shared" si="245"/>
        <v/>
      </c>
      <c r="J815" s="316" t="str">
        <f t="shared" si="245"/>
        <v/>
      </c>
      <c r="K815" s="316" t="str">
        <f t="shared" si="245"/>
        <v/>
      </c>
      <c r="L815" s="317" t="str">
        <f t="shared" si="244"/>
        <v/>
      </c>
      <c r="M815" s="351"/>
      <c r="N815" s="318" t="str">
        <f t="shared" si="234"/>
        <v/>
      </c>
      <c r="O815" s="318" t="str">
        <f t="shared" si="235"/>
        <v/>
      </c>
      <c r="S815" s="314" t="str">
        <f t="shared" si="239"/>
        <v/>
      </c>
      <c r="T815" s="315" t="str">
        <f t="shared" si="246"/>
        <v/>
      </c>
      <c r="U815" s="316" t="str">
        <f t="shared" si="247"/>
        <v/>
      </c>
      <c r="V815" s="316" t="str">
        <f t="shared" si="248"/>
        <v/>
      </c>
      <c r="W815" s="317" t="str">
        <f t="shared" si="243"/>
        <v/>
      </c>
      <c r="Z815" s="320"/>
      <c r="AA815" s="321"/>
      <c r="AC815" s="322" t="str">
        <f t="shared" si="240"/>
        <v/>
      </c>
      <c r="AD815" s="322" t="str">
        <f t="shared" si="241"/>
        <v/>
      </c>
      <c r="AM815" s="321"/>
    </row>
    <row r="816" spans="1:39" x14ac:dyDescent="0.25">
      <c r="A816" t="str">
        <f t="shared" si="236"/>
        <v/>
      </c>
      <c r="B816" t="str">
        <f t="shared" si="237"/>
        <v/>
      </c>
      <c r="C816" s="323" t="str">
        <f t="shared" si="242"/>
        <v/>
      </c>
      <c r="D816" s="323" t="str">
        <f t="shared" si="231"/>
        <v/>
      </c>
      <c r="E816" s="323"/>
      <c r="F816" s="312" t="str">
        <f t="shared" si="238"/>
        <v/>
      </c>
      <c r="G816" s="313" t="str">
        <f t="shared" si="232"/>
        <v/>
      </c>
      <c r="H816" s="314" t="str">
        <f t="shared" si="233"/>
        <v/>
      </c>
      <c r="I816" s="315" t="str">
        <f t="shared" si="245"/>
        <v/>
      </c>
      <c r="J816" s="316" t="str">
        <f t="shared" si="245"/>
        <v/>
      </c>
      <c r="K816" s="316" t="str">
        <f t="shared" si="245"/>
        <v/>
      </c>
      <c r="L816" s="317" t="str">
        <f t="shared" si="244"/>
        <v/>
      </c>
      <c r="M816" s="351"/>
      <c r="N816" s="318" t="str">
        <f t="shared" si="234"/>
        <v/>
      </c>
      <c r="O816" s="318" t="str">
        <f t="shared" si="235"/>
        <v/>
      </c>
      <c r="S816" s="314" t="str">
        <f t="shared" si="239"/>
        <v/>
      </c>
      <c r="T816" s="315" t="str">
        <f t="shared" si="246"/>
        <v/>
      </c>
      <c r="U816" s="316" t="str">
        <f t="shared" si="247"/>
        <v/>
      </c>
      <c r="V816" s="316" t="str">
        <f t="shared" si="248"/>
        <v/>
      </c>
      <c r="W816" s="317" t="str">
        <f t="shared" si="243"/>
        <v/>
      </c>
      <c r="Z816" s="320"/>
      <c r="AA816" s="321"/>
      <c r="AC816" s="322" t="str">
        <f t="shared" si="240"/>
        <v/>
      </c>
      <c r="AD816" s="322" t="str">
        <f t="shared" si="241"/>
        <v/>
      </c>
      <c r="AM816" s="321"/>
    </row>
    <row r="817" spans="1:39" x14ac:dyDescent="0.25">
      <c r="A817" t="str">
        <f t="shared" si="236"/>
        <v/>
      </c>
      <c r="B817" t="str">
        <f t="shared" si="237"/>
        <v/>
      </c>
      <c r="C817" s="323" t="str">
        <f t="shared" si="242"/>
        <v/>
      </c>
      <c r="D817" s="323" t="str">
        <f t="shared" si="231"/>
        <v/>
      </c>
      <c r="E817" s="323"/>
      <c r="F817" s="312" t="str">
        <f t="shared" si="238"/>
        <v/>
      </c>
      <c r="G817" s="313" t="str">
        <f t="shared" si="232"/>
        <v/>
      </c>
      <c r="H817" s="314" t="str">
        <f t="shared" si="233"/>
        <v/>
      </c>
      <c r="I817" s="315" t="str">
        <f t="shared" si="245"/>
        <v/>
      </c>
      <c r="J817" s="316" t="str">
        <f t="shared" si="245"/>
        <v/>
      </c>
      <c r="K817" s="316" t="str">
        <f t="shared" si="245"/>
        <v/>
      </c>
      <c r="L817" s="317" t="str">
        <f t="shared" si="244"/>
        <v/>
      </c>
      <c r="M817" s="351"/>
      <c r="N817" s="318" t="str">
        <f t="shared" si="234"/>
        <v/>
      </c>
      <c r="O817" s="318" t="str">
        <f t="shared" si="235"/>
        <v/>
      </c>
      <c r="S817" s="314" t="str">
        <f t="shared" si="239"/>
        <v/>
      </c>
      <c r="T817" s="315" t="str">
        <f t="shared" si="246"/>
        <v/>
      </c>
      <c r="U817" s="316" t="str">
        <f t="shared" si="247"/>
        <v/>
      </c>
      <c r="V817" s="316" t="str">
        <f t="shared" si="248"/>
        <v/>
      </c>
      <c r="W817" s="317" t="str">
        <f t="shared" si="243"/>
        <v/>
      </c>
      <c r="Z817" s="320"/>
      <c r="AA817" s="321"/>
      <c r="AC817" s="322" t="str">
        <f t="shared" si="240"/>
        <v/>
      </c>
      <c r="AD817" s="322" t="str">
        <f t="shared" si="241"/>
        <v/>
      </c>
      <c r="AM817" s="321"/>
    </row>
    <row r="818" spans="1:39" x14ac:dyDescent="0.25">
      <c r="A818" t="str">
        <f t="shared" si="236"/>
        <v/>
      </c>
      <c r="B818" t="str">
        <f t="shared" si="237"/>
        <v/>
      </c>
      <c r="C818" s="323" t="str">
        <f t="shared" si="242"/>
        <v/>
      </c>
      <c r="D818" s="323" t="str">
        <f t="shared" si="231"/>
        <v/>
      </c>
      <c r="E818" s="323"/>
      <c r="F818" s="312" t="str">
        <f t="shared" si="238"/>
        <v/>
      </c>
      <c r="G818" s="313" t="str">
        <f t="shared" si="232"/>
        <v/>
      </c>
      <c r="H818" s="314" t="str">
        <f t="shared" si="233"/>
        <v/>
      </c>
      <c r="I818" s="315" t="str">
        <f t="shared" si="245"/>
        <v/>
      </c>
      <c r="J818" s="316" t="str">
        <f t="shared" si="245"/>
        <v/>
      </c>
      <c r="K818" s="316" t="str">
        <f t="shared" si="245"/>
        <v/>
      </c>
      <c r="L818" s="317" t="str">
        <f t="shared" si="244"/>
        <v/>
      </c>
      <c r="M818" s="351"/>
      <c r="N818" s="318" t="str">
        <f t="shared" si="234"/>
        <v/>
      </c>
      <c r="O818" s="318" t="str">
        <f t="shared" si="235"/>
        <v/>
      </c>
      <c r="S818" s="314" t="str">
        <f t="shared" si="239"/>
        <v/>
      </c>
      <c r="T818" s="315" t="str">
        <f t="shared" si="246"/>
        <v/>
      </c>
      <c r="U818" s="316" t="str">
        <f t="shared" si="247"/>
        <v/>
      </c>
      <c r="V818" s="316" t="str">
        <f t="shared" si="248"/>
        <v/>
      </c>
      <c r="W818" s="317" t="str">
        <f t="shared" si="243"/>
        <v/>
      </c>
      <c r="Z818" s="320"/>
      <c r="AA818" s="321"/>
      <c r="AC818" s="322" t="str">
        <f t="shared" si="240"/>
        <v/>
      </c>
      <c r="AD818" s="322" t="str">
        <f t="shared" si="241"/>
        <v/>
      </c>
      <c r="AM818" s="321"/>
    </row>
    <row r="819" spans="1:39" x14ac:dyDescent="0.25">
      <c r="A819" t="str">
        <f t="shared" si="236"/>
        <v/>
      </c>
      <c r="B819" t="str">
        <f t="shared" si="237"/>
        <v/>
      </c>
      <c r="C819" s="323" t="str">
        <f t="shared" si="242"/>
        <v/>
      </c>
      <c r="D819" s="323" t="str">
        <f t="shared" si="231"/>
        <v/>
      </c>
      <c r="E819" s="323"/>
      <c r="F819" s="312" t="str">
        <f t="shared" si="238"/>
        <v/>
      </c>
      <c r="G819" s="313" t="str">
        <f t="shared" si="232"/>
        <v/>
      </c>
      <c r="H819" s="314" t="str">
        <f t="shared" si="233"/>
        <v/>
      </c>
      <c r="I819" s="315" t="str">
        <f t="shared" si="245"/>
        <v/>
      </c>
      <c r="J819" s="316" t="str">
        <f t="shared" si="245"/>
        <v/>
      </c>
      <c r="K819" s="316" t="str">
        <f t="shared" si="245"/>
        <v/>
      </c>
      <c r="L819" s="317" t="str">
        <f t="shared" si="244"/>
        <v/>
      </c>
      <c r="M819" s="351"/>
      <c r="N819" s="318" t="str">
        <f t="shared" si="234"/>
        <v/>
      </c>
      <c r="O819" s="318" t="str">
        <f t="shared" si="235"/>
        <v/>
      </c>
      <c r="S819" s="314" t="str">
        <f t="shared" si="239"/>
        <v/>
      </c>
      <c r="T819" s="315" t="str">
        <f t="shared" si="246"/>
        <v/>
      </c>
      <c r="U819" s="316" t="str">
        <f t="shared" si="247"/>
        <v/>
      </c>
      <c r="V819" s="316" t="str">
        <f t="shared" si="248"/>
        <v/>
      </c>
      <c r="W819" s="317" t="str">
        <f t="shared" si="243"/>
        <v/>
      </c>
      <c r="Z819" s="320"/>
      <c r="AA819" s="321"/>
      <c r="AC819" s="322" t="str">
        <f t="shared" si="240"/>
        <v/>
      </c>
      <c r="AD819" s="322" t="str">
        <f t="shared" si="241"/>
        <v/>
      </c>
      <c r="AM819" s="321"/>
    </row>
    <row r="820" spans="1:39" x14ac:dyDescent="0.25">
      <c r="A820" t="str">
        <f t="shared" si="236"/>
        <v/>
      </c>
      <c r="B820" t="str">
        <f t="shared" si="237"/>
        <v/>
      </c>
      <c r="C820" s="323" t="str">
        <f t="shared" si="242"/>
        <v/>
      </c>
      <c r="D820" s="323" t="str">
        <f t="shared" si="231"/>
        <v/>
      </c>
      <c r="E820" s="323"/>
      <c r="F820" s="312" t="str">
        <f t="shared" si="238"/>
        <v/>
      </c>
      <c r="G820" s="313" t="str">
        <f t="shared" si="232"/>
        <v/>
      </c>
      <c r="H820" s="314" t="str">
        <f t="shared" si="233"/>
        <v/>
      </c>
      <c r="I820" s="315" t="str">
        <f t="shared" si="245"/>
        <v/>
      </c>
      <c r="J820" s="316" t="str">
        <f t="shared" si="245"/>
        <v/>
      </c>
      <c r="K820" s="316" t="str">
        <f t="shared" si="245"/>
        <v/>
      </c>
      <c r="L820" s="317" t="str">
        <f t="shared" si="244"/>
        <v/>
      </c>
      <c r="M820" s="351"/>
      <c r="N820" s="318" t="str">
        <f t="shared" si="234"/>
        <v/>
      </c>
      <c r="O820" s="318" t="str">
        <f t="shared" si="235"/>
        <v/>
      </c>
      <c r="S820" s="314" t="str">
        <f t="shared" si="239"/>
        <v/>
      </c>
      <c r="T820" s="315" t="str">
        <f t="shared" si="246"/>
        <v/>
      </c>
      <c r="U820" s="316" t="str">
        <f t="shared" si="247"/>
        <v/>
      </c>
      <c r="V820" s="316" t="str">
        <f t="shared" si="248"/>
        <v/>
      </c>
      <c r="W820" s="317" t="str">
        <f t="shared" si="243"/>
        <v/>
      </c>
      <c r="Z820" s="320"/>
      <c r="AA820" s="321"/>
      <c r="AC820" s="322" t="str">
        <f t="shared" si="240"/>
        <v/>
      </c>
      <c r="AD820" s="322" t="str">
        <f t="shared" si="241"/>
        <v/>
      </c>
      <c r="AM820" s="321"/>
    </row>
    <row r="821" spans="1:39" x14ac:dyDescent="0.25">
      <c r="A821" t="str">
        <f t="shared" si="236"/>
        <v/>
      </c>
      <c r="B821" t="str">
        <f t="shared" si="237"/>
        <v/>
      </c>
      <c r="C821" s="323" t="str">
        <f t="shared" si="242"/>
        <v/>
      </c>
      <c r="D821" s="323" t="str">
        <f t="shared" si="231"/>
        <v/>
      </c>
      <c r="E821" s="323"/>
      <c r="F821" s="312" t="str">
        <f t="shared" si="238"/>
        <v/>
      </c>
      <c r="G821" s="313" t="str">
        <f t="shared" si="232"/>
        <v/>
      </c>
      <c r="H821" s="314" t="str">
        <f t="shared" si="233"/>
        <v/>
      </c>
      <c r="I821" s="315" t="str">
        <f t="shared" si="245"/>
        <v/>
      </c>
      <c r="J821" s="316" t="str">
        <f t="shared" si="245"/>
        <v/>
      </c>
      <c r="K821" s="316" t="str">
        <f t="shared" si="245"/>
        <v/>
      </c>
      <c r="L821" s="317" t="str">
        <f t="shared" si="244"/>
        <v/>
      </c>
      <c r="M821" s="351"/>
      <c r="N821" s="318" t="str">
        <f t="shared" si="234"/>
        <v/>
      </c>
      <c r="O821" s="318" t="str">
        <f t="shared" si="235"/>
        <v/>
      </c>
      <c r="S821" s="314" t="str">
        <f t="shared" si="239"/>
        <v/>
      </c>
      <c r="T821" s="315" t="str">
        <f t="shared" si="246"/>
        <v/>
      </c>
      <c r="U821" s="316" t="str">
        <f t="shared" si="247"/>
        <v/>
      </c>
      <c r="V821" s="316" t="str">
        <f t="shared" si="248"/>
        <v/>
      </c>
      <c r="W821" s="317" t="str">
        <f t="shared" ref="W821:W852" si="249">IFERROR(IF($G821="Nil","Nil",IF(MROUND($G821*L$5,0.5)&lt;=$G821*L$5,MROUND($G821*L$5,0.5),MROUND($G821*L$5,0.5)-0.5)),"")</f>
        <v/>
      </c>
      <c r="Z821" s="320"/>
      <c r="AA821" s="321"/>
      <c r="AC821" s="322" t="str">
        <f t="shared" si="240"/>
        <v/>
      </c>
      <c r="AD821" s="322" t="str">
        <f t="shared" si="241"/>
        <v/>
      </c>
      <c r="AM821" s="321"/>
    </row>
    <row r="822" spans="1:39" x14ac:dyDescent="0.25">
      <c r="A822" t="str">
        <f t="shared" si="236"/>
        <v/>
      </c>
      <c r="B822" t="str">
        <f t="shared" si="237"/>
        <v/>
      </c>
      <c r="C822" s="323" t="str">
        <f t="shared" si="242"/>
        <v/>
      </c>
      <c r="D822" s="323" t="str">
        <f t="shared" si="231"/>
        <v/>
      </c>
      <c r="E822" s="323"/>
      <c r="F822" s="312" t="str">
        <f t="shared" si="238"/>
        <v/>
      </c>
      <c r="G822" s="313" t="str">
        <f t="shared" si="232"/>
        <v/>
      </c>
      <c r="H822" s="314" t="str">
        <f t="shared" si="233"/>
        <v/>
      </c>
      <c r="I822" s="315" t="str">
        <f t="shared" si="245"/>
        <v/>
      </c>
      <c r="J822" s="316" t="str">
        <f t="shared" si="245"/>
        <v/>
      </c>
      <c r="K822" s="316" t="str">
        <f t="shared" si="245"/>
        <v/>
      </c>
      <c r="L822" s="317" t="str">
        <f t="shared" si="244"/>
        <v/>
      </c>
      <c r="M822" s="351"/>
      <c r="N822" s="318" t="str">
        <f t="shared" si="234"/>
        <v/>
      </c>
      <c r="O822" s="318" t="str">
        <f t="shared" si="235"/>
        <v/>
      </c>
      <c r="S822" s="314" t="str">
        <f t="shared" si="239"/>
        <v/>
      </c>
      <c r="T822" s="315" t="str">
        <f t="shared" si="246"/>
        <v/>
      </c>
      <c r="U822" s="316" t="str">
        <f t="shared" si="247"/>
        <v/>
      </c>
      <c r="V822" s="316" t="str">
        <f t="shared" si="248"/>
        <v/>
      </c>
      <c r="W822" s="317" t="str">
        <f t="shared" si="249"/>
        <v/>
      </c>
      <c r="Z822" s="320"/>
      <c r="AA822" s="321"/>
      <c r="AC822" s="322" t="str">
        <f t="shared" si="240"/>
        <v/>
      </c>
      <c r="AD822" s="322" t="str">
        <f t="shared" si="241"/>
        <v/>
      </c>
      <c r="AM822" s="321"/>
    </row>
    <row r="823" spans="1:39" x14ac:dyDescent="0.25">
      <c r="A823" t="str">
        <f t="shared" si="236"/>
        <v/>
      </c>
      <c r="B823" t="str">
        <f t="shared" si="237"/>
        <v/>
      </c>
      <c r="C823" s="323" t="str">
        <f t="shared" si="242"/>
        <v/>
      </c>
      <c r="D823" s="323" t="str">
        <f t="shared" si="231"/>
        <v/>
      </c>
      <c r="E823" s="323"/>
      <c r="F823" s="312" t="str">
        <f t="shared" si="238"/>
        <v/>
      </c>
      <c r="G823" s="313" t="str">
        <f t="shared" si="232"/>
        <v/>
      </c>
      <c r="H823" s="314" t="str">
        <f t="shared" si="233"/>
        <v/>
      </c>
      <c r="I823" s="315" t="str">
        <f t="shared" si="245"/>
        <v/>
      </c>
      <c r="J823" s="316" t="str">
        <f t="shared" si="245"/>
        <v/>
      </c>
      <c r="K823" s="316" t="str">
        <f t="shared" si="245"/>
        <v/>
      </c>
      <c r="L823" s="317" t="str">
        <f t="shared" si="244"/>
        <v/>
      </c>
      <c r="M823" s="351"/>
      <c r="N823" s="318" t="str">
        <f t="shared" si="234"/>
        <v/>
      </c>
      <c r="O823" s="318" t="str">
        <f t="shared" si="235"/>
        <v/>
      </c>
      <c r="S823" s="314" t="str">
        <f t="shared" si="239"/>
        <v/>
      </c>
      <c r="T823" s="315" t="str">
        <f t="shared" si="246"/>
        <v/>
      </c>
      <c r="U823" s="316" t="str">
        <f t="shared" si="247"/>
        <v/>
      </c>
      <c r="V823" s="316" t="str">
        <f t="shared" si="248"/>
        <v/>
      </c>
      <c r="W823" s="317" t="str">
        <f t="shared" si="249"/>
        <v/>
      </c>
      <c r="Z823" s="320"/>
      <c r="AA823" s="321"/>
      <c r="AC823" s="322" t="str">
        <f t="shared" si="240"/>
        <v/>
      </c>
      <c r="AD823" s="322" t="str">
        <f t="shared" si="241"/>
        <v/>
      </c>
      <c r="AM823" s="321"/>
    </row>
    <row r="824" spans="1:39" x14ac:dyDescent="0.25">
      <c r="A824" t="str">
        <f t="shared" si="236"/>
        <v/>
      </c>
      <c r="B824" t="str">
        <f t="shared" si="237"/>
        <v/>
      </c>
      <c r="C824" s="323" t="str">
        <f t="shared" si="242"/>
        <v/>
      </c>
      <c r="D824" s="323" t="str">
        <f t="shared" si="231"/>
        <v/>
      </c>
      <c r="E824" s="323"/>
      <c r="F824" s="312" t="str">
        <f t="shared" si="238"/>
        <v/>
      </c>
      <c r="G824" s="313" t="str">
        <f t="shared" si="232"/>
        <v/>
      </c>
      <c r="H824" s="314" t="str">
        <f t="shared" si="233"/>
        <v/>
      </c>
      <c r="I824" s="315" t="str">
        <f t="shared" si="245"/>
        <v/>
      </c>
      <c r="J824" s="316" t="str">
        <f t="shared" si="245"/>
        <v/>
      </c>
      <c r="K824" s="316" t="str">
        <f t="shared" si="245"/>
        <v/>
      </c>
      <c r="L824" s="317" t="str">
        <f t="shared" si="244"/>
        <v/>
      </c>
      <c r="M824" s="351"/>
      <c r="N824" s="318" t="str">
        <f t="shared" si="234"/>
        <v/>
      </c>
      <c r="O824" s="318" t="str">
        <f t="shared" si="235"/>
        <v/>
      </c>
      <c r="S824" s="314" t="str">
        <f t="shared" si="239"/>
        <v/>
      </c>
      <c r="T824" s="315" t="str">
        <f t="shared" si="246"/>
        <v/>
      </c>
      <c r="U824" s="316" t="str">
        <f t="shared" si="247"/>
        <v/>
      </c>
      <c r="V824" s="316" t="str">
        <f t="shared" si="248"/>
        <v/>
      </c>
      <c r="W824" s="317" t="str">
        <f t="shared" si="249"/>
        <v/>
      </c>
      <c r="Z824" s="320"/>
      <c r="AA824" s="321"/>
      <c r="AC824" s="322" t="str">
        <f t="shared" si="240"/>
        <v/>
      </c>
      <c r="AD824" s="322" t="str">
        <f t="shared" si="241"/>
        <v/>
      </c>
      <c r="AM824" s="321"/>
    </row>
    <row r="825" spans="1:39" x14ac:dyDescent="0.25">
      <c r="A825" t="str">
        <f t="shared" si="236"/>
        <v/>
      </c>
      <c r="B825" t="str">
        <f t="shared" si="237"/>
        <v/>
      </c>
      <c r="C825" s="323" t="str">
        <f t="shared" si="242"/>
        <v/>
      </c>
      <c r="D825" s="323" t="str">
        <f t="shared" si="231"/>
        <v/>
      </c>
      <c r="E825" s="323"/>
      <c r="F825" s="312" t="str">
        <f t="shared" si="238"/>
        <v/>
      </c>
      <c r="G825" s="313" t="str">
        <f t="shared" si="232"/>
        <v/>
      </c>
      <c r="H825" s="314" t="str">
        <f t="shared" si="233"/>
        <v/>
      </c>
      <c r="I825" s="315" t="str">
        <f t="shared" si="245"/>
        <v/>
      </c>
      <c r="J825" s="316" t="str">
        <f t="shared" si="245"/>
        <v/>
      </c>
      <c r="K825" s="316" t="str">
        <f t="shared" si="245"/>
        <v/>
      </c>
      <c r="L825" s="317" t="str">
        <f t="shared" si="244"/>
        <v/>
      </c>
      <c r="M825" s="351"/>
      <c r="N825" s="318" t="str">
        <f t="shared" si="234"/>
        <v/>
      </c>
      <c r="O825" s="318" t="str">
        <f t="shared" si="235"/>
        <v/>
      </c>
      <c r="S825" s="314" t="str">
        <f t="shared" si="239"/>
        <v/>
      </c>
      <c r="T825" s="315" t="str">
        <f t="shared" si="246"/>
        <v/>
      </c>
      <c r="U825" s="316" t="str">
        <f t="shared" si="247"/>
        <v/>
      </c>
      <c r="V825" s="316" t="str">
        <f t="shared" si="248"/>
        <v/>
      </c>
      <c r="W825" s="317" t="str">
        <f t="shared" si="249"/>
        <v/>
      </c>
      <c r="Z825" s="320"/>
      <c r="AA825" s="321"/>
      <c r="AC825" s="322" t="str">
        <f t="shared" si="240"/>
        <v/>
      </c>
      <c r="AD825" s="322" t="str">
        <f t="shared" si="241"/>
        <v/>
      </c>
      <c r="AM825" s="321"/>
    </row>
    <row r="826" spans="1:39" x14ac:dyDescent="0.25">
      <c r="A826" t="str">
        <f t="shared" si="236"/>
        <v/>
      </c>
      <c r="B826" t="str">
        <f t="shared" si="237"/>
        <v/>
      </c>
      <c r="C826" s="323" t="str">
        <f t="shared" si="242"/>
        <v/>
      </c>
      <c r="D826" s="323" t="str">
        <f t="shared" si="231"/>
        <v/>
      </c>
      <c r="E826" s="323"/>
      <c r="F826" s="312" t="str">
        <f t="shared" si="238"/>
        <v/>
      </c>
      <c r="G826" s="313" t="str">
        <f t="shared" si="232"/>
        <v/>
      </c>
      <c r="H826" s="314" t="str">
        <f t="shared" si="233"/>
        <v/>
      </c>
      <c r="I826" s="315" t="str">
        <f t="shared" si="245"/>
        <v/>
      </c>
      <c r="J826" s="316" t="str">
        <f t="shared" si="245"/>
        <v/>
      </c>
      <c r="K826" s="316" t="str">
        <f t="shared" si="245"/>
        <v/>
      </c>
      <c r="L826" s="317" t="str">
        <f t="shared" si="244"/>
        <v/>
      </c>
      <c r="M826" s="351"/>
      <c r="N826" s="318" t="str">
        <f t="shared" si="234"/>
        <v/>
      </c>
      <c r="O826" s="318" t="str">
        <f t="shared" si="235"/>
        <v/>
      </c>
      <c r="S826" s="314" t="str">
        <f t="shared" si="239"/>
        <v/>
      </c>
      <c r="T826" s="315" t="str">
        <f t="shared" si="246"/>
        <v/>
      </c>
      <c r="U826" s="316" t="str">
        <f t="shared" si="247"/>
        <v/>
      </c>
      <c r="V826" s="316" t="str">
        <f t="shared" si="248"/>
        <v/>
      </c>
      <c r="W826" s="317" t="str">
        <f t="shared" si="249"/>
        <v/>
      </c>
      <c r="Z826" s="320"/>
      <c r="AA826" s="321"/>
      <c r="AC826" s="322" t="str">
        <f t="shared" si="240"/>
        <v/>
      </c>
      <c r="AD826" s="322" t="str">
        <f t="shared" si="241"/>
        <v/>
      </c>
      <c r="AM826" s="321"/>
    </row>
    <row r="827" spans="1:39" x14ac:dyDescent="0.25">
      <c r="A827" t="str">
        <f t="shared" si="236"/>
        <v/>
      </c>
      <c r="B827" t="str">
        <f t="shared" si="237"/>
        <v/>
      </c>
      <c r="C827" s="323" t="str">
        <f t="shared" si="242"/>
        <v/>
      </c>
      <c r="D827" s="323" t="str">
        <f t="shared" si="231"/>
        <v/>
      </c>
      <c r="E827" s="323"/>
      <c r="F827" s="312" t="str">
        <f t="shared" si="238"/>
        <v/>
      </c>
      <c r="G827" s="313" t="str">
        <f t="shared" si="232"/>
        <v/>
      </c>
      <c r="H827" s="314" t="str">
        <f t="shared" si="233"/>
        <v/>
      </c>
      <c r="I827" s="315" t="str">
        <f t="shared" si="245"/>
        <v/>
      </c>
      <c r="J827" s="316" t="str">
        <f t="shared" si="245"/>
        <v/>
      </c>
      <c r="K827" s="316" t="str">
        <f t="shared" si="245"/>
        <v/>
      </c>
      <c r="L827" s="317" t="str">
        <f t="shared" si="244"/>
        <v/>
      </c>
      <c r="M827" s="351"/>
      <c r="N827" s="318" t="str">
        <f t="shared" si="234"/>
        <v/>
      </c>
      <c r="O827" s="318" t="str">
        <f t="shared" si="235"/>
        <v/>
      </c>
      <c r="S827" s="314" t="str">
        <f t="shared" si="239"/>
        <v/>
      </c>
      <c r="T827" s="315" t="str">
        <f t="shared" si="246"/>
        <v/>
      </c>
      <c r="U827" s="316" t="str">
        <f t="shared" si="247"/>
        <v/>
      </c>
      <c r="V827" s="316" t="str">
        <f t="shared" si="248"/>
        <v/>
      </c>
      <c r="W827" s="317" t="str">
        <f t="shared" si="249"/>
        <v/>
      </c>
      <c r="Z827" s="320"/>
      <c r="AA827" s="321"/>
      <c r="AC827" s="322" t="str">
        <f t="shared" si="240"/>
        <v/>
      </c>
      <c r="AD827" s="322" t="str">
        <f t="shared" si="241"/>
        <v/>
      </c>
      <c r="AM827" s="321"/>
    </row>
    <row r="828" spans="1:39" x14ac:dyDescent="0.25">
      <c r="A828" t="str">
        <f t="shared" si="236"/>
        <v/>
      </c>
      <c r="B828" t="str">
        <f t="shared" si="237"/>
        <v/>
      </c>
      <c r="C828" s="323" t="str">
        <f t="shared" si="242"/>
        <v/>
      </c>
      <c r="D828" s="323" t="str">
        <f t="shared" si="231"/>
        <v/>
      </c>
      <c r="E828" s="323"/>
      <c r="F828" s="312" t="str">
        <f t="shared" si="238"/>
        <v/>
      </c>
      <c r="G828" s="313" t="str">
        <f t="shared" si="232"/>
        <v/>
      </c>
      <c r="H828" s="314" t="str">
        <f t="shared" si="233"/>
        <v/>
      </c>
      <c r="I828" s="315" t="str">
        <f t="shared" si="245"/>
        <v/>
      </c>
      <c r="J828" s="316" t="str">
        <f t="shared" si="245"/>
        <v/>
      </c>
      <c r="K828" s="316" t="str">
        <f t="shared" si="245"/>
        <v/>
      </c>
      <c r="L828" s="317" t="str">
        <f t="shared" si="244"/>
        <v/>
      </c>
      <c r="M828" s="351"/>
      <c r="N828" s="318" t="str">
        <f t="shared" si="234"/>
        <v/>
      </c>
      <c r="O828" s="318" t="str">
        <f t="shared" si="235"/>
        <v/>
      </c>
      <c r="S828" s="314" t="str">
        <f t="shared" si="239"/>
        <v/>
      </c>
      <c r="T828" s="315" t="str">
        <f t="shared" si="246"/>
        <v/>
      </c>
      <c r="U828" s="316" t="str">
        <f t="shared" si="247"/>
        <v/>
      </c>
      <c r="V828" s="316" t="str">
        <f t="shared" si="248"/>
        <v/>
      </c>
      <c r="W828" s="317" t="str">
        <f t="shared" si="249"/>
        <v/>
      </c>
      <c r="Z828" s="320"/>
      <c r="AA828" s="321"/>
      <c r="AC828" s="322" t="str">
        <f t="shared" si="240"/>
        <v/>
      </c>
      <c r="AD828" s="322" t="str">
        <f t="shared" si="241"/>
        <v/>
      </c>
      <c r="AM828" s="321"/>
    </row>
    <row r="829" spans="1:39" x14ac:dyDescent="0.25">
      <c r="A829" t="str">
        <f t="shared" si="236"/>
        <v/>
      </c>
      <c r="B829" t="str">
        <f t="shared" si="237"/>
        <v/>
      </c>
      <c r="C829" s="323" t="str">
        <f t="shared" si="242"/>
        <v/>
      </c>
      <c r="D829" s="323" t="str">
        <f t="shared" si="231"/>
        <v/>
      </c>
      <c r="E829" s="323"/>
      <c r="F829" s="312" t="str">
        <f t="shared" si="238"/>
        <v/>
      </c>
      <c r="G829" s="313" t="str">
        <f t="shared" si="232"/>
        <v/>
      </c>
      <c r="H829" s="314" t="str">
        <f t="shared" si="233"/>
        <v/>
      </c>
      <c r="I829" s="315" t="str">
        <f t="shared" si="245"/>
        <v/>
      </c>
      <c r="J829" s="316" t="str">
        <f t="shared" si="245"/>
        <v/>
      </c>
      <c r="K829" s="316" t="str">
        <f t="shared" si="245"/>
        <v/>
      </c>
      <c r="L829" s="317" t="str">
        <f t="shared" si="244"/>
        <v/>
      </c>
      <c r="M829" s="351"/>
      <c r="N829" s="318" t="str">
        <f t="shared" si="234"/>
        <v/>
      </c>
      <c r="O829" s="318" t="str">
        <f t="shared" si="235"/>
        <v/>
      </c>
      <c r="S829" s="314" t="str">
        <f t="shared" si="239"/>
        <v/>
      </c>
      <c r="T829" s="315" t="str">
        <f t="shared" si="246"/>
        <v/>
      </c>
      <c r="U829" s="316" t="str">
        <f t="shared" si="247"/>
        <v/>
      </c>
      <c r="V829" s="316" t="str">
        <f t="shared" si="248"/>
        <v/>
      </c>
      <c r="W829" s="317" t="str">
        <f t="shared" si="249"/>
        <v/>
      </c>
      <c r="Z829" s="320"/>
      <c r="AA829" s="321"/>
      <c r="AC829" s="322" t="str">
        <f t="shared" si="240"/>
        <v/>
      </c>
      <c r="AD829" s="322" t="str">
        <f t="shared" si="241"/>
        <v/>
      </c>
      <c r="AM829" s="321"/>
    </row>
    <row r="830" spans="1:39" x14ac:dyDescent="0.25">
      <c r="A830" t="str">
        <f t="shared" si="236"/>
        <v/>
      </c>
      <c r="B830" t="str">
        <f t="shared" si="237"/>
        <v/>
      </c>
      <c r="C830" s="323" t="str">
        <f t="shared" si="242"/>
        <v/>
      </c>
      <c r="D830" s="323" t="str">
        <f t="shared" si="231"/>
        <v/>
      </c>
      <c r="E830" s="323"/>
      <c r="F830" s="312" t="str">
        <f t="shared" si="238"/>
        <v/>
      </c>
      <c r="G830" s="313" t="str">
        <f t="shared" si="232"/>
        <v/>
      </c>
      <c r="H830" s="314" t="str">
        <f t="shared" si="233"/>
        <v/>
      </c>
      <c r="I830" s="315" t="str">
        <f t="shared" si="245"/>
        <v/>
      </c>
      <c r="J830" s="316" t="str">
        <f t="shared" si="245"/>
        <v/>
      </c>
      <c r="K830" s="316" t="str">
        <f t="shared" si="245"/>
        <v/>
      </c>
      <c r="L830" s="317" t="str">
        <f t="shared" si="244"/>
        <v/>
      </c>
      <c r="M830" s="351"/>
      <c r="N830" s="318" t="str">
        <f t="shared" si="234"/>
        <v/>
      </c>
      <c r="O830" s="318" t="str">
        <f t="shared" si="235"/>
        <v/>
      </c>
      <c r="S830" s="314" t="str">
        <f t="shared" si="239"/>
        <v/>
      </c>
      <c r="T830" s="315" t="str">
        <f t="shared" si="246"/>
        <v/>
      </c>
      <c r="U830" s="316" t="str">
        <f t="shared" si="247"/>
        <v/>
      </c>
      <c r="V830" s="316" t="str">
        <f t="shared" si="248"/>
        <v/>
      </c>
      <c r="W830" s="317" t="str">
        <f t="shared" si="249"/>
        <v/>
      </c>
      <c r="Z830" s="320"/>
      <c r="AA830" s="321"/>
      <c r="AC830" s="322" t="str">
        <f t="shared" si="240"/>
        <v/>
      </c>
      <c r="AD830" s="322" t="str">
        <f t="shared" si="241"/>
        <v/>
      </c>
      <c r="AM830" s="321"/>
    </row>
    <row r="831" spans="1:39" x14ac:dyDescent="0.25">
      <c r="A831" t="str">
        <f t="shared" si="236"/>
        <v/>
      </c>
      <c r="B831" t="str">
        <f t="shared" si="237"/>
        <v/>
      </c>
      <c r="C831" s="323" t="str">
        <f t="shared" si="242"/>
        <v/>
      </c>
      <c r="D831" s="323" t="str">
        <f t="shared" si="231"/>
        <v/>
      </c>
      <c r="E831" s="323"/>
      <c r="F831" s="312" t="str">
        <f t="shared" si="238"/>
        <v/>
      </c>
      <c r="G831" s="313" t="str">
        <f t="shared" si="232"/>
        <v/>
      </c>
      <c r="H831" s="314" t="str">
        <f t="shared" si="233"/>
        <v/>
      </c>
      <c r="I831" s="315" t="str">
        <f t="shared" si="245"/>
        <v/>
      </c>
      <c r="J831" s="316" t="str">
        <f t="shared" si="245"/>
        <v/>
      </c>
      <c r="K831" s="316" t="str">
        <f t="shared" si="245"/>
        <v/>
      </c>
      <c r="L831" s="317" t="str">
        <f t="shared" si="244"/>
        <v/>
      </c>
      <c r="M831" s="351"/>
      <c r="N831" s="318" t="str">
        <f t="shared" si="234"/>
        <v/>
      </c>
      <c r="O831" s="318" t="str">
        <f t="shared" si="235"/>
        <v/>
      </c>
      <c r="S831" s="314" t="str">
        <f t="shared" si="239"/>
        <v/>
      </c>
      <c r="T831" s="315" t="str">
        <f t="shared" si="246"/>
        <v/>
      </c>
      <c r="U831" s="316" t="str">
        <f t="shared" si="247"/>
        <v/>
      </c>
      <c r="V831" s="316" t="str">
        <f t="shared" si="248"/>
        <v/>
      </c>
      <c r="W831" s="317" t="str">
        <f t="shared" si="249"/>
        <v/>
      </c>
      <c r="Z831" s="320"/>
      <c r="AA831" s="321"/>
      <c r="AC831" s="322" t="str">
        <f t="shared" si="240"/>
        <v/>
      </c>
      <c r="AD831" s="322" t="str">
        <f t="shared" si="241"/>
        <v/>
      </c>
      <c r="AM831" s="321"/>
    </row>
    <row r="832" spans="1:39" x14ac:dyDescent="0.25">
      <c r="A832" t="str">
        <f t="shared" si="236"/>
        <v/>
      </c>
      <c r="B832" t="str">
        <f t="shared" si="237"/>
        <v/>
      </c>
      <c r="C832" s="323" t="str">
        <f t="shared" si="242"/>
        <v/>
      </c>
      <c r="D832" s="323" t="str">
        <f t="shared" si="231"/>
        <v/>
      </c>
      <c r="E832" s="323"/>
      <c r="F832" s="312" t="str">
        <f t="shared" si="238"/>
        <v/>
      </c>
      <c r="G832" s="313" t="str">
        <f t="shared" si="232"/>
        <v/>
      </c>
      <c r="H832" s="314" t="str">
        <f t="shared" si="233"/>
        <v/>
      </c>
      <c r="I832" s="315" t="str">
        <f t="shared" si="245"/>
        <v/>
      </c>
      <c r="J832" s="316" t="str">
        <f t="shared" si="245"/>
        <v/>
      </c>
      <c r="K832" s="316" t="str">
        <f t="shared" si="245"/>
        <v/>
      </c>
      <c r="L832" s="317" t="str">
        <f t="shared" si="244"/>
        <v/>
      </c>
      <c r="M832" s="351"/>
      <c r="N832" s="318" t="str">
        <f t="shared" si="234"/>
        <v/>
      </c>
      <c r="O832" s="318" t="str">
        <f t="shared" si="235"/>
        <v/>
      </c>
      <c r="S832" s="314" t="str">
        <f t="shared" si="239"/>
        <v/>
      </c>
      <c r="T832" s="315" t="str">
        <f t="shared" si="246"/>
        <v/>
      </c>
      <c r="U832" s="316" t="str">
        <f t="shared" si="247"/>
        <v/>
      </c>
      <c r="V832" s="316" t="str">
        <f t="shared" si="248"/>
        <v/>
      </c>
      <c r="W832" s="317" t="str">
        <f t="shared" si="249"/>
        <v/>
      </c>
      <c r="Z832" s="320"/>
      <c r="AA832" s="321"/>
      <c r="AC832" s="322" t="str">
        <f t="shared" si="240"/>
        <v/>
      </c>
      <c r="AD832" s="322" t="str">
        <f t="shared" si="241"/>
        <v/>
      </c>
      <c r="AM832" s="321"/>
    </row>
    <row r="833" spans="1:39" x14ac:dyDescent="0.25">
      <c r="A833" t="str">
        <f t="shared" si="236"/>
        <v/>
      </c>
      <c r="B833" t="str">
        <f t="shared" si="237"/>
        <v/>
      </c>
      <c r="C833" s="323" t="str">
        <f t="shared" si="242"/>
        <v/>
      </c>
      <c r="D833" s="323" t="str">
        <f t="shared" si="231"/>
        <v/>
      </c>
      <c r="E833" s="323"/>
      <c r="F833" s="312" t="str">
        <f t="shared" si="238"/>
        <v/>
      </c>
      <c r="G833" s="313" t="str">
        <f t="shared" si="232"/>
        <v/>
      </c>
      <c r="H833" s="314" t="str">
        <f t="shared" si="233"/>
        <v/>
      </c>
      <c r="I833" s="315" t="str">
        <f t="shared" si="245"/>
        <v/>
      </c>
      <c r="J833" s="316" t="str">
        <f t="shared" si="245"/>
        <v/>
      </c>
      <c r="K833" s="316" t="str">
        <f t="shared" si="245"/>
        <v/>
      </c>
      <c r="L833" s="317" t="str">
        <f t="shared" si="244"/>
        <v/>
      </c>
      <c r="M833" s="351"/>
      <c r="N833" s="318" t="str">
        <f t="shared" si="234"/>
        <v/>
      </c>
      <c r="O833" s="318" t="str">
        <f t="shared" si="235"/>
        <v/>
      </c>
      <c r="S833" s="314" t="str">
        <f t="shared" si="239"/>
        <v/>
      </c>
      <c r="T833" s="315" t="str">
        <f t="shared" si="246"/>
        <v/>
      </c>
      <c r="U833" s="316" t="str">
        <f t="shared" si="247"/>
        <v/>
      </c>
      <c r="V833" s="316" t="str">
        <f t="shared" si="248"/>
        <v/>
      </c>
      <c r="W833" s="317" t="str">
        <f t="shared" si="249"/>
        <v/>
      </c>
      <c r="Z833" s="320"/>
      <c r="AA833" s="321"/>
      <c r="AC833" s="322" t="str">
        <f t="shared" si="240"/>
        <v/>
      </c>
      <c r="AD833" s="322" t="str">
        <f t="shared" si="241"/>
        <v/>
      </c>
      <c r="AM833" s="321"/>
    </row>
    <row r="834" spans="1:39" x14ac:dyDescent="0.25">
      <c r="A834" t="str">
        <f t="shared" si="236"/>
        <v/>
      </c>
      <c r="B834" t="str">
        <f t="shared" si="237"/>
        <v/>
      </c>
      <c r="C834" s="323" t="str">
        <f t="shared" si="242"/>
        <v/>
      </c>
      <c r="D834" s="323" t="str">
        <f t="shared" ref="D834:D897" si="250">IFERROR(IF(C833-0.01&gt;=0,C833-0.01,""),"")</f>
        <v/>
      </c>
      <c r="E834" s="323"/>
      <c r="F834" s="312" t="str">
        <f t="shared" si="238"/>
        <v/>
      </c>
      <c r="G834" s="313" t="str">
        <f t="shared" si="232"/>
        <v/>
      </c>
      <c r="H834" s="314" t="str">
        <f t="shared" si="233"/>
        <v/>
      </c>
      <c r="I834" s="315" t="str">
        <f t="shared" si="245"/>
        <v/>
      </c>
      <c r="J834" s="316" t="str">
        <f t="shared" si="245"/>
        <v/>
      </c>
      <c r="K834" s="316" t="str">
        <f t="shared" si="245"/>
        <v/>
      </c>
      <c r="L834" s="317" t="str">
        <f t="shared" si="244"/>
        <v/>
      </c>
      <c r="M834" s="351"/>
      <c r="N834" s="318" t="str">
        <f t="shared" si="234"/>
        <v/>
      </c>
      <c r="O834" s="318" t="str">
        <f t="shared" si="235"/>
        <v/>
      </c>
      <c r="S834" s="314" t="str">
        <f t="shared" si="239"/>
        <v/>
      </c>
      <c r="T834" s="315" t="str">
        <f t="shared" si="246"/>
        <v/>
      </c>
      <c r="U834" s="316" t="str">
        <f t="shared" si="247"/>
        <v/>
      </c>
      <c r="V834" s="316" t="str">
        <f t="shared" si="248"/>
        <v/>
      </c>
      <c r="W834" s="317" t="str">
        <f t="shared" si="249"/>
        <v/>
      </c>
      <c r="Z834" s="320"/>
      <c r="AA834" s="321"/>
      <c r="AC834" s="322" t="str">
        <f t="shared" si="240"/>
        <v/>
      </c>
      <c r="AD834" s="322" t="str">
        <f t="shared" si="241"/>
        <v/>
      </c>
      <c r="AM834" s="321"/>
    </row>
    <row r="835" spans="1:39" x14ac:dyDescent="0.25">
      <c r="A835" t="str">
        <f t="shared" si="236"/>
        <v/>
      </c>
      <c r="B835" t="str">
        <f t="shared" si="237"/>
        <v/>
      </c>
      <c r="C835" s="323" t="str">
        <f t="shared" si="242"/>
        <v/>
      </c>
      <c r="D835" s="323" t="str">
        <f t="shared" si="250"/>
        <v/>
      </c>
      <c r="E835" s="323"/>
      <c r="F835" s="312" t="str">
        <f t="shared" si="238"/>
        <v/>
      </c>
      <c r="G835" s="313" t="str">
        <f t="shared" si="232"/>
        <v/>
      </c>
      <c r="H835" s="314" t="str">
        <f t="shared" si="233"/>
        <v/>
      </c>
      <c r="I835" s="315" t="str">
        <f t="shared" si="245"/>
        <v/>
      </c>
      <c r="J835" s="316" t="str">
        <f t="shared" si="245"/>
        <v/>
      </c>
      <c r="K835" s="316" t="str">
        <f t="shared" si="245"/>
        <v/>
      </c>
      <c r="L835" s="317" t="str">
        <f t="shared" si="244"/>
        <v/>
      </c>
      <c r="M835" s="351"/>
      <c r="N835" s="318" t="str">
        <f t="shared" si="234"/>
        <v/>
      </c>
      <c r="O835" s="318" t="str">
        <f t="shared" si="235"/>
        <v/>
      </c>
      <c r="S835" s="314" t="str">
        <f t="shared" si="239"/>
        <v/>
      </c>
      <c r="T835" s="315" t="str">
        <f t="shared" si="246"/>
        <v/>
      </c>
      <c r="U835" s="316" t="str">
        <f t="shared" si="247"/>
        <v/>
      </c>
      <c r="V835" s="316" t="str">
        <f t="shared" si="248"/>
        <v/>
      </c>
      <c r="W835" s="317" t="str">
        <f t="shared" si="249"/>
        <v/>
      </c>
      <c r="Z835" s="320"/>
      <c r="AA835" s="321"/>
      <c r="AC835" s="322" t="str">
        <f t="shared" si="240"/>
        <v/>
      </c>
      <c r="AD835" s="322" t="str">
        <f t="shared" si="241"/>
        <v/>
      </c>
      <c r="AM835" s="321"/>
    </row>
    <row r="836" spans="1:39" x14ac:dyDescent="0.25">
      <c r="A836" t="str">
        <f t="shared" si="236"/>
        <v/>
      </c>
      <c r="B836" t="str">
        <f t="shared" si="237"/>
        <v/>
      </c>
      <c r="C836" s="323" t="str">
        <f t="shared" si="242"/>
        <v/>
      </c>
      <c r="D836" s="323" t="str">
        <f t="shared" si="250"/>
        <v/>
      </c>
      <c r="E836" s="323"/>
      <c r="F836" s="312" t="str">
        <f t="shared" si="238"/>
        <v/>
      </c>
      <c r="G836" s="313" t="str">
        <f t="shared" si="232"/>
        <v/>
      </c>
      <c r="H836" s="314" t="str">
        <f t="shared" si="233"/>
        <v/>
      </c>
      <c r="I836" s="315" t="str">
        <f t="shared" si="245"/>
        <v/>
      </c>
      <c r="J836" s="316" t="str">
        <f t="shared" si="245"/>
        <v/>
      </c>
      <c r="K836" s="316" t="str">
        <f t="shared" si="245"/>
        <v/>
      </c>
      <c r="L836" s="317" t="str">
        <f t="shared" si="244"/>
        <v/>
      </c>
      <c r="M836" s="351"/>
      <c r="N836" s="318" t="str">
        <f t="shared" si="234"/>
        <v/>
      </c>
      <c r="O836" s="318" t="str">
        <f t="shared" si="235"/>
        <v/>
      </c>
      <c r="S836" s="314" t="str">
        <f t="shared" si="239"/>
        <v/>
      </c>
      <c r="T836" s="315" t="str">
        <f t="shared" si="246"/>
        <v/>
      </c>
      <c r="U836" s="316" t="str">
        <f t="shared" si="247"/>
        <v/>
      </c>
      <c r="V836" s="316" t="str">
        <f t="shared" si="248"/>
        <v/>
      </c>
      <c r="W836" s="317" t="str">
        <f t="shared" si="249"/>
        <v/>
      </c>
      <c r="Z836" s="320"/>
      <c r="AA836" s="321"/>
      <c r="AC836" s="322" t="str">
        <f t="shared" si="240"/>
        <v/>
      </c>
      <c r="AD836" s="322" t="str">
        <f t="shared" si="241"/>
        <v/>
      </c>
      <c r="AM836" s="321"/>
    </row>
    <row r="837" spans="1:39" x14ac:dyDescent="0.25">
      <c r="A837" t="str">
        <f t="shared" si="236"/>
        <v/>
      </c>
      <c r="B837" t="str">
        <f t="shared" si="237"/>
        <v/>
      </c>
      <c r="C837" s="323" t="str">
        <f t="shared" si="242"/>
        <v/>
      </c>
      <c r="D837" s="323" t="str">
        <f t="shared" si="250"/>
        <v/>
      </c>
      <c r="E837" s="323"/>
      <c r="F837" s="312" t="str">
        <f t="shared" si="238"/>
        <v/>
      </c>
      <c r="G837" s="313" t="str">
        <f t="shared" si="232"/>
        <v/>
      </c>
      <c r="H837" s="314" t="str">
        <f t="shared" si="233"/>
        <v/>
      </c>
      <c r="I837" s="315" t="str">
        <f t="shared" si="245"/>
        <v/>
      </c>
      <c r="J837" s="316" t="str">
        <f t="shared" si="245"/>
        <v/>
      </c>
      <c r="K837" s="316" t="str">
        <f t="shared" si="245"/>
        <v/>
      </c>
      <c r="L837" s="317" t="str">
        <f t="shared" si="244"/>
        <v/>
      </c>
      <c r="M837" s="351"/>
      <c r="N837" s="318" t="str">
        <f t="shared" si="234"/>
        <v/>
      </c>
      <c r="O837" s="318" t="str">
        <f t="shared" si="235"/>
        <v/>
      </c>
      <c r="S837" s="314" t="str">
        <f t="shared" si="239"/>
        <v/>
      </c>
      <c r="T837" s="315" t="str">
        <f t="shared" si="246"/>
        <v/>
      </c>
      <c r="U837" s="316" t="str">
        <f t="shared" si="247"/>
        <v/>
      </c>
      <c r="V837" s="316" t="str">
        <f t="shared" si="248"/>
        <v/>
      </c>
      <c r="W837" s="317" t="str">
        <f t="shared" si="249"/>
        <v/>
      </c>
      <c r="Z837" s="320"/>
      <c r="AA837" s="321"/>
      <c r="AC837" s="322" t="str">
        <f t="shared" si="240"/>
        <v/>
      </c>
      <c r="AD837" s="322" t="str">
        <f t="shared" si="241"/>
        <v/>
      </c>
      <c r="AM837" s="321"/>
    </row>
    <row r="838" spans="1:39" x14ac:dyDescent="0.25">
      <c r="A838" t="str">
        <f t="shared" si="236"/>
        <v/>
      </c>
      <c r="B838" t="str">
        <f t="shared" si="237"/>
        <v/>
      </c>
      <c r="C838" s="323" t="str">
        <f t="shared" si="242"/>
        <v/>
      </c>
      <c r="D838" s="323" t="str">
        <f t="shared" si="250"/>
        <v/>
      </c>
      <c r="E838" s="323"/>
      <c r="F838" s="312" t="str">
        <f t="shared" si="238"/>
        <v/>
      </c>
      <c r="G838" s="313" t="str">
        <f t="shared" si="232"/>
        <v/>
      </c>
      <c r="H838" s="314" t="str">
        <f t="shared" si="233"/>
        <v/>
      </c>
      <c r="I838" s="315" t="str">
        <f t="shared" si="245"/>
        <v/>
      </c>
      <c r="J838" s="316" t="str">
        <f t="shared" si="245"/>
        <v/>
      </c>
      <c r="K838" s="316" t="str">
        <f t="shared" si="245"/>
        <v/>
      </c>
      <c r="L838" s="317" t="str">
        <f t="shared" si="244"/>
        <v/>
      </c>
      <c r="M838" s="351"/>
      <c r="N838" s="318" t="str">
        <f t="shared" si="234"/>
        <v/>
      </c>
      <c r="O838" s="318" t="str">
        <f t="shared" si="235"/>
        <v/>
      </c>
      <c r="S838" s="314" t="str">
        <f t="shared" si="239"/>
        <v/>
      </c>
      <c r="T838" s="315" t="str">
        <f t="shared" si="246"/>
        <v/>
      </c>
      <c r="U838" s="316" t="str">
        <f t="shared" si="247"/>
        <v/>
      </c>
      <c r="V838" s="316" t="str">
        <f t="shared" si="248"/>
        <v/>
      </c>
      <c r="W838" s="317" t="str">
        <f t="shared" si="249"/>
        <v/>
      </c>
      <c r="Z838" s="320"/>
      <c r="AA838" s="321"/>
      <c r="AC838" s="322" t="str">
        <f t="shared" si="240"/>
        <v/>
      </c>
      <c r="AD838" s="322" t="str">
        <f t="shared" si="241"/>
        <v/>
      </c>
      <c r="AM838" s="321"/>
    </row>
    <row r="839" spans="1:39" x14ac:dyDescent="0.25">
      <c r="A839" t="str">
        <f t="shared" si="236"/>
        <v/>
      </c>
      <c r="B839" t="str">
        <f t="shared" si="237"/>
        <v/>
      </c>
      <c r="C839" s="323" t="str">
        <f t="shared" si="242"/>
        <v/>
      </c>
      <c r="D839" s="323" t="str">
        <f t="shared" si="250"/>
        <v/>
      </c>
      <c r="E839" s="323"/>
      <c r="F839" s="312" t="str">
        <f t="shared" si="238"/>
        <v/>
      </c>
      <c r="G839" s="313" t="str">
        <f t="shared" si="232"/>
        <v/>
      </c>
      <c r="H839" s="314" t="str">
        <f t="shared" si="233"/>
        <v/>
      </c>
      <c r="I839" s="315" t="str">
        <f t="shared" si="245"/>
        <v/>
      </c>
      <c r="J839" s="316" t="str">
        <f t="shared" si="245"/>
        <v/>
      </c>
      <c r="K839" s="316" t="str">
        <f t="shared" si="245"/>
        <v/>
      </c>
      <c r="L839" s="317" t="str">
        <f t="shared" si="244"/>
        <v/>
      </c>
      <c r="M839" s="351"/>
      <c r="N839" s="318" t="str">
        <f t="shared" si="234"/>
        <v/>
      </c>
      <c r="O839" s="318" t="str">
        <f t="shared" si="235"/>
        <v/>
      </c>
      <c r="S839" s="314" t="str">
        <f t="shared" si="239"/>
        <v/>
      </c>
      <c r="T839" s="315" t="str">
        <f t="shared" si="246"/>
        <v/>
      </c>
      <c r="U839" s="316" t="str">
        <f t="shared" si="247"/>
        <v/>
      </c>
      <c r="V839" s="316" t="str">
        <f t="shared" si="248"/>
        <v/>
      </c>
      <c r="W839" s="317" t="str">
        <f t="shared" si="249"/>
        <v/>
      </c>
      <c r="Z839" s="320"/>
      <c r="AA839" s="321"/>
      <c r="AC839" s="322" t="str">
        <f t="shared" si="240"/>
        <v/>
      </c>
      <c r="AD839" s="322" t="str">
        <f t="shared" si="241"/>
        <v/>
      </c>
      <c r="AM839" s="321"/>
    </row>
    <row r="840" spans="1:39" x14ac:dyDescent="0.25">
      <c r="A840" t="str">
        <f t="shared" si="236"/>
        <v/>
      </c>
      <c r="B840" t="str">
        <f t="shared" si="237"/>
        <v/>
      </c>
      <c r="C840" s="323" t="str">
        <f t="shared" si="242"/>
        <v/>
      </c>
      <c r="D840" s="323" t="str">
        <f t="shared" si="250"/>
        <v/>
      </c>
      <c r="E840" s="323"/>
      <c r="F840" s="312" t="str">
        <f t="shared" si="238"/>
        <v/>
      </c>
      <c r="G840" s="313" t="str">
        <f t="shared" si="232"/>
        <v/>
      </c>
      <c r="H840" s="314" t="str">
        <f t="shared" si="233"/>
        <v/>
      </c>
      <c r="I840" s="315" t="str">
        <f t="shared" si="245"/>
        <v/>
      </c>
      <c r="J840" s="316" t="str">
        <f t="shared" si="245"/>
        <v/>
      </c>
      <c r="K840" s="316" t="str">
        <f t="shared" si="245"/>
        <v/>
      </c>
      <c r="L840" s="317" t="str">
        <f t="shared" si="244"/>
        <v/>
      </c>
      <c r="M840" s="351"/>
      <c r="N840" s="318" t="str">
        <f t="shared" si="234"/>
        <v/>
      </c>
      <c r="O840" s="318" t="str">
        <f t="shared" si="235"/>
        <v/>
      </c>
      <c r="S840" s="314" t="str">
        <f t="shared" si="239"/>
        <v/>
      </c>
      <c r="T840" s="315" t="str">
        <f t="shared" si="246"/>
        <v/>
      </c>
      <c r="U840" s="316" t="str">
        <f t="shared" si="247"/>
        <v/>
      </c>
      <c r="V840" s="316" t="str">
        <f t="shared" si="248"/>
        <v/>
      </c>
      <c r="W840" s="317" t="str">
        <f t="shared" si="249"/>
        <v/>
      </c>
      <c r="Z840" s="320"/>
      <c r="AA840" s="321"/>
      <c r="AC840" s="322" t="str">
        <f t="shared" si="240"/>
        <v/>
      </c>
      <c r="AD840" s="322" t="str">
        <f t="shared" si="241"/>
        <v/>
      </c>
      <c r="AM840" s="321"/>
    </row>
    <row r="841" spans="1:39" x14ac:dyDescent="0.25">
      <c r="A841" t="str">
        <f t="shared" si="236"/>
        <v/>
      </c>
      <c r="B841" t="str">
        <f t="shared" si="237"/>
        <v/>
      </c>
      <c r="C841" s="323" t="str">
        <f t="shared" si="242"/>
        <v/>
      </c>
      <c r="D841" s="323" t="str">
        <f t="shared" si="250"/>
        <v/>
      </c>
      <c r="E841" s="323"/>
      <c r="F841" s="312" t="str">
        <f t="shared" si="238"/>
        <v/>
      </c>
      <c r="G841" s="313" t="str">
        <f t="shared" ref="G841:G904" si="251">IFERROR(IF(S841="Nil","Nil",ROUNDUP(ROUND(S841/7, 3),2)),"")</f>
        <v/>
      </c>
      <c r="H841" s="314" t="str">
        <f t="shared" ref="H841:H904" si="252">IFERROR(IF(S841="Nil","Nil",TEXT(S841,IF(S841=ROUND(S841,0),"€###","€0.00"))),"")</f>
        <v/>
      </c>
      <c r="I841" s="315" t="str">
        <f t="shared" si="245"/>
        <v/>
      </c>
      <c r="J841" s="316" t="str">
        <f t="shared" si="245"/>
        <v/>
      </c>
      <c r="K841" s="316" t="str">
        <f t="shared" si="245"/>
        <v/>
      </c>
      <c r="L841" s="317" t="str">
        <f t="shared" si="244"/>
        <v/>
      </c>
      <c r="M841" s="351"/>
      <c r="N841" s="318" t="str">
        <f t="shared" ref="N841:N904" si="253">IFERROR(IF(C841="--","&lt;"&amp;D841,C841-IF(OR($H841="Nil",$H841=""),0,$H841)),"")</f>
        <v/>
      </c>
      <c r="O841" s="318" t="str">
        <f t="shared" ref="O841:O904" si="254">IFERROR(IF(D841="--","&gt; €"&amp;N841,D841-IF(OR($H841="Nil",$H841=""),0,$H841)),"")</f>
        <v/>
      </c>
      <c r="S841" s="314" t="str">
        <f t="shared" si="239"/>
        <v/>
      </c>
      <c r="T841" s="315" t="str">
        <f t="shared" si="246"/>
        <v/>
      </c>
      <c r="U841" s="316" t="str">
        <f t="shared" si="247"/>
        <v/>
      </c>
      <c r="V841" s="316" t="str">
        <f t="shared" si="248"/>
        <v/>
      </c>
      <c r="W841" s="317" t="str">
        <f t="shared" si="249"/>
        <v/>
      </c>
      <c r="Z841" s="320"/>
      <c r="AA841" s="321"/>
      <c r="AC841" s="322" t="str">
        <f t="shared" si="240"/>
        <v/>
      </c>
      <c r="AD841" s="322" t="str">
        <f t="shared" si="241"/>
        <v/>
      </c>
      <c r="AM841" s="321"/>
    </row>
    <row r="842" spans="1:39" x14ac:dyDescent="0.25">
      <c r="A842" t="str">
        <f t="shared" ref="A842:A905" si="255">IFERROR(
                      IF(
                            AND($B842&lt;&gt;$W$3,$B842=$W$2,$C842&lt;=$X$2,$D842&gt;=$X$2),
                              IF(RIGHT($F842,LEN("or any greater amount"))="or any greater amount",$W$3,""),""),"")</f>
        <v/>
      </c>
      <c r="B842" t="str">
        <f t="shared" ref="B842:B905" si="256">IFERROR(
                      IF(
                            AND($C842&lt;=$X$2,$D842&gt;=$X$2),$W$2,
                              IF(RIGHT($F842,LEN("or any greater amount"))="or any greater amount",$W$3,"")),"")</f>
        <v/>
      </c>
      <c r="C842" s="323" t="str">
        <f t="shared" si="242"/>
        <v/>
      </c>
      <c r="D842" s="323" t="str">
        <f t="shared" si="250"/>
        <v/>
      </c>
      <c r="E842" s="323"/>
      <c r="F842" s="312" t="str">
        <f t="shared" ref="F842:F905" si="257">IFERROR(IF(AND(C842="",D842=""),"",IF(C842="--",TEXT(D842,IF(D842=ROUND(D842,0),"€###.00","€##.00"))&amp;" or any lesser amount",IF(D842="--",TEXT(C842,IF(C842=ROUND(C842,0),"€###.00","€##.00"))&amp;" or any greater amount",TEXT(C842,IF(C842=ROUND(C842,0),"€###.00","€##.00"))&amp;" to "&amp;TEXT(D842,IF(D842=ROUND(D842,0),"€###.00","€##.00"))))),"")</f>
        <v/>
      </c>
      <c r="G842" s="313" t="str">
        <f t="shared" si="251"/>
        <v/>
      </c>
      <c r="H842" s="314" t="str">
        <f t="shared" si="252"/>
        <v/>
      </c>
      <c r="I842" s="315" t="str">
        <f t="shared" si="245"/>
        <v/>
      </c>
      <c r="J842" s="316" t="str">
        <f t="shared" si="245"/>
        <v/>
      </c>
      <c r="K842" s="316" t="str">
        <f t="shared" si="245"/>
        <v/>
      </c>
      <c r="L842" s="317" t="str">
        <f t="shared" si="244"/>
        <v/>
      </c>
      <c r="M842" s="351"/>
      <c r="N842" s="318" t="str">
        <f t="shared" si="253"/>
        <v/>
      </c>
      <c r="O842" s="318" t="str">
        <f t="shared" si="254"/>
        <v/>
      </c>
      <c r="S842" s="314" t="str">
        <f t="shared" ref="S842:S905" si="258">IFERROR(IF(S841&lt;=$R$3,"Nil",S841-$R$3),"")</f>
        <v/>
      </c>
      <c r="T842" s="315" t="str">
        <f t="shared" si="246"/>
        <v/>
      </c>
      <c r="U842" s="316" t="str">
        <f t="shared" si="247"/>
        <v/>
      </c>
      <c r="V842" s="316" t="str">
        <f t="shared" si="248"/>
        <v/>
      </c>
      <c r="W842" s="317" t="str">
        <f t="shared" si="249"/>
        <v/>
      </c>
      <c r="Z842" s="320"/>
      <c r="AA842" s="321"/>
      <c r="AC842" s="322" t="str">
        <f t="shared" ref="AC842:AC905" si="259">IFERROR(ROUNDUP(ROUND(S842/7, 3),2),"")</f>
        <v/>
      </c>
      <c r="AD842" s="322" t="str">
        <f t="shared" ref="AD842:AD905" si="260">IFERROR(ROUND(AC842-G842,2),"")</f>
        <v/>
      </c>
      <c r="AM842" s="321"/>
    </row>
    <row r="843" spans="1:39" x14ac:dyDescent="0.25">
      <c r="A843" t="str">
        <f t="shared" si="255"/>
        <v/>
      </c>
      <c r="B843" t="str">
        <f t="shared" si="256"/>
        <v/>
      </c>
      <c r="C843" s="323" t="str">
        <f t="shared" si="242"/>
        <v/>
      </c>
      <c r="D843" s="323" t="str">
        <f t="shared" si="250"/>
        <v/>
      </c>
      <c r="E843" s="323"/>
      <c r="F843" s="312" t="str">
        <f t="shared" si="257"/>
        <v/>
      </c>
      <c r="G843" s="313" t="str">
        <f t="shared" si="251"/>
        <v/>
      </c>
      <c r="H843" s="314" t="str">
        <f t="shared" si="252"/>
        <v/>
      </c>
      <c r="I843" s="315" t="str">
        <f t="shared" si="245"/>
        <v/>
      </c>
      <c r="J843" s="316" t="str">
        <f t="shared" si="245"/>
        <v/>
      </c>
      <c r="K843" s="316" t="str">
        <f t="shared" si="245"/>
        <v/>
      </c>
      <c r="L843" s="317" t="str">
        <f t="shared" si="244"/>
        <v/>
      </c>
      <c r="M843" s="351"/>
      <c r="N843" s="318" t="str">
        <f t="shared" si="253"/>
        <v/>
      </c>
      <c r="O843" s="318" t="str">
        <f t="shared" si="254"/>
        <v/>
      </c>
      <c r="S843" s="314" t="str">
        <f t="shared" si="258"/>
        <v/>
      </c>
      <c r="T843" s="315" t="str">
        <f t="shared" si="246"/>
        <v/>
      </c>
      <c r="U843" s="316" t="str">
        <f t="shared" si="247"/>
        <v/>
      </c>
      <c r="V843" s="316" t="str">
        <f t="shared" si="248"/>
        <v/>
      </c>
      <c r="W843" s="317" t="str">
        <f t="shared" si="249"/>
        <v/>
      </c>
      <c r="Z843" s="320"/>
      <c r="AA843" s="321"/>
      <c r="AC843" s="322" t="str">
        <f t="shared" si="259"/>
        <v/>
      </c>
      <c r="AD843" s="322" t="str">
        <f t="shared" si="260"/>
        <v/>
      </c>
      <c r="AM843" s="321"/>
    </row>
    <row r="844" spans="1:39" x14ac:dyDescent="0.25">
      <c r="A844" t="str">
        <f t="shared" si="255"/>
        <v/>
      </c>
      <c r="B844" t="str">
        <f t="shared" si="256"/>
        <v/>
      </c>
      <c r="C844" s="323" t="str">
        <f t="shared" si="242"/>
        <v/>
      </c>
      <c r="D844" s="323" t="str">
        <f t="shared" si="250"/>
        <v/>
      </c>
      <c r="E844" s="323"/>
      <c r="F844" s="312" t="str">
        <f t="shared" si="257"/>
        <v/>
      </c>
      <c r="G844" s="313" t="str">
        <f t="shared" si="251"/>
        <v/>
      </c>
      <c r="H844" s="314" t="str">
        <f t="shared" si="252"/>
        <v/>
      </c>
      <c r="I844" s="315" t="str">
        <f t="shared" si="245"/>
        <v/>
      </c>
      <c r="J844" s="316" t="str">
        <f t="shared" si="245"/>
        <v/>
      </c>
      <c r="K844" s="316" t="str">
        <f t="shared" si="245"/>
        <v/>
      </c>
      <c r="L844" s="317" t="str">
        <f t="shared" si="244"/>
        <v/>
      </c>
      <c r="M844" s="351"/>
      <c r="N844" s="318" t="str">
        <f t="shared" si="253"/>
        <v/>
      </c>
      <c r="O844" s="318" t="str">
        <f t="shared" si="254"/>
        <v/>
      </c>
      <c r="S844" s="314" t="str">
        <f t="shared" si="258"/>
        <v/>
      </c>
      <c r="T844" s="315" t="str">
        <f t="shared" si="246"/>
        <v/>
      </c>
      <c r="U844" s="316" t="str">
        <f t="shared" si="247"/>
        <v/>
      </c>
      <c r="V844" s="316" t="str">
        <f t="shared" si="248"/>
        <v/>
      </c>
      <c r="W844" s="317" t="str">
        <f t="shared" si="249"/>
        <v/>
      </c>
      <c r="Z844" s="320"/>
      <c r="AA844" s="321"/>
      <c r="AC844" s="322" t="str">
        <f t="shared" si="259"/>
        <v/>
      </c>
      <c r="AD844" s="322" t="str">
        <f t="shared" si="260"/>
        <v/>
      </c>
      <c r="AM844" s="321"/>
    </row>
    <row r="845" spans="1:39" x14ac:dyDescent="0.25">
      <c r="A845" t="str">
        <f t="shared" si="255"/>
        <v/>
      </c>
      <c r="B845" t="str">
        <f t="shared" si="256"/>
        <v/>
      </c>
      <c r="C845" s="323" t="str">
        <f t="shared" si="242"/>
        <v/>
      </c>
      <c r="D845" s="323" t="str">
        <f t="shared" si="250"/>
        <v/>
      </c>
      <c r="E845" s="323"/>
      <c r="F845" s="312" t="str">
        <f t="shared" si="257"/>
        <v/>
      </c>
      <c r="G845" s="313" t="str">
        <f t="shared" si="251"/>
        <v/>
      </c>
      <c r="H845" s="314" t="str">
        <f t="shared" si="252"/>
        <v/>
      </c>
      <c r="I845" s="315" t="str">
        <f t="shared" si="245"/>
        <v/>
      </c>
      <c r="J845" s="316" t="str">
        <f t="shared" si="245"/>
        <v/>
      </c>
      <c r="K845" s="316" t="str">
        <f t="shared" si="245"/>
        <v/>
      </c>
      <c r="L845" s="317" t="str">
        <f t="shared" si="244"/>
        <v/>
      </c>
      <c r="M845" s="351"/>
      <c r="N845" s="318" t="str">
        <f t="shared" si="253"/>
        <v/>
      </c>
      <c r="O845" s="318" t="str">
        <f t="shared" si="254"/>
        <v/>
      </c>
      <c r="S845" s="314" t="str">
        <f t="shared" si="258"/>
        <v/>
      </c>
      <c r="T845" s="315" t="str">
        <f t="shared" si="246"/>
        <v/>
      </c>
      <c r="U845" s="316" t="str">
        <f t="shared" si="247"/>
        <v/>
      </c>
      <c r="V845" s="316" t="str">
        <f t="shared" si="248"/>
        <v/>
      </c>
      <c r="W845" s="317" t="str">
        <f t="shared" si="249"/>
        <v/>
      </c>
      <c r="Z845" s="320"/>
      <c r="AA845" s="321"/>
      <c r="AC845" s="322" t="str">
        <f t="shared" si="259"/>
        <v/>
      </c>
      <c r="AD845" s="322" t="str">
        <f t="shared" si="260"/>
        <v/>
      </c>
      <c r="AM845" s="321"/>
    </row>
    <row r="846" spans="1:39" x14ac:dyDescent="0.25">
      <c r="A846" t="str">
        <f t="shared" si="255"/>
        <v/>
      </c>
      <c r="B846" t="str">
        <f t="shared" si="256"/>
        <v/>
      </c>
      <c r="C846" s="323" t="str">
        <f t="shared" si="242"/>
        <v/>
      </c>
      <c r="D846" s="323" t="str">
        <f t="shared" si="250"/>
        <v/>
      </c>
      <c r="E846" s="323"/>
      <c r="F846" s="312" t="str">
        <f t="shared" si="257"/>
        <v/>
      </c>
      <c r="G846" s="313" t="str">
        <f t="shared" si="251"/>
        <v/>
      </c>
      <c r="H846" s="314" t="str">
        <f t="shared" si="252"/>
        <v/>
      </c>
      <c r="I846" s="315" t="str">
        <f t="shared" si="245"/>
        <v/>
      </c>
      <c r="J846" s="316" t="str">
        <f t="shared" si="245"/>
        <v/>
      </c>
      <c r="K846" s="316" t="str">
        <f t="shared" si="245"/>
        <v/>
      </c>
      <c r="L846" s="317" t="str">
        <f t="shared" si="244"/>
        <v/>
      </c>
      <c r="M846" s="351"/>
      <c r="N846" s="318" t="str">
        <f t="shared" si="253"/>
        <v/>
      </c>
      <c r="O846" s="318" t="str">
        <f t="shared" si="254"/>
        <v/>
      </c>
      <c r="S846" s="314" t="str">
        <f t="shared" si="258"/>
        <v/>
      </c>
      <c r="T846" s="315" t="str">
        <f t="shared" si="246"/>
        <v/>
      </c>
      <c r="U846" s="316" t="str">
        <f t="shared" si="247"/>
        <v/>
      </c>
      <c r="V846" s="316" t="str">
        <f t="shared" si="248"/>
        <v/>
      </c>
      <c r="W846" s="317" t="str">
        <f t="shared" si="249"/>
        <v/>
      </c>
      <c r="Z846" s="320"/>
      <c r="AA846" s="321"/>
      <c r="AC846" s="322" t="str">
        <f t="shared" si="259"/>
        <v/>
      </c>
      <c r="AD846" s="322" t="str">
        <f t="shared" si="260"/>
        <v/>
      </c>
      <c r="AM846" s="321"/>
    </row>
    <row r="847" spans="1:39" x14ac:dyDescent="0.25">
      <c r="A847" t="str">
        <f t="shared" si="255"/>
        <v/>
      </c>
      <c r="B847" t="str">
        <f t="shared" si="256"/>
        <v/>
      </c>
      <c r="C847" s="323" t="str">
        <f t="shared" si="242"/>
        <v/>
      </c>
      <c r="D847" s="323" t="str">
        <f t="shared" si="250"/>
        <v/>
      </c>
      <c r="E847" s="323"/>
      <c r="F847" s="312" t="str">
        <f t="shared" si="257"/>
        <v/>
      </c>
      <c r="G847" s="313" t="str">
        <f t="shared" si="251"/>
        <v/>
      </c>
      <c r="H847" s="314" t="str">
        <f t="shared" si="252"/>
        <v/>
      </c>
      <c r="I847" s="315" t="str">
        <f t="shared" si="245"/>
        <v/>
      </c>
      <c r="J847" s="316" t="str">
        <f t="shared" si="245"/>
        <v/>
      </c>
      <c r="K847" s="316" t="str">
        <f t="shared" si="245"/>
        <v/>
      </c>
      <c r="L847" s="317" t="str">
        <f t="shared" si="244"/>
        <v/>
      </c>
      <c r="M847" s="351"/>
      <c r="N847" s="318" t="str">
        <f t="shared" si="253"/>
        <v/>
      </c>
      <c r="O847" s="318" t="str">
        <f t="shared" si="254"/>
        <v/>
      </c>
      <c r="S847" s="314" t="str">
        <f t="shared" si="258"/>
        <v/>
      </c>
      <c r="T847" s="315" t="str">
        <f t="shared" si="246"/>
        <v/>
      </c>
      <c r="U847" s="316" t="str">
        <f t="shared" si="247"/>
        <v/>
      </c>
      <c r="V847" s="316" t="str">
        <f t="shared" si="248"/>
        <v/>
      </c>
      <c r="W847" s="317" t="str">
        <f t="shared" si="249"/>
        <v/>
      </c>
      <c r="Z847" s="320"/>
      <c r="AA847" s="321"/>
      <c r="AC847" s="322" t="str">
        <f t="shared" si="259"/>
        <v/>
      </c>
      <c r="AD847" s="322" t="str">
        <f t="shared" si="260"/>
        <v/>
      </c>
      <c r="AM847" s="321"/>
    </row>
    <row r="848" spans="1:39" x14ac:dyDescent="0.25">
      <c r="A848" t="str">
        <f t="shared" si="255"/>
        <v/>
      </c>
      <c r="B848" t="str">
        <f t="shared" si="256"/>
        <v/>
      </c>
      <c r="C848" s="323" t="str">
        <f t="shared" si="242"/>
        <v/>
      </c>
      <c r="D848" s="323" t="str">
        <f t="shared" si="250"/>
        <v/>
      </c>
      <c r="E848" s="323"/>
      <c r="F848" s="312" t="str">
        <f t="shared" si="257"/>
        <v/>
      </c>
      <c r="G848" s="313" t="str">
        <f t="shared" si="251"/>
        <v/>
      </c>
      <c r="H848" s="314" t="str">
        <f t="shared" si="252"/>
        <v/>
      </c>
      <c r="I848" s="315" t="str">
        <f t="shared" si="245"/>
        <v/>
      </c>
      <c r="J848" s="316" t="str">
        <f t="shared" si="245"/>
        <v/>
      </c>
      <c r="K848" s="316" t="str">
        <f t="shared" si="245"/>
        <v/>
      </c>
      <c r="L848" s="317" t="str">
        <f t="shared" si="244"/>
        <v/>
      </c>
      <c r="M848" s="351"/>
      <c r="N848" s="318" t="str">
        <f t="shared" si="253"/>
        <v/>
      </c>
      <c r="O848" s="318" t="str">
        <f t="shared" si="254"/>
        <v/>
      </c>
      <c r="S848" s="314" t="str">
        <f t="shared" si="258"/>
        <v/>
      </c>
      <c r="T848" s="315" t="str">
        <f t="shared" si="246"/>
        <v/>
      </c>
      <c r="U848" s="316" t="str">
        <f t="shared" si="247"/>
        <v/>
      </c>
      <c r="V848" s="316" t="str">
        <f t="shared" si="248"/>
        <v/>
      </c>
      <c r="W848" s="317" t="str">
        <f t="shared" si="249"/>
        <v/>
      </c>
      <c r="Z848" s="320"/>
      <c r="AA848" s="321"/>
      <c r="AC848" s="322" t="str">
        <f t="shared" si="259"/>
        <v/>
      </c>
      <c r="AD848" s="322" t="str">
        <f t="shared" si="260"/>
        <v/>
      </c>
      <c r="AM848" s="321"/>
    </row>
    <row r="849" spans="1:39" x14ac:dyDescent="0.25">
      <c r="A849" t="str">
        <f t="shared" si="255"/>
        <v/>
      </c>
      <c r="B849" t="str">
        <f t="shared" si="256"/>
        <v/>
      </c>
      <c r="C849" s="323" t="str">
        <f t="shared" si="242"/>
        <v/>
      </c>
      <c r="D849" s="323" t="str">
        <f t="shared" si="250"/>
        <v/>
      </c>
      <c r="E849" s="323"/>
      <c r="F849" s="312" t="str">
        <f t="shared" si="257"/>
        <v/>
      </c>
      <c r="G849" s="313" t="str">
        <f t="shared" si="251"/>
        <v/>
      </c>
      <c r="H849" s="314" t="str">
        <f t="shared" si="252"/>
        <v/>
      </c>
      <c r="I849" s="315" t="str">
        <f t="shared" si="245"/>
        <v/>
      </c>
      <c r="J849" s="316" t="str">
        <f t="shared" si="245"/>
        <v/>
      </c>
      <c r="K849" s="316" t="str">
        <f t="shared" si="245"/>
        <v/>
      </c>
      <c r="L849" s="317" t="str">
        <f t="shared" si="244"/>
        <v/>
      </c>
      <c r="M849" s="351"/>
      <c r="N849" s="318" t="str">
        <f t="shared" si="253"/>
        <v/>
      </c>
      <c r="O849" s="318" t="str">
        <f t="shared" si="254"/>
        <v/>
      </c>
      <c r="S849" s="314" t="str">
        <f t="shared" si="258"/>
        <v/>
      </c>
      <c r="T849" s="315" t="str">
        <f t="shared" si="246"/>
        <v/>
      </c>
      <c r="U849" s="316" t="str">
        <f t="shared" si="247"/>
        <v/>
      </c>
      <c r="V849" s="316" t="str">
        <f t="shared" si="248"/>
        <v/>
      </c>
      <c r="W849" s="317" t="str">
        <f t="shared" si="249"/>
        <v/>
      </c>
      <c r="Z849" s="320"/>
      <c r="AA849" s="321"/>
      <c r="AC849" s="322" t="str">
        <f t="shared" si="259"/>
        <v/>
      </c>
      <c r="AD849" s="322" t="str">
        <f t="shared" si="260"/>
        <v/>
      </c>
      <c r="AM849" s="321"/>
    </row>
    <row r="850" spans="1:39" x14ac:dyDescent="0.25">
      <c r="A850" t="str">
        <f t="shared" si="255"/>
        <v/>
      </c>
      <c r="B850" t="str">
        <f t="shared" si="256"/>
        <v/>
      </c>
      <c r="C850" s="323" t="str">
        <f t="shared" ref="C850:C913" si="261">IFERROR(IF(C849-$R$3&gt;=0,C849-$R$3,""),"")</f>
        <v/>
      </c>
      <c r="D850" s="323" t="str">
        <f t="shared" si="250"/>
        <v/>
      </c>
      <c r="E850" s="323"/>
      <c r="F850" s="312" t="str">
        <f t="shared" si="257"/>
        <v/>
      </c>
      <c r="G850" s="313" t="str">
        <f t="shared" si="251"/>
        <v/>
      </c>
      <c r="H850" s="314" t="str">
        <f t="shared" si="252"/>
        <v/>
      </c>
      <c r="I850" s="315" t="str">
        <f t="shared" si="245"/>
        <v/>
      </c>
      <c r="J850" s="316" t="str">
        <f t="shared" si="245"/>
        <v/>
      </c>
      <c r="K850" s="316" t="str">
        <f t="shared" si="245"/>
        <v/>
      </c>
      <c r="L850" s="317" t="str">
        <f t="shared" si="244"/>
        <v/>
      </c>
      <c r="M850" s="351"/>
      <c r="N850" s="318" t="str">
        <f t="shared" si="253"/>
        <v/>
      </c>
      <c r="O850" s="318" t="str">
        <f t="shared" si="254"/>
        <v/>
      </c>
      <c r="S850" s="314" t="str">
        <f t="shared" si="258"/>
        <v/>
      </c>
      <c r="T850" s="315" t="str">
        <f t="shared" si="246"/>
        <v/>
      </c>
      <c r="U850" s="316" t="str">
        <f t="shared" si="247"/>
        <v/>
      </c>
      <c r="V850" s="316" t="str">
        <f t="shared" si="248"/>
        <v/>
      </c>
      <c r="W850" s="317" t="str">
        <f t="shared" si="249"/>
        <v/>
      </c>
      <c r="Z850" s="320"/>
      <c r="AA850" s="321"/>
      <c r="AC850" s="322" t="str">
        <f t="shared" si="259"/>
        <v/>
      </c>
      <c r="AD850" s="322" t="str">
        <f t="shared" si="260"/>
        <v/>
      </c>
      <c r="AM850" s="321"/>
    </row>
    <row r="851" spans="1:39" x14ac:dyDescent="0.25">
      <c r="A851" t="str">
        <f t="shared" si="255"/>
        <v/>
      </c>
      <c r="B851" t="str">
        <f t="shared" si="256"/>
        <v/>
      </c>
      <c r="C851" s="323" t="str">
        <f t="shared" si="261"/>
        <v/>
      </c>
      <c r="D851" s="323" t="str">
        <f t="shared" si="250"/>
        <v/>
      </c>
      <c r="E851" s="323"/>
      <c r="F851" s="312" t="str">
        <f t="shared" si="257"/>
        <v/>
      </c>
      <c r="G851" s="313" t="str">
        <f t="shared" si="251"/>
        <v/>
      </c>
      <c r="H851" s="314" t="str">
        <f t="shared" si="252"/>
        <v/>
      </c>
      <c r="I851" s="315" t="str">
        <f t="shared" si="245"/>
        <v/>
      </c>
      <c r="J851" s="316" t="str">
        <f t="shared" si="245"/>
        <v/>
      </c>
      <c r="K851" s="316" t="str">
        <f t="shared" si="245"/>
        <v/>
      </c>
      <c r="L851" s="317" t="str">
        <f t="shared" si="244"/>
        <v/>
      </c>
      <c r="M851" s="351"/>
      <c r="N851" s="318" t="str">
        <f t="shared" si="253"/>
        <v/>
      </c>
      <c r="O851" s="318" t="str">
        <f t="shared" si="254"/>
        <v/>
      </c>
      <c r="S851" s="314" t="str">
        <f t="shared" si="258"/>
        <v/>
      </c>
      <c r="T851" s="315" t="str">
        <f t="shared" si="246"/>
        <v/>
      </c>
      <c r="U851" s="316" t="str">
        <f t="shared" si="247"/>
        <v/>
      </c>
      <c r="V851" s="316" t="str">
        <f t="shared" si="248"/>
        <v/>
      </c>
      <c r="W851" s="317" t="str">
        <f t="shared" si="249"/>
        <v/>
      </c>
      <c r="Z851" s="320"/>
      <c r="AA851" s="321"/>
      <c r="AC851" s="322" t="str">
        <f t="shared" si="259"/>
        <v/>
      </c>
      <c r="AD851" s="322" t="str">
        <f t="shared" si="260"/>
        <v/>
      </c>
      <c r="AM851" s="321"/>
    </row>
    <row r="852" spans="1:39" x14ac:dyDescent="0.25">
      <c r="A852" t="str">
        <f t="shared" si="255"/>
        <v/>
      </c>
      <c r="B852" t="str">
        <f t="shared" si="256"/>
        <v/>
      </c>
      <c r="C852" s="323" t="str">
        <f t="shared" si="261"/>
        <v/>
      </c>
      <c r="D852" s="323" t="str">
        <f t="shared" si="250"/>
        <v/>
      </c>
      <c r="E852" s="323"/>
      <c r="F852" s="312" t="str">
        <f t="shared" si="257"/>
        <v/>
      </c>
      <c r="G852" s="313" t="str">
        <f t="shared" si="251"/>
        <v/>
      </c>
      <c r="H852" s="314" t="str">
        <f t="shared" si="252"/>
        <v/>
      </c>
      <c r="I852" s="315" t="str">
        <f t="shared" si="245"/>
        <v/>
      </c>
      <c r="J852" s="316" t="str">
        <f t="shared" si="245"/>
        <v/>
      </c>
      <c r="K852" s="316" t="str">
        <f t="shared" si="245"/>
        <v/>
      </c>
      <c r="L852" s="317" t="str">
        <f t="shared" si="244"/>
        <v/>
      </c>
      <c r="M852" s="351"/>
      <c r="N852" s="318" t="str">
        <f t="shared" si="253"/>
        <v/>
      </c>
      <c r="O852" s="318" t="str">
        <f t="shared" si="254"/>
        <v/>
      </c>
      <c r="S852" s="314" t="str">
        <f t="shared" si="258"/>
        <v/>
      </c>
      <c r="T852" s="315" t="str">
        <f t="shared" si="246"/>
        <v/>
      </c>
      <c r="U852" s="316" t="str">
        <f t="shared" si="247"/>
        <v/>
      </c>
      <c r="V852" s="316" t="str">
        <f t="shared" si="248"/>
        <v/>
      </c>
      <c r="W852" s="317" t="str">
        <f t="shared" si="249"/>
        <v/>
      </c>
      <c r="Z852" s="320"/>
      <c r="AA852" s="321"/>
      <c r="AC852" s="322" t="str">
        <f t="shared" si="259"/>
        <v/>
      </c>
      <c r="AD852" s="322" t="str">
        <f t="shared" si="260"/>
        <v/>
      </c>
      <c r="AM852" s="321"/>
    </row>
    <row r="853" spans="1:39" x14ac:dyDescent="0.25">
      <c r="A853" t="str">
        <f t="shared" si="255"/>
        <v/>
      </c>
      <c r="B853" t="str">
        <f t="shared" si="256"/>
        <v/>
      </c>
      <c r="C853" s="323" t="str">
        <f t="shared" si="261"/>
        <v/>
      </c>
      <c r="D853" s="323" t="str">
        <f t="shared" si="250"/>
        <v/>
      </c>
      <c r="E853" s="323"/>
      <c r="F853" s="312" t="str">
        <f t="shared" si="257"/>
        <v/>
      </c>
      <c r="G853" s="313" t="str">
        <f t="shared" si="251"/>
        <v/>
      </c>
      <c r="H853" s="314" t="str">
        <f t="shared" si="252"/>
        <v/>
      </c>
      <c r="I853" s="315" t="str">
        <f t="shared" si="245"/>
        <v/>
      </c>
      <c r="J853" s="316" t="str">
        <f t="shared" si="245"/>
        <v/>
      </c>
      <c r="K853" s="316" t="str">
        <f t="shared" si="245"/>
        <v/>
      </c>
      <c r="L853" s="317" t="str">
        <f t="shared" si="244"/>
        <v/>
      </c>
      <c r="M853" s="351"/>
      <c r="N853" s="318" t="str">
        <f t="shared" si="253"/>
        <v/>
      </c>
      <c r="O853" s="318" t="str">
        <f t="shared" si="254"/>
        <v/>
      </c>
      <c r="S853" s="314" t="str">
        <f t="shared" si="258"/>
        <v/>
      </c>
      <c r="T853" s="315" t="str">
        <f t="shared" si="246"/>
        <v/>
      </c>
      <c r="U853" s="316" t="str">
        <f t="shared" si="247"/>
        <v/>
      </c>
      <c r="V853" s="316" t="str">
        <f t="shared" si="248"/>
        <v/>
      </c>
      <c r="W853" s="317" t="str">
        <f t="shared" ref="W853:W916" si="262">IFERROR(IF($G853="Nil","Nil",IF(MROUND($G853*L$5,0.5)&lt;=$G853*L$5,MROUND($G853*L$5,0.5),MROUND($G853*L$5,0.5)-0.5)),"")</f>
        <v/>
      </c>
      <c r="Z853" s="320"/>
      <c r="AA853" s="321"/>
      <c r="AC853" s="322" t="str">
        <f t="shared" si="259"/>
        <v/>
      </c>
      <c r="AD853" s="322" t="str">
        <f t="shared" si="260"/>
        <v/>
      </c>
      <c r="AM853" s="321"/>
    </row>
    <row r="854" spans="1:39" x14ac:dyDescent="0.25">
      <c r="A854" t="str">
        <f t="shared" si="255"/>
        <v/>
      </c>
      <c r="B854" t="str">
        <f t="shared" si="256"/>
        <v/>
      </c>
      <c r="C854" s="323" t="str">
        <f t="shared" si="261"/>
        <v/>
      </c>
      <c r="D854" s="323" t="str">
        <f t="shared" si="250"/>
        <v/>
      </c>
      <c r="E854" s="323"/>
      <c r="F854" s="312" t="str">
        <f t="shared" si="257"/>
        <v/>
      </c>
      <c r="G854" s="313" t="str">
        <f t="shared" si="251"/>
        <v/>
      </c>
      <c r="H854" s="314" t="str">
        <f t="shared" si="252"/>
        <v/>
      </c>
      <c r="I854" s="315" t="str">
        <f t="shared" si="245"/>
        <v/>
      </c>
      <c r="J854" s="316" t="str">
        <f t="shared" si="245"/>
        <v/>
      </c>
      <c r="K854" s="316" t="str">
        <f t="shared" si="245"/>
        <v/>
      </c>
      <c r="L854" s="317" t="str">
        <f t="shared" si="245"/>
        <v/>
      </c>
      <c r="M854" s="351"/>
      <c r="N854" s="318" t="str">
        <f t="shared" si="253"/>
        <v/>
      </c>
      <c r="O854" s="318" t="str">
        <f t="shared" si="254"/>
        <v/>
      </c>
      <c r="S854" s="314" t="str">
        <f t="shared" si="258"/>
        <v/>
      </c>
      <c r="T854" s="315" t="str">
        <f t="shared" si="246"/>
        <v/>
      </c>
      <c r="U854" s="316" t="str">
        <f t="shared" si="247"/>
        <v/>
      </c>
      <c r="V854" s="316" t="str">
        <f t="shared" si="248"/>
        <v/>
      </c>
      <c r="W854" s="317" t="str">
        <f t="shared" si="262"/>
        <v/>
      </c>
      <c r="Z854" s="320"/>
      <c r="AA854" s="321"/>
      <c r="AC854" s="322" t="str">
        <f t="shared" si="259"/>
        <v/>
      </c>
      <c r="AD854" s="322" t="str">
        <f t="shared" si="260"/>
        <v/>
      </c>
      <c r="AM854" s="321"/>
    </row>
    <row r="855" spans="1:39" x14ac:dyDescent="0.25">
      <c r="A855" t="str">
        <f t="shared" si="255"/>
        <v/>
      </c>
      <c r="B855" t="str">
        <f t="shared" si="256"/>
        <v/>
      </c>
      <c r="C855" s="323" t="str">
        <f t="shared" si="261"/>
        <v/>
      </c>
      <c r="D855" s="323" t="str">
        <f t="shared" si="250"/>
        <v/>
      </c>
      <c r="E855" s="323"/>
      <c r="F855" s="312" t="str">
        <f t="shared" si="257"/>
        <v/>
      </c>
      <c r="G855" s="313" t="str">
        <f t="shared" si="251"/>
        <v/>
      </c>
      <c r="H855" s="314" t="str">
        <f t="shared" si="252"/>
        <v/>
      </c>
      <c r="I855" s="315" t="str">
        <f t="shared" ref="I855:L918" si="263">IFERROR(IF(T855="Nil","Nil",TEXT(T855,IF(T855=ROUND(T855,0),"€###","€###.00"))),"")</f>
        <v/>
      </c>
      <c r="J855" s="316" t="str">
        <f t="shared" si="263"/>
        <v/>
      </c>
      <c r="K855" s="316" t="str">
        <f t="shared" si="263"/>
        <v/>
      </c>
      <c r="L855" s="317" t="str">
        <f t="shared" si="263"/>
        <v/>
      </c>
      <c r="M855" s="351"/>
      <c r="N855" s="318" t="str">
        <f t="shared" si="253"/>
        <v/>
      </c>
      <c r="O855" s="318" t="str">
        <f t="shared" si="254"/>
        <v/>
      </c>
      <c r="S855" s="314" t="str">
        <f t="shared" si="258"/>
        <v/>
      </c>
      <c r="T855" s="315" t="str">
        <f t="shared" ref="T855:T918" si="264">IFERROR(IF($G855="Nil","Nil",IF(MROUND($G855*I$5,0.5)&lt;=$G855*I$5,MROUND($G855*I$5,0.5),MROUND($G855*I$5,0.5)-0.5)),"")</f>
        <v/>
      </c>
      <c r="U855" s="316" t="str">
        <f t="shared" ref="U855:U918" si="265">IFERROR(IF($G855="Nil","Nil",IF(MROUND($G855*J$5,0.5)&lt;=$G855*J$5,MROUND($G855*J$5,0.5),MROUND($G855*J$5,0.5)-0.5)),"")</f>
        <v/>
      </c>
      <c r="V855" s="316" t="str">
        <f t="shared" ref="V855:V918" si="266">IFERROR(IF($G855="Nil","Nil",IF(MROUND($G855*K$5,0.5)&lt;=$G855*K$5,MROUND($G855*K$5,0.5),MROUND($G855*K$5,0.5)-0.5)),"")</f>
        <v/>
      </c>
      <c r="W855" s="317" t="str">
        <f t="shared" si="262"/>
        <v/>
      </c>
      <c r="Z855" s="320"/>
      <c r="AA855" s="321"/>
      <c r="AC855" s="322" t="str">
        <f t="shared" si="259"/>
        <v/>
      </c>
      <c r="AD855" s="322" t="str">
        <f t="shared" si="260"/>
        <v/>
      </c>
      <c r="AM855" s="321"/>
    </row>
    <row r="856" spans="1:39" x14ac:dyDescent="0.25">
      <c r="A856" t="str">
        <f t="shared" si="255"/>
        <v/>
      </c>
      <c r="B856" t="str">
        <f t="shared" si="256"/>
        <v/>
      </c>
      <c r="C856" s="323" t="str">
        <f t="shared" si="261"/>
        <v/>
      </c>
      <c r="D856" s="323" t="str">
        <f t="shared" si="250"/>
        <v/>
      </c>
      <c r="E856" s="323"/>
      <c r="F856" s="312" t="str">
        <f t="shared" si="257"/>
        <v/>
      </c>
      <c r="G856" s="313" t="str">
        <f t="shared" si="251"/>
        <v/>
      </c>
      <c r="H856" s="314" t="str">
        <f t="shared" si="252"/>
        <v/>
      </c>
      <c r="I856" s="315" t="str">
        <f t="shared" si="263"/>
        <v/>
      </c>
      <c r="J856" s="316" t="str">
        <f t="shared" si="263"/>
        <v/>
      </c>
      <c r="K856" s="316" t="str">
        <f t="shared" si="263"/>
        <v/>
      </c>
      <c r="L856" s="317" t="str">
        <f t="shared" si="263"/>
        <v/>
      </c>
      <c r="M856" s="351"/>
      <c r="N856" s="318" t="str">
        <f t="shared" si="253"/>
        <v/>
      </c>
      <c r="O856" s="318" t="str">
        <f t="shared" si="254"/>
        <v/>
      </c>
      <c r="S856" s="314" t="str">
        <f t="shared" si="258"/>
        <v/>
      </c>
      <c r="T856" s="315" t="str">
        <f t="shared" si="264"/>
        <v/>
      </c>
      <c r="U856" s="316" t="str">
        <f t="shared" si="265"/>
        <v/>
      </c>
      <c r="V856" s="316" t="str">
        <f t="shared" si="266"/>
        <v/>
      </c>
      <c r="W856" s="317" t="str">
        <f t="shared" si="262"/>
        <v/>
      </c>
      <c r="Z856" s="320"/>
      <c r="AA856" s="321"/>
      <c r="AC856" s="322" t="str">
        <f t="shared" si="259"/>
        <v/>
      </c>
      <c r="AD856" s="322" t="str">
        <f t="shared" si="260"/>
        <v/>
      </c>
      <c r="AM856" s="321"/>
    </row>
    <row r="857" spans="1:39" x14ac:dyDescent="0.25">
      <c r="A857" t="str">
        <f t="shared" si="255"/>
        <v/>
      </c>
      <c r="B857" t="str">
        <f t="shared" si="256"/>
        <v/>
      </c>
      <c r="C857" s="323" t="str">
        <f t="shared" si="261"/>
        <v/>
      </c>
      <c r="D857" s="323" t="str">
        <f t="shared" si="250"/>
        <v/>
      </c>
      <c r="E857" s="323"/>
      <c r="F857" s="312" t="str">
        <f t="shared" si="257"/>
        <v/>
      </c>
      <c r="G857" s="313" t="str">
        <f t="shared" si="251"/>
        <v/>
      </c>
      <c r="H857" s="314" t="str">
        <f t="shared" si="252"/>
        <v/>
      </c>
      <c r="I857" s="315" t="str">
        <f t="shared" si="263"/>
        <v/>
      </c>
      <c r="J857" s="316" t="str">
        <f t="shared" si="263"/>
        <v/>
      </c>
      <c r="K857" s="316" t="str">
        <f t="shared" si="263"/>
        <v/>
      </c>
      <c r="L857" s="317" t="str">
        <f t="shared" si="263"/>
        <v/>
      </c>
      <c r="M857" s="351"/>
      <c r="N857" s="318" t="str">
        <f t="shared" si="253"/>
        <v/>
      </c>
      <c r="O857" s="318" t="str">
        <f t="shared" si="254"/>
        <v/>
      </c>
      <c r="S857" s="314" t="str">
        <f t="shared" si="258"/>
        <v/>
      </c>
      <c r="T857" s="315" t="str">
        <f t="shared" si="264"/>
        <v/>
      </c>
      <c r="U857" s="316" t="str">
        <f t="shared" si="265"/>
        <v/>
      </c>
      <c r="V857" s="316" t="str">
        <f t="shared" si="266"/>
        <v/>
      </c>
      <c r="W857" s="317" t="str">
        <f t="shared" si="262"/>
        <v/>
      </c>
      <c r="Z857" s="320"/>
      <c r="AA857" s="321"/>
      <c r="AC857" s="322" t="str">
        <f t="shared" si="259"/>
        <v/>
      </c>
      <c r="AD857" s="322" t="str">
        <f t="shared" si="260"/>
        <v/>
      </c>
      <c r="AM857" s="321"/>
    </row>
    <row r="858" spans="1:39" x14ac:dyDescent="0.25">
      <c r="A858" t="str">
        <f t="shared" si="255"/>
        <v/>
      </c>
      <c r="B858" t="str">
        <f t="shared" si="256"/>
        <v/>
      </c>
      <c r="C858" s="323" t="str">
        <f t="shared" si="261"/>
        <v/>
      </c>
      <c r="D858" s="323" t="str">
        <f t="shared" si="250"/>
        <v/>
      </c>
      <c r="E858" s="323"/>
      <c r="F858" s="312" t="str">
        <f t="shared" si="257"/>
        <v/>
      </c>
      <c r="G858" s="313" t="str">
        <f t="shared" si="251"/>
        <v/>
      </c>
      <c r="H858" s="314" t="str">
        <f t="shared" si="252"/>
        <v/>
      </c>
      <c r="I858" s="315" t="str">
        <f t="shared" si="263"/>
        <v/>
      </c>
      <c r="J858" s="316" t="str">
        <f t="shared" si="263"/>
        <v/>
      </c>
      <c r="K858" s="316" t="str">
        <f t="shared" si="263"/>
        <v/>
      </c>
      <c r="L858" s="317" t="str">
        <f t="shared" si="263"/>
        <v/>
      </c>
      <c r="M858" s="351"/>
      <c r="N858" s="318" t="str">
        <f t="shared" si="253"/>
        <v/>
      </c>
      <c r="O858" s="318" t="str">
        <f t="shared" si="254"/>
        <v/>
      </c>
      <c r="S858" s="314" t="str">
        <f t="shared" si="258"/>
        <v/>
      </c>
      <c r="T858" s="315" t="str">
        <f t="shared" si="264"/>
        <v/>
      </c>
      <c r="U858" s="316" t="str">
        <f t="shared" si="265"/>
        <v/>
      </c>
      <c r="V858" s="316" t="str">
        <f t="shared" si="266"/>
        <v/>
      </c>
      <c r="W858" s="317" t="str">
        <f t="shared" si="262"/>
        <v/>
      </c>
      <c r="Z858" s="320"/>
      <c r="AA858" s="321"/>
      <c r="AC858" s="322" t="str">
        <f t="shared" si="259"/>
        <v/>
      </c>
      <c r="AD858" s="322" t="str">
        <f t="shared" si="260"/>
        <v/>
      </c>
      <c r="AM858" s="321"/>
    </row>
    <row r="859" spans="1:39" x14ac:dyDescent="0.25">
      <c r="A859" t="str">
        <f t="shared" si="255"/>
        <v/>
      </c>
      <c r="B859" t="str">
        <f t="shared" si="256"/>
        <v/>
      </c>
      <c r="C859" s="323" t="str">
        <f t="shared" si="261"/>
        <v/>
      </c>
      <c r="D859" s="323" t="str">
        <f t="shared" si="250"/>
        <v/>
      </c>
      <c r="E859" s="323"/>
      <c r="F859" s="312" t="str">
        <f t="shared" si="257"/>
        <v/>
      </c>
      <c r="G859" s="313" t="str">
        <f t="shared" si="251"/>
        <v/>
      </c>
      <c r="H859" s="314" t="str">
        <f t="shared" si="252"/>
        <v/>
      </c>
      <c r="I859" s="315" t="str">
        <f t="shared" si="263"/>
        <v/>
      </c>
      <c r="J859" s="316" t="str">
        <f t="shared" si="263"/>
        <v/>
      </c>
      <c r="K859" s="316" t="str">
        <f t="shared" si="263"/>
        <v/>
      </c>
      <c r="L859" s="317" t="str">
        <f t="shared" si="263"/>
        <v/>
      </c>
      <c r="M859" s="351"/>
      <c r="N859" s="318" t="str">
        <f t="shared" si="253"/>
        <v/>
      </c>
      <c r="O859" s="318" t="str">
        <f t="shared" si="254"/>
        <v/>
      </c>
      <c r="S859" s="314" t="str">
        <f t="shared" si="258"/>
        <v/>
      </c>
      <c r="T859" s="315" t="str">
        <f t="shared" si="264"/>
        <v/>
      </c>
      <c r="U859" s="316" t="str">
        <f t="shared" si="265"/>
        <v/>
      </c>
      <c r="V859" s="316" t="str">
        <f t="shared" si="266"/>
        <v/>
      </c>
      <c r="W859" s="317" t="str">
        <f t="shared" si="262"/>
        <v/>
      </c>
      <c r="Z859" s="320"/>
      <c r="AA859" s="321"/>
      <c r="AC859" s="322" t="str">
        <f t="shared" si="259"/>
        <v/>
      </c>
      <c r="AD859" s="322" t="str">
        <f t="shared" si="260"/>
        <v/>
      </c>
      <c r="AM859" s="321"/>
    </row>
    <row r="860" spans="1:39" x14ac:dyDescent="0.25">
      <c r="A860" t="str">
        <f t="shared" si="255"/>
        <v/>
      </c>
      <c r="B860" t="str">
        <f t="shared" si="256"/>
        <v/>
      </c>
      <c r="C860" s="323" t="str">
        <f t="shared" si="261"/>
        <v/>
      </c>
      <c r="D860" s="323" t="str">
        <f t="shared" si="250"/>
        <v/>
      </c>
      <c r="E860" s="323"/>
      <c r="F860" s="312" t="str">
        <f t="shared" si="257"/>
        <v/>
      </c>
      <c r="G860" s="313" t="str">
        <f t="shared" si="251"/>
        <v/>
      </c>
      <c r="H860" s="314" t="str">
        <f t="shared" si="252"/>
        <v/>
      </c>
      <c r="I860" s="315" t="str">
        <f t="shared" si="263"/>
        <v/>
      </c>
      <c r="J860" s="316" t="str">
        <f t="shared" si="263"/>
        <v/>
      </c>
      <c r="K860" s="316" t="str">
        <f t="shared" si="263"/>
        <v/>
      </c>
      <c r="L860" s="317" t="str">
        <f t="shared" si="263"/>
        <v/>
      </c>
      <c r="M860" s="351"/>
      <c r="N860" s="318" t="str">
        <f t="shared" si="253"/>
        <v/>
      </c>
      <c r="O860" s="318" t="str">
        <f t="shared" si="254"/>
        <v/>
      </c>
      <c r="S860" s="314" t="str">
        <f t="shared" si="258"/>
        <v/>
      </c>
      <c r="T860" s="315" t="str">
        <f t="shared" si="264"/>
        <v/>
      </c>
      <c r="U860" s="316" t="str">
        <f t="shared" si="265"/>
        <v/>
      </c>
      <c r="V860" s="316" t="str">
        <f t="shared" si="266"/>
        <v/>
      </c>
      <c r="W860" s="317" t="str">
        <f t="shared" si="262"/>
        <v/>
      </c>
      <c r="Z860" s="320"/>
      <c r="AA860" s="321"/>
      <c r="AC860" s="322" t="str">
        <f t="shared" si="259"/>
        <v/>
      </c>
      <c r="AD860" s="322" t="str">
        <f t="shared" si="260"/>
        <v/>
      </c>
      <c r="AM860" s="321"/>
    </row>
    <row r="861" spans="1:39" x14ac:dyDescent="0.25">
      <c r="A861" t="str">
        <f t="shared" si="255"/>
        <v/>
      </c>
      <c r="B861" t="str">
        <f t="shared" si="256"/>
        <v/>
      </c>
      <c r="C861" s="323" t="str">
        <f t="shared" si="261"/>
        <v/>
      </c>
      <c r="D861" s="323" t="str">
        <f t="shared" si="250"/>
        <v/>
      </c>
      <c r="E861" s="323"/>
      <c r="F861" s="312" t="str">
        <f t="shared" si="257"/>
        <v/>
      </c>
      <c r="G861" s="313" t="str">
        <f t="shared" si="251"/>
        <v/>
      </c>
      <c r="H861" s="314" t="str">
        <f t="shared" si="252"/>
        <v/>
      </c>
      <c r="I861" s="315" t="str">
        <f t="shared" si="263"/>
        <v/>
      </c>
      <c r="J861" s="316" t="str">
        <f t="shared" si="263"/>
        <v/>
      </c>
      <c r="K861" s="316" t="str">
        <f t="shared" si="263"/>
        <v/>
      </c>
      <c r="L861" s="317" t="str">
        <f t="shared" si="263"/>
        <v/>
      </c>
      <c r="M861" s="351"/>
      <c r="N861" s="318" t="str">
        <f t="shared" si="253"/>
        <v/>
      </c>
      <c r="O861" s="318" t="str">
        <f t="shared" si="254"/>
        <v/>
      </c>
      <c r="S861" s="314" t="str">
        <f t="shared" si="258"/>
        <v/>
      </c>
      <c r="T861" s="315" t="str">
        <f t="shared" si="264"/>
        <v/>
      </c>
      <c r="U861" s="316" t="str">
        <f t="shared" si="265"/>
        <v/>
      </c>
      <c r="V861" s="316" t="str">
        <f t="shared" si="266"/>
        <v/>
      </c>
      <c r="W861" s="317" t="str">
        <f t="shared" si="262"/>
        <v/>
      </c>
      <c r="Z861" s="320"/>
      <c r="AA861" s="321"/>
      <c r="AC861" s="322" t="str">
        <f t="shared" si="259"/>
        <v/>
      </c>
      <c r="AD861" s="322" t="str">
        <f t="shared" si="260"/>
        <v/>
      </c>
      <c r="AM861" s="321"/>
    </row>
    <row r="862" spans="1:39" x14ac:dyDescent="0.25">
      <c r="A862" t="str">
        <f t="shared" si="255"/>
        <v/>
      </c>
      <c r="B862" t="str">
        <f t="shared" si="256"/>
        <v/>
      </c>
      <c r="C862" s="323" t="str">
        <f t="shared" si="261"/>
        <v/>
      </c>
      <c r="D862" s="323" t="str">
        <f t="shared" si="250"/>
        <v/>
      </c>
      <c r="E862" s="323"/>
      <c r="F862" s="312" t="str">
        <f t="shared" si="257"/>
        <v/>
      </c>
      <c r="G862" s="313" t="str">
        <f t="shared" si="251"/>
        <v/>
      </c>
      <c r="H862" s="314" t="str">
        <f t="shared" si="252"/>
        <v/>
      </c>
      <c r="I862" s="315" t="str">
        <f t="shared" si="263"/>
        <v/>
      </c>
      <c r="J862" s="316" t="str">
        <f t="shared" si="263"/>
        <v/>
      </c>
      <c r="K862" s="316" t="str">
        <f t="shared" si="263"/>
        <v/>
      </c>
      <c r="L862" s="317" t="str">
        <f t="shared" si="263"/>
        <v/>
      </c>
      <c r="M862" s="351"/>
      <c r="N862" s="318" t="str">
        <f t="shared" si="253"/>
        <v/>
      </c>
      <c r="O862" s="318" t="str">
        <f t="shared" si="254"/>
        <v/>
      </c>
      <c r="S862" s="314" t="str">
        <f t="shared" si="258"/>
        <v/>
      </c>
      <c r="T862" s="315" t="str">
        <f t="shared" si="264"/>
        <v/>
      </c>
      <c r="U862" s="316" t="str">
        <f t="shared" si="265"/>
        <v/>
      </c>
      <c r="V862" s="316" t="str">
        <f t="shared" si="266"/>
        <v/>
      </c>
      <c r="W862" s="317" t="str">
        <f t="shared" si="262"/>
        <v/>
      </c>
      <c r="Z862" s="320"/>
      <c r="AA862" s="321"/>
      <c r="AC862" s="322" t="str">
        <f t="shared" si="259"/>
        <v/>
      </c>
      <c r="AD862" s="322" t="str">
        <f t="shared" si="260"/>
        <v/>
      </c>
      <c r="AM862" s="321"/>
    </row>
    <row r="863" spans="1:39" x14ac:dyDescent="0.25">
      <c r="A863" t="str">
        <f t="shared" si="255"/>
        <v/>
      </c>
      <c r="B863" t="str">
        <f t="shared" si="256"/>
        <v/>
      </c>
      <c r="C863" s="323" t="str">
        <f t="shared" si="261"/>
        <v/>
      </c>
      <c r="D863" s="323" t="str">
        <f t="shared" si="250"/>
        <v/>
      </c>
      <c r="E863" s="323"/>
      <c r="F863" s="312" t="str">
        <f t="shared" si="257"/>
        <v/>
      </c>
      <c r="G863" s="313" t="str">
        <f t="shared" si="251"/>
        <v/>
      </c>
      <c r="H863" s="314" t="str">
        <f t="shared" si="252"/>
        <v/>
      </c>
      <c r="I863" s="315" t="str">
        <f t="shared" si="263"/>
        <v/>
      </c>
      <c r="J863" s="316" t="str">
        <f t="shared" si="263"/>
        <v/>
      </c>
      <c r="K863" s="316" t="str">
        <f t="shared" si="263"/>
        <v/>
      </c>
      <c r="L863" s="317" t="str">
        <f t="shared" si="263"/>
        <v/>
      </c>
      <c r="M863" s="351"/>
      <c r="N863" s="318" t="str">
        <f t="shared" si="253"/>
        <v/>
      </c>
      <c r="O863" s="318" t="str">
        <f t="shared" si="254"/>
        <v/>
      </c>
      <c r="S863" s="314" t="str">
        <f t="shared" si="258"/>
        <v/>
      </c>
      <c r="T863" s="315" t="str">
        <f t="shared" si="264"/>
        <v/>
      </c>
      <c r="U863" s="316" t="str">
        <f t="shared" si="265"/>
        <v/>
      </c>
      <c r="V863" s="316" t="str">
        <f t="shared" si="266"/>
        <v/>
      </c>
      <c r="W863" s="317" t="str">
        <f t="shared" si="262"/>
        <v/>
      </c>
      <c r="Z863" s="320"/>
      <c r="AA863" s="321"/>
      <c r="AC863" s="322" t="str">
        <f t="shared" si="259"/>
        <v/>
      </c>
      <c r="AD863" s="322" t="str">
        <f t="shared" si="260"/>
        <v/>
      </c>
      <c r="AM863" s="321"/>
    </row>
    <row r="864" spans="1:39" x14ac:dyDescent="0.25">
      <c r="A864" t="str">
        <f t="shared" si="255"/>
        <v/>
      </c>
      <c r="B864" t="str">
        <f t="shared" si="256"/>
        <v/>
      </c>
      <c r="C864" s="323" t="str">
        <f t="shared" si="261"/>
        <v/>
      </c>
      <c r="D864" s="323" t="str">
        <f t="shared" si="250"/>
        <v/>
      </c>
      <c r="E864" s="323"/>
      <c r="F864" s="312" t="str">
        <f t="shared" si="257"/>
        <v/>
      </c>
      <c r="G864" s="313" t="str">
        <f t="shared" si="251"/>
        <v/>
      </c>
      <c r="H864" s="314" t="str">
        <f t="shared" si="252"/>
        <v/>
      </c>
      <c r="I864" s="315" t="str">
        <f t="shared" si="263"/>
        <v/>
      </c>
      <c r="J864" s="316" t="str">
        <f t="shared" si="263"/>
        <v/>
      </c>
      <c r="K864" s="316" t="str">
        <f t="shared" si="263"/>
        <v/>
      </c>
      <c r="L864" s="317" t="str">
        <f t="shared" si="263"/>
        <v/>
      </c>
      <c r="M864" s="351"/>
      <c r="N864" s="318" t="str">
        <f t="shared" si="253"/>
        <v/>
      </c>
      <c r="O864" s="318" t="str">
        <f t="shared" si="254"/>
        <v/>
      </c>
      <c r="S864" s="314" t="str">
        <f t="shared" si="258"/>
        <v/>
      </c>
      <c r="T864" s="315" t="str">
        <f t="shared" si="264"/>
        <v/>
      </c>
      <c r="U864" s="316" t="str">
        <f t="shared" si="265"/>
        <v/>
      </c>
      <c r="V864" s="316" t="str">
        <f t="shared" si="266"/>
        <v/>
      </c>
      <c r="W864" s="317" t="str">
        <f t="shared" si="262"/>
        <v/>
      </c>
      <c r="Z864" s="320"/>
      <c r="AA864" s="321"/>
      <c r="AC864" s="322" t="str">
        <f t="shared" si="259"/>
        <v/>
      </c>
      <c r="AD864" s="322" t="str">
        <f t="shared" si="260"/>
        <v/>
      </c>
      <c r="AM864" s="321"/>
    </row>
    <row r="865" spans="1:39" x14ac:dyDescent="0.25">
      <c r="A865" t="str">
        <f t="shared" si="255"/>
        <v/>
      </c>
      <c r="B865" t="str">
        <f t="shared" si="256"/>
        <v/>
      </c>
      <c r="C865" s="323" t="str">
        <f t="shared" si="261"/>
        <v/>
      </c>
      <c r="D865" s="323" t="str">
        <f t="shared" si="250"/>
        <v/>
      </c>
      <c r="E865" s="323"/>
      <c r="F865" s="312" t="str">
        <f t="shared" si="257"/>
        <v/>
      </c>
      <c r="G865" s="313" t="str">
        <f t="shared" si="251"/>
        <v/>
      </c>
      <c r="H865" s="314" t="str">
        <f t="shared" si="252"/>
        <v/>
      </c>
      <c r="I865" s="315" t="str">
        <f t="shared" si="263"/>
        <v/>
      </c>
      <c r="J865" s="316" t="str">
        <f t="shared" si="263"/>
        <v/>
      </c>
      <c r="K865" s="316" t="str">
        <f t="shared" si="263"/>
        <v/>
      </c>
      <c r="L865" s="317" t="str">
        <f t="shared" si="263"/>
        <v/>
      </c>
      <c r="M865" s="351"/>
      <c r="N865" s="318" t="str">
        <f t="shared" si="253"/>
        <v/>
      </c>
      <c r="O865" s="318" t="str">
        <f t="shared" si="254"/>
        <v/>
      </c>
      <c r="S865" s="314" t="str">
        <f t="shared" si="258"/>
        <v/>
      </c>
      <c r="T865" s="315" t="str">
        <f t="shared" si="264"/>
        <v/>
      </c>
      <c r="U865" s="316" t="str">
        <f t="shared" si="265"/>
        <v/>
      </c>
      <c r="V865" s="316" t="str">
        <f t="shared" si="266"/>
        <v/>
      </c>
      <c r="W865" s="317" t="str">
        <f t="shared" si="262"/>
        <v/>
      </c>
      <c r="Z865" s="320"/>
      <c r="AA865" s="321"/>
      <c r="AC865" s="322" t="str">
        <f t="shared" si="259"/>
        <v/>
      </c>
      <c r="AD865" s="322" t="str">
        <f t="shared" si="260"/>
        <v/>
      </c>
      <c r="AM865" s="321"/>
    </row>
    <row r="866" spans="1:39" x14ac:dyDescent="0.25">
      <c r="A866" t="str">
        <f t="shared" si="255"/>
        <v/>
      </c>
      <c r="B866" t="str">
        <f t="shared" si="256"/>
        <v/>
      </c>
      <c r="C866" s="323" t="str">
        <f t="shared" si="261"/>
        <v/>
      </c>
      <c r="D866" s="323" t="str">
        <f t="shared" si="250"/>
        <v/>
      </c>
      <c r="E866" s="323"/>
      <c r="F866" s="312" t="str">
        <f t="shared" si="257"/>
        <v/>
      </c>
      <c r="G866" s="313" t="str">
        <f t="shared" si="251"/>
        <v/>
      </c>
      <c r="H866" s="314" t="str">
        <f t="shared" si="252"/>
        <v/>
      </c>
      <c r="I866" s="315" t="str">
        <f t="shared" si="263"/>
        <v/>
      </c>
      <c r="J866" s="316" t="str">
        <f t="shared" si="263"/>
        <v/>
      </c>
      <c r="K866" s="316" t="str">
        <f t="shared" si="263"/>
        <v/>
      </c>
      <c r="L866" s="317" t="str">
        <f t="shared" si="263"/>
        <v/>
      </c>
      <c r="M866" s="351"/>
      <c r="N866" s="318" t="str">
        <f t="shared" si="253"/>
        <v/>
      </c>
      <c r="O866" s="318" t="str">
        <f t="shared" si="254"/>
        <v/>
      </c>
      <c r="S866" s="314" t="str">
        <f t="shared" si="258"/>
        <v/>
      </c>
      <c r="T866" s="315" t="str">
        <f t="shared" si="264"/>
        <v/>
      </c>
      <c r="U866" s="316" t="str">
        <f t="shared" si="265"/>
        <v/>
      </c>
      <c r="V866" s="316" t="str">
        <f t="shared" si="266"/>
        <v/>
      </c>
      <c r="W866" s="317" t="str">
        <f t="shared" si="262"/>
        <v/>
      </c>
      <c r="Z866" s="320"/>
      <c r="AA866" s="321"/>
      <c r="AC866" s="322" t="str">
        <f t="shared" si="259"/>
        <v/>
      </c>
      <c r="AD866" s="322" t="str">
        <f t="shared" si="260"/>
        <v/>
      </c>
      <c r="AM866" s="321"/>
    </row>
    <row r="867" spans="1:39" x14ac:dyDescent="0.25">
      <c r="A867" t="str">
        <f t="shared" si="255"/>
        <v/>
      </c>
      <c r="B867" t="str">
        <f t="shared" si="256"/>
        <v/>
      </c>
      <c r="C867" s="323" t="str">
        <f t="shared" si="261"/>
        <v/>
      </c>
      <c r="D867" s="323" t="str">
        <f t="shared" si="250"/>
        <v/>
      </c>
      <c r="E867" s="323"/>
      <c r="F867" s="312" t="str">
        <f t="shared" si="257"/>
        <v/>
      </c>
      <c r="G867" s="313" t="str">
        <f t="shared" si="251"/>
        <v/>
      </c>
      <c r="H867" s="314" t="str">
        <f t="shared" si="252"/>
        <v/>
      </c>
      <c r="I867" s="315" t="str">
        <f t="shared" si="263"/>
        <v/>
      </c>
      <c r="J867" s="316" t="str">
        <f t="shared" si="263"/>
        <v/>
      </c>
      <c r="K867" s="316" t="str">
        <f t="shared" si="263"/>
        <v/>
      </c>
      <c r="L867" s="317" t="str">
        <f t="shared" si="263"/>
        <v/>
      </c>
      <c r="M867" s="351"/>
      <c r="N867" s="318" t="str">
        <f t="shared" si="253"/>
        <v/>
      </c>
      <c r="O867" s="318" t="str">
        <f t="shared" si="254"/>
        <v/>
      </c>
      <c r="S867" s="314" t="str">
        <f t="shared" si="258"/>
        <v/>
      </c>
      <c r="T867" s="315" t="str">
        <f t="shared" si="264"/>
        <v/>
      </c>
      <c r="U867" s="316" t="str">
        <f t="shared" si="265"/>
        <v/>
      </c>
      <c r="V867" s="316" t="str">
        <f t="shared" si="266"/>
        <v/>
      </c>
      <c r="W867" s="317" t="str">
        <f t="shared" si="262"/>
        <v/>
      </c>
      <c r="Z867" s="320"/>
      <c r="AA867" s="321"/>
      <c r="AC867" s="322" t="str">
        <f t="shared" si="259"/>
        <v/>
      </c>
      <c r="AD867" s="322" t="str">
        <f t="shared" si="260"/>
        <v/>
      </c>
      <c r="AM867" s="321"/>
    </row>
    <row r="868" spans="1:39" x14ac:dyDescent="0.25">
      <c r="A868" t="str">
        <f t="shared" si="255"/>
        <v/>
      </c>
      <c r="B868" t="str">
        <f t="shared" si="256"/>
        <v/>
      </c>
      <c r="C868" s="323" t="str">
        <f t="shared" si="261"/>
        <v/>
      </c>
      <c r="D868" s="323" t="str">
        <f t="shared" si="250"/>
        <v/>
      </c>
      <c r="E868" s="323"/>
      <c r="F868" s="312" t="str">
        <f t="shared" si="257"/>
        <v/>
      </c>
      <c r="G868" s="313" t="str">
        <f t="shared" si="251"/>
        <v/>
      </c>
      <c r="H868" s="314" t="str">
        <f t="shared" si="252"/>
        <v/>
      </c>
      <c r="I868" s="315" t="str">
        <f t="shared" si="263"/>
        <v/>
      </c>
      <c r="J868" s="316" t="str">
        <f t="shared" si="263"/>
        <v/>
      </c>
      <c r="K868" s="316" t="str">
        <f t="shared" si="263"/>
        <v/>
      </c>
      <c r="L868" s="317" t="str">
        <f t="shared" si="263"/>
        <v/>
      </c>
      <c r="M868" s="351"/>
      <c r="N868" s="318" t="str">
        <f t="shared" si="253"/>
        <v/>
      </c>
      <c r="O868" s="318" t="str">
        <f t="shared" si="254"/>
        <v/>
      </c>
      <c r="S868" s="314" t="str">
        <f t="shared" si="258"/>
        <v/>
      </c>
      <c r="T868" s="315" t="str">
        <f t="shared" si="264"/>
        <v/>
      </c>
      <c r="U868" s="316" t="str">
        <f t="shared" si="265"/>
        <v/>
      </c>
      <c r="V868" s="316" t="str">
        <f t="shared" si="266"/>
        <v/>
      </c>
      <c r="W868" s="317" t="str">
        <f t="shared" si="262"/>
        <v/>
      </c>
      <c r="Z868" s="320"/>
      <c r="AA868" s="321"/>
      <c r="AC868" s="322" t="str">
        <f t="shared" si="259"/>
        <v/>
      </c>
      <c r="AD868" s="322" t="str">
        <f t="shared" si="260"/>
        <v/>
      </c>
      <c r="AM868" s="321"/>
    </row>
    <row r="869" spans="1:39" x14ac:dyDescent="0.25">
      <c r="A869" t="str">
        <f t="shared" si="255"/>
        <v/>
      </c>
      <c r="B869" t="str">
        <f t="shared" si="256"/>
        <v/>
      </c>
      <c r="C869" s="323" t="str">
        <f t="shared" si="261"/>
        <v/>
      </c>
      <c r="D869" s="323" t="str">
        <f t="shared" si="250"/>
        <v/>
      </c>
      <c r="E869" s="323"/>
      <c r="F869" s="312" t="str">
        <f t="shared" si="257"/>
        <v/>
      </c>
      <c r="G869" s="313" t="str">
        <f t="shared" si="251"/>
        <v/>
      </c>
      <c r="H869" s="314" t="str">
        <f t="shared" si="252"/>
        <v/>
      </c>
      <c r="I869" s="315" t="str">
        <f t="shared" si="263"/>
        <v/>
      </c>
      <c r="J869" s="316" t="str">
        <f t="shared" si="263"/>
        <v/>
      </c>
      <c r="K869" s="316" t="str">
        <f t="shared" si="263"/>
        <v/>
      </c>
      <c r="L869" s="317" t="str">
        <f t="shared" si="263"/>
        <v/>
      </c>
      <c r="M869" s="351"/>
      <c r="N869" s="318" t="str">
        <f t="shared" si="253"/>
        <v/>
      </c>
      <c r="O869" s="318" t="str">
        <f t="shared" si="254"/>
        <v/>
      </c>
      <c r="S869" s="314" t="str">
        <f t="shared" si="258"/>
        <v/>
      </c>
      <c r="T869" s="315" t="str">
        <f t="shared" si="264"/>
        <v/>
      </c>
      <c r="U869" s="316" t="str">
        <f t="shared" si="265"/>
        <v/>
      </c>
      <c r="V869" s="316" t="str">
        <f t="shared" si="266"/>
        <v/>
      </c>
      <c r="W869" s="317" t="str">
        <f t="shared" si="262"/>
        <v/>
      </c>
      <c r="Z869" s="320"/>
      <c r="AA869" s="321"/>
      <c r="AC869" s="322" t="str">
        <f t="shared" si="259"/>
        <v/>
      </c>
      <c r="AD869" s="322" t="str">
        <f t="shared" si="260"/>
        <v/>
      </c>
      <c r="AM869" s="321"/>
    </row>
    <row r="870" spans="1:39" x14ac:dyDescent="0.25">
      <c r="A870" t="str">
        <f t="shared" si="255"/>
        <v/>
      </c>
      <c r="B870" t="str">
        <f t="shared" si="256"/>
        <v/>
      </c>
      <c r="C870" s="323" t="str">
        <f t="shared" si="261"/>
        <v/>
      </c>
      <c r="D870" s="323" t="str">
        <f t="shared" si="250"/>
        <v/>
      </c>
      <c r="E870" s="323"/>
      <c r="F870" s="312" t="str">
        <f t="shared" si="257"/>
        <v/>
      </c>
      <c r="G870" s="313" t="str">
        <f t="shared" si="251"/>
        <v/>
      </c>
      <c r="H870" s="314" t="str">
        <f t="shared" si="252"/>
        <v/>
      </c>
      <c r="I870" s="315" t="str">
        <f t="shared" si="263"/>
        <v/>
      </c>
      <c r="J870" s="316" t="str">
        <f t="shared" si="263"/>
        <v/>
      </c>
      <c r="K870" s="316" t="str">
        <f t="shared" si="263"/>
        <v/>
      </c>
      <c r="L870" s="317" t="str">
        <f t="shared" si="263"/>
        <v/>
      </c>
      <c r="M870" s="351"/>
      <c r="N870" s="318" t="str">
        <f t="shared" si="253"/>
        <v/>
      </c>
      <c r="O870" s="318" t="str">
        <f t="shared" si="254"/>
        <v/>
      </c>
      <c r="S870" s="314" t="str">
        <f t="shared" si="258"/>
        <v/>
      </c>
      <c r="T870" s="315" t="str">
        <f t="shared" si="264"/>
        <v/>
      </c>
      <c r="U870" s="316" t="str">
        <f t="shared" si="265"/>
        <v/>
      </c>
      <c r="V870" s="316" t="str">
        <f t="shared" si="266"/>
        <v/>
      </c>
      <c r="W870" s="317" t="str">
        <f t="shared" si="262"/>
        <v/>
      </c>
      <c r="Z870" s="320"/>
      <c r="AA870" s="321"/>
      <c r="AC870" s="322" t="str">
        <f t="shared" si="259"/>
        <v/>
      </c>
      <c r="AD870" s="322" t="str">
        <f t="shared" si="260"/>
        <v/>
      </c>
      <c r="AM870" s="321"/>
    </row>
    <row r="871" spans="1:39" x14ac:dyDescent="0.25">
      <c r="A871" t="str">
        <f t="shared" si="255"/>
        <v/>
      </c>
      <c r="B871" t="str">
        <f t="shared" si="256"/>
        <v/>
      </c>
      <c r="C871" s="323" t="str">
        <f t="shared" si="261"/>
        <v/>
      </c>
      <c r="D871" s="323" t="str">
        <f t="shared" si="250"/>
        <v/>
      </c>
      <c r="E871" s="323"/>
      <c r="F871" s="312" t="str">
        <f t="shared" si="257"/>
        <v/>
      </c>
      <c r="G871" s="313" t="str">
        <f t="shared" si="251"/>
        <v/>
      </c>
      <c r="H871" s="314" t="str">
        <f t="shared" si="252"/>
        <v/>
      </c>
      <c r="I871" s="315" t="str">
        <f t="shared" si="263"/>
        <v/>
      </c>
      <c r="J871" s="316" t="str">
        <f t="shared" si="263"/>
        <v/>
      </c>
      <c r="K871" s="316" t="str">
        <f t="shared" si="263"/>
        <v/>
      </c>
      <c r="L871" s="317" t="str">
        <f t="shared" si="263"/>
        <v/>
      </c>
      <c r="M871" s="351"/>
      <c r="N871" s="318" t="str">
        <f t="shared" si="253"/>
        <v/>
      </c>
      <c r="O871" s="318" t="str">
        <f t="shared" si="254"/>
        <v/>
      </c>
      <c r="S871" s="314" t="str">
        <f t="shared" si="258"/>
        <v/>
      </c>
      <c r="T871" s="315" t="str">
        <f t="shared" si="264"/>
        <v/>
      </c>
      <c r="U871" s="316" t="str">
        <f t="shared" si="265"/>
        <v/>
      </c>
      <c r="V871" s="316" t="str">
        <f t="shared" si="266"/>
        <v/>
      </c>
      <c r="W871" s="317" t="str">
        <f t="shared" si="262"/>
        <v/>
      </c>
      <c r="Z871" s="320"/>
      <c r="AA871" s="321"/>
      <c r="AC871" s="322" t="str">
        <f t="shared" si="259"/>
        <v/>
      </c>
      <c r="AD871" s="322" t="str">
        <f t="shared" si="260"/>
        <v/>
      </c>
      <c r="AM871" s="321"/>
    </row>
    <row r="872" spans="1:39" x14ac:dyDescent="0.25">
      <c r="A872" t="str">
        <f t="shared" si="255"/>
        <v/>
      </c>
      <c r="B872" t="str">
        <f t="shared" si="256"/>
        <v/>
      </c>
      <c r="C872" s="323" t="str">
        <f t="shared" si="261"/>
        <v/>
      </c>
      <c r="D872" s="323" t="str">
        <f t="shared" si="250"/>
        <v/>
      </c>
      <c r="E872" s="323"/>
      <c r="F872" s="312" t="str">
        <f t="shared" si="257"/>
        <v/>
      </c>
      <c r="G872" s="313" t="str">
        <f t="shared" si="251"/>
        <v/>
      </c>
      <c r="H872" s="314" t="str">
        <f t="shared" si="252"/>
        <v/>
      </c>
      <c r="I872" s="315" t="str">
        <f t="shared" si="263"/>
        <v/>
      </c>
      <c r="J872" s="316" t="str">
        <f t="shared" si="263"/>
        <v/>
      </c>
      <c r="K872" s="316" t="str">
        <f t="shared" si="263"/>
        <v/>
      </c>
      <c r="L872" s="317" t="str">
        <f t="shared" si="263"/>
        <v/>
      </c>
      <c r="M872" s="351"/>
      <c r="N872" s="318" t="str">
        <f t="shared" si="253"/>
        <v/>
      </c>
      <c r="O872" s="318" t="str">
        <f t="shared" si="254"/>
        <v/>
      </c>
      <c r="S872" s="314" t="str">
        <f t="shared" si="258"/>
        <v/>
      </c>
      <c r="T872" s="315" t="str">
        <f t="shared" si="264"/>
        <v/>
      </c>
      <c r="U872" s="316" t="str">
        <f t="shared" si="265"/>
        <v/>
      </c>
      <c r="V872" s="316" t="str">
        <f t="shared" si="266"/>
        <v/>
      </c>
      <c r="W872" s="317" t="str">
        <f t="shared" si="262"/>
        <v/>
      </c>
      <c r="Z872" s="320"/>
      <c r="AA872" s="321"/>
      <c r="AC872" s="322" t="str">
        <f t="shared" si="259"/>
        <v/>
      </c>
      <c r="AD872" s="322" t="str">
        <f t="shared" si="260"/>
        <v/>
      </c>
      <c r="AM872" s="321"/>
    </row>
    <row r="873" spans="1:39" x14ac:dyDescent="0.25">
      <c r="A873" t="str">
        <f t="shared" si="255"/>
        <v/>
      </c>
      <c r="B873" t="str">
        <f t="shared" si="256"/>
        <v/>
      </c>
      <c r="C873" s="323" t="str">
        <f t="shared" si="261"/>
        <v/>
      </c>
      <c r="D873" s="323" t="str">
        <f t="shared" si="250"/>
        <v/>
      </c>
      <c r="E873" s="323"/>
      <c r="F873" s="312" t="str">
        <f t="shared" si="257"/>
        <v/>
      </c>
      <c r="G873" s="313" t="str">
        <f t="shared" si="251"/>
        <v/>
      </c>
      <c r="H873" s="314" t="str">
        <f t="shared" si="252"/>
        <v/>
      </c>
      <c r="I873" s="315" t="str">
        <f t="shared" si="263"/>
        <v/>
      </c>
      <c r="J873" s="316" t="str">
        <f t="shared" si="263"/>
        <v/>
      </c>
      <c r="K873" s="316" t="str">
        <f t="shared" si="263"/>
        <v/>
      </c>
      <c r="L873" s="317" t="str">
        <f t="shared" si="263"/>
        <v/>
      </c>
      <c r="M873" s="351"/>
      <c r="N873" s="318" t="str">
        <f t="shared" si="253"/>
        <v/>
      </c>
      <c r="O873" s="318" t="str">
        <f t="shared" si="254"/>
        <v/>
      </c>
      <c r="S873" s="314" t="str">
        <f t="shared" si="258"/>
        <v/>
      </c>
      <c r="T873" s="315" t="str">
        <f t="shared" si="264"/>
        <v/>
      </c>
      <c r="U873" s="316" t="str">
        <f t="shared" si="265"/>
        <v/>
      </c>
      <c r="V873" s="316" t="str">
        <f t="shared" si="266"/>
        <v/>
      </c>
      <c r="W873" s="317" t="str">
        <f t="shared" si="262"/>
        <v/>
      </c>
      <c r="Z873" s="320"/>
      <c r="AA873" s="321"/>
      <c r="AC873" s="322" t="str">
        <f t="shared" si="259"/>
        <v/>
      </c>
      <c r="AD873" s="322" t="str">
        <f t="shared" si="260"/>
        <v/>
      </c>
      <c r="AM873" s="321"/>
    </row>
    <row r="874" spans="1:39" x14ac:dyDescent="0.25">
      <c r="A874" t="str">
        <f t="shared" si="255"/>
        <v/>
      </c>
      <c r="B874" t="str">
        <f t="shared" si="256"/>
        <v/>
      </c>
      <c r="C874" s="323" t="str">
        <f t="shared" si="261"/>
        <v/>
      </c>
      <c r="D874" s="323" t="str">
        <f t="shared" si="250"/>
        <v/>
      </c>
      <c r="E874" s="323"/>
      <c r="F874" s="312" t="str">
        <f t="shared" si="257"/>
        <v/>
      </c>
      <c r="G874" s="313" t="str">
        <f t="shared" si="251"/>
        <v/>
      </c>
      <c r="H874" s="314" t="str">
        <f t="shared" si="252"/>
        <v/>
      </c>
      <c r="I874" s="315" t="str">
        <f t="shared" si="263"/>
        <v/>
      </c>
      <c r="J874" s="316" t="str">
        <f t="shared" si="263"/>
        <v/>
      </c>
      <c r="K874" s="316" t="str">
        <f t="shared" si="263"/>
        <v/>
      </c>
      <c r="L874" s="317" t="str">
        <f t="shared" si="263"/>
        <v/>
      </c>
      <c r="M874" s="351"/>
      <c r="N874" s="318" t="str">
        <f t="shared" si="253"/>
        <v/>
      </c>
      <c r="O874" s="318" t="str">
        <f t="shared" si="254"/>
        <v/>
      </c>
      <c r="S874" s="314" t="str">
        <f t="shared" si="258"/>
        <v/>
      </c>
      <c r="T874" s="315" t="str">
        <f t="shared" si="264"/>
        <v/>
      </c>
      <c r="U874" s="316" t="str">
        <f t="shared" si="265"/>
        <v/>
      </c>
      <c r="V874" s="316" t="str">
        <f t="shared" si="266"/>
        <v/>
      </c>
      <c r="W874" s="317" t="str">
        <f t="shared" si="262"/>
        <v/>
      </c>
      <c r="Z874" s="320"/>
      <c r="AA874" s="321"/>
      <c r="AC874" s="322" t="str">
        <f t="shared" si="259"/>
        <v/>
      </c>
      <c r="AD874" s="322" t="str">
        <f t="shared" si="260"/>
        <v/>
      </c>
      <c r="AM874" s="321"/>
    </row>
    <row r="875" spans="1:39" x14ac:dyDescent="0.25">
      <c r="A875" t="str">
        <f t="shared" si="255"/>
        <v/>
      </c>
      <c r="B875" t="str">
        <f t="shared" si="256"/>
        <v/>
      </c>
      <c r="C875" s="323" t="str">
        <f t="shared" si="261"/>
        <v/>
      </c>
      <c r="D875" s="323" t="str">
        <f t="shared" si="250"/>
        <v/>
      </c>
      <c r="E875" s="323"/>
      <c r="F875" s="312" t="str">
        <f t="shared" si="257"/>
        <v/>
      </c>
      <c r="G875" s="313" t="str">
        <f t="shared" si="251"/>
        <v/>
      </c>
      <c r="H875" s="314" t="str">
        <f t="shared" si="252"/>
        <v/>
      </c>
      <c r="I875" s="315" t="str">
        <f t="shared" si="263"/>
        <v/>
      </c>
      <c r="J875" s="316" t="str">
        <f t="shared" si="263"/>
        <v/>
      </c>
      <c r="K875" s="316" t="str">
        <f t="shared" si="263"/>
        <v/>
      </c>
      <c r="L875" s="317" t="str">
        <f t="shared" si="263"/>
        <v/>
      </c>
      <c r="M875" s="351"/>
      <c r="N875" s="318" t="str">
        <f t="shared" si="253"/>
        <v/>
      </c>
      <c r="O875" s="318" t="str">
        <f t="shared" si="254"/>
        <v/>
      </c>
      <c r="S875" s="314" t="str">
        <f t="shared" si="258"/>
        <v/>
      </c>
      <c r="T875" s="315" t="str">
        <f t="shared" si="264"/>
        <v/>
      </c>
      <c r="U875" s="316" t="str">
        <f t="shared" si="265"/>
        <v/>
      </c>
      <c r="V875" s="316" t="str">
        <f t="shared" si="266"/>
        <v/>
      </c>
      <c r="W875" s="317" t="str">
        <f t="shared" si="262"/>
        <v/>
      </c>
      <c r="Z875" s="320"/>
      <c r="AA875" s="321"/>
      <c r="AC875" s="322" t="str">
        <f t="shared" si="259"/>
        <v/>
      </c>
      <c r="AD875" s="322" t="str">
        <f t="shared" si="260"/>
        <v/>
      </c>
      <c r="AM875" s="321"/>
    </row>
    <row r="876" spans="1:39" x14ac:dyDescent="0.25">
      <c r="A876" t="str">
        <f t="shared" si="255"/>
        <v/>
      </c>
      <c r="B876" t="str">
        <f t="shared" si="256"/>
        <v/>
      </c>
      <c r="C876" s="323" t="str">
        <f t="shared" si="261"/>
        <v/>
      </c>
      <c r="D876" s="323" t="str">
        <f t="shared" si="250"/>
        <v/>
      </c>
      <c r="E876" s="323"/>
      <c r="F876" s="312" t="str">
        <f t="shared" si="257"/>
        <v/>
      </c>
      <c r="G876" s="313" t="str">
        <f t="shared" si="251"/>
        <v/>
      </c>
      <c r="H876" s="314" t="str">
        <f t="shared" si="252"/>
        <v/>
      </c>
      <c r="I876" s="315" t="str">
        <f t="shared" si="263"/>
        <v/>
      </c>
      <c r="J876" s="316" t="str">
        <f t="shared" si="263"/>
        <v/>
      </c>
      <c r="K876" s="316" t="str">
        <f t="shared" si="263"/>
        <v/>
      </c>
      <c r="L876" s="317" t="str">
        <f t="shared" si="263"/>
        <v/>
      </c>
      <c r="M876" s="351"/>
      <c r="N876" s="318" t="str">
        <f t="shared" si="253"/>
        <v/>
      </c>
      <c r="O876" s="318" t="str">
        <f t="shared" si="254"/>
        <v/>
      </c>
      <c r="S876" s="314" t="str">
        <f t="shared" si="258"/>
        <v/>
      </c>
      <c r="T876" s="315" t="str">
        <f t="shared" si="264"/>
        <v/>
      </c>
      <c r="U876" s="316" t="str">
        <f t="shared" si="265"/>
        <v/>
      </c>
      <c r="V876" s="316" t="str">
        <f t="shared" si="266"/>
        <v/>
      </c>
      <c r="W876" s="317" t="str">
        <f t="shared" si="262"/>
        <v/>
      </c>
      <c r="Z876" s="320"/>
      <c r="AA876" s="321"/>
      <c r="AC876" s="322" t="str">
        <f t="shared" si="259"/>
        <v/>
      </c>
      <c r="AD876" s="322" t="str">
        <f t="shared" si="260"/>
        <v/>
      </c>
      <c r="AM876" s="321"/>
    </row>
    <row r="877" spans="1:39" x14ac:dyDescent="0.25">
      <c r="A877" t="str">
        <f t="shared" si="255"/>
        <v/>
      </c>
      <c r="B877" t="str">
        <f t="shared" si="256"/>
        <v/>
      </c>
      <c r="C877" s="323" t="str">
        <f t="shared" si="261"/>
        <v/>
      </c>
      <c r="D877" s="323" t="str">
        <f t="shared" si="250"/>
        <v/>
      </c>
      <c r="E877" s="323"/>
      <c r="F877" s="312" t="str">
        <f t="shared" si="257"/>
        <v/>
      </c>
      <c r="G877" s="313" t="str">
        <f t="shared" si="251"/>
        <v/>
      </c>
      <c r="H877" s="314" t="str">
        <f t="shared" si="252"/>
        <v/>
      </c>
      <c r="I877" s="315" t="str">
        <f t="shared" si="263"/>
        <v/>
      </c>
      <c r="J877" s="316" t="str">
        <f t="shared" si="263"/>
        <v/>
      </c>
      <c r="K877" s="316" t="str">
        <f t="shared" si="263"/>
        <v/>
      </c>
      <c r="L877" s="317" t="str">
        <f t="shared" si="263"/>
        <v/>
      </c>
      <c r="M877" s="351"/>
      <c r="N877" s="318" t="str">
        <f t="shared" si="253"/>
        <v/>
      </c>
      <c r="O877" s="318" t="str">
        <f t="shared" si="254"/>
        <v/>
      </c>
      <c r="S877" s="314" t="str">
        <f t="shared" si="258"/>
        <v/>
      </c>
      <c r="T877" s="315" t="str">
        <f t="shared" si="264"/>
        <v/>
      </c>
      <c r="U877" s="316" t="str">
        <f t="shared" si="265"/>
        <v/>
      </c>
      <c r="V877" s="316" t="str">
        <f t="shared" si="266"/>
        <v/>
      </c>
      <c r="W877" s="317" t="str">
        <f t="shared" si="262"/>
        <v/>
      </c>
      <c r="Z877" s="320"/>
      <c r="AA877" s="321"/>
      <c r="AC877" s="322" t="str">
        <f t="shared" si="259"/>
        <v/>
      </c>
      <c r="AD877" s="322" t="str">
        <f t="shared" si="260"/>
        <v/>
      </c>
      <c r="AM877" s="321"/>
    </row>
    <row r="878" spans="1:39" x14ac:dyDescent="0.25">
      <c r="A878" t="str">
        <f t="shared" si="255"/>
        <v/>
      </c>
      <c r="B878" t="str">
        <f t="shared" si="256"/>
        <v/>
      </c>
      <c r="C878" s="323" t="str">
        <f t="shared" si="261"/>
        <v/>
      </c>
      <c r="D878" s="323" t="str">
        <f t="shared" si="250"/>
        <v/>
      </c>
      <c r="E878" s="323"/>
      <c r="F878" s="312" t="str">
        <f t="shared" si="257"/>
        <v/>
      </c>
      <c r="G878" s="313" t="str">
        <f t="shared" si="251"/>
        <v/>
      </c>
      <c r="H878" s="314" t="str">
        <f t="shared" si="252"/>
        <v/>
      </c>
      <c r="I878" s="315" t="str">
        <f t="shared" si="263"/>
        <v/>
      </c>
      <c r="J878" s="316" t="str">
        <f t="shared" si="263"/>
        <v/>
      </c>
      <c r="K878" s="316" t="str">
        <f t="shared" si="263"/>
        <v/>
      </c>
      <c r="L878" s="317" t="str">
        <f t="shared" si="263"/>
        <v/>
      </c>
      <c r="M878" s="351"/>
      <c r="N878" s="318" t="str">
        <f t="shared" si="253"/>
        <v/>
      </c>
      <c r="O878" s="318" t="str">
        <f t="shared" si="254"/>
        <v/>
      </c>
      <c r="S878" s="314" t="str">
        <f t="shared" si="258"/>
        <v/>
      </c>
      <c r="T878" s="315" t="str">
        <f t="shared" si="264"/>
        <v/>
      </c>
      <c r="U878" s="316" t="str">
        <f t="shared" si="265"/>
        <v/>
      </c>
      <c r="V878" s="316" t="str">
        <f t="shared" si="266"/>
        <v/>
      </c>
      <c r="W878" s="317" t="str">
        <f t="shared" si="262"/>
        <v/>
      </c>
      <c r="Z878" s="320"/>
      <c r="AA878" s="321"/>
      <c r="AC878" s="322" t="str">
        <f t="shared" si="259"/>
        <v/>
      </c>
      <c r="AD878" s="322" t="str">
        <f t="shared" si="260"/>
        <v/>
      </c>
      <c r="AM878" s="321"/>
    </row>
    <row r="879" spans="1:39" x14ac:dyDescent="0.25">
      <c r="A879" t="str">
        <f t="shared" si="255"/>
        <v/>
      </c>
      <c r="B879" t="str">
        <f t="shared" si="256"/>
        <v/>
      </c>
      <c r="C879" s="323" t="str">
        <f t="shared" si="261"/>
        <v/>
      </c>
      <c r="D879" s="323" t="str">
        <f t="shared" si="250"/>
        <v/>
      </c>
      <c r="E879" s="323"/>
      <c r="F879" s="312" t="str">
        <f t="shared" si="257"/>
        <v/>
      </c>
      <c r="G879" s="313" t="str">
        <f t="shared" si="251"/>
        <v/>
      </c>
      <c r="H879" s="314" t="str">
        <f t="shared" si="252"/>
        <v/>
      </c>
      <c r="I879" s="315" t="str">
        <f t="shared" si="263"/>
        <v/>
      </c>
      <c r="J879" s="316" t="str">
        <f t="shared" si="263"/>
        <v/>
      </c>
      <c r="K879" s="316" t="str">
        <f t="shared" si="263"/>
        <v/>
      </c>
      <c r="L879" s="317" t="str">
        <f t="shared" si="263"/>
        <v/>
      </c>
      <c r="M879" s="351"/>
      <c r="N879" s="318" t="str">
        <f t="shared" si="253"/>
        <v/>
      </c>
      <c r="O879" s="318" t="str">
        <f t="shared" si="254"/>
        <v/>
      </c>
      <c r="S879" s="314" t="str">
        <f t="shared" si="258"/>
        <v/>
      </c>
      <c r="T879" s="315" t="str">
        <f t="shared" si="264"/>
        <v/>
      </c>
      <c r="U879" s="316" t="str">
        <f t="shared" si="265"/>
        <v/>
      </c>
      <c r="V879" s="316" t="str">
        <f t="shared" si="266"/>
        <v/>
      </c>
      <c r="W879" s="317" t="str">
        <f t="shared" si="262"/>
        <v/>
      </c>
      <c r="Z879" s="320"/>
      <c r="AA879" s="321"/>
      <c r="AC879" s="322" t="str">
        <f t="shared" si="259"/>
        <v/>
      </c>
      <c r="AD879" s="322" t="str">
        <f t="shared" si="260"/>
        <v/>
      </c>
      <c r="AM879" s="321"/>
    </row>
    <row r="880" spans="1:39" x14ac:dyDescent="0.25">
      <c r="A880" t="str">
        <f t="shared" si="255"/>
        <v/>
      </c>
      <c r="B880" t="str">
        <f t="shared" si="256"/>
        <v/>
      </c>
      <c r="C880" s="323" t="str">
        <f t="shared" si="261"/>
        <v/>
      </c>
      <c r="D880" s="323" t="str">
        <f t="shared" si="250"/>
        <v/>
      </c>
      <c r="E880" s="323"/>
      <c r="F880" s="312" t="str">
        <f t="shared" si="257"/>
        <v/>
      </c>
      <c r="G880" s="313" t="str">
        <f t="shared" si="251"/>
        <v/>
      </c>
      <c r="H880" s="314" t="str">
        <f t="shared" si="252"/>
        <v/>
      </c>
      <c r="I880" s="315" t="str">
        <f t="shared" si="263"/>
        <v/>
      </c>
      <c r="J880" s="316" t="str">
        <f t="shared" si="263"/>
        <v/>
      </c>
      <c r="K880" s="316" t="str">
        <f t="shared" si="263"/>
        <v/>
      </c>
      <c r="L880" s="317" t="str">
        <f t="shared" si="263"/>
        <v/>
      </c>
      <c r="M880" s="351"/>
      <c r="N880" s="318" t="str">
        <f t="shared" si="253"/>
        <v/>
      </c>
      <c r="O880" s="318" t="str">
        <f t="shared" si="254"/>
        <v/>
      </c>
      <c r="S880" s="314" t="str">
        <f t="shared" si="258"/>
        <v/>
      </c>
      <c r="T880" s="315" t="str">
        <f t="shared" si="264"/>
        <v/>
      </c>
      <c r="U880" s="316" t="str">
        <f t="shared" si="265"/>
        <v/>
      </c>
      <c r="V880" s="316" t="str">
        <f t="shared" si="266"/>
        <v/>
      </c>
      <c r="W880" s="317" t="str">
        <f t="shared" si="262"/>
        <v/>
      </c>
      <c r="Z880" s="320"/>
      <c r="AA880" s="321"/>
      <c r="AC880" s="322" t="str">
        <f t="shared" si="259"/>
        <v/>
      </c>
      <c r="AD880" s="322" t="str">
        <f t="shared" si="260"/>
        <v/>
      </c>
      <c r="AM880" s="321"/>
    </row>
    <row r="881" spans="1:39" x14ac:dyDescent="0.25">
      <c r="A881" t="str">
        <f t="shared" si="255"/>
        <v/>
      </c>
      <c r="B881" t="str">
        <f t="shared" si="256"/>
        <v/>
      </c>
      <c r="C881" s="323" t="str">
        <f t="shared" si="261"/>
        <v/>
      </c>
      <c r="D881" s="323" t="str">
        <f t="shared" si="250"/>
        <v/>
      </c>
      <c r="E881" s="323"/>
      <c r="F881" s="312" t="str">
        <f t="shared" si="257"/>
        <v/>
      </c>
      <c r="G881" s="313" t="str">
        <f t="shared" si="251"/>
        <v/>
      </c>
      <c r="H881" s="314" t="str">
        <f t="shared" si="252"/>
        <v/>
      </c>
      <c r="I881" s="315" t="str">
        <f t="shared" si="263"/>
        <v/>
      </c>
      <c r="J881" s="316" t="str">
        <f t="shared" si="263"/>
        <v/>
      </c>
      <c r="K881" s="316" t="str">
        <f t="shared" si="263"/>
        <v/>
      </c>
      <c r="L881" s="317" t="str">
        <f t="shared" si="263"/>
        <v/>
      </c>
      <c r="M881" s="351"/>
      <c r="N881" s="318" t="str">
        <f t="shared" si="253"/>
        <v/>
      </c>
      <c r="O881" s="318" t="str">
        <f t="shared" si="254"/>
        <v/>
      </c>
      <c r="S881" s="314" t="str">
        <f t="shared" si="258"/>
        <v/>
      </c>
      <c r="T881" s="315" t="str">
        <f t="shared" si="264"/>
        <v/>
      </c>
      <c r="U881" s="316" t="str">
        <f t="shared" si="265"/>
        <v/>
      </c>
      <c r="V881" s="316" t="str">
        <f t="shared" si="266"/>
        <v/>
      </c>
      <c r="W881" s="317" t="str">
        <f t="shared" si="262"/>
        <v/>
      </c>
      <c r="Z881" s="320"/>
      <c r="AA881" s="321"/>
      <c r="AC881" s="322" t="str">
        <f t="shared" si="259"/>
        <v/>
      </c>
      <c r="AD881" s="322" t="str">
        <f t="shared" si="260"/>
        <v/>
      </c>
      <c r="AM881" s="321"/>
    </row>
    <row r="882" spans="1:39" x14ac:dyDescent="0.25">
      <c r="A882" t="str">
        <f t="shared" si="255"/>
        <v/>
      </c>
      <c r="B882" t="str">
        <f t="shared" si="256"/>
        <v/>
      </c>
      <c r="C882" s="323" t="str">
        <f t="shared" si="261"/>
        <v/>
      </c>
      <c r="D882" s="323" t="str">
        <f t="shared" si="250"/>
        <v/>
      </c>
      <c r="E882" s="323"/>
      <c r="F882" s="312" t="str">
        <f t="shared" si="257"/>
        <v/>
      </c>
      <c r="G882" s="313" t="str">
        <f t="shared" si="251"/>
        <v/>
      </c>
      <c r="H882" s="314" t="str">
        <f t="shared" si="252"/>
        <v/>
      </c>
      <c r="I882" s="315" t="str">
        <f t="shared" si="263"/>
        <v/>
      </c>
      <c r="J882" s="316" t="str">
        <f t="shared" si="263"/>
        <v/>
      </c>
      <c r="K882" s="316" t="str">
        <f t="shared" si="263"/>
        <v/>
      </c>
      <c r="L882" s="317" t="str">
        <f t="shared" si="263"/>
        <v/>
      </c>
      <c r="M882" s="351"/>
      <c r="N882" s="318" t="str">
        <f t="shared" si="253"/>
        <v/>
      </c>
      <c r="O882" s="318" t="str">
        <f t="shared" si="254"/>
        <v/>
      </c>
      <c r="S882" s="314" t="str">
        <f t="shared" si="258"/>
        <v/>
      </c>
      <c r="T882" s="315" t="str">
        <f t="shared" si="264"/>
        <v/>
      </c>
      <c r="U882" s="316" t="str">
        <f t="shared" si="265"/>
        <v/>
      </c>
      <c r="V882" s="316" t="str">
        <f t="shared" si="266"/>
        <v/>
      </c>
      <c r="W882" s="317" t="str">
        <f t="shared" si="262"/>
        <v/>
      </c>
      <c r="Z882" s="320"/>
      <c r="AA882" s="321"/>
      <c r="AC882" s="322" t="str">
        <f t="shared" si="259"/>
        <v/>
      </c>
      <c r="AD882" s="322" t="str">
        <f t="shared" si="260"/>
        <v/>
      </c>
      <c r="AM882" s="321"/>
    </row>
    <row r="883" spans="1:39" x14ac:dyDescent="0.25">
      <c r="A883" t="str">
        <f t="shared" si="255"/>
        <v/>
      </c>
      <c r="B883" t="str">
        <f t="shared" si="256"/>
        <v/>
      </c>
      <c r="C883" s="323" t="str">
        <f t="shared" si="261"/>
        <v/>
      </c>
      <c r="D883" s="323" t="str">
        <f t="shared" si="250"/>
        <v/>
      </c>
      <c r="E883" s="323"/>
      <c r="F883" s="312" t="str">
        <f t="shared" si="257"/>
        <v/>
      </c>
      <c r="G883" s="313" t="str">
        <f t="shared" si="251"/>
        <v/>
      </c>
      <c r="H883" s="314" t="str">
        <f t="shared" si="252"/>
        <v/>
      </c>
      <c r="I883" s="315" t="str">
        <f t="shared" si="263"/>
        <v/>
      </c>
      <c r="J883" s="316" t="str">
        <f t="shared" si="263"/>
        <v/>
      </c>
      <c r="K883" s="316" t="str">
        <f t="shared" si="263"/>
        <v/>
      </c>
      <c r="L883" s="317" t="str">
        <f t="shared" si="263"/>
        <v/>
      </c>
      <c r="M883" s="351"/>
      <c r="N883" s="318" t="str">
        <f t="shared" si="253"/>
        <v/>
      </c>
      <c r="O883" s="318" t="str">
        <f t="shared" si="254"/>
        <v/>
      </c>
      <c r="S883" s="314" t="str">
        <f t="shared" si="258"/>
        <v/>
      </c>
      <c r="T883" s="315" t="str">
        <f t="shared" si="264"/>
        <v/>
      </c>
      <c r="U883" s="316" t="str">
        <f t="shared" si="265"/>
        <v/>
      </c>
      <c r="V883" s="316" t="str">
        <f t="shared" si="266"/>
        <v/>
      </c>
      <c r="W883" s="317" t="str">
        <f t="shared" si="262"/>
        <v/>
      </c>
      <c r="Z883" s="320"/>
      <c r="AA883" s="321"/>
      <c r="AC883" s="322" t="str">
        <f t="shared" si="259"/>
        <v/>
      </c>
      <c r="AD883" s="322" t="str">
        <f t="shared" si="260"/>
        <v/>
      </c>
      <c r="AM883" s="321"/>
    </row>
    <row r="884" spans="1:39" x14ac:dyDescent="0.25">
      <c r="A884" t="str">
        <f t="shared" si="255"/>
        <v/>
      </c>
      <c r="B884" t="str">
        <f t="shared" si="256"/>
        <v/>
      </c>
      <c r="C884" s="323" t="str">
        <f t="shared" si="261"/>
        <v/>
      </c>
      <c r="D884" s="323" t="str">
        <f t="shared" si="250"/>
        <v/>
      </c>
      <c r="E884" s="323"/>
      <c r="F884" s="312" t="str">
        <f t="shared" si="257"/>
        <v/>
      </c>
      <c r="G884" s="313" t="str">
        <f t="shared" si="251"/>
        <v/>
      </c>
      <c r="H884" s="314" t="str">
        <f t="shared" si="252"/>
        <v/>
      </c>
      <c r="I884" s="315" t="str">
        <f t="shared" si="263"/>
        <v/>
      </c>
      <c r="J884" s="316" t="str">
        <f t="shared" si="263"/>
        <v/>
      </c>
      <c r="K884" s="316" t="str">
        <f t="shared" si="263"/>
        <v/>
      </c>
      <c r="L884" s="317" t="str">
        <f t="shared" si="263"/>
        <v/>
      </c>
      <c r="M884" s="351"/>
      <c r="N884" s="318" t="str">
        <f t="shared" si="253"/>
        <v/>
      </c>
      <c r="O884" s="318" t="str">
        <f t="shared" si="254"/>
        <v/>
      </c>
      <c r="S884" s="314" t="str">
        <f t="shared" si="258"/>
        <v/>
      </c>
      <c r="T884" s="315" t="str">
        <f t="shared" si="264"/>
        <v/>
      </c>
      <c r="U884" s="316" t="str">
        <f t="shared" si="265"/>
        <v/>
      </c>
      <c r="V884" s="316" t="str">
        <f t="shared" si="266"/>
        <v/>
      </c>
      <c r="W884" s="317" t="str">
        <f t="shared" si="262"/>
        <v/>
      </c>
      <c r="Z884" s="320"/>
      <c r="AA884" s="321"/>
      <c r="AC884" s="322" t="str">
        <f t="shared" si="259"/>
        <v/>
      </c>
      <c r="AD884" s="322" t="str">
        <f t="shared" si="260"/>
        <v/>
      </c>
      <c r="AM884" s="321"/>
    </row>
    <row r="885" spans="1:39" x14ac:dyDescent="0.25">
      <c r="A885" t="str">
        <f t="shared" si="255"/>
        <v/>
      </c>
      <c r="B885" t="str">
        <f t="shared" si="256"/>
        <v/>
      </c>
      <c r="C885" s="323" t="str">
        <f t="shared" si="261"/>
        <v/>
      </c>
      <c r="D885" s="323" t="str">
        <f t="shared" si="250"/>
        <v/>
      </c>
      <c r="E885" s="323"/>
      <c r="F885" s="312" t="str">
        <f t="shared" si="257"/>
        <v/>
      </c>
      <c r="G885" s="313" t="str">
        <f t="shared" si="251"/>
        <v/>
      </c>
      <c r="H885" s="314" t="str">
        <f t="shared" si="252"/>
        <v/>
      </c>
      <c r="I885" s="315" t="str">
        <f t="shared" si="263"/>
        <v/>
      </c>
      <c r="J885" s="316" t="str">
        <f t="shared" si="263"/>
        <v/>
      </c>
      <c r="K885" s="316" t="str">
        <f t="shared" si="263"/>
        <v/>
      </c>
      <c r="L885" s="317" t="str">
        <f t="shared" si="263"/>
        <v/>
      </c>
      <c r="M885" s="351"/>
      <c r="N885" s="318" t="str">
        <f t="shared" si="253"/>
        <v/>
      </c>
      <c r="O885" s="318" t="str">
        <f t="shared" si="254"/>
        <v/>
      </c>
      <c r="S885" s="314" t="str">
        <f t="shared" si="258"/>
        <v/>
      </c>
      <c r="T885" s="315" t="str">
        <f t="shared" si="264"/>
        <v/>
      </c>
      <c r="U885" s="316" t="str">
        <f t="shared" si="265"/>
        <v/>
      </c>
      <c r="V885" s="316" t="str">
        <f t="shared" si="266"/>
        <v/>
      </c>
      <c r="W885" s="317" t="str">
        <f t="shared" si="262"/>
        <v/>
      </c>
      <c r="Z885" s="320"/>
      <c r="AA885" s="321"/>
      <c r="AC885" s="322" t="str">
        <f t="shared" si="259"/>
        <v/>
      </c>
      <c r="AD885" s="322" t="str">
        <f t="shared" si="260"/>
        <v/>
      </c>
      <c r="AM885" s="321"/>
    </row>
    <row r="886" spans="1:39" x14ac:dyDescent="0.25">
      <c r="A886" t="str">
        <f t="shared" si="255"/>
        <v/>
      </c>
      <c r="B886" t="str">
        <f t="shared" si="256"/>
        <v/>
      </c>
      <c r="C886" s="323" t="str">
        <f t="shared" si="261"/>
        <v/>
      </c>
      <c r="D886" s="323" t="str">
        <f t="shared" si="250"/>
        <v/>
      </c>
      <c r="E886" s="323"/>
      <c r="F886" s="312" t="str">
        <f t="shared" si="257"/>
        <v/>
      </c>
      <c r="G886" s="313" t="str">
        <f t="shared" si="251"/>
        <v/>
      </c>
      <c r="H886" s="314" t="str">
        <f t="shared" si="252"/>
        <v/>
      </c>
      <c r="I886" s="315" t="str">
        <f t="shared" si="263"/>
        <v/>
      </c>
      <c r="J886" s="316" t="str">
        <f t="shared" si="263"/>
        <v/>
      </c>
      <c r="K886" s="316" t="str">
        <f t="shared" si="263"/>
        <v/>
      </c>
      <c r="L886" s="317" t="str">
        <f t="shared" si="263"/>
        <v/>
      </c>
      <c r="M886" s="351"/>
      <c r="N886" s="318" t="str">
        <f t="shared" si="253"/>
        <v/>
      </c>
      <c r="O886" s="318" t="str">
        <f t="shared" si="254"/>
        <v/>
      </c>
      <c r="S886" s="314" t="str">
        <f t="shared" si="258"/>
        <v/>
      </c>
      <c r="T886" s="315" t="str">
        <f t="shared" si="264"/>
        <v/>
      </c>
      <c r="U886" s="316" t="str">
        <f t="shared" si="265"/>
        <v/>
      </c>
      <c r="V886" s="316" t="str">
        <f t="shared" si="266"/>
        <v/>
      </c>
      <c r="W886" s="317" t="str">
        <f t="shared" si="262"/>
        <v/>
      </c>
      <c r="Z886" s="320"/>
      <c r="AA886" s="321"/>
      <c r="AC886" s="322" t="str">
        <f t="shared" si="259"/>
        <v/>
      </c>
      <c r="AD886" s="322" t="str">
        <f t="shared" si="260"/>
        <v/>
      </c>
      <c r="AM886" s="321"/>
    </row>
    <row r="887" spans="1:39" x14ac:dyDescent="0.25">
      <c r="A887" t="str">
        <f t="shared" si="255"/>
        <v/>
      </c>
      <c r="B887" t="str">
        <f t="shared" si="256"/>
        <v/>
      </c>
      <c r="C887" s="323" t="str">
        <f t="shared" si="261"/>
        <v/>
      </c>
      <c r="D887" s="323" t="str">
        <f t="shared" si="250"/>
        <v/>
      </c>
      <c r="E887" s="323"/>
      <c r="F887" s="312" t="str">
        <f t="shared" si="257"/>
        <v/>
      </c>
      <c r="G887" s="313" t="str">
        <f t="shared" si="251"/>
        <v/>
      </c>
      <c r="H887" s="314" t="str">
        <f t="shared" si="252"/>
        <v/>
      </c>
      <c r="I887" s="315" t="str">
        <f t="shared" si="263"/>
        <v/>
      </c>
      <c r="J887" s="316" t="str">
        <f t="shared" si="263"/>
        <v/>
      </c>
      <c r="K887" s="316" t="str">
        <f t="shared" si="263"/>
        <v/>
      </c>
      <c r="L887" s="317" t="str">
        <f t="shared" si="263"/>
        <v/>
      </c>
      <c r="M887" s="351"/>
      <c r="N887" s="318" t="str">
        <f t="shared" si="253"/>
        <v/>
      </c>
      <c r="O887" s="318" t="str">
        <f t="shared" si="254"/>
        <v/>
      </c>
      <c r="S887" s="314" t="str">
        <f t="shared" si="258"/>
        <v/>
      </c>
      <c r="T887" s="315" t="str">
        <f t="shared" si="264"/>
        <v/>
      </c>
      <c r="U887" s="316" t="str">
        <f t="shared" si="265"/>
        <v/>
      </c>
      <c r="V887" s="316" t="str">
        <f t="shared" si="266"/>
        <v/>
      </c>
      <c r="W887" s="317" t="str">
        <f t="shared" si="262"/>
        <v/>
      </c>
      <c r="Z887" s="320"/>
      <c r="AA887" s="321"/>
      <c r="AC887" s="322" t="str">
        <f t="shared" si="259"/>
        <v/>
      </c>
      <c r="AD887" s="322" t="str">
        <f t="shared" si="260"/>
        <v/>
      </c>
      <c r="AM887" s="321"/>
    </row>
    <row r="888" spans="1:39" x14ac:dyDescent="0.25">
      <c r="A888" t="str">
        <f t="shared" si="255"/>
        <v/>
      </c>
      <c r="B888" t="str">
        <f t="shared" si="256"/>
        <v/>
      </c>
      <c r="C888" s="323" t="str">
        <f t="shared" si="261"/>
        <v/>
      </c>
      <c r="D888" s="323" t="str">
        <f t="shared" si="250"/>
        <v/>
      </c>
      <c r="E888" s="323"/>
      <c r="F888" s="312" t="str">
        <f t="shared" si="257"/>
        <v/>
      </c>
      <c r="G888" s="313" t="str">
        <f t="shared" si="251"/>
        <v/>
      </c>
      <c r="H888" s="314" t="str">
        <f t="shared" si="252"/>
        <v/>
      </c>
      <c r="I888" s="315" t="str">
        <f t="shared" si="263"/>
        <v/>
      </c>
      <c r="J888" s="316" t="str">
        <f t="shared" si="263"/>
        <v/>
      </c>
      <c r="K888" s="316" t="str">
        <f t="shared" si="263"/>
        <v/>
      </c>
      <c r="L888" s="317" t="str">
        <f t="shared" si="263"/>
        <v/>
      </c>
      <c r="M888" s="351"/>
      <c r="N888" s="318" t="str">
        <f t="shared" si="253"/>
        <v/>
      </c>
      <c r="O888" s="318" t="str">
        <f t="shared" si="254"/>
        <v/>
      </c>
      <c r="S888" s="314" t="str">
        <f t="shared" si="258"/>
        <v/>
      </c>
      <c r="T888" s="315" t="str">
        <f t="shared" si="264"/>
        <v/>
      </c>
      <c r="U888" s="316" t="str">
        <f t="shared" si="265"/>
        <v/>
      </c>
      <c r="V888" s="316" t="str">
        <f t="shared" si="266"/>
        <v/>
      </c>
      <c r="W888" s="317" t="str">
        <f t="shared" si="262"/>
        <v/>
      </c>
      <c r="Z888" s="320"/>
      <c r="AA888" s="321"/>
      <c r="AC888" s="322" t="str">
        <f t="shared" si="259"/>
        <v/>
      </c>
      <c r="AD888" s="322" t="str">
        <f t="shared" si="260"/>
        <v/>
      </c>
      <c r="AM888" s="321"/>
    </row>
    <row r="889" spans="1:39" x14ac:dyDescent="0.25">
      <c r="A889" t="str">
        <f t="shared" si="255"/>
        <v/>
      </c>
      <c r="B889" t="str">
        <f t="shared" si="256"/>
        <v/>
      </c>
      <c r="C889" s="323" t="str">
        <f t="shared" si="261"/>
        <v/>
      </c>
      <c r="D889" s="323" t="str">
        <f t="shared" si="250"/>
        <v/>
      </c>
      <c r="E889" s="323"/>
      <c r="F889" s="312" t="str">
        <f t="shared" si="257"/>
        <v/>
      </c>
      <c r="G889" s="313" t="str">
        <f t="shared" si="251"/>
        <v/>
      </c>
      <c r="H889" s="314" t="str">
        <f t="shared" si="252"/>
        <v/>
      </c>
      <c r="I889" s="315" t="str">
        <f t="shared" si="263"/>
        <v/>
      </c>
      <c r="J889" s="316" t="str">
        <f t="shared" si="263"/>
        <v/>
      </c>
      <c r="K889" s="316" t="str">
        <f t="shared" si="263"/>
        <v/>
      </c>
      <c r="L889" s="317" t="str">
        <f t="shared" si="263"/>
        <v/>
      </c>
      <c r="M889" s="351"/>
      <c r="N889" s="318" t="str">
        <f t="shared" si="253"/>
        <v/>
      </c>
      <c r="O889" s="318" t="str">
        <f t="shared" si="254"/>
        <v/>
      </c>
      <c r="S889" s="314" t="str">
        <f t="shared" si="258"/>
        <v/>
      </c>
      <c r="T889" s="315" t="str">
        <f t="shared" si="264"/>
        <v/>
      </c>
      <c r="U889" s="316" t="str">
        <f t="shared" si="265"/>
        <v/>
      </c>
      <c r="V889" s="316" t="str">
        <f t="shared" si="266"/>
        <v/>
      </c>
      <c r="W889" s="317" t="str">
        <f t="shared" si="262"/>
        <v/>
      </c>
      <c r="Z889" s="320"/>
      <c r="AA889" s="321"/>
      <c r="AC889" s="322" t="str">
        <f t="shared" si="259"/>
        <v/>
      </c>
      <c r="AD889" s="322" t="str">
        <f t="shared" si="260"/>
        <v/>
      </c>
      <c r="AM889" s="321"/>
    </row>
    <row r="890" spans="1:39" x14ac:dyDescent="0.25">
      <c r="A890" t="str">
        <f t="shared" si="255"/>
        <v/>
      </c>
      <c r="B890" t="str">
        <f t="shared" si="256"/>
        <v/>
      </c>
      <c r="C890" s="323" t="str">
        <f t="shared" si="261"/>
        <v/>
      </c>
      <c r="D890" s="323" t="str">
        <f t="shared" si="250"/>
        <v/>
      </c>
      <c r="E890" s="323"/>
      <c r="F890" s="312" t="str">
        <f t="shared" si="257"/>
        <v/>
      </c>
      <c r="G890" s="313" t="str">
        <f t="shared" si="251"/>
        <v/>
      </c>
      <c r="H890" s="314" t="str">
        <f t="shared" si="252"/>
        <v/>
      </c>
      <c r="I890" s="315" t="str">
        <f t="shared" si="263"/>
        <v/>
      </c>
      <c r="J890" s="316" t="str">
        <f t="shared" si="263"/>
        <v/>
      </c>
      <c r="K890" s="316" t="str">
        <f t="shared" si="263"/>
        <v/>
      </c>
      <c r="L890" s="317" t="str">
        <f t="shared" si="263"/>
        <v/>
      </c>
      <c r="M890" s="351"/>
      <c r="N890" s="318" t="str">
        <f t="shared" si="253"/>
        <v/>
      </c>
      <c r="O890" s="318" t="str">
        <f t="shared" si="254"/>
        <v/>
      </c>
      <c r="S890" s="314" t="str">
        <f t="shared" si="258"/>
        <v/>
      </c>
      <c r="T890" s="315" t="str">
        <f t="shared" si="264"/>
        <v/>
      </c>
      <c r="U890" s="316" t="str">
        <f t="shared" si="265"/>
        <v/>
      </c>
      <c r="V890" s="316" t="str">
        <f t="shared" si="266"/>
        <v/>
      </c>
      <c r="W890" s="317" t="str">
        <f t="shared" si="262"/>
        <v/>
      </c>
      <c r="Z890" s="320"/>
      <c r="AA890" s="321"/>
      <c r="AC890" s="322" t="str">
        <f t="shared" si="259"/>
        <v/>
      </c>
      <c r="AD890" s="322" t="str">
        <f t="shared" si="260"/>
        <v/>
      </c>
      <c r="AM890" s="321"/>
    </row>
    <row r="891" spans="1:39" x14ac:dyDescent="0.25">
      <c r="A891" t="str">
        <f t="shared" si="255"/>
        <v/>
      </c>
      <c r="B891" t="str">
        <f t="shared" si="256"/>
        <v/>
      </c>
      <c r="C891" s="323" t="str">
        <f t="shared" si="261"/>
        <v/>
      </c>
      <c r="D891" s="323" t="str">
        <f t="shared" si="250"/>
        <v/>
      </c>
      <c r="E891" s="323"/>
      <c r="F891" s="312" t="str">
        <f t="shared" si="257"/>
        <v/>
      </c>
      <c r="G891" s="313" t="str">
        <f t="shared" si="251"/>
        <v/>
      </c>
      <c r="H891" s="314" t="str">
        <f t="shared" si="252"/>
        <v/>
      </c>
      <c r="I891" s="315" t="str">
        <f t="shared" si="263"/>
        <v/>
      </c>
      <c r="J891" s="316" t="str">
        <f t="shared" si="263"/>
        <v/>
      </c>
      <c r="K891" s="316" t="str">
        <f t="shared" si="263"/>
        <v/>
      </c>
      <c r="L891" s="317" t="str">
        <f t="shared" si="263"/>
        <v/>
      </c>
      <c r="M891" s="351"/>
      <c r="N891" s="318" t="str">
        <f t="shared" si="253"/>
        <v/>
      </c>
      <c r="O891" s="318" t="str">
        <f t="shared" si="254"/>
        <v/>
      </c>
      <c r="S891" s="314" t="str">
        <f t="shared" si="258"/>
        <v/>
      </c>
      <c r="T891" s="315" t="str">
        <f t="shared" si="264"/>
        <v/>
      </c>
      <c r="U891" s="316" t="str">
        <f t="shared" si="265"/>
        <v/>
      </c>
      <c r="V891" s="316" t="str">
        <f t="shared" si="266"/>
        <v/>
      </c>
      <c r="W891" s="317" t="str">
        <f t="shared" si="262"/>
        <v/>
      </c>
      <c r="Z891" s="320"/>
      <c r="AA891" s="321"/>
      <c r="AC891" s="322" t="str">
        <f t="shared" si="259"/>
        <v/>
      </c>
      <c r="AD891" s="322" t="str">
        <f t="shared" si="260"/>
        <v/>
      </c>
      <c r="AM891" s="321"/>
    </row>
    <row r="892" spans="1:39" x14ac:dyDescent="0.25">
      <c r="A892" t="str">
        <f t="shared" si="255"/>
        <v/>
      </c>
      <c r="B892" t="str">
        <f t="shared" si="256"/>
        <v/>
      </c>
      <c r="C892" s="323" t="str">
        <f t="shared" si="261"/>
        <v/>
      </c>
      <c r="D892" s="323" t="str">
        <f t="shared" si="250"/>
        <v/>
      </c>
      <c r="E892" s="323"/>
      <c r="F892" s="312" t="str">
        <f t="shared" si="257"/>
        <v/>
      </c>
      <c r="G892" s="313" t="str">
        <f t="shared" si="251"/>
        <v/>
      </c>
      <c r="H892" s="314" t="str">
        <f t="shared" si="252"/>
        <v/>
      </c>
      <c r="I892" s="315" t="str">
        <f t="shared" si="263"/>
        <v/>
      </c>
      <c r="J892" s="316" t="str">
        <f t="shared" si="263"/>
        <v/>
      </c>
      <c r="K892" s="316" t="str">
        <f t="shared" si="263"/>
        <v/>
      </c>
      <c r="L892" s="317" t="str">
        <f t="shared" si="263"/>
        <v/>
      </c>
      <c r="M892" s="351"/>
      <c r="N892" s="318" t="str">
        <f t="shared" si="253"/>
        <v/>
      </c>
      <c r="O892" s="318" t="str">
        <f t="shared" si="254"/>
        <v/>
      </c>
      <c r="S892" s="314" t="str">
        <f t="shared" si="258"/>
        <v/>
      </c>
      <c r="T892" s="315" t="str">
        <f t="shared" si="264"/>
        <v/>
      </c>
      <c r="U892" s="316" t="str">
        <f t="shared" si="265"/>
        <v/>
      </c>
      <c r="V892" s="316" t="str">
        <f t="shared" si="266"/>
        <v/>
      </c>
      <c r="W892" s="317" t="str">
        <f t="shared" si="262"/>
        <v/>
      </c>
      <c r="Z892" s="320"/>
      <c r="AA892" s="321"/>
      <c r="AC892" s="322" t="str">
        <f t="shared" si="259"/>
        <v/>
      </c>
      <c r="AD892" s="322" t="str">
        <f t="shared" si="260"/>
        <v/>
      </c>
      <c r="AM892" s="321"/>
    </row>
    <row r="893" spans="1:39" x14ac:dyDescent="0.25">
      <c r="A893" t="str">
        <f t="shared" si="255"/>
        <v/>
      </c>
      <c r="B893" t="str">
        <f t="shared" si="256"/>
        <v/>
      </c>
      <c r="C893" s="323" t="str">
        <f t="shared" si="261"/>
        <v/>
      </c>
      <c r="D893" s="323" t="str">
        <f t="shared" si="250"/>
        <v/>
      </c>
      <c r="E893" s="323"/>
      <c r="F893" s="312" t="str">
        <f t="shared" si="257"/>
        <v/>
      </c>
      <c r="G893" s="313" t="str">
        <f t="shared" si="251"/>
        <v/>
      </c>
      <c r="H893" s="314" t="str">
        <f t="shared" si="252"/>
        <v/>
      </c>
      <c r="I893" s="315" t="str">
        <f t="shared" si="263"/>
        <v/>
      </c>
      <c r="J893" s="316" t="str">
        <f t="shared" si="263"/>
        <v/>
      </c>
      <c r="K893" s="316" t="str">
        <f t="shared" si="263"/>
        <v/>
      </c>
      <c r="L893" s="317" t="str">
        <f t="shared" si="263"/>
        <v/>
      </c>
      <c r="M893" s="351"/>
      <c r="N893" s="318" t="str">
        <f t="shared" si="253"/>
        <v/>
      </c>
      <c r="O893" s="318" t="str">
        <f t="shared" si="254"/>
        <v/>
      </c>
      <c r="S893" s="314" t="str">
        <f t="shared" si="258"/>
        <v/>
      </c>
      <c r="T893" s="315" t="str">
        <f t="shared" si="264"/>
        <v/>
      </c>
      <c r="U893" s="316" t="str">
        <f t="shared" si="265"/>
        <v/>
      </c>
      <c r="V893" s="316" t="str">
        <f t="shared" si="266"/>
        <v/>
      </c>
      <c r="W893" s="317" t="str">
        <f t="shared" si="262"/>
        <v/>
      </c>
      <c r="Z893" s="320"/>
      <c r="AA893" s="321"/>
      <c r="AC893" s="322" t="str">
        <f t="shared" si="259"/>
        <v/>
      </c>
      <c r="AD893" s="322" t="str">
        <f t="shared" si="260"/>
        <v/>
      </c>
      <c r="AM893" s="321"/>
    </row>
    <row r="894" spans="1:39" x14ac:dyDescent="0.25">
      <c r="A894" t="str">
        <f t="shared" si="255"/>
        <v/>
      </c>
      <c r="B894" t="str">
        <f t="shared" si="256"/>
        <v/>
      </c>
      <c r="C894" s="323" t="str">
        <f t="shared" si="261"/>
        <v/>
      </c>
      <c r="D894" s="323" t="str">
        <f t="shared" si="250"/>
        <v/>
      </c>
      <c r="E894" s="323"/>
      <c r="F894" s="312" t="str">
        <f t="shared" si="257"/>
        <v/>
      </c>
      <c r="G894" s="313" t="str">
        <f t="shared" si="251"/>
        <v/>
      </c>
      <c r="H894" s="314" t="str">
        <f t="shared" si="252"/>
        <v/>
      </c>
      <c r="I894" s="315" t="str">
        <f t="shared" si="263"/>
        <v/>
      </c>
      <c r="J894" s="316" t="str">
        <f t="shared" si="263"/>
        <v/>
      </c>
      <c r="K894" s="316" t="str">
        <f t="shared" si="263"/>
        <v/>
      </c>
      <c r="L894" s="317" t="str">
        <f t="shared" si="263"/>
        <v/>
      </c>
      <c r="M894" s="351"/>
      <c r="N894" s="318" t="str">
        <f t="shared" si="253"/>
        <v/>
      </c>
      <c r="O894" s="318" t="str">
        <f t="shared" si="254"/>
        <v/>
      </c>
      <c r="S894" s="314" t="str">
        <f t="shared" si="258"/>
        <v/>
      </c>
      <c r="T894" s="315" t="str">
        <f t="shared" si="264"/>
        <v/>
      </c>
      <c r="U894" s="316" t="str">
        <f t="shared" si="265"/>
        <v/>
      </c>
      <c r="V894" s="316" t="str">
        <f t="shared" si="266"/>
        <v/>
      </c>
      <c r="W894" s="317" t="str">
        <f t="shared" si="262"/>
        <v/>
      </c>
      <c r="Z894" s="320"/>
      <c r="AA894" s="321"/>
      <c r="AC894" s="322" t="str">
        <f t="shared" si="259"/>
        <v/>
      </c>
      <c r="AD894" s="322" t="str">
        <f t="shared" si="260"/>
        <v/>
      </c>
      <c r="AM894" s="321"/>
    </row>
    <row r="895" spans="1:39" x14ac:dyDescent="0.25">
      <c r="A895" t="str">
        <f t="shared" si="255"/>
        <v/>
      </c>
      <c r="B895" t="str">
        <f t="shared" si="256"/>
        <v/>
      </c>
      <c r="C895" s="323" t="str">
        <f t="shared" si="261"/>
        <v/>
      </c>
      <c r="D895" s="323" t="str">
        <f t="shared" si="250"/>
        <v/>
      </c>
      <c r="E895" s="323"/>
      <c r="F895" s="312" t="str">
        <f t="shared" si="257"/>
        <v/>
      </c>
      <c r="G895" s="313" t="str">
        <f t="shared" si="251"/>
        <v/>
      </c>
      <c r="H895" s="314" t="str">
        <f t="shared" si="252"/>
        <v/>
      </c>
      <c r="I895" s="315" t="str">
        <f t="shared" si="263"/>
        <v/>
      </c>
      <c r="J895" s="316" t="str">
        <f t="shared" si="263"/>
        <v/>
      </c>
      <c r="K895" s="316" t="str">
        <f t="shared" si="263"/>
        <v/>
      </c>
      <c r="L895" s="317" t="str">
        <f t="shared" si="263"/>
        <v/>
      </c>
      <c r="M895" s="351"/>
      <c r="N895" s="318" t="str">
        <f t="shared" si="253"/>
        <v/>
      </c>
      <c r="O895" s="318" t="str">
        <f t="shared" si="254"/>
        <v/>
      </c>
      <c r="S895" s="314" t="str">
        <f t="shared" si="258"/>
        <v/>
      </c>
      <c r="T895" s="315" t="str">
        <f t="shared" si="264"/>
        <v/>
      </c>
      <c r="U895" s="316" t="str">
        <f t="shared" si="265"/>
        <v/>
      </c>
      <c r="V895" s="316" t="str">
        <f t="shared" si="266"/>
        <v/>
      </c>
      <c r="W895" s="317" t="str">
        <f t="shared" si="262"/>
        <v/>
      </c>
      <c r="Z895" s="320"/>
      <c r="AA895" s="321"/>
      <c r="AC895" s="322" t="str">
        <f t="shared" si="259"/>
        <v/>
      </c>
      <c r="AD895" s="322" t="str">
        <f t="shared" si="260"/>
        <v/>
      </c>
      <c r="AM895" s="321"/>
    </row>
    <row r="896" spans="1:39" x14ac:dyDescent="0.25">
      <c r="A896" t="str">
        <f t="shared" si="255"/>
        <v/>
      </c>
      <c r="B896" t="str">
        <f t="shared" si="256"/>
        <v/>
      </c>
      <c r="C896" s="323" t="str">
        <f t="shared" si="261"/>
        <v/>
      </c>
      <c r="D896" s="323" t="str">
        <f t="shared" si="250"/>
        <v/>
      </c>
      <c r="E896" s="323"/>
      <c r="F896" s="312" t="str">
        <f t="shared" si="257"/>
        <v/>
      </c>
      <c r="G896" s="313" t="str">
        <f t="shared" si="251"/>
        <v/>
      </c>
      <c r="H896" s="314" t="str">
        <f t="shared" si="252"/>
        <v/>
      </c>
      <c r="I896" s="315" t="str">
        <f t="shared" si="263"/>
        <v/>
      </c>
      <c r="J896" s="316" t="str">
        <f t="shared" si="263"/>
        <v/>
      </c>
      <c r="K896" s="316" t="str">
        <f t="shared" si="263"/>
        <v/>
      </c>
      <c r="L896" s="317" t="str">
        <f t="shared" si="263"/>
        <v/>
      </c>
      <c r="M896" s="351"/>
      <c r="N896" s="318" t="str">
        <f t="shared" si="253"/>
        <v/>
      </c>
      <c r="O896" s="318" t="str">
        <f t="shared" si="254"/>
        <v/>
      </c>
      <c r="S896" s="314" t="str">
        <f t="shared" si="258"/>
        <v/>
      </c>
      <c r="T896" s="315" t="str">
        <f t="shared" si="264"/>
        <v/>
      </c>
      <c r="U896" s="316" t="str">
        <f t="shared" si="265"/>
        <v/>
      </c>
      <c r="V896" s="316" t="str">
        <f t="shared" si="266"/>
        <v/>
      </c>
      <c r="W896" s="317" t="str">
        <f t="shared" si="262"/>
        <v/>
      </c>
      <c r="Z896" s="320"/>
      <c r="AA896" s="321"/>
      <c r="AC896" s="322" t="str">
        <f t="shared" si="259"/>
        <v/>
      </c>
      <c r="AD896" s="322" t="str">
        <f t="shared" si="260"/>
        <v/>
      </c>
      <c r="AM896" s="321"/>
    </row>
    <row r="897" spans="1:39" x14ac:dyDescent="0.25">
      <c r="A897" t="str">
        <f t="shared" si="255"/>
        <v/>
      </c>
      <c r="B897" t="str">
        <f t="shared" si="256"/>
        <v/>
      </c>
      <c r="C897" s="323" t="str">
        <f t="shared" si="261"/>
        <v/>
      </c>
      <c r="D897" s="323" t="str">
        <f t="shared" si="250"/>
        <v/>
      </c>
      <c r="E897" s="323"/>
      <c r="F897" s="312" t="str">
        <f t="shared" si="257"/>
        <v/>
      </c>
      <c r="G897" s="313" t="str">
        <f t="shared" si="251"/>
        <v/>
      </c>
      <c r="H897" s="314" t="str">
        <f t="shared" si="252"/>
        <v/>
      </c>
      <c r="I897" s="315" t="str">
        <f t="shared" si="263"/>
        <v/>
      </c>
      <c r="J897" s="316" t="str">
        <f t="shared" si="263"/>
        <v/>
      </c>
      <c r="K897" s="316" t="str">
        <f t="shared" si="263"/>
        <v/>
      </c>
      <c r="L897" s="317" t="str">
        <f t="shared" si="263"/>
        <v/>
      </c>
      <c r="M897" s="351"/>
      <c r="N897" s="318" t="str">
        <f t="shared" si="253"/>
        <v/>
      </c>
      <c r="O897" s="318" t="str">
        <f t="shared" si="254"/>
        <v/>
      </c>
      <c r="S897" s="314" t="str">
        <f t="shared" si="258"/>
        <v/>
      </c>
      <c r="T897" s="315" t="str">
        <f t="shared" si="264"/>
        <v/>
      </c>
      <c r="U897" s="316" t="str">
        <f t="shared" si="265"/>
        <v/>
      </c>
      <c r="V897" s="316" t="str">
        <f t="shared" si="266"/>
        <v/>
      </c>
      <c r="W897" s="317" t="str">
        <f t="shared" si="262"/>
        <v/>
      </c>
      <c r="Z897" s="320"/>
      <c r="AA897" s="321"/>
      <c r="AC897" s="322" t="str">
        <f t="shared" si="259"/>
        <v/>
      </c>
      <c r="AD897" s="322" t="str">
        <f t="shared" si="260"/>
        <v/>
      </c>
      <c r="AM897" s="321"/>
    </row>
    <row r="898" spans="1:39" x14ac:dyDescent="0.25">
      <c r="A898" t="str">
        <f t="shared" si="255"/>
        <v/>
      </c>
      <c r="B898" t="str">
        <f t="shared" si="256"/>
        <v/>
      </c>
      <c r="C898" s="323" t="str">
        <f t="shared" si="261"/>
        <v/>
      </c>
      <c r="D898" s="323" t="str">
        <f t="shared" ref="D898:D961" si="267">IFERROR(IF(C897-0.01&gt;=0,C897-0.01,""),"")</f>
        <v/>
      </c>
      <c r="E898" s="323"/>
      <c r="F898" s="312" t="str">
        <f t="shared" si="257"/>
        <v/>
      </c>
      <c r="G898" s="313" t="str">
        <f t="shared" si="251"/>
        <v/>
      </c>
      <c r="H898" s="314" t="str">
        <f t="shared" si="252"/>
        <v/>
      </c>
      <c r="I898" s="315" t="str">
        <f t="shared" si="263"/>
        <v/>
      </c>
      <c r="J898" s="316" t="str">
        <f t="shared" si="263"/>
        <v/>
      </c>
      <c r="K898" s="316" t="str">
        <f t="shared" si="263"/>
        <v/>
      </c>
      <c r="L898" s="317" t="str">
        <f t="shared" si="263"/>
        <v/>
      </c>
      <c r="M898" s="351"/>
      <c r="N898" s="318" t="str">
        <f t="shared" si="253"/>
        <v/>
      </c>
      <c r="O898" s="318" t="str">
        <f t="shared" si="254"/>
        <v/>
      </c>
      <c r="S898" s="314" t="str">
        <f t="shared" si="258"/>
        <v/>
      </c>
      <c r="T898" s="315" t="str">
        <f t="shared" si="264"/>
        <v/>
      </c>
      <c r="U898" s="316" t="str">
        <f t="shared" si="265"/>
        <v/>
      </c>
      <c r="V898" s="316" t="str">
        <f t="shared" si="266"/>
        <v/>
      </c>
      <c r="W898" s="317" t="str">
        <f t="shared" si="262"/>
        <v/>
      </c>
      <c r="Z898" s="320"/>
      <c r="AA898" s="321"/>
      <c r="AC898" s="322" t="str">
        <f t="shared" si="259"/>
        <v/>
      </c>
      <c r="AD898" s="322" t="str">
        <f t="shared" si="260"/>
        <v/>
      </c>
      <c r="AM898" s="321"/>
    </row>
    <row r="899" spans="1:39" x14ac:dyDescent="0.25">
      <c r="A899" t="str">
        <f t="shared" si="255"/>
        <v/>
      </c>
      <c r="B899" t="str">
        <f t="shared" si="256"/>
        <v/>
      </c>
      <c r="C899" s="323" t="str">
        <f t="shared" si="261"/>
        <v/>
      </c>
      <c r="D899" s="323" t="str">
        <f t="shared" si="267"/>
        <v/>
      </c>
      <c r="E899" s="323"/>
      <c r="F899" s="312" t="str">
        <f t="shared" si="257"/>
        <v/>
      </c>
      <c r="G899" s="313" t="str">
        <f t="shared" si="251"/>
        <v/>
      </c>
      <c r="H899" s="314" t="str">
        <f t="shared" si="252"/>
        <v/>
      </c>
      <c r="I899" s="315" t="str">
        <f t="shared" si="263"/>
        <v/>
      </c>
      <c r="J899" s="316" t="str">
        <f t="shared" si="263"/>
        <v/>
      </c>
      <c r="K899" s="316" t="str">
        <f t="shared" si="263"/>
        <v/>
      </c>
      <c r="L899" s="317" t="str">
        <f t="shared" si="263"/>
        <v/>
      </c>
      <c r="M899" s="351"/>
      <c r="N899" s="318" t="str">
        <f t="shared" si="253"/>
        <v/>
      </c>
      <c r="O899" s="318" t="str">
        <f t="shared" si="254"/>
        <v/>
      </c>
      <c r="S899" s="314" t="str">
        <f t="shared" si="258"/>
        <v/>
      </c>
      <c r="T899" s="315" t="str">
        <f t="shared" si="264"/>
        <v/>
      </c>
      <c r="U899" s="316" t="str">
        <f t="shared" si="265"/>
        <v/>
      </c>
      <c r="V899" s="316" t="str">
        <f t="shared" si="266"/>
        <v/>
      </c>
      <c r="W899" s="317" t="str">
        <f t="shared" si="262"/>
        <v/>
      </c>
      <c r="Z899" s="320"/>
      <c r="AA899" s="321"/>
      <c r="AC899" s="322" t="str">
        <f t="shared" si="259"/>
        <v/>
      </c>
      <c r="AD899" s="322" t="str">
        <f t="shared" si="260"/>
        <v/>
      </c>
      <c r="AM899" s="321"/>
    </row>
    <row r="900" spans="1:39" x14ac:dyDescent="0.25">
      <c r="A900" t="str">
        <f t="shared" si="255"/>
        <v/>
      </c>
      <c r="B900" t="str">
        <f t="shared" si="256"/>
        <v/>
      </c>
      <c r="C900" s="323" t="str">
        <f t="shared" si="261"/>
        <v/>
      </c>
      <c r="D900" s="323" t="str">
        <f t="shared" si="267"/>
        <v/>
      </c>
      <c r="E900" s="323"/>
      <c r="F900" s="312" t="str">
        <f t="shared" si="257"/>
        <v/>
      </c>
      <c r="G900" s="313" t="str">
        <f t="shared" si="251"/>
        <v/>
      </c>
      <c r="H900" s="314" t="str">
        <f t="shared" si="252"/>
        <v/>
      </c>
      <c r="I900" s="315" t="str">
        <f t="shared" si="263"/>
        <v/>
      </c>
      <c r="J900" s="316" t="str">
        <f t="shared" si="263"/>
        <v/>
      </c>
      <c r="K900" s="316" t="str">
        <f t="shared" si="263"/>
        <v/>
      </c>
      <c r="L900" s="317" t="str">
        <f t="shared" si="263"/>
        <v/>
      </c>
      <c r="M900" s="351"/>
      <c r="N900" s="318" t="str">
        <f t="shared" si="253"/>
        <v/>
      </c>
      <c r="O900" s="318" t="str">
        <f t="shared" si="254"/>
        <v/>
      </c>
      <c r="S900" s="314" t="str">
        <f t="shared" si="258"/>
        <v/>
      </c>
      <c r="T900" s="315" t="str">
        <f t="shared" si="264"/>
        <v/>
      </c>
      <c r="U900" s="316" t="str">
        <f t="shared" si="265"/>
        <v/>
      </c>
      <c r="V900" s="316" t="str">
        <f t="shared" si="266"/>
        <v/>
      </c>
      <c r="W900" s="317" t="str">
        <f t="shared" si="262"/>
        <v/>
      </c>
      <c r="Z900" s="320"/>
      <c r="AA900" s="321"/>
      <c r="AC900" s="322" t="str">
        <f t="shared" si="259"/>
        <v/>
      </c>
      <c r="AD900" s="322" t="str">
        <f t="shared" si="260"/>
        <v/>
      </c>
      <c r="AM900" s="321"/>
    </row>
    <row r="901" spans="1:39" x14ac:dyDescent="0.25">
      <c r="A901" t="str">
        <f t="shared" si="255"/>
        <v/>
      </c>
      <c r="B901" t="str">
        <f t="shared" si="256"/>
        <v/>
      </c>
      <c r="C901" s="323" t="str">
        <f t="shared" si="261"/>
        <v/>
      </c>
      <c r="D901" s="323" t="str">
        <f t="shared" si="267"/>
        <v/>
      </c>
      <c r="E901" s="323"/>
      <c r="F901" s="312" t="str">
        <f t="shared" si="257"/>
        <v/>
      </c>
      <c r="G901" s="313" t="str">
        <f t="shared" si="251"/>
        <v/>
      </c>
      <c r="H901" s="314" t="str">
        <f t="shared" si="252"/>
        <v/>
      </c>
      <c r="I901" s="315" t="str">
        <f t="shared" si="263"/>
        <v/>
      </c>
      <c r="J901" s="316" t="str">
        <f t="shared" si="263"/>
        <v/>
      </c>
      <c r="K901" s="316" t="str">
        <f t="shared" si="263"/>
        <v/>
      </c>
      <c r="L901" s="317" t="str">
        <f t="shared" si="263"/>
        <v/>
      </c>
      <c r="M901" s="351"/>
      <c r="N901" s="318" t="str">
        <f t="shared" si="253"/>
        <v/>
      </c>
      <c r="O901" s="318" t="str">
        <f t="shared" si="254"/>
        <v/>
      </c>
      <c r="S901" s="314" t="str">
        <f t="shared" si="258"/>
        <v/>
      </c>
      <c r="T901" s="315" t="str">
        <f t="shared" si="264"/>
        <v/>
      </c>
      <c r="U901" s="316" t="str">
        <f t="shared" si="265"/>
        <v/>
      </c>
      <c r="V901" s="316" t="str">
        <f t="shared" si="266"/>
        <v/>
      </c>
      <c r="W901" s="317" t="str">
        <f t="shared" si="262"/>
        <v/>
      </c>
      <c r="Z901" s="320"/>
      <c r="AA901" s="321"/>
      <c r="AC901" s="322" t="str">
        <f t="shared" si="259"/>
        <v/>
      </c>
      <c r="AD901" s="322" t="str">
        <f t="shared" si="260"/>
        <v/>
      </c>
      <c r="AM901" s="321"/>
    </row>
    <row r="902" spans="1:39" x14ac:dyDescent="0.25">
      <c r="A902" t="str">
        <f t="shared" si="255"/>
        <v/>
      </c>
      <c r="B902" t="str">
        <f t="shared" si="256"/>
        <v/>
      </c>
      <c r="C902" s="323" t="str">
        <f t="shared" si="261"/>
        <v/>
      </c>
      <c r="D902" s="323" t="str">
        <f t="shared" si="267"/>
        <v/>
      </c>
      <c r="E902" s="323"/>
      <c r="F902" s="312" t="str">
        <f t="shared" si="257"/>
        <v/>
      </c>
      <c r="G902" s="313" t="str">
        <f t="shared" si="251"/>
        <v/>
      </c>
      <c r="H902" s="314" t="str">
        <f t="shared" si="252"/>
        <v/>
      </c>
      <c r="I902" s="315" t="str">
        <f t="shared" si="263"/>
        <v/>
      </c>
      <c r="J902" s="316" t="str">
        <f t="shared" si="263"/>
        <v/>
      </c>
      <c r="K902" s="316" t="str">
        <f t="shared" si="263"/>
        <v/>
      </c>
      <c r="L902" s="317" t="str">
        <f t="shared" si="263"/>
        <v/>
      </c>
      <c r="M902" s="351"/>
      <c r="N902" s="318" t="str">
        <f t="shared" si="253"/>
        <v/>
      </c>
      <c r="O902" s="318" t="str">
        <f t="shared" si="254"/>
        <v/>
      </c>
      <c r="S902" s="314" t="str">
        <f t="shared" si="258"/>
        <v/>
      </c>
      <c r="T902" s="315" t="str">
        <f t="shared" si="264"/>
        <v/>
      </c>
      <c r="U902" s="316" t="str">
        <f t="shared" si="265"/>
        <v/>
      </c>
      <c r="V902" s="316" t="str">
        <f t="shared" si="266"/>
        <v/>
      </c>
      <c r="W902" s="317" t="str">
        <f t="shared" si="262"/>
        <v/>
      </c>
      <c r="Z902" s="320"/>
      <c r="AA902" s="321"/>
      <c r="AC902" s="322" t="str">
        <f t="shared" si="259"/>
        <v/>
      </c>
      <c r="AD902" s="322" t="str">
        <f t="shared" si="260"/>
        <v/>
      </c>
      <c r="AM902" s="321"/>
    </row>
    <row r="903" spans="1:39" x14ac:dyDescent="0.25">
      <c r="A903" t="str">
        <f t="shared" si="255"/>
        <v/>
      </c>
      <c r="B903" t="str">
        <f t="shared" si="256"/>
        <v/>
      </c>
      <c r="C903" s="323" t="str">
        <f t="shared" si="261"/>
        <v/>
      </c>
      <c r="D903" s="323" t="str">
        <f t="shared" si="267"/>
        <v/>
      </c>
      <c r="E903" s="323"/>
      <c r="F903" s="312" t="str">
        <f t="shared" si="257"/>
        <v/>
      </c>
      <c r="G903" s="313" t="str">
        <f t="shared" si="251"/>
        <v/>
      </c>
      <c r="H903" s="314" t="str">
        <f t="shared" si="252"/>
        <v/>
      </c>
      <c r="I903" s="315" t="str">
        <f t="shared" si="263"/>
        <v/>
      </c>
      <c r="J903" s="316" t="str">
        <f t="shared" si="263"/>
        <v/>
      </c>
      <c r="K903" s="316" t="str">
        <f t="shared" si="263"/>
        <v/>
      </c>
      <c r="L903" s="317" t="str">
        <f t="shared" si="263"/>
        <v/>
      </c>
      <c r="M903" s="351"/>
      <c r="N903" s="318" t="str">
        <f t="shared" si="253"/>
        <v/>
      </c>
      <c r="O903" s="318" t="str">
        <f t="shared" si="254"/>
        <v/>
      </c>
      <c r="S903" s="314" t="str">
        <f t="shared" si="258"/>
        <v/>
      </c>
      <c r="T903" s="315" t="str">
        <f t="shared" si="264"/>
        <v/>
      </c>
      <c r="U903" s="316" t="str">
        <f t="shared" si="265"/>
        <v/>
      </c>
      <c r="V903" s="316" t="str">
        <f t="shared" si="266"/>
        <v/>
      </c>
      <c r="W903" s="317" t="str">
        <f t="shared" si="262"/>
        <v/>
      </c>
      <c r="Z903" s="320"/>
      <c r="AA903" s="321"/>
      <c r="AC903" s="322" t="str">
        <f t="shared" si="259"/>
        <v/>
      </c>
      <c r="AD903" s="322" t="str">
        <f t="shared" si="260"/>
        <v/>
      </c>
      <c r="AM903" s="321"/>
    </row>
    <row r="904" spans="1:39" x14ac:dyDescent="0.25">
      <c r="A904" t="str">
        <f t="shared" si="255"/>
        <v/>
      </c>
      <c r="B904" t="str">
        <f t="shared" si="256"/>
        <v/>
      </c>
      <c r="C904" s="323" t="str">
        <f t="shared" si="261"/>
        <v/>
      </c>
      <c r="D904" s="323" t="str">
        <f t="shared" si="267"/>
        <v/>
      </c>
      <c r="E904" s="323"/>
      <c r="F904" s="312" t="str">
        <f t="shared" si="257"/>
        <v/>
      </c>
      <c r="G904" s="313" t="str">
        <f t="shared" si="251"/>
        <v/>
      </c>
      <c r="H904" s="314" t="str">
        <f t="shared" si="252"/>
        <v/>
      </c>
      <c r="I904" s="315" t="str">
        <f t="shared" si="263"/>
        <v/>
      </c>
      <c r="J904" s="316" t="str">
        <f t="shared" si="263"/>
        <v/>
      </c>
      <c r="K904" s="316" t="str">
        <f t="shared" si="263"/>
        <v/>
      </c>
      <c r="L904" s="317" t="str">
        <f t="shared" si="263"/>
        <v/>
      </c>
      <c r="M904" s="351"/>
      <c r="N904" s="318" t="str">
        <f t="shared" si="253"/>
        <v/>
      </c>
      <c r="O904" s="318" t="str">
        <f t="shared" si="254"/>
        <v/>
      </c>
      <c r="S904" s="314" t="str">
        <f t="shared" si="258"/>
        <v/>
      </c>
      <c r="T904" s="315" t="str">
        <f t="shared" si="264"/>
        <v/>
      </c>
      <c r="U904" s="316" t="str">
        <f t="shared" si="265"/>
        <v/>
      </c>
      <c r="V904" s="316" t="str">
        <f t="shared" si="266"/>
        <v/>
      </c>
      <c r="W904" s="317" t="str">
        <f t="shared" si="262"/>
        <v/>
      </c>
      <c r="Z904" s="320"/>
      <c r="AA904" s="321"/>
      <c r="AC904" s="322" t="str">
        <f t="shared" si="259"/>
        <v/>
      </c>
      <c r="AD904" s="322" t="str">
        <f t="shared" si="260"/>
        <v/>
      </c>
      <c r="AM904" s="321"/>
    </row>
    <row r="905" spans="1:39" x14ac:dyDescent="0.25">
      <c r="A905" t="str">
        <f t="shared" si="255"/>
        <v/>
      </c>
      <c r="B905" t="str">
        <f t="shared" si="256"/>
        <v/>
      </c>
      <c r="C905" s="323" t="str">
        <f t="shared" si="261"/>
        <v/>
      </c>
      <c r="D905" s="323" t="str">
        <f t="shared" si="267"/>
        <v/>
      </c>
      <c r="E905" s="323"/>
      <c r="F905" s="312" t="str">
        <f t="shared" si="257"/>
        <v/>
      </c>
      <c r="G905" s="313" t="str">
        <f t="shared" ref="G905:G968" si="268">IFERROR(IF(S905="Nil","Nil",ROUNDUP(ROUND(S905/7, 3),2)),"")</f>
        <v/>
      </c>
      <c r="H905" s="314" t="str">
        <f t="shared" ref="H905:H968" si="269">IFERROR(IF(S905="Nil","Nil",TEXT(S905,IF(S905=ROUND(S905,0),"€###","€0.00"))),"")</f>
        <v/>
      </c>
      <c r="I905" s="315" t="str">
        <f t="shared" si="263"/>
        <v/>
      </c>
      <c r="J905" s="316" t="str">
        <f t="shared" si="263"/>
        <v/>
      </c>
      <c r="K905" s="316" t="str">
        <f t="shared" si="263"/>
        <v/>
      </c>
      <c r="L905" s="317" t="str">
        <f t="shared" si="263"/>
        <v/>
      </c>
      <c r="M905" s="351"/>
      <c r="N905" s="318" t="str">
        <f t="shared" ref="N905:N968" si="270">IFERROR(IF(C905="--","&lt;"&amp;D905,C905-IF(OR($H905="Nil",$H905=""),0,$H905)),"")</f>
        <v/>
      </c>
      <c r="O905" s="318" t="str">
        <f t="shared" ref="O905:O968" si="271">IFERROR(IF(D905="--","&gt; €"&amp;N905,D905-IF(OR($H905="Nil",$H905=""),0,$H905)),"")</f>
        <v/>
      </c>
      <c r="S905" s="314" t="str">
        <f t="shared" si="258"/>
        <v/>
      </c>
      <c r="T905" s="315" t="str">
        <f t="shared" si="264"/>
        <v/>
      </c>
      <c r="U905" s="316" t="str">
        <f t="shared" si="265"/>
        <v/>
      </c>
      <c r="V905" s="316" t="str">
        <f t="shared" si="266"/>
        <v/>
      </c>
      <c r="W905" s="317" t="str">
        <f t="shared" si="262"/>
        <v/>
      </c>
      <c r="Z905" s="320"/>
      <c r="AA905" s="321"/>
      <c r="AC905" s="322" t="str">
        <f t="shared" si="259"/>
        <v/>
      </c>
      <c r="AD905" s="322" t="str">
        <f t="shared" si="260"/>
        <v/>
      </c>
      <c r="AM905" s="321"/>
    </row>
    <row r="906" spans="1:39" x14ac:dyDescent="0.25">
      <c r="A906" t="str">
        <f t="shared" ref="A906:A969" si="272">IFERROR(
                      IF(
                            AND($B906&lt;&gt;$W$3,$B906=$W$2,$C906&lt;=$X$2,$D906&gt;=$X$2),
                              IF(RIGHT($F906,LEN("or any greater amount"))="or any greater amount",$W$3,""),""),"")</f>
        <v/>
      </c>
      <c r="B906" t="str">
        <f t="shared" ref="B906:B969" si="273">IFERROR(
                      IF(
                            AND($C906&lt;=$X$2,$D906&gt;=$X$2),$W$2,
                              IF(RIGHT($F906,LEN("or any greater amount"))="or any greater amount",$W$3,"")),"")</f>
        <v/>
      </c>
      <c r="C906" s="323" t="str">
        <f t="shared" si="261"/>
        <v/>
      </c>
      <c r="D906" s="323" t="str">
        <f t="shared" si="267"/>
        <v/>
      </c>
      <c r="E906" s="323"/>
      <c r="F906" s="312" t="str">
        <f t="shared" ref="F906:F969" si="274">IFERROR(IF(AND(C906="",D906=""),"",IF(C906="--",TEXT(D906,IF(D906=ROUND(D906,0),"€###.00","€##.00"))&amp;" or any lesser amount",IF(D906="--",TEXT(C906,IF(C906=ROUND(C906,0),"€###.00","€##.00"))&amp;" or any greater amount",TEXT(C906,IF(C906=ROUND(C906,0),"€###.00","€##.00"))&amp;" to "&amp;TEXT(D906,IF(D906=ROUND(D906,0),"€###.00","€##.00"))))),"")</f>
        <v/>
      </c>
      <c r="G906" s="313" t="str">
        <f t="shared" si="268"/>
        <v/>
      </c>
      <c r="H906" s="314" t="str">
        <f t="shared" si="269"/>
        <v/>
      </c>
      <c r="I906" s="315" t="str">
        <f t="shared" si="263"/>
        <v/>
      </c>
      <c r="J906" s="316" t="str">
        <f t="shared" si="263"/>
        <v/>
      </c>
      <c r="K906" s="316" t="str">
        <f t="shared" si="263"/>
        <v/>
      </c>
      <c r="L906" s="317" t="str">
        <f t="shared" si="263"/>
        <v/>
      </c>
      <c r="M906" s="351"/>
      <c r="N906" s="318" t="str">
        <f t="shared" si="270"/>
        <v/>
      </c>
      <c r="O906" s="318" t="str">
        <f t="shared" si="271"/>
        <v/>
      </c>
      <c r="S906" s="314" t="str">
        <f t="shared" ref="S906:S969" si="275">IFERROR(IF(S905&lt;=$R$3,"Nil",S905-$R$3),"")</f>
        <v/>
      </c>
      <c r="T906" s="315" t="str">
        <f t="shared" si="264"/>
        <v/>
      </c>
      <c r="U906" s="316" t="str">
        <f t="shared" si="265"/>
        <v/>
      </c>
      <c r="V906" s="316" t="str">
        <f t="shared" si="266"/>
        <v/>
      </c>
      <c r="W906" s="317" t="str">
        <f t="shared" si="262"/>
        <v/>
      </c>
      <c r="Z906" s="320"/>
      <c r="AA906" s="321"/>
      <c r="AC906" s="322" t="str">
        <f t="shared" ref="AC906:AC969" si="276">IFERROR(ROUNDUP(ROUND(S906/7, 3),2),"")</f>
        <v/>
      </c>
      <c r="AD906" s="322" t="str">
        <f t="shared" ref="AD906:AD969" si="277">IFERROR(ROUND(AC906-G906,2),"")</f>
        <v/>
      </c>
      <c r="AM906" s="321"/>
    </row>
    <row r="907" spans="1:39" x14ac:dyDescent="0.25">
      <c r="A907" t="str">
        <f t="shared" si="272"/>
        <v/>
      </c>
      <c r="B907" t="str">
        <f t="shared" si="273"/>
        <v/>
      </c>
      <c r="C907" s="323" t="str">
        <f t="shared" si="261"/>
        <v/>
      </c>
      <c r="D907" s="323" t="str">
        <f t="shared" si="267"/>
        <v/>
      </c>
      <c r="E907" s="323"/>
      <c r="F907" s="312" t="str">
        <f t="shared" si="274"/>
        <v/>
      </c>
      <c r="G907" s="313" t="str">
        <f t="shared" si="268"/>
        <v/>
      </c>
      <c r="H907" s="314" t="str">
        <f t="shared" si="269"/>
        <v/>
      </c>
      <c r="I907" s="315" t="str">
        <f t="shared" si="263"/>
        <v/>
      </c>
      <c r="J907" s="316" t="str">
        <f t="shared" si="263"/>
        <v/>
      </c>
      <c r="K907" s="316" t="str">
        <f t="shared" si="263"/>
        <v/>
      </c>
      <c r="L907" s="317" t="str">
        <f t="shared" si="263"/>
        <v/>
      </c>
      <c r="M907" s="351"/>
      <c r="N907" s="318" t="str">
        <f t="shared" si="270"/>
        <v/>
      </c>
      <c r="O907" s="318" t="str">
        <f t="shared" si="271"/>
        <v/>
      </c>
      <c r="S907" s="314" t="str">
        <f t="shared" si="275"/>
        <v/>
      </c>
      <c r="T907" s="315" t="str">
        <f t="shared" si="264"/>
        <v/>
      </c>
      <c r="U907" s="316" t="str">
        <f t="shared" si="265"/>
        <v/>
      </c>
      <c r="V907" s="316" t="str">
        <f t="shared" si="266"/>
        <v/>
      </c>
      <c r="W907" s="317" t="str">
        <f t="shared" si="262"/>
        <v/>
      </c>
      <c r="Z907" s="320"/>
      <c r="AA907" s="321"/>
      <c r="AC907" s="322" t="str">
        <f t="shared" si="276"/>
        <v/>
      </c>
      <c r="AD907" s="322" t="str">
        <f t="shared" si="277"/>
        <v/>
      </c>
      <c r="AM907" s="321"/>
    </row>
    <row r="908" spans="1:39" x14ac:dyDescent="0.25">
      <c r="A908" t="str">
        <f t="shared" si="272"/>
        <v/>
      </c>
      <c r="B908" t="str">
        <f t="shared" si="273"/>
        <v/>
      </c>
      <c r="C908" s="323" t="str">
        <f t="shared" si="261"/>
        <v/>
      </c>
      <c r="D908" s="323" t="str">
        <f t="shared" si="267"/>
        <v/>
      </c>
      <c r="E908" s="323"/>
      <c r="F908" s="312" t="str">
        <f t="shared" si="274"/>
        <v/>
      </c>
      <c r="G908" s="313" t="str">
        <f t="shared" si="268"/>
        <v/>
      </c>
      <c r="H908" s="314" t="str">
        <f t="shared" si="269"/>
        <v/>
      </c>
      <c r="I908" s="315" t="str">
        <f t="shared" si="263"/>
        <v/>
      </c>
      <c r="J908" s="316" t="str">
        <f t="shared" si="263"/>
        <v/>
      </c>
      <c r="K908" s="316" t="str">
        <f t="shared" si="263"/>
        <v/>
      </c>
      <c r="L908" s="317" t="str">
        <f t="shared" si="263"/>
        <v/>
      </c>
      <c r="M908" s="351"/>
      <c r="N908" s="318" t="str">
        <f t="shared" si="270"/>
        <v/>
      </c>
      <c r="O908" s="318" t="str">
        <f t="shared" si="271"/>
        <v/>
      </c>
      <c r="S908" s="314" t="str">
        <f t="shared" si="275"/>
        <v/>
      </c>
      <c r="T908" s="315" t="str">
        <f t="shared" si="264"/>
        <v/>
      </c>
      <c r="U908" s="316" t="str">
        <f t="shared" si="265"/>
        <v/>
      </c>
      <c r="V908" s="316" t="str">
        <f t="shared" si="266"/>
        <v/>
      </c>
      <c r="W908" s="317" t="str">
        <f t="shared" si="262"/>
        <v/>
      </c>
      <c r="Z908" s="320"/>
      <c r="AA908" s="321"/>
      <c r="AC908" s="322" t="str">
        <f t="shared" si="276"/>
        <v/>
      </c>
      <c r="AD908" s="322" t="str">
        <f t="shared" si="277"/>
        <v/>
      </c>
      <c r="AM908" s="321"/>
    </row>
    <row r="909" spans="1:39" x14ac:dyDescent="0.25">
      <c r="A909" t="str">
        <f t="shared" si="272"/>
        <v/>
      </c>
      <c r="B909" t="str">
        <f t="shared" si="273"/>
        <v/>
      </c>
      <c r="C909" s="323" t="str">
        <f t="shared" si="261"/>
        <v/>
      </c>
      <c r="D909" s="323" t="str">
        <f t="shared" si="267"/>
        <v/>
      </c>
      <c r="E909" s="323"/>
      <c r="F909" s="312" t="str">
        <f t="shared" si="274"/>
        <v/>
      </c>
      <c r="G909" s="313" t="str">
        <f t="shared" si="268"/>
        <v/>
      </c>
      <c r="H909" s="314" t="str">
        <f t="shared" si="269"/>
        <v/>
      </c>
      <c r="I909" s="315" t="str">
        <f t="shared" si="263"/>
        <v/>
      </c>
      <c r="J909" s="316" t="str">
        <f t="shared" si="263"/>
        <v/>
      </c>
      <c r="K909" s="316" t="str">
        <f t="shared" si="263"/>
        <v/>
      </c>
      <c r="L909" s="317" t="str">
        <f t="shared" si="263"/>
        <v/>
      </c>
      <c r="M909" s="351"/>
      <c r="N909" s="318" t="str">
        <f t="shared" si="270"/>
        <v/>
      </c>
      <c r="O909" s="318" t="str">
        <f t="shared" si="271"/>
        <v/>
      </c>
      <c r="S909" s="314" t="str">
        <f t="shared" si="275"/>
        <v/>
      </c>
      <c r="T909" s="315" t="str">
        <f t="shared" si="264"/>
        <v/>
      </c>
      <c r="U909" s="316" t="str">
        <f t="shared" si="265"/>
        <v/>
      </c>
      <c r="V909" s="316" t="str">
        <f t="shared" si="266"/>
        <v/>
      </c>
      <c r="W909" s="317" t="str">
        <f t="shared" si="262"/>
        <v/>
      </c>
      <c r="Z909" s="320"/>
      <c r="AA909" s="321"/>
      <c r="AC909" s="322" t="str">
        <f t="shared" si="276"/>
        <v/>
      </c>
      <c r="AD909" s="322" t="str">
        <f t="shared" si="277"/>
        <v/>
      </c>
      <c r="AM909" s="321"/>
    </row>
    <row r="910" spans="1:39" x14ac:dyDescent="0.25">
      <c r="A910" t="str">
        <f t="shared" si="272"/>
        <v/>
      </c>
      <c r="B910" t="str">
        <f t="shared" si="273"/>
        <v/>
      </c>
      <c r="C910" s="323" t="str">
        <f t="shared" si="261"/>
        <v/>
      </c>
      <c r="D910" s="323" t="str">
        <f t="shared" si="267"/>
        <v/>
      </c>
      <c r="E910" s="323"/>
      <c r="F910" s="312" t="str">
        <f t="shared" si="274"/>
        <v/>
      </c>
      <c r="G910" s="313" t="str">
        <f t="shared" si="268"/>
        <v/>
      </c>
      <c r="H910" s="314" t="str">
        <f t="shared" si="269"/>
        <v/>
      </c>
      <c r="I910" s="315" t="str">
        <f t="shared" si="263"/>
        <v/>
      </c>
      <c r="J910" s="316" t="str">
        <f t="shared" si="263"/>
        <v/>
      </c>
      <c r="K910" s="316" t="str">
        <f t="shared" si="263"/>
        <v/>
      </c>
      <c r="L910" s="317" t="str">
        <f t="shared" si="263"/>
        <v/>
      </c>
      <c r="M910" s="351"/>
      <c r="N910" s="318" t="str">
        <f t="shared" si="270"/>
        <v/>
      </c>
      <c r="O910" s="318" t="str">
        <f t="shared" si="271"/>
        <v/>
      </c>
      <c r="S910" s="314" t="str">
        <f t="shared" si="275"/>
        <v/>
      </c>
      <c r="T910" s="315" t="str">
        <f t="shared" si="264"/>
        <v/>
      </c>
      <c r="U910" s="316" t="str">
        <f t="shared" si="265"/>
        <v/>
      </c>
      <c r="V910" s="316" t="str">
        <f t="shared" si="266"/>
        <v/>
      </c>
      <c r="W910" s="317" t="str">
        <f t="shared" si="262"/>
        <v/>
      </c>
      <c r="Z910" s="320"/>
      <c r="AA910" s="321"/>
      <c r="AC910" s="322" t="str">
        <f t="shared" si="276"/>
        <v/>
      </c>
      <c r="AD910" s="322" t="str">
        <f t="shared" si="277"/>
        <v/>
      </c>
      <c r="AM910" s="321"/>
    </row>
    <row r="911" spans="1:39" x14ac:dyDescent="0.25">
      <c r="A911" t="str">
        <f t="shared" si="272"/>
        <v/>
      </c>
      <c r="B911" t="str">
        <f t="shared" si="273"/>
        <v/>
      </c>
      <c r="C911" s="323" t="str">
        <f t="shared" si="261"/>
        <v/>
      </c>
      <c r="D911" s="323" t="str">
        <f t="shared" si="267"/>
        <v/>
      </c>
      <c r="E911" s="323"/>
      <c r="F911" s="312" t="str">
        <f t="shared" si="274"/>
        <v/>
      </c>
      <c r="G911" s="313" t="str">
        <f t="shared" si="268"/>
        <v/>
      </c>
      <c r="H911" s="314" t="str">
        <f t="shared" si="269"/>
        <v/>
      </c>
      <c r="I911" s="315" t="str">
        <f t="shared" si="263"/>
        <v/>
      </c>
      <c r="J911" s="316" t="str">
        <f t="shared" si="263"/>
        <v/>
      </c>
      <c r="K911" s="316" t="str">
        <f t="shared" si="263"/>
        <v/>
      </c>
      <c r="L911" s="317" t="str">
        <f t="shared" si="263"/>
        <v/>
      </c>
      <c r="M911" s="351"/>
      <c r="N911" s="318" t="str">
        <f t="shared" si="270"/>
        <v/>
      </c>
      <c r="O911" s="318" t="str">
        <f t="shared" si="271"/>
        <v/>
      </c>
      <c r="S911" s="314" t="str">
        <f t="shared" si="275"/>
        <v/>
      </c>
      <c r="T911" s="315" t="str">
        <f t="shared" si="264"/>
        <v/>
      </c>
      <c r="U911" s="316" t="str">
        <f t="shared" si="265"/>
        <v/>
      </c>
      <c r="V911" s="316" t="str">
        <f t="shared" si="266"/>
        <v/>
      </c>
      <c r="W911" s="317" t="str">
        <f t="shared" si="262"/>
        <v/>
      </c>
      <c r="Z911" s="320"/>
      <c r="AA911" s="321"/>
      <c r="AC911" s="322" t="str">
        <f t="shared" si="276"/>
        <v/>
      </c>
      <c r="AD911" s="322" t="str">
        <f t="shared" si="277"/>
        <v/>
      </c>
      <c r="AM911" s="321"/>
    </row>
    <row r="912" spans="1:39" x14ac:dyDescent="0.25">
      <c r="A912" t="str">
        <f t="shared" si="272"/>
        <v/>
      </c>
      <c r="B912" t="str">
        <f t="shared" si="273"/>
        <v/>
      </c>
      <c r="C912" s="323" t="str">
        <f t="shared" si="261"/>
        <v/>
      </c>
      <c r="D912" s="323" t="str">
        <f t="shared" si="267"/>
        <v/>
      </c>
      <c r="E912" s="323"/>
      <c r="F912" s="312" t="str">
        <f t="shared" si="274"/>
        <v/>
      </c>
      <c r="G912" s="313" t="str">
        <f t="shared" si="268"/>
        <v/>
      </c>
      <c r="H912" s="314" t="str">
        <f t="shared" si="269"/>
        <v/>
      </c>
      <c r="I912" s="315" t="str">
        <f t="shared" si="263"/>
        <v/>
      </c>
      <c r="J912" s="316" t="str">
        <f t="shared" si="263"/>
        <v/>
      </c>
      <c r="K912" s="316" t="str">
        <f t="shared" si="263"/>
        <v/>
      </c>
      <c r="L912" s="317" t="str">
        <f t="shared" si="263"/>
        <v/>
      </c>
      <c r="M912" s="351"/>
      <c r="N912" s="318" t="str">
        <f t="shared" si="270"/>
        <v/>
      </c>
      <c r="O912" s="318" t="str">
        <f t="shared" si="271"/>
        <v/>
      </c>
      <c r="S912" s="314" t="str">
        <f t="shared" si="275"/>
        <v/>
      </c>
      <c r="T912" s="315" t="str">
        <f t="shared" si="264"/>
        <v/>
      </c>
      <c r="U912" s="316" t="str">
        <f t="shared" si="265"/>
        <v/>
      </c>
      <c r="V912" s="316" t="str">
        <f t="shared" si="266"/>
        <v/>
      </c>
      <c r="W912" s="317" t="str">
        <f t="shared" si="262"/>
        <v/>
      </c>
      <c r="Z912" s="320"/>
      <c r="AA912" s="321"/>
      <c r="AC912" s="322" t="str">
        <f t="shared" si="276"/>
        <v/>
      </c>
      <c r="AD912" s="322" t="str">
        <f t="shared" si="277"/>
        <v/>
      </c>
      <c r="AM912" s="321"/>
    </row>
    <row r="913" spans="1:39" x14ac:dyDescent="0.25">
      <c r="A913" t="str">
        <f t="shared" si="272"/>
        <v/>
      </c>
      <c r="B913" t="str">
        <f t="shared" si="273"/>
        <v/>
      </c>
      <c r="C913" s="323" t="str">
        <f t="shared" si="261"/>
        <v/>
      </c>
      <c r="D913" s="323" t="str">
        <f t="shared" si="267"/>
        <v/>
      </c>
      <c r="E913" s="323"/>
      <c r="F913" s="312" t="str">
        <f t="shared" si="274"/>
        <v/>
      </c>
      <c r="G913" s="313" t="str">
        <f t="shared" si="268"/>
        <v/>
      </c>
      <c r="H913" s="314" t="str">
        <f t="shared" si="269"/>
        <v/>
      </c>
      <c r="I913" s="315" t="str">
        <f t="shared" si="263"/>
        <v/>
      </c>
      <c r="J913" s="316" t="str">
        <f t="shared" si="263"/>
        <v/>
      </c>
      <c r="K913" s="316" t="str">
        <f t="shared" si="263"/>
        <v/>
      </c>
      <c r="L913" s="317" t="str">
        <f t="shared" si="263"/>
        <v/>
      </c>
      <c r="M913" s="351"/>
      <c r="N913" s="318" t="str">
        <f t="shared" si="270"/>
        <v/>
      </c>
      <c r="O913" s="318" t="str">
        <f t="shared" si="271"/>
        <v/>
      </c>
      <c r="S913" s="314" t="str">
        <f t="shared" si="275"/>
        <v/>
      </c>
      <c r="T913" s="315" t="str">
        <f t="shared" si="264"/>
        <v/>
      </c>
      <c r="U913" s="316" t="str">
        <f t="shared" si="265"/>
        <v/>
      </c>
      <c r="V913" s="316" t="str">
        <f t="shared" si="266"/>
        <v/>
      </c>
      <c r="W913" s="317" t="str">
        <f t="shared" si="262"/>
        <v/>
      </c>
      <c r="Z913" s="320"/>
      <c r="AA913" s="321"/>
      <c r="AC913" s="322" t="str">
        <f t="shared" si="276"/>
        <v/>
      </c>
      <c r="AD913" s="322" t="str">
        <f t="shared" si="277"/>
        <v/>
      </c>
      <c r="AM913" s="321"/>
    </row>
    <row r="914" spans="1:39" x14ac:dyDescent="0.25">
      <c r="A914" t="str">
        <f t="shared" si="272"/>
        <v/>
      </c>
      <c r="B914" t="str">
        <f t="shared" si="273"/>
        <v/>
      </c>
      <c r="C914" s="323" t="str">
        <f t="shared" ref="C914:C977" si="278">IFERROR(IF(C913-$R$3&gt;=0,C913-$R$3,""),"")</f>
        <v/>
      </c>
      <c r="D914" s="323" t="str">
        <f t="shared" si="267"/>
        <v/>
      </c>
      <c r="E914" s="323"/>
      <c r="F914" s="312" t="str">
        <f t="shared" si="274"/>
        <v/>
      </c>
      <c r="G914" s="313" t="str">
        <f t="shared" si="268"/>
        <v/>
      </c>
      <c r="H914" s="314" t="str">
        <f t="shared" si="269"/>
        <v/>
      </c>
      <c r="I914" s="315" t="str">
        <f t="shared" si="263"/>
        <v/>
      </c>
      <c r="J914" s="316" t="str">
        <f t="shared" si="263"/>
        <v/>
      </c>
      <c r="K914" s="316" t="str">
        <f t="shared" si="263"/>
        <v/>
      </c>
      <c r="L914" s="317" t="str">
        <f t="shared" si="263"/>
        <v/>
      </c>
      <c r="M914" s="351"/>
      <c r="N914" s="318" t="str">
        <f t="shared" si="270"/>
        <v/>
      </c>
      <c r="O914" s="318" t="str">
        <f t="shared" si="271"/>
        <v/>
      </c>
      <c r="S914" s="314" t="str">
        <f t="shared" si="275"/>
        <v/>
      </c>
      <c r="T914" s="315" t="str">
        <f t="shared" si="264"/>
        <v/>
      </c>
      <c r="U914" s="316" t="str">
        <f t="shared" si="265"/>
        <v/>
      </c>
      <c r="V914" s="316" t="str">
        <f t="shared" si="266"/>
        <v/>
      </c>
      <c r="W914" s="317" t="str">
        <f t="shared" si="262"/>
        <v/>
      </c>
      <c r="Z914" s="320"/>
      <c r="AA914" s="321"/>
      <c r="AC914" s="322" t="str">
        <f t="shared" si="276"/>
        <v/>
      </c>
      <c r="AD914" s="322" t="str">
        <f t="shared" si="277"/>
        <v/>
      </c>
      <c r="AM914" s="321"/>
    </row>
    <row r="915" spans="1:39" x14ac:dyDescent="0.25">
      <c r="A915" t="str">
        <f t="shared" si="272"/>
        <v/>
      </c>
      <c r="B915" t="str">
        <f t="shared" si="273"/>
        <v/>
      </c>
      <c r="C915" s="323" t="str">
        <f t="shared" si="278"/>
        <v/>
      </c>
      <c r="D915" s="323" t="str">
        <f t="shared" si="267"/>
        <v/>
      </c>
      <c r="E915" s="323"/>
      <c r="F915" s="312" t="str">
        <f t="shared" si="274"/>
        <v/>
      </c>
      <c r="G915" s="313" t="str">
        <f t="shared" si="268"/>
        <v/>
      </c>
      <c r="H915" s="314" t="str">
        <f t="shared" si="269"/>
        <v/>
      </c>
      <c r="I915" s="315" t="str">
        <f t="shared" si="263"/>
        <v/>
      </c>
      <c r="J915" s="316" t="str">
        <f t="shared" si="263"/>
        <v/>
      </c>
      <c r="K915" s="316" t="str">
        <f t="shared" si="263"/>
        <v/>
      </c>
      <c r="L915" s="317" t="str">
        <f t="shared" si="263"/>
        <v/>
      </c>
      <c r="M915" s="351"/>
      <c r="N915" s="318" t="str">
        <f t="shared" si="270"/>
        <v/>
      </c>
      <c r="O915" s="318" t="str">
        <f t="shared" si="271"/>
        <v/>
      </c>
      <c r="S915" s="314" t="str">
        <f t="shared" si="275"/>
        <v/>
      </c>
      <c r="T915" s="315" t="str">
        <f t="shared" si="264"/>
        <v/>
      </c>
      <c r="U915" s="316" t="str">
        <f t="shared" si="265"/>
        <v/>
      </c>
      <c r="V915" s="316" t="str">
        <f t="shared" si="266"/>
        <v/>
      </c>
      <c r="W915" s="317" t="str">
        <f t="shared" si="262"/>
        <v/>
      </c>
      <c r="Z915" s="320"/>
      <c r="AA915" s="321"/>
      <c r="AC915" s="322" t="str">
        <f t="shared" si="276"/>
        <v/>
      </c>
      <c r="AD915" s="322" t="str">
        <f t="shared" si="277"/>
        <v/>
      </c>
      <c r="AM915" s="321"/>
    </row>
    <row r="916" spans="1:39" x14ac:dyDescent="0.25">
      <c r="A916" t="str">
        <f t="shared" si="272"/>
        <v/>
      </c>
      <c r="B916" t="str">
        <f t="shared" si="273"/>
        <v/>
      </c>
      <c r="C916" s="323" t="str">
        <f t="shared" si="278"/>
        <v/>
      </c>
      <c r="D916" s="323" t="str">
        <f t="shared" si="267"/>
        <v/>
      </c>
      <c r="E916" s="323"/>
      <c r="F916" s="312" t="str">
        <f t="shared" si="274"/>
        <v/>
      </c>
      <c r="G916" s="313" t="str">
        <f t="shared" si="268"/>
        <v/>
      </c>
      <c r="H916" s="314" t="str">
        <f t="shared" si="269"/>
        <v/>
      </c>
      <c r="I916" s="315" t="str">
        <f t="shared" si="263"/>
        <v/>
      </c>
      <c r="J916" s="316" t="str">
        <f t="shared" si="263"/>
        <v/>
      </c>
      <c r="K916" s="316" t="str">
        <f t="shared" si="263"/>
        <v/>
      </c>
      <c r="L916" s="317" t="str">
        <f t="shared" si="263"/>
        <v/>
      </c>
      <c r="M916" s="351"/>
      <c r="N916" s="318" t="str">
        <f t="shared" si="270"/>
        <v/>
      </c>
      <c r="O916" s="318" t="str">
        <f t="shared" si="271"/>
        <v/>
      </c>
      <c r="S916" s="314" t="str">
        <f t="shared" si="275"/>
        <v/>
      </c>
      <c r="T916" s="315" t="str">
        <f t="shared" si="264"/>
        <v/>
      </c>
      <c r="U916" s="316" t="str">
        <f t="shared" si="265"/>
        <v/>
      </c>
      <c r="V916" s="316" t="str">
        <f t="shared" si="266"/>
        <v/>
      </c>
      <c r="W916" s="317" t="str">
        <f t="shared" si="262"/>
        <v/>
      </c>
      <c r="Z916" s="320"/>
      <c r="AA916" s="321"/>
      <c r="AC916" s="322" t="str">
        <f t="shared" si="276"/>
        <v/>
      </c>
      <c r="AD916" s="322" t="str">
        <f t="shared" si="277"/>
        <v/>
      </c>
      <c r="AM916" s="321"/>
    </row>
    <row r="917" spans="1:39" x14ac:dyDescent="0.25">
      <c r="A917" t="str">
        <f t="shared" si="272"/>
        <v/>
      </c>
      <c r="B917" t="str">
        <f t="shared" si="273"/>
        <v/>
      </c>
      <c r="C917" s="323" t="str">
        <f t="shared" si="278"/>
        <v/>
      </c>
      <c r="D917" s="323" t="str">
        <f t="shared" si="267"/>
        <v/>
      </c>
      <c r="E917" s="323"/>
      <c r="F917" s="312" t="str">
        <f t="shared" si="274"/>
        <v/>
      </c>
      <c r="G917" s="313" t="str">
        <f t="shared" si="268"/>
        <v/>
      </c>
      <c r="H917" s="314" t="str">
        <f t="shared" si="269"/>
        <v/>
      </c>
      <c r="I917" s="315" t="str">
        <f t="shared" si="263"/>
        <v/>
      </c>
      <c r="J917" s="316" t="str">
        <f t="shared" si="263"/>
        <v/>
      </c>
      <c r="K917" s="316" t="str">
        <f t="shared" si="263"/>
        <v/>
      </c>
      <c r="L917" s="317" t="str">
        <f t="shared" si="263"/>
        <v/>
      </c>
      <c r="M917" s="351"/>
      <c r="N917" s="318" t="str">
        <f t="shared" si="270"/>
        <v/>
      </c>
      <c r="O917" s="318" t="str">
        <f t="shared" si="271"/>
        <v/>
      </c>
      <c r="S917" s="314" t="str">
        <f t="shared" si="275"/>
        <v/>
      </c>
      <c r="T917" s="315" t="str">
        <f t="shared" si="264"/>
        <v/>
      </c>
      <c r="U917" s="316" t="str">
        <f t="shared" si="265"/>
        <v/>
      </c>
      <c r="V917" s="316" t="str">
        <f t="shared" si="266"/>
        <v/>
      </c>
      <c r="W917" s="317" t="str">
        <f t="shared" ref="W917:W948" si="279">IFERROR(IF($G917="Nil","Nil",IF(MROUND($G917*L$5,0.5)&lt;=$G917*L$5,MROUND($G917*L$5,0.5),MROUND($G917*L$5,0.5)-0.5)),"")</f>
        <v/>
      </c>
      <c r="Z917" s="320"/>
      <c r="AA917" s="321"/>
      <c r="AC917" s="322" t="str">
        <f t="shared" si="276"/>
        <v/>
      </c>
      <c r="AD917" s="322" t="str">
        <f t="shared" si="277"/>
        <v/>
      </c>
      <c r="AM917" s="321"/>
    </row>
    <row r="918" spans="1:39" x14ac:dyDescent="0.25">
      <c r="A918" t="str">
        <f t="shared" si="272"/>
        <v/>
      </c>
      <c r="B918" t="str">
        <f t="shared" si="273"/>
        <v/>
      </c>
      <c r="C918" s="323" t="str">
        <f t="shared" si="278"/>
        <v/>
      </c>
      <c r="D918" s="323" t="str">
        <f t="shared" si="267"/>
        <v/>
      </c>
      <c r="E918" s="323"/>
      <c r="F918" s="312" t="str">
        <f t="shared" si="274"/>
        <v/>
      </c>
      <c r="G918" s="313" t="str">
        <f t="shared" si="268"/>
        <v/>
      </c>
      <c r="H918" s="314" t="str">
        <f t="shared" si="269"/>
        <v/>
      </c>
      <c r="I918" s="315" t="str">
        <f t="shared" si="263"/>
        <v/>
      </c>
      <c r="J918" s="316" t="str">
        <f t="shared" si="263"/>
        <v/>
      </c>
      <c r="K918" s="316" t="str">
        <f t="shared" si="263"/>
        <v/>
      </c>
      <c r="L918" s="317" t="str">
        <f t="shared" ref="L918:L981" si="280">IFERROR(IF(W918="Nil","Nil",TEXT(W918,IF(W918=ROUND(W918,0),"€###","€###.00"))),"")</f>
        <v/>
      </c>
      <c r="M918" s="351"/>
      <c r="N918" s="318" t="str">
        <f t="shared" si="270"/>
        <v/>
      </c>
      <c r="O918" s="318" t="str">
        <f t="shared" si="271"/>
        <v/>
      </c>
      <c r="S918" s="314" t="str">
        <f t="shared" si="275"/>
        <v/>
      </c>
      <c r="T918" s="315" t="str">
        <f t="shared" si="264"/>
        <v/>
      </c>
      <c r="U918" s="316" t="str">
        <f t="shared" si="265"/>
        <v/>
      </c>
      <c r="V918" s="316" t="str">
        <f t="shared" si="266"/>
        <v/>
      </c>
      <c r="W918" s="317" t="str">
        <f t="shared" si="279"/>
        <v/>
      </c>
      <c r="Z918" s="320"/>
      <c r="AA918" s="321"/>
      <c r="AC918" s="322" t="str">
        <f t="shared" si="276"/>
        <v/>
      </c>
      <c r="AD918" s="322" t="str">
        <f t="shared" si="277"/>
        <v/>
      </c>
      <c r="AM918" s="321"/>
    </row>
    <row r="919" spans="1:39" x14ac:dyDescent="0.25">
      <c r="A919" t="str">
        <f t="shared" si="272"/>
        <v/>
      </c>
      <c r="B919" t="str">
        <f t="shared" si="273"/>
        <v/>
      </c>
      <c r="C919" s="323" t="str">
        <f t="shared" si="278"/>
        <v/>
      </c>
      <c r="D919" s="323" t="str">
        <f t="shared" si="267"/>
        <v/>
      </c>
      <c r="E919" s="323"/>
      <c r="F919" s="312" t="str">
        <f t="shared" si="274"/>
        <v/>
      </c>
      <c r="G919" s="313" t="str">
        <f t="shared" si="268"/>
        <v/>
      </c>
      <c r="H919" s="314" t="str">
        <f t="shared" si="269"/>
        <v/>
      </c>
      <c r="I919" s="315" t="str">
        <f t="shared" ref="I919:L982" si="281">IFERROR(IF(T919="Nil","Nil",TEXT(T919,IF(T919=ROUND(T919,0),"€###","€###.00"))),"")</f>
        <v/>
      </c>
      <c r="J919" s="316" t="str">
        <f t="shared" si="281"/>
        <v/>
      </c>
      <c r="K919" s="316" t="str">
        <f t="shared" si="281"/>
        <v/>
      </c>
      <c r="L919" s="317" t="str">
        <f t="shared" si="280"/>
        <v/>
      </c>
      <c r="M919" s="351"/>
      <c r="N919" s="318" t="str">
        <f t="shared" si="270"/>
        <v/>
      </c>
      <c r="O919" s="318" t="str">
        <f t="shared" si="271"/>
        <v/>
      </c>
      <c r="S919" s="314" t="str">
        <f t="shared" si="275"/>
        <v/>
      </c>
      <c r="T919" s="315" t="str">
        <f t="shared" ref="T919:T982" si="282">IFERROR(IF($G919="Nil","Nil",IF(MROUND($G919*I$5,0.5)&lt;=$G919*I$5,MROUND($G919*I$5,0.5),MROUND($G919*I$5,0.5)-0.5)),"")</f>
        <v/>
      </c>
      <c r="U919" s="316" t="str">
        <f t="shared" ref="U919:U982" si="283">IFERROR(IF($G919="Nil","Nil",IF(MROUND($G919*J$5,0.5)&lt;=$G919*J$5,MROUND($G919*J$5,0.5),MROUND($G919*J$5,0.5)-0.5)),"")</f>
        <v/>
      </c>
      <c r="V919" s="316" t="str">
        <f t="shared" ref="V919:V982" si="284">IFERROR(IF($G919="Nil","Nil",IF(MROUND($G919*K$5,0.5)&lt;=$G919*K$5,MROUND($G919*K$5,0.5),MROUND($G919*K$5,0.5)-0.5)),"")</f>
        <v/>
      </c>
      <c r="W919" s="317" t="str">
        <f t="shared" si="279"/>
        <v/>
      </c>
      <c r="Z919" s="320"/>
      <c r="AA919" s="321"/>
      <c r="AC919" s="322" t="str">
        <f t="shared" si="276"/>
        <v/>
      </c>
      <c r="AD919" s="322" t="str">
        <f t="shared" si="277"/>
        <v/>
      </c>
      <c r="AM919" s="321"/>
    </row>
    <row r="920" spans="1:39" x14ac:dyDescent="0.25">
      <c r="A920" t="str">
        <f t="shared" si="272"/>
        <v/>
      </c>
      <c r="B920" t="str">
        <f t="shared" si="273"/>
        <v/>
      </c>
      <c r="C920" s="323" t="str">
        <f t="shared" si="278"/>
        <v/>
      </c>
      <c r="D920" s="323" t="str">
        <f t="shared" si="267"/>
        <v/>
      </c>
      <c r="E920" s="323"/>
      <c r="F920" s="312" t="str">
        <f t="shared" si="274"/>
        <v/>
      </c>
      <c r="G920" s="313" t="str">
        <f t="shared" si="268"/>
        <v/>
      </c>
      <c r="H920" s="314" t="str">
        <f t="shared" si="269"/>
        <v/>
      </c>
      <c r="I920" s="315" t="str">
        <f t="shared" si="281"/>
        <v/>
      </c>
      <c r="J920" s="316" t="str">
        <f t="shared" si="281"/>
        <v/>
      </c>
      <c r="K920" s="316" t="str">
        <f t="shared" si="281"/>
        <v/>
      </c>
      <c r="L920" s="317" t="str">
        <f t="shared" si="280"/>
        <v/>
      </c>
      <c r="M920" s="351"/>
      <c r="N920" s="318" t="str">
        <f t="shared" si="270"/>
        <v/>
      </c>
      <c r="O920" s="318" t="str">
        <f t="shared" si="271"/>
        <v/>
      </c>
      <c r="S920" s="314" t="str">
        <f t="shared" si="275"/>
        <v/>
      </c>
      <c r="T920" s="315" t="str">
        <f t="shared" si="282"/>
        <v/>
      </c>
      <c r="U920" s="316" t="str">
        <f t="shared" si="283"/>
        <v/>
      </c>
      <c r="V920" s="316" t="str">
        <f t="shared" si="284"/>
        <v/>
      </c>
      <c r="W920" s="317" t="str">
        <f t="shared" si="279"/>
        <v/>
      </c>
      <c r="Z920" s="320"/>
      <c r="AA920" s="321"/>
      <c r="AC920" s="322" t="str">
        <f t="shared" si="276"/>
        <v/>
      </c>
      <c r="AD920" s="322" t="str">
        <f t="shared" si="277"/>
        <v/>
      </c>
      <c r="AM920" s="321"/>
    </row>
    <row r="921" spans="1:39" x14ac:dyDescent="0.25">
      <c r="A921" t="str">
        <f t="shared" si="272"/>
        <v/>
      </c>
      <c r="B921" t="str">
        <f t="shared" si="273"/>
        <v/>
      </c>
      <c r="C921" s="323" t="str">
        <f t="shared" si="278"/>
        <v/>
      </c>
      <c r="D921" s="323" t="str">
        <f t="shared" si="267"/>
        <v/>
      </c>
      <c r="E921" s="323"/>
      <c r="F921" s="312" t="str">
        <f t="shared" si="274"/>
        <v/>
      </c>
      <c r="G921" s="313" t="str">
        <f t="shared" si="268"/>
        <v/>
      </c>
      <c r="H921" s="314" t="str">
        <f t="shared" si="269"/>
        <v/>
      </c>
      <c r="I921" s="315" t="str">
        <f t="shared" si="281"/>
        <v/>
      </c>
      <c r="J921" s="316" t="str">
        <f t="shared" si="281"/>
        <v/>
      </c>
      <c r="K921" s="316" t="str">
        <f t="shared" si="281"/>
        <v/>
      </c>
      <c r="L921" s="317" t="str">
        <f t="shared" si="280"/>
        <v/>
      </c>
      <c r="M921" s="351"/>
      <c r="N921" s="318" t="str">
        <f t="shared" si="270"/>
        <v/>
      </c>
      <c r="O921" s="318" t="str">
        <f t="shared" si="271"/>
        <v/>
      </c>
      <c r="S921" s="314" t="str">
        <f t="shared" si="275"/>
        <v/>
      </c>
      <c r="T921" s="315" t="str">
        <f t="shared" si="282"/>
        <v/>
      </c>
      <c r="U921" s="316" t="str">
        <f t="shared" si="283"/>
        <v/>
      </c>
      <c r="V921" s="316" t="str">
        <f t="shared" si="284"/>
        <v/>
      </c>
      <c r="W921" s="317" t="str">
        <f t="shared" si="279"/>
        <v/>
      </c>
      <c r="Z921" s="320"/>
      <c r="AA921" s="321"/>
      <c r="AC921" s="322" t="str">
        <f t="shared" si="276"/>
        <v/>
      </c>
      <c r="AD921" s="322" t="str">
        <f t="shared" si="277"/>
        <v/>
      </c>
      <c r="AM921" s="321"/>
    </row>
    <row r="922" spans="1:39" x14ac:dyDescent="0.25">
      <c r="A922" t="str">
        <f t="shared" si="272"/>
        <v/>
      </c>
      <c r="B922" t="str">
        <f t="shared" si="273"/>
        <v/>
      </c>
      <c r="C922" s="323" t="str">
        <f t="shared" si="278"/>
        <v/>
      </c>
      <c r="D922" s="323" t="str">
        <f t="shared" si="267"/>
        <v/>
      </c>
      <c r="E922" s="323"/>
      <c r="F922" s="312" t="str">
        <f t="shared" si="274"/>
        <v/>
      </c>
      <c r="G922" s="313" t="str">
        <f t="shared" si="268"/>
        <v/>
      </c>
      <c r="H922" s="314" t="str">
        <f t="shared" si="269"/>
        <v/>
      </c>
      <c r="I922" s="315" t="str">
        <f t="shared" si="281"/>
        <v/>
      </c>
      <c r="J922" s="316" t="str">
        <f t="shared" si="281"/>
        <v/>
      </c>
      <c r="K922" s="316" t="str">
        <f t="shared" si="281"/>
        <v/>
      </c>
      <c r="L922" s="317" t="str">
        <f t="shared" si="280"/>
        <v/>
      </c>
      <c r="M922" s="351"/>
      <c r="N922" s="318" t="str">
        <f t="shared" si="270"/>
        <v/>
      </c>
      <c r="O922" s="318" t="str">
        <f t="shared" si="271"/>
        <v/>
      </c>
      <c r="S922" s="314" t="str">
        <f t="shared" si="275"/>
        <v/>
      </c>
      <c r="T922" s="315" t="str">
        <f t="shared" si="282"/>
        <v/>
      </c>
      <c r="U922" s="316" t="str">
        <f t="shared" si="283"/>
        <v/>
      </c>
      <c r="V922" s="316" t="str">
        <f t="shared" si="284"/>
        <v/>
      </c>
      <c r="W922" s="317" t="str">
        <f t="shared" si="279"/>
        <v/>
      </c>
      <c r="Z922" s="320"/>
      <c r="AA922" s="321"/>
      <c r="AC922" s="322" t="str">
        <f t="shared" si="276"/>
        <v/>
      </c>
      <c r="AD922" s="322" t="str">
        <f t="shared" si="277"/>
        <v/>
      </c>
      <c r="AM922" s="321"/>
    </row>
    <row r="923" spans="1:39" x14ac:dyDescent="0.25">
      <c r="A923" t="str">
        <f t="shared" si="272"/>
        <v/>
      </c>
      <c r="B923" t="str">
        <f t="shared" si="273"/>
        <v/>
      </c>
      <c r="C923" s="323" t="str">
        <f t="shared" si="278"/>
        <v/>
      </c>
      <c r="D923" s="323" t="str">
        <f t="shared" si="267"/>
        <v/>
      </c>
      <c r="E923" s="323"/>
      <c r="F923" s="312" t="str">
        <f t="shared" si="274"/>
        <v/>
      </c>
      <c r="G923" s="313" t="str">
        <f t="shared" si="268"/>
        <v/>
      </c>
      <c r="H923" s="314" t="str">
        <f t="shared" si="269"/>
        <v/>
      </c>
      <c r="I923" s="315" t="str">
        <f t="shared" si="281"/>
        <v/>
      </c>
      <c r="J923" s="316" t="str">
        <f t="shared" si="281"/>
        <v/>
      </c>
      <c r="K923" s="316" t="str">
        <f t="shared" si="281"/>
        <v/>
      </c>
      <c r="L923" s="317" t="str">
        <f t="shared" si="280"/>
        <v/>
      </c>
      <c r="M923" s="351"/>
      <c r="N923" s="318" t="str">
        <f t="shared" si="270"/>
        <v/>
      </c>
      <c r="O923" s="318" t="str">
        <f t="shared" si="271"/>
        <v/>
      </c>
      <c r="S923" s="314" t="str">
        <f t="shared" si="275"/>
        <v/>
      </c>
      <c r="T923" s="315" t="str">
        <f t="shared" si="282"/>
        <v/>
      </c>
      <c r="U923" s="316" t="str">
        <f t="shared" si="283"/>
        <v/>
      </c>
      <c r="V923" s="316" t="str">
        <f t="shared" si="284"/>
        <v/>
      </c>
      <c r="W923" s="317" t="str">
        <f t="shared" si="279"/>
        <v/>
      </c>
      <c r="Z923" s="320"/>
      <c r="AA923" s="321"/>
      <c r="AC923" s="322" t="str">
        <f t="shared" si="276"/>
        <v/>
      </c>
      <c r="AD923" s="322" t="str">
        <f t="shared" si="277"/>
        <v/>
      </c>
      <c r="AM923" s="321"/>
    </row>
    <row r="924" spans="1:39" x14ac:dyDescent="0.25">
      <c r="A924" t="str">
        <f t="shared" si="272"/>
        <v/>
      </c>
      <c r="B924" t="str">
        <f t="shared" si="273"/>
        <v/>
      </c>
      <c r="C924" s="323" t="str">
        <f t="shared" si="278"/>
        <v/>
      </c>
      <c r="D924" s="323" t="str">
        <f t="shared" si="267"/>
        <v/>
      </c>
      <c r="E924" s="323"/>
      <c r="F924" s="312" t="str">
        <f t="shared" si="274"/>
        <v/>
      </c>
      <c r="G924" s="313" t="str">
        <f t="shared" si="268"/>
        <v/>
      </c>
      <c r="H924" s="314" t="str">
        <f t="shared" si="269"/>
        <v/>
      </c>
      <c r="I924" s="315" t="str">
        <f t="shared" si="281"/>
        <v/>
      </c>
      <c r="J924" s="316" t="str">
        <f t="shared" si="281"/>
        <v/>
      </c>
      <c r="K924" s="316" t="str">
        <f t="shared" si="281"/>
        <v/>
      </c>
      <c r="L924" s="317" t="str">
        <f t="shared" si="280"/>
        <v/>
      </c>
      <c r="M924" s="351"/>
      <c r="N924" s="318" t="str">
        <f t="shared" si="270"/>
        <v/>
      </c>
      <c r="O924" s="318" t="str">
        <f t="shared" si="271"/>
        <v/>
      </c>
      <c r="S924" s="314" t="str">
        <f t="shared" si="275"/>
        <v/>
      </c>
      <c r="T924" s="315" t="str">
        <f t="shared" si="282"/>
        <v/>
      </c>
      <c r="U924" s="316" t="str">
        <f t="shared" si="283"/>
        <v/>
      </c>
      <c r="V924" s="316" t="str">
        <f t="shared" si="284"/>
        <v/>
      </c>
      <c r="W924" s="317" t="str">
        <f t="shared" si="279"/>
        <v/>
      </c>
      <c r="Z924" s="320"/>
      <c r="AA924" s="321"/>
      <c r="AC924" s="322" t="str">
        <f t="shared" si="276"/>
        <v/>
      </c>
      <c r="AD924" s="322" t="str">
        <f t="shared" si="277"/>
        <v/>
      </c>
      <c r="AM924" s="321"/>
    </row>
    <row r="925" spans="1:39" x14ac:dyDescent="0.25">
      <c r="A925" t="str">
        <f t="shared" si="272"/>
        <v/>
      </c>
      <c r="B925" t="str">
        <f t="shared" si="273"/>
        <v/>
      </c>
      <c r="C925" s="323" t="str">
        <f t="shared" si="278"/>
        <v/>
      </c>
      <c r="D925" s="323" t="str">
        <f t="shared" si="267"/>
        <v/>
      </c>
      <c r="E925" s="323"/>
      <c r="F925" s="312" t="str">
        <f t="shared" si="274"/>
        <v/>
      </c>
      <c r="G925" s="313" t="str">
        <f t="shared" si="268"/>
        <v/>
      </c>
      <c r="H925" s="314" t="str">
        <f t="shared" si="269"/>
        <v/>
      </c>
      <c r="I925" s="315" t="str">
        <f t="shared" si="281"/>
        <v/>
      </c>
      <c r="J925" s="316" t="str">
        <f t="shared" si="281"/>
        <v/>
      </c>
      <c r="K925" s="316" t="str">
        <f t="shared" si="281"/>
        <v/>
      </c>
      <c r="L925" s="317" t="str">
        <f t="shared" si="280"/>
        <v/>
      </c>
      <c r="M925" s="351"/>
      <c r="N925" s="318" t="str">
        <f t="shared" si="270"/>
        <v/>
      </c>
      <c r="O925" s="318" t="str">
        <f t="shared" si="271"/>
        <v/>
      </c>
      <c r="S925" s="314" t="str">
        <f t="shared" si="275"/>
        <v/>
      </c>
      <c r="T925" s="315" t="str">
        <f t="shared" si="282"/>
        <v/>
      </c>
      <c r="U925" s="316" t="str">
        <f t="shared" si="283"/>
        <v/>
      </c>
      <c r="V925" s="316" t="str">
        <f t="shared" si="284"/>
        <v/>
      </c>
      <c r="W925" s="317" t="str">
        <f t="shared" si="279"/>
        <v/>
      </c>
      <c r="Z925" s="320"/>
      <c r="AA925" s="321"/>
      <c r="AC925" s="322" t="str">
        <f t="shared" si="276"/>
        <v/>
      </c>
      <c r="AD925" s="322" t="str">
        <f t="shared" si="277"/>
        <v/>
      </c>
      <c r="AM925" s="321"/>
    </row>
    <row r="926" spans="1:39" x14ac:dyDescent="0.25">
      <c r="A926" t="str">
        <f t="shared" si="272"/>
        <v/>
      </c>
      <c r="B926" t="str">
        <f t="shared" si="273"/>
        <v/>
      </c>
      <c r="C926" s="323" t="str">
        <f t="shared" si="278"/>
        <v/>
      </c>
      <c r="D926" s="323" t="str">
        <f t="shared" si="267"/>
        <v/>
      </c>
      <c r="E926" s="323"/>
      <c r="F926" s="312" t="str">
        <f t="shared" si="274"/>
        <v/>
      </c>
      <c r="G926" s="313" t="str">
        <f t="shared" si="268"/>
        <v/>
      </c>
      <c r="H926" s="314" t="str">
        <f t="shared" si="269"/>
        <v/>
      </c>
      <c r="I926" s="315" t="str">
        <f t="shared" si="281"/>
        <v/>
      </c>
      <c r="J926" s="316" t="str">
        <f t="shared" si="281"/>
        <v/>
      </c>
      <c r="K926" s="316" t="str">
        <f t="shared" si="281"/>
        <v/>
      </c>
      <c r="L926" s="317" t="str">
        <f t="shared" si="280"/>
        <v/>
      </c>
      <c r="M926" s="351"/>
      <c r="N926" s="318" t="str">
        <f t="shared" si="270"/>
        <v/>
      </c>
      <c r="O926" s="318" t="str">
        <f t="shared" si="271"/>
        <v/>
      </c>
      <c r="S926" s="314" t="str">
        <f t="shared" si="275"/>
        <v/>
      </c>
      <c r="T926" s="315" t="str">
        <f t="shared" si="282"/>
        <v/>
      </c>
      <c r="U926" s="316" t="str">
        <f t="shared" si="283"/>
        <v/>
      </c>
      <c r="V926" s="316" t="str">
        <f t="shared" si="284"/>
        <v/>
      </c>
      <c r="W926" s="317" t="str">
        <f t="shared" si="279"/>
        <v/>
      </c>
      <c r="Z926" s="320"/>
      <c r="AA926" s="321"/>
      <c r="AC926" s="322" t="str">
        <f t="shared" si="276"/>
        <v/>
      </c>
      <c r="AD926" s="322" t="str">
        <f t="shared" si="277"/>
        <v/>
      </c>
      <c r="AM926" s="321"/>
    </row>
    <row r="927" spans="1:39" x14ac:dyDescent="0.25">
      <c r="A927" t="str">
        <f t="shared" si="272"/>
        <v/>
      </c>
      <c r="B927" t="str">
        <f t="shared" si="273"/>
        <v/>
      </c>
      <c r="C927" s="323" t="str">
        <f t="shared" si="278"/>
        <v/>
      </c>
      <c r="D927" s="323" t="str">
        <f t="shared" si="267"/>
        <v/>
      </c>
      <c r="E927" s="323"/>
      <c r="F927" s="312" t="str">
        <f t="shared" si="274"/>
        <v/>
      </c>
      <c r="G927" s="313" t="str">
        <f t="shared" si="268"/>
        <v/>
      </c>
      <c r="H927" s="314" t="str">
        <f t="shared" si="269"/>
        <v/>
      </c>
      <c r="I927" s="315" t="str">
        <f t="shared" si="281"/>
        <v/>
      </c>
      <c r="J927" s="316" t="str">
        <f t="shared" si="281"/>
        <v/>
      </c>
      <c r="K927" s="316" t="str">
        <f t="shared" si="281"/>
        <v/>
      </c>
      <c r="L927" s="317" t="str">
        <f t="shared" si="280"/>
        <v/>
      </c>
      <c r="M927" s="351"/>
      <c r="N927" s="318" t="str">
        <f t="shared" si="270"/>
        <v/>
      </c>
      <c r="O927" s="318" t="str">
        <f t="shared" si="271"/>
        <v/>
      </c>
      <c r="S927" s="314" t="str">
        <f t="shared" si="275"/>
        <v/>
      </c>
      <c r="T927" s="315" t="str">
        <f t="shared" si="282"/>
        <v/>
      </c>
      <c r="U927" s="316" t="str">
        <f t="shared" si="283"/>
        <v/>
      </c>
      <c r="V927" s="316" t="str">
        <f t="shared" si="284"/>
        <v/>
      </c>
      <c r="W927" s="317" t="str">
        <f t="shared" si="279"/>
        <v/>
      </c>
      <c r="Z927" s="320"/>
      <c r="AA927" s="321"/>
      <c r="AC927" s="322" t="str">
        <f t="shared" si="276"/>
        <v/>
      </c>
      <c r="AD927" s="322" t="str">
        <f t="shared" si="277"/>
        <v/>
      </c>
      <c r="AM927" s="321"/>
    </row>
    <row r="928" spans="1:39" x14ac:dyDescent="0.25">
      <c r="A928" t="str">
        <f t="shared" si="272"/>
        <v/>
      </c>
      <c r="B928" t="str">
        <f t="shared" si="273"/>
        <v/>
      </c>
      <c r="C928" s="323" t="str">
        <f t="shared" si="278"/>
        <v/>
      </c>
      <c r="D928" s="323" t="str">
        <f t="shared" si="267"/>
        <v/>
      </c>
      <c r="E928" s="323"/>
      <c r="F928" s="312" t="str">
        <f t="shared" si="274"/>
        <v/>
      </c>
      <c r="G928" s="313" t="str">
        <f t="shared" si="268"/>
        <v/>
      </c>
      <c r="H928" s="314" t="str">
        <f t="shared" si="269"/>
        <v/>
      </c>
      <c r="I928" s="315" t="str">
        <f t="shared" si="281"/>
        <v/>
      </c>
      <c r="J928" s="316" t="str">
        <f t="shared" si="281"/>
        <v/>
      </c>
      <c r="K928" s="316" t="str">
        <f t="shared" si="281"/>
        <v/>
      </c>
      <c r="L928" s="317" t="str">
        <f t="shared" si="280"/>
        <v/>
      </c>
      <c r="M928" s="351"/>
      <c r="N928" s="318" t="str">
        <f t="shared" si="270"/>
        <v/>
      </c>
      <c r="O928" s="318" t="str">
        <f t="shared" si="271"/>
        <v/>
      </c>
      <c r="S928" s="314" t="str">
        <f t="shared" si="275"/>
        <v/>
      </c>
      <c r="T928" s="315" t="str">
        <f t="shared" si="282"/>
        <v/>
      </c>
      <c r="U928" s="316" t="str">
        <f t="shared" si="283"/>
        <v/>
      </c>
      <c r="V928" s="316" t="str">
        <f t="shared" si="284"/>
        <v/>
      </c>
      <c r="W928" s="317" t="str">
        <f t="shared" si="279"/>
        <v/>
      </c>
      <c r="Z928" s="320"/>
      <c r="AA928" s="321"/>
      <c r="AC928" s="322" t="str">
        <f t="shared" si="276"/>
        <v/>
      </c>
      <c r="AD928" s="322" t="str">
        <f t="shared" si="277"/>
        <v/>
      </c>
      <c r="AM928" s="321"/>
    </row>
    <row r="929" spans="1:39" x14ac:dyDescent="0.25">
      <c r="A929" t="str">
        <f t="shared" si="272"/>
        <v/>
      </c>
      <c r="B929" t="str">
        <f t="shared" si="273"/>
        <v/>
      </c>
      <c r="C929" s="323" t="str">
        <f t="shared" si="278"/>
        <v/>
      </c>
      <c r="D929" s="323" t="str">
        <f t="shared" si="267"/>
        <v/>
      </c>
      <c r="E929" s="323"/>
      <c r="F929" s="312" t="str">
        <f t="shared" si="274"/>
        <v/>
      </c>
      <c r="G929" s="313" t="str">
        <f t="shared" si="268"/>
        <v/>
      </c>
      <c r="H929" s="314" t="str">
        <f t="shared" si="269"/>
        <v/>
      </c>
      <c r="I929" s="315" t="str">
        <f t="shared" si="281"/>
        <v/>
      </c>
      <c r="J929" s="316" t="str">
        <f t="shared" si="281"/>
        <v/>
      </c>
      <c r="K929" s="316" t="str">
        <f t="shared" si="281"/>
        <v/>
      </c>
      <c r="L929" s="317" t="str">
        <f t="shared" si="280"/>
        <v/>
      </c>
      <c r="M929" s="351"/>
      <c r="N929" s="318" t="str">
        <f t="shared" si="270"/>
        <v/>
      </c>
      <c r="O929" s="318" t="str">
        <f t="shared" si="271"/>
        <v/>
      </c>
      <c r="S929" s="314" t="str">
        <f t="shared" si="275"/>
        <v/>
      </c>
      <c r="T929" s="315" t="str">
        <f t="shared" si="282"/>
        <v/>
      </c>
      <c r="U929" s="316" t="str">
        <f t="shared" si="283"/>
        <v/>
      </c>
      <c r="V929" s="316" t="str">
        <f t="shared" si="284"/>
        <v/>
      </c>
      <c r="W929" s="317" t="str">
        <f t="shared" si="279"/>
        <v/>
      </c>
      <c r="Z929" s="320"/>
      <c r="AA929" s="321"/>
      <c r="AC929" s="322" t="str">
        <f t="shared" si="276"/>
        <v/>
      </c>
      <c r="AD929" s="322" t="str">
        <f t="shared" si="277"/>
        <v/>
      </c>
      <c r="AM929" s="321"/>
    </row>
    <row r="930" spans="1:39" x14ac:dyDescent="0.25">
      <c r="A930" t="str">
        <f t="shared" si="272"/>
        <v/>
      </c>
      <c r="B930" t="str">
        <f t="shared" si="273"/>
        <v/>
      </c>
      <c r="C930" s="323" t="str">
        <f t="shared" si="278"/>
        <v/>
      </c>
      <c r="D930" s="323" t="str">
        <f t="shared" si="267"/>
        <v/>
      </c>
      <c r="E930" s="323"/>
      <c r="F930" s="312" t="str">
        <f t="shared" si="274"/>
        <v/>
      </c>
      <c r="G930" s="313" t="str">
        <f t="shared" si="268"/>
        <v/>
      </c>
      <c r="H930" s="314" t="str">
        <f t="shared" si="269"/>
        <v/>
      </c>
      <c r="I930" s="315" t="str">
        <f t="shared" si="281"/>
        <v/>
      </c>
      <c r="J930" s="316" t="str">
        <f t="shared" si="281"/>
        <v/>
      </c>
      <c r="K930" s="316" t="str">
        <f t="shared" si="281"/>
        <v/>
      </c>
      <c r="L930" s="317" t="str">
        <f t="shared" si="280"/>
        <v/>
      </c>
      <c r="M930" s="351"/>
      <c r="N930" s="318" t="str">
        <f t="shared" si="270"/>
        <v/>
      </c>
      <c r="O930" s="318" t="str">
        <f t="shared" si="271"/>
        <v/>
      </c>
      <c r="S930" s="314" t="str">
        <f t="shared" si="275"/>
        <v/>
      </c>
      <c r="T930" s="315" t="str">
        <f t="shared" si="282"/>
        <v/>
      </c>
      <c r="U930" s="316" t="str">
        <f t="shared" si="283"/>
        <v/>
      </c>
      <c r="V930" s="316" t="str">
        <f t="shared" si="284"/>
        <v/>
      </c>
      <c r="W930" s="317" t="str">
        <f t="shared" si="279"/>
        <v/>
      </c>
      <c r="Z930" s="320"/>
      <c r="AA930" s="321"/>
      <c r="AC930" s="322" t="str">
        <f t="shared" si="276"/>
        <v/>
      </c>
      <c r="AD930" s="322" t="str">
        <f t="shared" si="277"/>
        <v/>
      </c>
      <c r="AM930" s="321"/>
    </row>
    <row r="931" spans="1:39" x14ac:dyDescent="0.25">
      <c r="A931" t="str">
        <f t="shared" si="272"/>
        <v/>
      </c>
      <c r="B931" t="str">
        <f t="shared" si="273"/>
        <v/>
      </c>
      <c r="C931" s="323" t="str">
        <f t="shared" si="278"/>
        <v/>
      </c>
      <c r="D931" s="323" t="str">
        <f t="shared" si="267"/>
        <v/>
      </c>
      <c r="E931" s="323"/>
      <c r="F931" s="312" t="str">
        <f t="shared" si="274"/>
        <v/>
      </c>
      <c r="G931" s="313" t="str">
        <f t="shared" si="268"/>
        <v/>
      </c>
      <c r="H931" s="314" t="str">
        <f t="shared" si="269"/>
        <v/>
      </c>
      <c r="I931" s="315" t="str">
        <f t="shared" si="281"/>
        <v/>
      </c>
      <c r="J931" s="316" t="str">
        <f t="shared" si="281"/>
        <v/>
      </c>
      <c r="K931" s="316" t="str">
        <f t="shared" si="281"/>
        <v/>
      </c>
      <c r="L931" s="317" t="str">
        <f t="shared" si="280"/>
        <v/>
      </c>
      <c r="M931" s="351"/>
      <c r="N931" s="318" t="str">
        <f t="shared" si="270"/>
        <v/>
      </c>
      <c r="O931" s="318" t="str">
        <f t="shared" si="271"/>
        <v/>
      </c>
      <c r="S931" s="314" t="str">
        <f t="shared" si="275"/>
        <v/>
      </c>
      <c r="T931" s="315" t="str">
        <f t="shared" si="282"/>
        <v/>
      </c>
      <c r="U931" s="316" t="str">
        <f t="shared" si="283"/>
        <v/>
      </c>
      <c r="V931" s="316" t="str">
        <f t="shared" si="284"/>
        <v/>
      </c>
      <c r="W931" s="317" t="str">
        <f t="shared" si="279"/>
        <v/>
      </c>
      <c r="Z931" s="320"/>
      <c r="AA931" s="321"/>
      <c r="AC931" s="322" t="str">
        <f t="shared" si="276"/>
        <v/>
      </c>
      <c r="AD931" s="322" t="str">
        <f t="shared" si="277"/>
        <v/>
      </c>
      <c r="AM931" s="321"/>
    </row>
    <row r="932" spans="1:39" x14ac:dyDescent="0.25">
      <c r="A932" t="str">
        <f t="shared" si="272"/>
        <v/>
      </c>
      <c r="B932" t="str">
        <f t="shared" si="273"/>
        <v/>
      </c>
      <c r="C932" s="323" t="str">
        <f t="shared" si="278"/>
        <v/>
      </c>
      <c r="D932" s="323" t="str">
        <f t="shared" si="267"/>
        <v/>
      </c>
      <c r="E932" s="323"/>
      <c r="F932" s="312" t="str">
        <f t="shared" si="274"/>
        <v/>
      </c>
      <c r="G932" s="313" t="str">
        <f t="shared" si="268"/>
        <v/>
      </c>
      <c r="H932" s="314" t="str">
        <f t="shared" si="269"/>
        <v/>
      </c>
      <c r="I932" s="315" t="str">
        <f t="shared" si="281"/>
        <v/>
      </c>
      <c r="J932" s="316" t="str">
        <f t="shared" si="281"/>
        <v/>
      </c>
      <c r="K932" s="316" t="str">
        <f t="shared" si="281"/>
        <v/>
      </c>
      <c r="L932" s="317" t="str">
        <f t="shared" si="280"/>
        <v/>
      </c>
      <c r="M932" s="351"/>
      <c r="N932" s="318" t="str">
        <f t="shared" si="270"/>
        <v/>
      </c>
      <c r="O932" s="318" t="str">
        <f t="shared" si="271"/>
        <v/>
      </c>
      <c r="S932" s="314" t="str">
        <f t="shared" si="275"/>
        <v/>
      </c>
      <c r="T932" s="315" t="str">
        <f t="shared" si="282"/>
        <v/>
      </c>
      <c r="U932" s="316" t="str">
        <f t="shared" si="283"/>
        <v/>
      </c>
      <c r="V932" s="316" t="str">
        <f t="shared" si="284"/>
        <v/>
      </c>
      <c r="W932" s="317" t="str">
        <f t="shared" si="279"/>
        <v/>
      </c>
      <c r="Z932" s="320"/>
      <c r="AA932" s="321"/>
      <c r="AC932" s="322" t="str">
        <f t="shared" si="276"/>
        <v/>
      </c>
      <c r="AD932" s="322" t="str">
        <f t="shared" si="277"/>
        <v/>
      </c>
      <c r="AM932" s="321"/>
    </row>
    <row r="933" spans="1:39" x14ac:dyDescent="0.25">
      <c r="A933" t="str">
        <f t="shared" si="272"/>
        <v/>
      </c>
      <c r="B933" t="str">
        <f t="shared" si="273"/>
        <v/>
      </c>
      <c r="C933" s="323" t="str">
        <f t="shared" si="278"/>
        <v/>
      </c>
      <c r="D933" s="323" t="str">
        <f t="shared" si="267"/>
        <v/>
      </c>
      <c r="E933" s="323"/>
      <c r="F933" s="312" t="str">
        <f t="shared" si="274"/>
        <v/>
      </c>
      <c r="G933" s="313" t="str">
        <f t="shared" si="268"/>
        <v/>
      </c>
      <c r="H933" s="314" t="str">
        <f t="shared" si="269"/>
        <v/>
      </c>
      <c r="I933" s="315" t="str">
        <f t="shared" si="281"/>
        <v/>
      </c>
      <c r="J933" s="316" t="str">
        <f t="shared" si="281"/>
        <v/>
      </c>
      <c r="K933" s="316" t="str">
        <f t="shared" si="281"/>
        <v/>
      </c>
      <c r="L933" s="317" t="str">
        <f t="shared" si="280"/>
        <v/>
      </c>
      <c r="M933" s="351"/>
      <c r="N933" s="318" t="str">
        <f t="shared" si="270"/>
        <v/>
      </c>
      <c r="O933" s="318" t="str">
        <f t="shared" si="271"/>
        <v/>
      </c>
      <c r="S933" s="314" t="str">
        <f t="shared" si="275"/>
        <v/>
      </c>
      <c r="T933" s="315" t="str">
        <f t="shared" si="282"/>
        <v/>
      </c>
      <c r="U933" s="316" t="str">
        <f t="shared" si="283"/>
        <v/>
      </c>
      <c r="V933" s="316" t="str">
        <f t="shared" si="284"/>
        <v/>
      </c>
      <c r="W933" s="317" t="str">
        <f t="shared" si="279"/>
        <v/>
      </c>
      <c r="Z933" s="320"/>
      <c r="AA933" s="321"/>
      <c r="AC933" s="322" t="str">
        <f t="shared" si="276"/>
        <v/>
      </c>
      <c r="AD933" s="322" t="str">
        <f t="shared" si="277"/>
        <v/>
      </c>
      <c r="AM933" s="321"/>
    </row>
    <row r="934" spans="1:39" x14ac:dyDescent="0.25">
      <c r="A934" t="str">
        <f t="shared" si="272"/>
        <v/>
      </c>
      <c r="B934" t="str">
        <f t="shared" si="273"/>
        <v/>
      </c>
      <c r="C934" s="323" t="str">
        <f t="shared" si="278"/>
        <v/>
      </c>
      <c r="D934" s="323" t="str">
        <f t="shared" si="267"/>
        <v/>
      </c>
      <c r="E934" s="323"/>
      <c r="F934" s="312" t="str">
        <f t="shared" si="274"/>
        <v/>
      </c>
      <c r="G934" s="313" t="str">
        <f t="shared" si="268"/>
        <v/>
      </c>
      <c r="H934" s="314" t="str">
        <f t="shared" si="269"/>
        <v/>
      </c>
      <c r="I934" s="315" t="str">
        <f t="shared" si="281"/>
        <v/>
      </c>
      <c r="J934" s="316" t="str">
        <f t="shared" si="281"/>
        <v/>
      </c>
      <c r="K934" s="316" t="str">
        <f t="shared" si="281"/>
        <v/>
      </c>
      <c r="L934" s="317" t="str">
        <f t="shared" si="280"/>
        <v/>
      </c>
      <c r="M934" s="351"/>
      <c r="N934" s="318" t="str">
        <f t="shared" si="270"/>
        <v/>
      </c>
      <c r="O934" s="318" t="str">
        <f t="shared" si="271"/>
        <v/>
      </c>
      <c r="S934" s="314" t="str">
        <f t="shared" si="275"/>
        <v/>
      </c>
      <c r="T934" s="315" t="str">
        <f t="shared" si="282"/>
        <v/>
      </c>
      <c r="U934" s="316" t="str">
        <f t="shared" si="283"/>
        <v/>
      </c>
      <c r="V934" s="316" t="str">
        <f t="shared" si="284"/>
        <v/>
      </c>
      <c r="W934" s="317" t="str">
        <f t="shared" si="279"/>
        <v/>
      </c>
      <c r="Z934" s="320"/>
      <c r="AA934" s="321"/>
      <c r="AC934" s="322" t="str">
        <f t="shared" si="276"/>
        <v/>
      </c>
      <c r="AD934" s="322" t="str">
        <f t="shared" si="277"/>
        <v/>
      </c>
      <c r="AM934" s="321"/>
    </row>
    <row r="935" spans="1:39" x14ac:dyDescent="0.25">
      <c r="A935" t="str">
        <f t="shared" si="272"/>
        <v/>
      </c>
      <c r="B935" t="str">
        <f t="shared" si="273"/>
        <v/>
      </c>
      <c r="C935" s="323" t="str">
        <f t="shared" si="278"/>
        <v/>
      </c>
      <c r="D935" s="323" t="str">
        <f t="shared" si="267"/>
        <v/>
      </c>
      <c r="E935" s="323"/>
      <c r="F935" s="312" t="str">
        <f t="shared" si="274"/>
        <v/>
      </c>
      <c r="G935" s="313" t="str">
        <f t="shared" si="268"/>
        <v/>
      </c>
      <c r="H935" s="314" t="str">
        <f t="shared" si="269"/>
        <v/>
      </c>
      <c r="I935" s="315" t="str">
        <f t="shared" si="281"/>
        <v/>
      </c>
      <c r="J935" s="316" t="str">
        <f t="shared" si="281"/>
        <v/>
      </c>
      <c r="K935" s="316" t="str">
        <f t="shared" si="281"/>
        <v/>
      </c>
      <c r="L935" s="317" t="str">
        <f t="shared" si="280"/>
        <v/>
      </c>
      <c r="M935" s="351"/>
      <c r="N935" s="318" t="str">
        <f t="shared" si="270"/>
        <v/>
      </c>
      <c r="O935" s="318" t="str">
        <f t="shared" si="271"/>
        <v/>
      </c>
      <c r="S935" s="314" t="str">
        <f t="shared" si="275"/>
        <v/>
      </c>
      <c r="T935" s="315" t="str">
        <f t="shared" si="282"/>
        <v/>
      </c>
      <c r="U935" s="316" t="str">
        <f t="shared" si="283"/>
        <v/>
      </c>
      <c r="V935" s="316" t="str">
        <f t="shared" si="284"/>
        <v/>
      </c>
      <c r="W935" s="317" t="str">
        <f t="shared" si="279"/>
        <v/>
      </c>
      <c r="Z935" s="320"/>
      <c r="AA935" s="321"/>
      <c r="AC935" s="322" t="str">
        <f t="shared" si="276"/>
        <v/>
      </c>
      <c r="AD935" s="322" t="str">
        <f t="shared" si="277"/>
        <v/>
      </c>
      <c r="AM935" s="321"/>
    </row>
    <row r="936" spans="1:39" x14ac:dyDescent="0.25">
      <c r="A936" t="str">
        <f t="shared" si="272"/>
        <v/>
      </c>
      <c r="B936" t="str">
        <f t="shared" si="273"/>
        <v/>
      </c>
      <c r="C936" s="323" t="str">
        <f t="shared" si="278"/>
        <v/>
      </c>
      <c r="D936" s="323" t="str">
        <f t="shared" si="267"/>
        <v/>
      </c>
      <c r="E936" s="323"/>
      <c r="F936" s="312" t="str">
        <f t="shared" si="274"/>
        <v/>
      </c>
      <c r="G936" s="313" t="str">
        <f t="shared" si="268"/>
        <v/>
      </c>
      <c r="H936" s="314" t="str">
        <f t="shared" si="269"/>
        <v/>
      </c>
      <c r="I936" s="315" t="str">
        <f t="shared" si="281"/>
        <v/>
      </c>
      <c r="J936" s="316" t="str">
        <f t="shared" si="281"/>
        <v/>
      </c>
      <c r="K936" s="316" t="str">
        <f t="shared" si="281"/>
        <v/>
      </c>
      <c r="L936" s="317" t="str">
        <f t="shared" si="280"/>
        <v/>
      </c>
      <c r="M936" s="351"/>
      <c r="N936" s="318" t="str">
        <f t="shared" si="270"/>
        <v/>
      </c>
      <c r="O936" s="318" t="str">
        <f t="shared" si="271"/>
        <v/>
      </c>
      <c r="S936" s="314" t="str">
        <f t="shared" si="275"/>
        <v/>
      </c>
      <c r="T936" s="315" t="str">
        <f t="shared" si="282"/>
        <v/>
      </c>
      <c r="U936" s="316" t="str">
        <f t="shared" si="283"/>
        <v/>
      </c>
      <c r="V936" s="316" t="str">
        <f t="shared" si="284"/>
        <v/>
      </c>
      <c r="W936" s="317" t="str">
        <f t="shared" si="279"/>
        <v/>
      </c>
      <c r="Z936" s="320"/>
      <c r="AA936" s="321"/>
      <c r="AC936" s="322" t="str">
        <f t="shared" si="276"/>
        <v/>
      </c>
      <c r="AD936" s="322" t="str">
        <f t="shared" si="277"/>
        <v/>
      </c>
      <c r="AM936" s="321"/>
    </row>
    <row r="937" spans="1:39" x14ac:dyDescent="0.25">
      <c r="A937" t="str">
        <f t="shared" si="272"/>
        <v/>
      </c>
      <c r="B937" t="str">
        <f t="shared" si="273"/>
        <v/>
      </c>
      <c r="C937" s="323" t="str">
        <f t="shared" si="278"/>
        <v/>
      </c>
      <c r="D937" s="323" t="str">
        <f t="shared" si="267"/>
        <v/>
      </c>
      <c r="E937" s="323"/>
      <c r="F937" s="312" t="str">
        <f t="shared" si="274"/>
        <v/>
      </c>
      <c r="G937" s="313" t="str">
        <f t="shared" si="268"/>
        <v/>
      </c>
      <c r="H937" s="314" t="str">
        <f t="shared" si="269"/>
        <v/>
      </c>
      <c r="I937" s="315" t="str">
        <f t="shared" si="281"/>
        <v/>
      </c>
      <c r="J937" s="316" t="str">
        <f t="shared" si="281"/>
        <v/>
      </c>
      <c r="K937" s="316" t="str">
        <f t="shared" si="281"/>
        <v/>
      </c>
      <c r="L937" s="317" t="str">
        <f t="shared" si="280"/>
        <v/>
      </c>
      <c r="M937" s="351"/>
      <c r="N937" s="318" t="str">
        <f t="shared" si="270"/>
        <v/>
      </c>
      <c r="O937" s="318" t="str">
        <f t="shared" si="271"/>
        <v/>
      </c>
      <c r="S937" s="314" t="str">
        <f t="shared" si="275"/>
        <v/>
      </c>
      <c r="T937" s="315" t="str">
        <f t="shared" si="282"/>
        <v/>
      </c>
      <c r="U937" s="316" t="str">
        <f t="shared" si="283"/>
        <v/>
      </c>
      <c r="V937" s="316" t="str">
        <f t="shared" si="284"/>
        <v/>
      </c>
      <c r="W937" s="317" t="str">
        <f t="shared" si="279"/>
        <v/>
      </c>
      <c r="Z937" s="320"/>
      <c r="AA937" s="321"/>
      <c r="AC937" s="322" t="str">
        <f t="shared" si="276"/>
        <v/>
      </c>
      <c r="AD937" s="322" t="str">
        <f t="shared" si="277"/>
        <v/>
      </c>
      <c r="AM937" s="321"/>
    </row>
    <row r="938" spans="1:39" x14ac:dyDescent="0.25">
      <c r="A938" t="str">
        <f t="shared" si="272"/>
        <v/>
      </c>
      <c r="B938" t="str">
        <f t="shared" si="273"/>
        <v/>
      </c>
      <c r="C938" s="323" t="str">
        <f t="shared" si="278"/>
        <v/>
      </c>
      <c r="D938" s="323" t="str">
        <f t="shared" si="267"/>
        <v/>
      </c>
      <c r="E938" s="323"/>
      <c r="F938" s="312" t="str">
        <f t="shared" si="274"/>
        <v/>
      </c>
      <c r="G938" s="313" t="str">
        <f t="shared" si="268"/>
        <v/>
      </c>
      <c r="H938" s="314" t="str">
        <f t="shared" si="269"/>
        <v/>
      </c>
      <c r="I938" s="315" t="str">
        <f t="shared" si="281"/>
        <v/>
      </c>
      <c r="J938" s="316" t="str">
        <f t="shared" si="281"/>
        <v/>
      </c>
      <c r="K938" s="316" t="str">
        <f t="shared" si="281"/>
        <v/>
      </c>
      <c r="L938" s="317" t="str">
        <f t="shared" si="280"/>
        <v/>
      </c>
      <c r="M938" s="351"/>
      <c r="N938" s="318" t="str">
        <f t="shared" si="270"/>
        <v/>
      </c>
      <c r="O938" s="318" t="str">
        <f t="shared" si="271"/>
        <v/>
      </c>
      <c r="S938" s="314" t="str">
        <f t="shared" si="275"/>
        <v/>
      </c>
      <c r="T938" s="315" t="str">
        <f t="shared" si="282"/>
        <v/>
      </c>
      <c r="U938" s="316" t="str">
        <f t="shared" si="283"/>
        <v/>
      </c>
      <c r="V938" s="316" t="str">
        <f t="shared" si="284"/>
        <v/>
      </c>
      <c r="W938" s="317" t="str">
        <f t="shared" si="279"/>
        <v/>
      </c>
      <c r="Z938" s="320"/>
      <c r="AA938" s="321"/>
      <c r="AC938" s="322" t="str">
        <f t="shared" si="276"/>
        <v/>
      </c>
      <c r="AD938" s="322" t="str">
        <f t="shared" si="277"/>
        <v/>
      </c>
      <c r="AM938" s="321"/>
    </row>
    <row r="939" spans="1:39" x14ac:dyDescent="0.25">
      <c r="A939" t="str">
        <f t="shared" si="272"/>
        <v/>
      </c>
      <c r="B939" t="str">
        <f t="shared" si="273"/>
        <v/>
      </c>
      <c r="C939" s="323" t="str">
        <f t="shared" si="278"/>
        <v/>
      </c>
      <c r="D939" s="323" t="str">
        <f t="shared" si="267"/>
        <v/>
      </c>
      <c r="E939" s="323"/>
      <c r="F939" s="312" t="str">
        <f t="shared" si="274"/>
        <v/>
      </c>
      <c r="G939" s="313" t="str">
        <f t="shared" si="268"/>
        <v/>
      </c>
      <c r="H939" s="314" t="str">
        <f t="shared" si="269"/>
        <v/>
      </c>
      <c r="I939" s="315" t="str">
        <f t="shared" si="281"/>
        <v/>
      </c>
      <c r="J939" s="316" t="str">
        <f t="shared" si="281"/>
        <v/>
      </c>
      <c r="K939" s="316" t="str">
        <f t="shared" si="281"/>
        <v/>
      </c>
      <c r="L939" s="317" t="str">
        <f t="shared" si="280"/>
        <v/>
      </c>
      <c r="M939" s="351"/>
      <c r="N939" s="318" t="str">
        <f t="shared" si="270"/>
        <v/>
      </c>
      <c r="O939" s="318" t="str">
        <f t="shared" si="271"/>
        <v/>
      </c>
      <c r="S939" s="314" t="str">
        <f t="shared" si="275"/>
        <v/>
      </c>
      <c r="T939" s="315" t="str">
        <f t="shared" si="282"/>
        <v/>
      </c>
      <c r="U939" s="316" t="str">
        <f t="shared" si="283"/>
        <v/>
      </c>
      <c r="V939" s="316" t="str">
        <f t="shared" si="284"/>
        <v/>
      </c>
      <c r="W939" s="317" t="str">
        <f t="shared" si="279"/>
        <v/>
      </c>
      <c r="Z939" s="320"/>
      <c r="AA939" s="321"/>
      <c r="AC939" s="322" t="str">
        <f t="shared" si="276"/>
        <v/>
      </c>
      <c r="AD939" s="322" t="str">
        <f t="shared" si="277"/>
        <v/>
      </c>
      <c r="AM939" s="321"/>
    </row>
    <row r="940" spans="1:39" x14ac:dyDescent="0.25">
      <c r="A940" t="str">
        <f t="shared" si="272"/>
        <v/>
      </c>
      <c r="B940" t="str">
        <f t="shared" si="273"/>
        <v/>
      </c>
      <c r="C940" s="323" t="str">
        <f t="shared" si="278"/>
        <v/>
      </c>
      <c r="D940" s="323" t="str">
        <f t="shared" si="267"/>
        <v/>
      </c>
      <c r="E940" s="323"/>
      <c r="F940" s="312" t="str">
        <f t="shared" si="274"/>
        <v/>
      </c>
      <c r="G940" s="313" t="str">
        <f t="shared" si="268"/>
        <v/>
      </c>
      <c r="H940" s="314" t="str">
        <f t="shared" si="269"/>
        <v/>
      </c>
      <c r="I940" s="315" t="str">
        <f t="shared" si="281"/>
        <v/>
      </c>
      <c r="J940" s="316" t="str">
        <f t="shared" si="281"/>
        <v/>
      </c>
      <c r="K940" s="316" t="str">
        <f t="shared" si="281"/>
        <v/>
      </c>
      <c r="L940" s="317" t="str">
        <f t="shared" si="280"/>
        <v/>
      </c>
      <c r="M940" s="351"/>
      <c r="N940" s="318" t="str">
        <f t="shared" si="270"/>
        <v/>
      </c>
      <c r="O940" s="318" t="str">
        <f t="shared" si="271"/>
        <v/>
      </c>
      <c r="S940" s="314" t="str">
        <f t="shared" si="275"/>
        <v/>
      </c>
      <c r="T940" s="315" t="str">
        <f t="shared" si="282"/>
        <v/>
      </c>
      <c r="U940" s="316" t="str">
        <f t="shared" si="283"/>
        <v/>
      </c>
      <c r="V940" s="316" t="str">
        <f t="shared" si="284"/>
        <v/>
      </c>
      <c r="W940" s="317" t="str">
        <f t="shared" si="279"/>
        <v/>
      </c>
      <c r="Z940" s="320"/>
      <c r="AA940" s="321"/>
      <c r="AC940" s="322" t="str">
        <f t="shared" si="276"/>
        <v/>
      </c>
      <c r="AD940" s="322" t="str">
        <f t="shared" si="277"/>
        <v/>
      </c>
      <c r="AM940" s="321"/>
    </row>
    <row r="941" spans="1:39" x14ac:dyDescent="0.25">
      <c r="A941" t="str">
        <f t="shared" si="272"/>
        <v/>
      </c>
      <c r="B941" t="str">
        <f t="shared" si="273"/>
        <v/>
      </c>
      <c r="C941" s="323" t="str">
        <f t="shared" si="278"/>
        <v/>
      </c>
      <c r="D941" s="323" t="str">
        <f t="shared" si="267"/>
        <v/>
      </c>
      <c r="E941" s="323"/>
      <c r="F941" s="312" t="str">
        <f t="shared" si="274"/>
        <v/>
      </c>
      <c r="G941" s="313" t="str">
        <f t="shared" si="268"/>
        <v/>
      </c>
      <c r="H941" s="314" t="str">
        <f t="shared" si="269"/>
        <v/>
      </c>
      <c r="I941" s="315" t="str">
        <f t="shared" si="281"/>
        <v/>
      </c>
      <c r="J941" s="316" t="str">
        <f t="shared" si="281"/>
        <v/>
      </c>
      <c r="K941" s="316" t="str">
        <f t="shared" si="281"/>
        <v/>
      </c>
      <c r="L941" s="317" t="str">
        <f t="shared" si="280"/>
        <v/>
      </c>
      <c r="M941" s="351"/>
      <c r="N941" s="318" t="str">
        <f t="shared" si="270"/>
        <v/>
      </c>
      <c r="O941" s="318" t="str">
        <f t="shared" si="271"/>
        <v/>
      </c>
      <c r="S941" s="314" t="str">
        <f t="shared" si="275"/>
        <v/>
      </c>
      <c r="T941" s="315" t="str">
        <f t="shared" si="282"/>
        <v/>
      </c>
      <c r="U941" s="316" t="str">
        <f t="shared" si="283"/>
        <v/>
      </c>
      <c r="V941" s="316" t="str">
        <f t="shared" si="284"/>
        <v/>
      </c>
      <c r="W941" s="317" t="str">
        <f t="shared" si="279"/>
        <v/>
      </c>
      <c r="Z941" s="320"/>
      <c r="AA941" s="321"/>
      <c r="AC941" s="322" t="str">
        <f t="shared" si="276"/>
        <v/>
      </c>
      <c r="AD941" s="322" t="str">
        <f t="shared" si="277"/>
        <v/>
      </c>
      <c r="AM941" s="321"/>
    </row>
    <row r="942" spans="1:39" x14ac:dyDescent="0.25">
      <c r="A942" t="str">
        <f t="shared" si="272"/>
        <v/>
      </c>
      <c r="B942" t="str">
        <f t="shared" si="273"/>
        <v/>
      </c>
      <c r="C942" s="323" t="str">
        <f t="shared" si="278"/>
        <v/>
      </c>
      <c r="D942" s="323" t="str">
        <f t="shared" si="267"/>
        <v/>
      </c>
      <c r="E942" s="323"/>
      <c r="F942" s="312" t="str">
        <f t="shared" si="274"/>
        <v/>
      </c>
      <c r="G942" s="313" t="str">
        <f t="shared" si="268"/>
        <v/>
      </c>
      <c r="H942" s="314" t="str">
        <f t="shared" si="269"/>
        <v/>
      </c>
      <c r="I942" s="315" t="str">
        <f t="shared" si="281"/>
        <v/>
      </c>
      <c r="J942" s="316" t="str">
        <f t="shared" si="281"/>
        <v/>
      </c>
      <c r="K942" s="316" t="str">
        <f t="shared" si="281"/>
        <v/>
      </c>
      <c r="L942" s="317" t="str">
        <f t="shared" si="280"/>
        <v/>
      </c>
      <c r="M942" s="351"/>
      <c r="N942" s="318" t="str">
        <f t="shared" si="270"/>
        <v/>
      </c>
      <c r="O942" s="318" t="str">
        <f t="shared" si="271"/>
        <v/>
      </c>
      <c r="S942" s="314" t="str">
        <f t="shared" si="275"/>
        <v/>
      </c>
      <c r="T942" s="315" t="str">
        <f t="shared" si="282"/>
        <v/>
      </c>
      <c r="U942" s="316" t="str">
        <f t="shared" si="283"/>
        <v/>
      </c>
      <c r="V942" s="316" t="str">
        <f t="shared" si="284"/>
        <v/>
      </c>
      <c r="W942" s="317" t="str">
        <f t="shared" si="279"/>
        <v/>
      </c>
      <c r="Z942" s="320"/>
      <c r="AA942" s="321"/>
      <c r="AC942" s="322" t="str">
        <f t="shared" si="276"/>
        <v/>
      </c>
      <c r="AD942" s="322" t="str">
        <f t="shared" si="277"/>
        <v/>
      </c>
      <c r="AM942" s="321"/>
    </row>
    <row r="943" spans="1:39" x14ac:dyDescent="0.25">
      <c r="A943" t="str">
        <f t="shared" si="272"/>
        <v/>
      </c>
      <c r="B943" t="str">
        <f t="shared" si="273"/>
        <v/>
      </c>
      <c r="C943" s="323" t="str">
        <f t="shared" si="278"/>
        <v/>
      </c>
      <c r="D943" s="323" t="str">
        <f t="shared" si="267"/>
        <v/>
      </c>
      <c r="E943" s="323"/>
      <c r="F943" s="312" t="str">
        <f t="shared" si="274"/>
        <v/>
      </c>
      <c r="G943" s="313" t="str">
        <f t="shared" si="268"/>
        <v/>
      </c>
      <c r="H943" s="314" t="str">
        <f t="shared" si="269"/>
        <v/>
      </c>
      <c r="I943" s="315" t="str">
        <f t="shared" si="281"/>
        <v/>
      </c>
      <c r="J943" s="316" t="str">
        <f t="shared" si="281"/>
        <v/>
      </c>
      <c r="K943" s="316" t="str">
        <f t="shared" si="281"/>
        <v/>
      </c>
      <c r="L943" s="317" t="str">
        <f t="shared" si="280"/>
        <v/>
      </c>
      <c r="M943" s="351"/>
      <c r="N943" s="318" t="str">
        <f t="shared" si="270"/>
        <v/>
      </c>
      <c r="O943" s="318" t="str">
        <f t="shared" si="271"/>
        <v/>
      </c>
      <c r="S943" s="314" t="str">
        <f t="shared" si="275"/>
        <v/>
      </c>
      <c r="T943" s="315" t="str">
        <f t="shared" si="282"/>
        <v/>
      </c>
      <c r="U943" s="316" t="str">
        <f t="shared" si="283"/>
        <v/>
      </c>
      <c r="V943" s="316" t="str">
        <f t="shared" si="284"/>
        <v/>
      </c>
      <c r="W943" s="317" t="str">
        <f t="shared" si="279"/>
        <v/>
      </c>
      <c r="Z943" s="320"/>
      <c r="AA943" s="321"/>
      <c r="AC943" s="322" t="str">
        <f t="shared" si="276"/>
        <v/>
      </c>
      <c r="AD943" s="322" t="str">
        <f t="shared" si="277"/>
        <v/>
      </c>
      <c r="AM943" s="321"/>
    </row>
    <row r="944" spans="1:39" x14ac:dyDescent="0.25">
      <c r="A944" t="str">
        <f t="shared" si="272"/>
        <v/>
      </c>
      <c r="B944" t="str">
        <f t="shared" si="273"/>
        <v/>
      </c>
      <c r="C944" s="323" t="str">
        <f t="shared" si="278"/>
        <v/>
      </c>
      <c r="D944" s="323" t="str">
        <f t="shared" si="267"/>
        <v/>
      </c>
      <c r="E944" s="323"/>
      <c r="F944" s="312" t="str">
        <f t="shared" si="274"/>
        <v/>
      </c>
      <c r="G944" s="313" t="str">
        <f t="shared" si="268"/>
        <v/>
      </c>
      <c r="H944" s="314" t="str">
        <f t="shared" si="269"/>
        <v/>
      </c>
      <c r="I944" s="315" t="str">
        <f t="shared" si="281"/>
        <v/>
      </c>
      <c r="J944" s="316" t="str">
        <f t="shared" si="281"/>
        <v/>
      </c>
      <c r="K944" s="316" t="str">
        <f t="shared" si="281"/>
        <v/>
      </c>
      <c r="L944" s="317" t="str">
        <f t="shared" si="280"/>
        <v/>
      </c>
      <c r="M944" s="351"/>
      <c r="N944" s="318" t="str">
        <f t="shared" si="270"/>
        <v/>
      </c>
      <c r="O944" s="318" t="str">
        <f t="shared" si="271"/>
        <v/>
      </c>
      <c r="S944" s="314" t="str">
        <f t="shared" si="275"/>
        <v/>
      </c>
      <c r="T944" s="315" t="str">
        <f t="shared" si="282"/>
        <v/>
      </c>
      <c r="U944" s="316" t="str">
        <f t="shared" si="283"/>
        <v/>
      </c>
      <c r="V944" s="316" t="str">
        <f t="shared" si="284"/>
        <v/>
      </c>
      <c r="W944" s="317" t="str">
        <f t="shared" si="279"/>
        <v/>
      </c>
      <c r="Z944" s="320"/>
      <c r="AA944" s="321"/>
      <c r="AC944" s="322" t="str">
        <f t="shared" si="276"/>
        <v/>
      </c>
      <c r="AD944" s="322" t="str">
        <f t="shared" si="277"/>
        <v/>
      </c>
      <c r="AM944" s="321"/>
    </row>
    <row r="945" spans="1:39" x14ac:dyDescent="0.25">
      <c r="A945" t="str">
        <f t="shared" si="272"/>
        <v/>
      </c>
      <c r="B945" t="str">
        <f t="shared" si="273"/>
        <v/>
      </c>
      <c r="C945" s="323" t="str">
        <f t="shared" si="278"/>
        <v/>
      </c>
      <c r="D945" s="323" t="str">
        <f t="shared" si="267"/>
        <v/>
      </c>
      <c r="E945" s="323"/>
      <c r="F945" s="312" t="str">
        <f t="shared" si="274"/>
        <v/>
      </c>
      <c r="G945" s="313" t="str">
        <f t="shared" si="268"/>
        <v/>
      </c>
      <c r="H945" s="314" t="str">
        <f t="shared" si="269"/>
        <v/>
      </c>
      <c r="I945" s="315" t="str">
        <f t="shared" si="281"/>
        <v/>
      </c>
      <c r="J945" s="316" t="str">
        <f t="shared" si="281"/>
        <v/>
      </c>
      <c r="K945" s="316" t="str">
        <f t="shared" si="281"/>
        <v/>
      </c>
      <c r="L945" s="317" t="str">
        <f t="shared" si="280"/>
        <v/>
      </c>
      <c r="M945" s="351"/>
      <c r="N945" s="318" t="str">
        <f t="shared" si="270"/>
        <v/>
      </c>
      <c r="O945" s="318" t="str">
        <f t="shared" si="271"/>
        <v/>
      </c>
      <c r="S945" s="314" t="str">
        <f t="shared" si="275"/>
        <v/>
      </c>
      <c r="T945" s="315" t="str">
        <f t="shared" si="282"/>
        <v/>
      </c>
      <c r="U945" s="316" t="str">
        <f t="shared" si="283"/>
        <v/>
      </c>
      <c r="V945" s="316" t="str">
        <f t="shared" si="284"/>
        <v/>
      </c>
      <c r="W945" s="317" t="str">
        <f t="shared" si="279"/>
        <v/>
      </c>
      <c r="Z945" s="320"/>
      <c r="AA945" s="321"/>
      <c r="AC945" s="322" t="str">
        <f t="shared" si="276"/>
        <v/>
      </c>
      <c r="AD945" s="322" t="str">
        <f t="shared" si="277"/>
        <v/>
      </c>
      <c r="AM945" s="321"/>
    </row>
    <row r="946" spans="1:39" x14ac:dyDescent="0.25">
      <c r="A946" t="str">
        <f t="shared" si="272"/>
        <v/>
      </c>
      <c r="B946" t="str">
        <f t="shared" si="273"/>
        <v/>
      </c>
      <c r="C946" s="323" t="str">
        <f t="shared" si="278"/>
        <v/>
      </c>
      <c r="D946" s="323" t="str">
        <f t="shared" si="267"/>
        <v/>
      </c>
      <c r="E946" s="323"/>
      <c r="F946" s="312" t="str">
        <f t="shared" si="274"/>
        <v/>
      </c>
      <c r="G946" s="313" t="str">
        <f t="shared" si="268"/>
        <v/>
      </c>
      <c r="H946" s="314" t="str">
        <f t="shared" si="269"/>
        <v/>
      </c>
      <c r="I946" s="315" t="str">
        <f t="shared" si="281"/>
        <v/>
      </c>
      <c r="J946" s="316" t="str">
        <f t="shared" si="281"/>
        <v/>
      </c>
      <c r="K946" s="316" t="str">
        <f t="shared" si="281"/>
        <v/>
      </c>
      <c r="L946" s="317" t="str">
        <f t="shared" si="280"/>
        <v/>
      </c>
      <c r="M946" s="351"/>
      <c r="N946" s="318" t="str">
        <f t="shared" si="270"/>
        <v/>
      </c>
      <c r="O946" s="318" t="str">
        <f t="shared" si="271"/>
        <v/>
      </c>
      <c r="S946" s="314" t="str">
        <f t="shared" si="275"/>
        <v/>
      </c>
      <c r="T946" s="315" t="str">
        <f t="shared" si="282"/>
        <v/>
      </c>
      <c r="U946" s="316" t="str">
        <f t="shared" si="283"/>
        <v/>
      </c>
      <c r="V946" s="316" t="str">
        <f t="shared" si="284"/>
        <v/>
      </c>
      <c r="W946" s="317" t="str">
        <f t="shared" si="279"/>
        <v/>
      </c>
      <c r="Z946" s="320"/>
      <c r="AA946" s="321"/>
      <c r="AC946" s="322" t="str">
        <f t="shared" si="276"/>
        <v/>
      </c>
      <c r="AD946" s="322" t="str">
        <f t="shared" si="277"/>
        <v/>
      </c>
      <c r="AM946" s="321"/>
    </row>
    <row r="947" spans="1:39" x14ac:dyDescent="0.25">
      <c r="A947" t="str">
        <f t="shared" si="272"/>
        <v/>
      </c>
      <c r="B947" t="str">
        <f t="shared" si="273"/>
        <v/>
      </c>
      <c r="C947" s="323" t="str">
        <f t="shared" si="278"/>
        <v/>
      </c>
      <c r="D947" s="323" t="str">
        <f t="shared" si="267"/>
        <v/>
      </c>
      <c r="E947" s="323"/>
      <c r="F947" s="312" t="str">
        <f t="shared" si="274"/>
        <v/>
      </c>
      <c r="G947" s="313" t="str">
        <f t="shared" si="268"/>
        <v/>
      </c>
      <c r="H947" s="314" t="str">
        <f t="shared" si="269"/>
        <v/>
      </c>
      <c r="I947" s="315" t="str">
        <f t="shared" si="281"/>
        <v/>
      </c>
      <c r="J947" s="316" t="str">
        <f t="shared" si="281"/>
        <v/>
      </c>
      <c r="K947" s="316" t="str">
        <f t="shared" si="281"/>
        <v/>
      </c>
      <c r="L947" s="317" t="str">
        <f t="shared" si="280"/>
        <v/>
      </c>
      <c r="M947" s="351"/>
      <c r="N947" s="318" t="str">
        <f t="shared" si="270"/>
        <v/>
      </c>
      <c r="O947" s="318" t="str">
        <f t="shared" si="271"/>
        <v/>
      </c>
      <c r="S947" s="314" t="str">
        <f t="shared" si="275"/>
        <v/>
      </c>
      <c r="T947" s="315" t="str">
        <f t="shared" si="282"/>
        <v/>
      </c>
      <c r="U947" s="316" t="str">
        <f t="shared" si="283"/>
        <v/>
      </c>
      <c r="V947" s="316" t="str">
        <f t="shared" si="284"/>
        <v/>
      </c>
      <c r="W947" s="317" t="str">
        <f t="shared" si="279"/>
        <v/>
      </c>
      <c r="Z947" s="320"/>
      <c r="AA947" s="321"/>
      <c r="AC947" s="322" t="str">
        <f t="shared" si="276"/>
        <v/>
      </c>
      <c r="AD947" s="322" t="str">
        <f t="shared" si="277"/>
        <v/>
      </c>
      <c r="AM947" s="321"/>
    </row>
    <row r="948" spans="1:39" x14ac:dyDescent="0.25">
      <c r="A948" t="str">
        <f t="shared" si="272"/>
        <v/>
      </c>
      <c r="B948" t="str">
        <f t="shared" si="273"/>
        <v/>
      </c>
      <c r="C948" s="323" t="str">
        <f t="shared" si="278"/>
        <v/>
      </c>
      <c r="D948" s="323" t="str">
        <f t="shared" si="267"/>
        <v/>
      </c>
      <c r="E948" s="323"/>
      <c r="F948" s="312" t="str">
        <f t="shared" si="274"/>
        <v/>
      </c>
      <c r="G948" s="313" t="str">
        <f t="shared" si="268"/>
        <v/>
      </c>
      <c r="H948" s="314" t="str">
        <f t="shared" si="269"/>
        <v/>
      </c>
      <c r="I948" s="315" t="str">
        <f t="shared" si="281"/>
        <v/>
      </c>
      <c r="J948" s="316" t="str">
        <f t="shared" si="281"/>
        <v/>
      </c>
      <c r="K948" s="316" t="str">
        <f t="shared" si="281"/>
        <v/>
      </c>
      <c r="L948" s="317" t="str">
        <f t="shared" si="280"/>
        <v/>
      </c>
      <c r="M948" s="351"/>
      <c r="N948" s="318" t="str">
        <f t="shared" si="270"/>
        <v/>
      </c>
      <c r="O948" s="318" t="str">
        <f t="shared" si="271"/>
        <v/>
      </c>
      <c r="S948" s="314" t="str">
        <f t="shared" si="275"/>
        <v/>
      </c>
      <c r="T948" s="315" t="str">
        <f t="shared" si="282"/>
        <v/>
      </c>
      <c r="U948" s="316" t="str">
        <f t="shared" si="283"/>
        <v/>
      </c>
      <c r="V948" s="316" t="str">
        <f t="shared" si="284"/>
        <v/>
      </c>
      <c r="W948" s="317" t="str">
        <f t="shared" si="279"/>
        <v/>
      </c>
      <c r="Z948" s="320"/>
      <c r="AA948" s="321"/>
      <c r="AC948" s="322" t="str">
        <f t="shared" si="276"/>
        <v/>
      </c>
      <c r="AD948" s="322" t="str">
        <f t="shared" si="277"/>
        <v/>
      </c>
      <c r="AM948" s="321"/>
    </row>
    <row r="949" spans="1:39" x14ac:dyDescent="0.25">
      <c r="A949" t="str">
        <f t="shared" si="272"/>
        <v/>
      </c>
      <c r="B949" t="str">
        <f t="shared" si="273"/>
        <v/>
      </c>
      <c r="C949" s="323" t="str">
        <f t="shared" si="278"/>
        <v/>
      </c>
      <c r="D949" s="323" t="str">
        <f t="shared" si="267"/>
        <v/>
      </c>
      <c r="E949" s="323"/>
      <c r="F949" s="312" t="str">
        <f t="shared" si="274"/>
        <v/>
      </c>
      <c r="G949" s="313" t="str">
        <f t="shared" si="268"/>
        <v/>
      </c>
      <c r="H949" s="314" t="str">
        <f t="shared" si="269"/>
        <v/>
      </c>
      <c r="I949" s="315" t="str">
        <f t="shared" si="281"/>
        <v/>
      </c>
      <c r="J949" s="316" t="str">
        <f t="shared" si="281"/>
        <v/>
      </c>
      <c r="K949" s="316" t="str">
        <f t="shared" si="281"/>
        <v/>
      </c>
      <c r="L949" s="317" t="str">
        <f t="shared" si="280"/>
        <v/>
      </c>
      <c r="M949" s="351"/>
      <c r="N949" s="318" t="str">
        <f t="shared" si="270"/>
        <v/>
      </c>
      <c r="O949" s="318" t="str">
        <f t="shared" si="271"/>
        <v/>
      </c>
      <c r="S949" s="314" t="str">
        <f t="shared" si="275"/>
        <v/>
      </c>
      <c r="T949" s="315" t="str">
        <f t="shared" si="282"/>
        <v/>
      </c>
      <c r="U949" s="316" t="str">
        <f t="shared" si="283"/>
        <v/>
      </c>
      <c r="V949" s="316" t="str">
        <f t="shared" si="284"/>
        <v/>
      </c>
      <c r="W949" s="317" t="str">
        <f t="shared" ref="W949:W980" si="285">IFERROR(IF($G949="Nil","Nil",IF(MROUND($G949*L$5,0.5)&lt;=$G949*L$5,MROUND($G949*L$5,0.5),MROUND($G949*L$5,0.5)-0.5)),"")</f>
        <v/>
      </c>
      <c r="Z949" s="320"/>
      <c r="AA949" s="321"/>
      <c r="AC949" s="322" t="str">
        <f t="shared" si="276"/>
        <v/>
      </c>
      <c r="AD949" s="322" t="str">
        <f t="shared" si="277"/>
        <v/>
      </c>
      <c r="AM949" s="321"/>
    </row>
    <row r="950" spans="1:39" x14ac:dyDescent="0.25">
      <c r="A950" t="str">
        <f t="shared" si="272"/>
        <v/>
      </c>
      <c r="B950" t="str">
        <f t="shared" si="273"/>
        <v/>
      </c>
      <c r="C950" s="323" t="str">
        <f t="shared" si="278"/>
        <v/>
      </c>
      <c r="D950" s="323" t="str">
        <f t="shared" si="267"/>
        <v/>
      </c>
      <c r="E950" s="323"/>
      <c r="F950" s="312" t="str">
        <f t="shared" si="274"/>
        <v/>
      </c>
      <c r="G950" s="313" t="str">
        <f t="shared" si="268"/>
        <v/>
      </c>
      <c r="H950" s="314" t="str">
        <f t="shared" si="269"/>
        <v/>
      </c>
      <c r="I950" s="315" t="str">
        <f t="shared" si="281"/>
        <v/>
      </c>
      <c r="J950" s="316" t="str">
        <f t="shared" si="281"/>
        <v/>
      </c>
      <c r="K950" s="316" t="str">
        <f t="shared" si="281"/>
        <v/>
      </c>
      <c r="L950" s="317" t="str">
        <f t="shared" si="280"/>
        <v/>
      </c>
      <c r="M950" s="351"/>
      <c r="N950" s="318" t="str">
        <f t="shared" si="270"/>
        <v/>
      </c>
      <c r="O950" s="318" t="str">
        <f t="shared" si="271"/>
        <v/>
      </c>
      <c r="S950" s="314" t="str">
        <f t="shared" si="275"/>
        <v/>
      </c>
      <c r="T950" s="315" t="str">
        <f t="shared" si="282"/>
        <v/>
      </c>
      <c r="U950" s="316" t="str">
        <f t="shared" si="283"/>
        <v/>
      </c>
      <c r="V950" s="316" t="str">
        <f t="shared" si="284"/>
        <v/>
      </c>
      <c r="W950" s="317" t="str">
        <f t="shared" si="285"/>
        <v/>
      </c>
      <c r="Z950" s="320"/>
      <c r="AA950" s="321"/>
      <c r="AC950" s="322" t="str">
        <f t="shared" si="276"/>
        <v/>
      </c>
      <c r="AD950" s="322" t="str">
        <f t="shared" si="277"/>
        <v/>
      </c>
      <c r="AM950" s="321"/>
    </row>
    <row r="951" spans="1:39" x14ac:dyDescent="0.25">
      <c r="A951" t="str">
        <f t="shared" si="272"/>
        <v/>
      </c>
      <c r="B951" t="str">
        <f t="shared" si="273"/>
        <v/>
      </c>
      <c r="C951" s="323" t="str">
        <f t="shared" si="278"/>
        <v/>
      </c>
      <c r="D951" s="323" t="str">
        <f t="shared" si="267"/>
        <v/>
      </c>
      <c r="E951" s="323"/>
      <c r="F951" s="312" t="str">
        <f t="shared" si="274"/>
        <v/>
      </c>
      <c r="G951" s="313" t="str">
        <f t="shared" si="268"/>
        <v/>
      </c>
      <c r="H951" s="314" t="str">
        <f t="shared" si="269"/>
        <v/>
      </c>
      <c r="I951" s="315" t="str">
        <f t="shared" si="281"/>
        <v/>
      </c>
      <c r="J951" s="316" t="str">
        <f t="shared" si="281"/>
        <v/>
      </c>
      <c r="K951" s="316" t="str">
        <f t="shared" si="281"/>
        <v/>
      </c>
      <c r="L951" s="317" t="str">
        <f t="shared" si="280"/>
        <v/>
      </c>
      <c r="M951" s="351"/>
      <c r="N951" s="318" t="str">
        <f t="shared" si="270"/>
        <v/>
      </c>
      <c r="O951" s="318" t="str">
        <f t="shared" si="271"/>
        <v/>
      </c>
      <c r="S951" s="314" t="str">
        <f t="shared" si="275"/>
        <v/>
      </c>
      <c r="T951" s="315" t="str">
        <f t="shared" si="282"/>
        <v/>
      </c>
      <c r="U951" s="316" t="str">
        <f t="shared" si="283"/>
        <v/>
      </c>
      <c r="V951" s="316" t="str">
        <f t="shared" si="284"/>
        <v/>
      </c>
      <c r="W951" s="317" t="str">
        <f t="shared" si="285"/>
        <v/>
      </c>
      <c r="Z951" s="320"/>
      <c r="AA951" s="321"/>
      <c r="AC951" s="322" t="str">
        <f t="shared" si="276"/>
        <v/>
      </c>
      <c r="AD951" s="322" t="str">
        <f t="shared" si="277"/>
        <v/>
      </c>
      <c r="AM951" s="321"/>
    </row>
    <row r="952" spans="1:39" x14ac:dyDescent="0.25">
      <c r="A952" t="str">
        <f t="shared" si="272"/>
        <v/>
      </c>
      <c r="B952" t="str">
        <f t="shared" si="273"/>
        <v/>
      </c>
      <c r="C952" s="323" t="str">
        <f t="shared" si="278"/>
        <v/>
      </c>
      <c r="D952" s="323" t="str">
        <f t="shared" si="267"/>
        <v/>
      </c>
      <c r="E952" s="323"/>
      <c r="F952" s="312" t="str">
        <f t="shared" si="274"/>
        <v/>
      </c>
      <c r="G952" s="313" t="str">
        <f t="shared" si="268"/>
        <v/>
      </c>
      <c r="H952" s="314" t="str">
        <f t="shared" si="269"/>
        <v/>
      </c>
      <c r="I952" s="315" t="str">
        <f t="shared" si="281"/>
        <v/>
      </c>
      <c r="J952" s="316" t="str">
        <f t="shared" si="281"/>
        <v/>
      </c>
      <c r="K952" s="316" t="str">
        <f t="shared" si="281"/>
        <v/>
      </c>
      <c r="L952" s="317" t="str">
        <f t="shared" si="280"/>
        <v/>
      </c>
      <c r="M952" s="351"/>
      <c r="N952" s="318" t="str">
        <f t="shared" si="270"/>
        <v/>
      </c>
      <c r="O952" s="318" t="str">
        <f t="shared" si="271"/>
        <v/>
      </c>
      <c r="S952" s="314" t="str">
        <f t="shared" si="275"/>
        <v/>
      </c>
      <c r="T952" s="315" t="str">
        <f t="shared" si="282"/>
        <v/>
      </c>
      <c r="U952" s="316" t="str">
        <f t="shared" si="283"/>
        <v/>
      </c>
      <c r="V952" s="316" t="str">
        <f t="shared" si="284"/>
        <v/>
      </c>
      <c r="W952" s="317" t="str">
        <f t="shared" si="285"/>
        <v/>
      </c>
      <c r="Z952" s="320"/>
      <c r="AA952" s="321"/>
      <c r="AC952" s="322" t="str">
        <f t="shared" si="276"/>
        <v/>
      </c>
      <c r="AD952" s="322" t="str">
        <f t="shared" si="277"/>
        <v/>
      </c>
      <c r="AM952" s="321"/>
    </row>
    <row r="953" spans="1:39" x14ac:dyDescent="0.25">
      <c r="A953" t="str">
        <f t="shared" si="272"/>
        <v/>
      </c>
      <c r="B953" t="str">
        <f t="shared" si="273"/>
        <v/>
      </c>
      <c r="C953" s="323" t="str">
        <f t="shared" si="278"/>
        <v/>
      </c>
      <c r="D953" s="323" t="str">
        <f t="shared" si="267"/>
        <v/>
      </c>
      <c r="E953" s="323"/>
      <c r="F953" s="312" t="str">
        <f t="shared" si="274"/>
        <v/>
      </c>
      <c r="G953" s="313" t="str">
        <f t="shared" si="268"/>
        <v/>
      </c>
      <c r="H953" s="314" t="str">
        <f t="shared" si="269"/>
        <v/>
      </c>
      <c r="I953" s="315" t="str">
        <f t="shared" si="281"/>
        <v/>
      </c>
      <c r="J953" s="316" t="str">
        <f t="shared" si="281"/>
        <v/>
      </c>
      <c r="K953" s="316" t="str">
        <f t="shared" si="281"/>
        <v/>
      </c>
      <c r="L953" s="317" t="str">
        <f t="shared" si="280"/>
        <v/>
      </c>
      <c r="M953" s="351"/>
      <c r="N953" s="318" t="str">
        <f t="shared" si="270"/>
        <v/>
      </c>
      <c r="O953" s="318" t="str">
        <f t="shared" si="271"/>
        <v/>
      </c>
      <c r="S953" s="314" t="str">
        <f t="shared" si="275"/>
        <v/>
      </c>
      <c r="T953" s="315" t="str">
        <f t="shared" si="282"/>
        <v/>
      </c>
      <c r="U953" s="316" t="str">
        <f t="shared" si="283"/>
        <v/>
      </c>
      <c r="V953" s="316" t="str">
        <f t="shared" si="284"/>
        <v/>
      </c>
      <c r="W953" s="317" t="str">
        <f t="shared" si="285"/>
        <v/>
      </c>
      <c r="Z953" s="320"/>
      <c r="AA953" s="321"/>
      <c r="AC953" s="322" t="str">
        <f t="shared" si="276"/>
        <v/>
      </c>
      <c r="AD953" s="322" t="str">
        <f t="shared" si="277"/>
        <v/>
      </c>
      <c r="AM953" s="321"/>
    </row>
    <row r="954" spans="1:39" x14ac:dyDescent="0.25">
      <c r="A954" t="str">
        <f t="shared" si="272"/>
        <v/>
      </c>
      <c r="B954" t="str">
        <f t="shared" si="273"/>
        <v/>
      </c>
      <c r="C954" s="323" t="str">
        <f t="shared" si="278"/>
        <v/>
      </c>
      <c r="D954" s="323" t="str">
        <f t="shared" si="267"/>
        <v/>
      </c>
      <c r="E954" s="323"/>
      <c r="F954" s="312" t="str">
        <f t="shared" si="274"/>
        <v/>
      </c>
      <c r="G954" s="313" t="str">
        <f t="shared" si="268"/>
        <v/>
      </c>
      <c r="H954" s="314" t="str">
        <f t="shared" si="269"/>
        <v/>
      </c>
      <c r="I954" s="315" t="str">
        <f t="shared" si="281"/>
        <v/>
      </c>
      <c r="J954" s="316" t="str">
        <f t="shared" si="281"/>
        <v/>
      </c>
      <c r="K954" s="316" t="str">
        <f t="shared" si="281"/>
        <v/>
      </c>
      <c r="L954" s="317" t="str">
        <f t="shared" si="280"/>
        <v/>
      </c>
      <c r="M954" s="351"/>
      <c r="N954" s="318" t="str">
        <f t="shared" si="270"/>
        <v/>
      </c>
      <c r="O954" s="318" t="str">
        <f t="shared" si="271"/>
        <v/>
      </c>
      <c r="S954" s="314" t="str">
        <f t="shared" si="275"/>
        <v/>
      </c>
      <c r="T954" s="315" t="str">
        <f t="shared" si="282"/>
        <v/>
      </c>
      <c r="U954" s="316" t="str">
        <f t="shared" si="283"/>
        <v/>
      </c>
      <c r="V954" s="316" t="str">
        <f t="shared" si="284"/>
        <v/>
      </c>
      <c r="W954" s="317" t="str">
        <f t="shared" si="285"/>
        <v/>
      </c>
      <c r="Z954" s="320"/>
      <c r="AA954" s="321"/>
      <c r="AC954" s="322" t="str">
        <f t="shared" si="276"/>
        <v/>
      </c>
      <c r="AD954" s="322" t="str">
        <f t="shared" si="277"/>
        <v/>
      </c>
      <c r="AM954" s="321"/>
    </row>
    <row r="955" spans="1:39" x14ac:dyDescent="0.25">
      <c r="A955" t="str">
        <f t="shared" si="272"/>
        <v/>
      </c>
      <c r="B955" t="str">
        <f t="shared" si="273"/>
        <v/>
      </c>
      <c r="C955" s="323" t="str">
        <f t="shared" si="278"/>
        <v/>
      </c>
      <c r="D955" s="323" t="str">
        <f t="shared" si="267"/>
        <v/>
      </c>
      <c r="E955" s="323"/>
      <c r="F955" s="312" t="str">
        <f t="shared" si="274"/>
        <v/>
      </c>
      <c r="G955" s="313" t="str">
        <f t="shared" si="268"/>
        <v/>
      </c>
      <c r="H955" s="314" t="str">
        <f t="shared" si="269"/>
        <v/>
      </c>
      <c r="I955" s="315" t="str">
        <f t="shared" si="281"/>
        <v/>
      </c>
      <c r="J955" s="316" t="str">
        <f t="shared" si="281"/>
        <v/>
      </c>
      <c r="K955" s="316" t="str">
        <f t="shared" si="281"/>
        <v/>
      </c>
      <c r="L955" s="317" t="str">
        <f t="shared" si="280"/>
        <v/>
      </c>
      <c r="M955" s="351"/>
      <c r="N955" s="318" t="str">
        <f t="shared" si="270"/>
        <v/>
      </c>
      <c r="O955" s="318" t="str">
        <f t="shared" si="271"/>
        <v/>
      </c>
      <c r="S955" s="314" t="str">
        <f t="shared" si="275"/>
        <v/>
      </c>
      <c r="T955" s="315" t="str">
        <f t="shared" si="282"/>
        <v/>
      </c>
      <c r="U955" s="316" t="str">
        <f t="shared" si="283"/>
        <v/>
      </c>
      <c r="V955" s="316" t="str">
        <f t="shared" si="284"/>
        <v/>
      </c>
      <c r="W955" s="317" t="str">
        <f t="shared" si="285"/>
        <v/>
      </c>
      <c r="Z955" s="320"/>
      <c r="AA955" s="321"/>
      <c r="AC955" s="322" t="str">
        <f t="shared" si="276"/>
        <v/>
      </c>
      <c r="AD955" s="322" t="str">
        <f t="shared" si="277"/>
        <v/>
      </c>
      <c r="AM955" s="321"/>
    </row>
    <row r="956" spans="1:39" x14ac:dyDescent="0.25">
      <c r="A956" t="str">
        <f t="shared" si="272"/>
        <v/>
      </c>
      <c r="B956" t="str">
        <f t="shared" si="273"/>
        <v/>
      </c>
      <c r="C956" s="323" t="str">
        <f t="shared" si="278"/>
        <v/>
      </c>
      <c r="D956" s="323" t="str">
        <f t="shared" si="267"/>
        <v/>
      </c>
      <c r="E956" s="323"/>
      <c r="F956" s="312" t="str">
        <f t="shared" si="274"/>
        <v/>
      </c>
      <c r="G956" s="313" t="str">
        <f t="shared" si="268"/>
        <v/>
      </c>
      <c r="H956" s="314" t="str">
        <f t="shared" si="269"/>
        <v/>
      </c>
      <c r="I956" s="315" t="str">
        <f t="shared" si="281"/>
        <v/>
      </c>
      <c r="J956" s="316" t="str">
        <f t="shared" si="281"/>
        <v/>
      </c>
      <c r="K956" s="316" t="str">
        <f t="shared" si="281"/>
        <v/>
      </c>
      <c r="L956" s="317" t="str">
        <f t="shared" si="280"/>
        <v/>
      </c>
      <c r="M956" s="351"/>
      <c r="N956" s="318" t="str">
        <f t="shared" si="270"/>
        <v/>
      </c>
      <c r="O956" s="318" t="str">
        <f t="shared" si="271"/>
        <v/>
      </c>
      <c r="S956" s="314" t="str">
        <f t="shared" si="275"/>
        <v/>
      </c>
      <c r="T956" s="315" t="str">
        <f t="shared" si="282"/>
        <v/>
      </c>
      <c r="U956" s="316" t="str">
        <f t="shared" si="283"/>
        <v/>
      </c>
      <c r="V956" s="316" t="str">
        <f t="shared" si="284"/>
        <v/>
      </c>
      <c r="W956" s="317" t="str">
        <f t="shared" si="285"/>
        <v/>
      </c>
      <c r="Z956" s="320"/>
      <c r="AA956" s="321"/>
      <c r="AC956" s="322" t="str">
        <f t="shared" si="276"/>
        <v/>
      </c>
      <c r="AD956" s="322" t="str">
        <f t="shared" si="277"/>
        <v/>
      </c>
      <c r="AM956" s="321"/>
    </row>
    <row r="957" spans="1:39" x14ac:dyDescent="0.25">
      <c r="A957" t="str">
        <f t="shared" si="272"/>
        <v/>
      </c>
      <c r="B957" t="str">
        <f t="shared" si="273"/>
        <v/>
      </c>
      <c r="C957" s="323" t="str">
        <f t="shared" si="278"/>
        <v/>
      </c>
      <c r="D957" s="323" t="str">
        <f t="shared" si="267"/>
        <v/>
      </c>
      <c r="E957" s="323"/>
      <c r="F957" s="312" t="str">
        <f t="shared" si="274"/>
        <v/>
      </c>
      <c r="G957" s="313" t="str">
        <f t="shared" si="268"/>
        <v/>
      </c>
      <c r="H957" s="314" t="str">
        <f t="shared" si="269"/>
        <v/>
      </c>
      <c r="I957" s="315" t="str">
        <f t="shared" si="281"/>
        <v/>
      </c>
      <c r="J957" s="316" t="str">
        <f t="shared" si="281"/>
        <v/>
      </c>
      <c r="K957" s="316" t="str">
        <f t="shared" si="281"/>
        <v/>
      </c>
      <c r="L957" s="317" t="str">
        <f t="shared" si="280"/>
        <v/>
      </c>
      <c r="M957" s="351"/>
      <c r="N957" s="318" t="str">
        <f t="shared" si="270"/>
        <v/>
      </c>
      <c r="O957" s="318" t="str">
        <f t="shared" si="271"/>
        <v/>
      </c>
      <c r="S957" s="314" t="str">
        <f t="shared" si="275"/>
        <v/>
      </c>
      <c r="T957" s="315" t="str">
        <f t="shared" si="282"/>
        <v/>
      </c>
      <c r="U957" s="316" t="str">
        <f t="shared" si="283"/>
        <v/>
      </c>
      <c r="V957" s="316" t="str">
        <f t="shared" si="284"/>
        <v/>
      </c>
      <c r="W957" s="317" t="str">
        <f t="shared" si="285"/>
        <v/>
      </c>
      <c r="Z957" s="320"/>
      <c r="AA957" s="321"/>
      <c r="AC957" s="322" t="str">
        <f t="shared" si="276"/>
        <v/>
      </c>
      <c r="AD957" s="322" t="str">
        <f t="shared" si="277"/>
        <v/>
      </c>
      <c r="AM957" s="321"/>
    </row>
    <row r="958" spans="1:39" x14ac:dyDescent="0.25">
      <c r="A958" t="str">
        <f t="shared" si="272"/>
        <v/>
      </c>
      <c r="B958" t="str">
        <f t="shared" si="273"/>
        <v/>
      </c>
      <c r="C958" s="323" t="str">
        <f t="shared" si="278"/>
        <v/>
      </c>
      <c r="D958" s="323" t="str">
        <f t="shared" si="267"/>
        <v/>
      </c>
      <c r="E958" s="323"/>
      <c r="F958" s="312" t="str">
        <f t="shared" si="274"/>
        <v/>
      </c>
      <c r="G958" s="313" t="str">
        <f t="shared" si="268"/>
        <v/>
      </c>
      <c r="H958" s="314" t="str">
        <f t="shared" si="269"/>
        <v/>
      </c>
      <c r="I958" s="315" t="str">
        <f t="shared" si="281"/>
        <v/>
      </c>
      <c r="J958" s="316" t="str">
        <f t="shared" si="281"/>
        <v/>
      </c>
      <c r="K958" s="316" t="str">
        <f t="shared" si="281"/>
        <v/>
      </c>
      <c r="L958" s="317" t="str">
        <f t="shared" si="280"/>
        <v/>
      </c>
      <c r="M958" s="351"/>
      <c r="N958" s="318" t="str">
        <f t="shared" si="270"/>
        <v/>
      </c>
      <c r="O958" s="318" t="str">
        <f t="shared" si="271"/>
        <v/>
      </c>
      <c r="S958" s="314" t="str">
        <f t="shared" si="275"/>
        <v/>
      </c>
      <c r="T958" s="315" t="str">
        <f t="shared" si="282"/>
        <v/>
      </c>
      <c r="U958" s="316" t="str">
        <f t="shared" si="283"/>
        <v/>
      </c>
      <c r="V958" s="316" t="str">
        <f t="shared" si="284"/>
        <v/>
      </c>
      <c r="W958" s="317" t="str">
        <f t="shared" si="285"/>
        <v/>
      </c>
      <c r="Z958" s="320"/>
      <c r="AA958" s="321"/>
      <c r="AC958" s="322" t="str">
        <f t="shared" si="276"/>
        <v/>
      </c>
      <c r="AD958" s="322" t="str">
        <f t="shared" si="277"/>
        <v/>
      </c>
      <c r="AM958" s="321"/>
    </row>
    <row r="959" spans="1:39" x14ac:dyDescent="0.25">
      <c r="A959" t="str">
        <f t="shared" si="272"/>
        <v/>
      </c>
      <c r="B959" t="str">
        <f t="shared" si="273"/>
        <v/>
      </c>
      <c r="C959" s="323" t="str">
        <f t="shared" si="278"/>
        <v/>
      </c>
      <c r="D959" s="323" t="str">
        <f t="shared" si="267"/>
        <v/>
      </c>
      <c r="E959" s="323"/>
      <c r="F959" s="312" t="str">
        <f t="shared" si="274"/>
        <v/>
      </c>
      <c r="G959" s="313" t="str">
        <f t="shared" si="268"/>
        <v/>
      </c>
      <c r="H959" s="314" t="str">
        <f t="shared" si="269"/>
        <v/>
      </c>
      <c r="I959" s="315" t="str">
        <f t="shared" si="281"/>
        <v/>
      </c>
      <c r="J959" s="316" t="str">
        <f t="shared" si="281"/>
        <v/>
      </c>
      <c r="K959" s="316" t="str">
        <f t="shared" si="281"/>
        <v/>
      </c>
      <c r="L959" s="317" t="str">
        <f t="shared" si="280"/>
        <v/>
      </c>
      <c r="M959" s="351"/>
      <c r="N959" s="318" t="str">
        <f t="shared" si="270"/>
        <v/>
      </c>
      <c r="O959" s="318" t="str">
        <f t="shared" si="271"/>
        <v/>
      </c>
      <c r="S959" s="314" t="str">
        <f t="shared" si="275"/>
        <v/>
      </c>
      <c r="T959" s="315" t="str">
        <f t="shared" si="282"/>
        <v/>
      </c>
      <c r="U959" s="316" t="str">
        <f t="shared" si="283"/>
        <v/>
      </c>
      <c r="V959" s="316" t="str">
        <f t="shared" si="284"/>
        <v/>
      </c>
      <c r="W959" s="317" t="str">
        <f t="shared" si="285"/>
        <v/>
      </c>
      <c r="Z959" s="320"/>
      <c r="AA959" s="321"/>
      <c r="AC959" s="322" t="str">
        <f t="shared" si="276"/>
        <v/>
      </c>
      <c r="AD959" s="322" t="str">
        <f t="shared" si="277"/>
        <v/>
      </c>
      <c r="AM959" s="321"/>
    </row>
    <row r="960" spans="1:39" x14ac:dyDescent="0.25">
      <c r="A960" t="str">
        <f t="shared" si="272"/>
        <v/>
      </c>
      <c r="B960" t="str">
        <f t="shared" si="273"/>
        <v/>
      </c>
      <c r="C960" s="323" t="str">
        <f t="shared" si="278"/>
        <v/>
      </c>
      <c r="D960" s="323" t="str">
        <f t="shared" si="267"/>
        <v/>
      </c>
      <c r="E960" s="323"/>
      <c r="F960" s="312" t="str">
        <f t="shared" si="274"/>
        <v/>
      </c>
      <c r="G960" s="313" t="str">
        <f t="shared" si="268"/>
        <v/>
      </c>
      <c r="H960" s="314" t="str">
        <f t="shared" si="269"/>
        <v/>
      </c>
      <c r="I960" s="315" t="str">
        <f t="shared" si="281"/>
        <v/>
      </c>
      <c r="J960" s="316" t="str">
        <f t="shared" si="281"/>
        <v/>
      </c>
      <c r="K960" s="316" t="str">
        <f t="shared" si="281"/>
        <v/>
      </c>
      <c r="L960" s="317" t="str">
        <f t="shared" si="280"/>
        <v/>
      </c>
      <c r="M960" s="351"/>
      <c r="N960" s="318" t="str">
        <f t="shared" si="270"/>
        <v/>
      </c>
      <c r="O960" s="318" t="str">
        <f t="shared" si="271"/>
        <v/>
      </c>
      <c r="S960" s="314" t="str">
        <f t="shared" si="275"/>
        <v/>
      </c>
      <c r="T960" s="315" t="str">
        <f t="shared" si="282"/>
        <v/>
      </c>
      <c r="U960" s="316" t="str">
        <f t="shared" si="283"/>
        <v/>
      </c>
      <c r="V960" s="316" t="str">
        <f t="shared" si="284"/>
        <v/>
      </c>
      <c r="W960" s="317" t="str">
        <f t="shared" si="285"/>
        <v/>
      </c>
      <c r="Z960" s="320"/>
      <c r="AA960" s="321"/>
      <c r="AC960" s="322" t="str">
        <f t="shared" si="276"/>
        <v/>
      </c>
      <c r="AD960" s="322" t="str">
        <f t="shared" si="277"/>
        <v/>
      </c>
      <c r="AM960" s="321"/>
    </row>
    <row r="961" spans="1:39" x14ac:dyDescent="0.25">
      <c r="A961" t="str">
        <f t="shared" si="272"/>
        <v/>
      </c>
      <c r="B961" t="str">
        <f t="shared" si="273"/>
        <v/>
      </c>
      <c r="C961" s="323" t="str">
        <f t="shared" si="278"/>
        <v/>
      </c>
      <c r="D961" s="323" t="str">
        <f t="shared" si="267"/>
        <v/>
      </c>
      <c r="E961" s="323"/>
      <c r="F961" s="312" t="str">
        <f t="shared" si="274"/>
        <v/>
      </c>
      <c r="G961" s="313" t="str">
        <f t="shared" si="268"/>
        <v/>
      </c>
      <c r="H961" s="314" t="str">
        <f t="shared" si="269"/>
        <v/>
      </c>
      <c r="I961" s="315" t="str">
        <f t="shared" si="281"/>
        <v/>
      </c>
      <c r="J961" s="316" t="str">
        <f t="shared" si="281"/>
        <v/>
      </c>
      <c r="K961" s="316" t="str">
        <f t="shared" si="281"/>
        <v/>
      </c>
      <c r="L961" s="317" t="str">
        <f t="shared" si="280"/>
        <v/>
      </c>
      <c r="M961" s="351"/>
      <c r="N961" s="318" t="str">
        <f t="shared" si="270"/>
        <v/>
      </c>
      <c r="O961" s="318" t="str">
        <f t="shared" si="271"/>
        <v/>
      </c>
      <c r="S961" s="314" t="str">
        <f t="shared" si="275"/>
        <v/>
      </c>
      <c r="T961" s="315" t="str">
        <f t="shared" si="282"/>
        <v/>
      </c>
      <c r="U961" s="316" t="str">
        <f t="shared" si="283"/>
        <v/>
      </c>
      <c r="V961" s="316" t="str">
        <f t="shared" si="284"/>
        <v/>
      </c>
      <c r="W961" s="317" t="str">
        <f t="shared" si="285"/>
        <v/>
      </c>
      <c r="Z961" s="320"/>
      <c r="AA961" s="321"/>
      <c r="AC961" s="322" t="str">
        <f t="shared" si="276"/>
        <v/>
      </c>
      <c r="AD961" s="322" t="str">
        <f t="shared" si="277"/>
        <v/>
      </c>
      <c r="AM961" s="321"/>
    </row>
    <row r="962" spans="1:39" x14ac:dyDescent="0.25">
      <c r="A962" t="str">
        <f t="shared" si="272"/>
        <v/>
      </c>
      <c r="B962" t="str">
        <f t="shared" si="273"/>
        <v/>
      </c>
      <c r="C962" s="323" t="str">
        <f t="shared" si="278"/>
        <v/>
      </c>
      <c r="D962" s="323" t="str">
        <f t="shared" ref="D962:D1003" si="286">IFERROR(IF(C961-0.01&gt;=0,C961-0.01,""),"")</f>
        <v/>
      </c>
      <c r="E962" s="323"/>
      <c r="F962" s="312" t="str">
        <f t="shared" si="274"/>
        <v/>
      </c>
      <c r="G962" s="313" t="str">
        <f t="shared" si="268"/>
        <v/>
      </c>
      <c r="H962" s="314" t="str">
        <f t="shared" si="269"/>
        <v/>
      </c>
      <c r="I962" s="315" t="str">
        <f t="shared" si="281"/>
        <v/>
      </c>
      <c r="J962" s="316" t="str">
        <f t="shared" si="281"/>
        <v/>
      </c>
      <c r="K962" s="316" t="str">
        <f t="shared" si="281"/>
        <v/>
      </c>
      <c r="L962" s="317" t="str">
        <f t="shared" si="280"/>
        <v/>
      </c>
      <c r="M962" s="351"/>
      <c r="N962" s="318" t="str">
        <f t="shared" si="270"/>
        <v/>
      </c>
      <c r="O962" s="318" t="str">
        <f t="shared" si="271"/>
        <v/>
      </c>
      <c r="S962" s="314" t="str">
        <f t="shared" si="275"/>
        <v/>
      </c>
      <c r="T962" s="315" t="str">
        <f t="shared" si="282"/>
        <v/>
      </c>
      <c r="U962" s="316" t="str">
        <f t="shared" si="283"/>
        <v/>
      </c>
      <c r="V962" s="316" t="str">
        <f t="shared" si="284"/>
        <v/>
      </c>
      <c r="W962" s="317" t="str">
        <f t="shared" si="285"/>
        <v/>
      </c>
      <c r="Z962" s="320"/>
      <c r="AA962" s="321"/>
      <c r="AC962" s="322" t="str">
        <f t="shared" si="276"/>
        <v/>
      </c>
      <c r="AD962" s="322" t="str">
        <f t="shared" si="277"/>
        <v/>
      </c>
      <c r="AM962" s="321"/>
    </row>
    <row r="963" spans="1:39" x14ac:dyDescent="0.25">
      <c r="A963" t="str">
        <f t="shared" si="272"/>
        <v/>
      </c>
      <c r="B963" t="str">
        <f t="shared" si="273"/>
        <v/>
      </c>
      <c r="C963" s="323" t="str">
        <f t="shared" si="278"/>
        <v/>
      </c>
      <c r="D963" s="323" t="str">
        <f t="shared" si="286"/>
        <v/>
      </c>
      <c r="E963" s="323"/>
      <c r="F963" s="312" t="str">
        <f t="shared" si="274"/>
        <v/>
      </c>
      <c r="G963" s="313" t="str">
        <f t="shared" si="268"/>
        <v/>
      </c>
      <c r="H963" s="314" t="str">
        <f t="shared" si="269"/>
        <v/>
      </c>
      <c r="I963" s="315" t="str">
        <f t="shared" si="281"/>
        <v/>
      </c>
      <c r="J963" s="316" t="str">
        <f t="shared" si="281"/>
        <v/>
      </c>
      <c r="K963" s="316" t="str">
        <f t="shared" si="281"/>
        <v/>
      </c>
      <c r="L963" s="317" t="str">
        <f t="shared" si="280"/>
        <v/>
      </c>
      <c r="M963" s="351"/>
      <c r="N963" s="318" t="str">
        <f t="shared" si="270"/>
        <v/>
      </c>
      <c r="O963" s="318" t="str">
        <f t="shared" si="271"/>
        <v/>
      </c>
      <c r="S963" s="314" t="str">
        <f t="shared" si="275"/>
        <v/>
      </c>
      <c r="T963" s="315" t="str">
        <f t="shared" si="282"/>
        <v/>
      </c>
      <c r="U963" s="316" t="str">
        <f t="shared" si="283"/>
        <v/>
      </c>
      <c r="V963" s="316" t="str">
        <f t="shared" si="284"/>
        <v/>
      </c>
      <c r="W963" s="317" t="str">
        <f t="shared" si="285"/>
        <v/>
      </c>
      <c r="Z963" s="320"/>
      <c r="AA963" s="321"/>
      <c r="AC963" s="322" t="str">
        <f t="shared" si="276"/>
        <v/>
      </c>
      <c r="AD963" s="322" t="str">
        <f t="shared" si="277"/>
        <v/>
      </c>
      <c r="AM963" s="321"/>
    </row>
    <row r="964" spans="1:39" x14ac:dyDescent="0.25">
      <c r="A964" t="str">
        <f t="shared" si="272"/>
        <v/>
      </c>
      <c r="B964" t="str">
        <f t="shared" si="273"/>
        <v/>
      </c>
      <c r="C964" s="323" t="str">
        <f t="shared" si="278"/>
        <v/>
      </c>
      <c r="D964" s="323" t="str">
        <f t="shared" si="286"/>
        <v/>
      </c>
      <c r="E964" s="323"/>
      <c r="F964" s="312" t="str">
        <f t="shared" si="274"/>
        <v/>
      </c>
      <c r="G964" s="313" t="str">
        <f t="shared" si="268"/>
        <v/>
      </c>
      <c r="H964" s="314" t="str">
        <f t="shared" si="269"/>
        <v/>
      </c>
      <c r="I964" s="315" t="str">
        <f t="shared" si="281"/>
        <v/>
      </c>
      <c r="J964" s="316" t="str">
        <f t="shared" si="281"/>
        <v/>
      </c>
      <c r="K964" s="316" t="str">
        <f t="shared" si="281"/>
        <v/>
      </c>
      <c r="L964" s="317" t="str">
        <f t="shared" si="280"/>
        <v/>
      </c>
      <c r="M964" s="351"/>
      <c r="N964" s="318" t="str">
        <f t="shared" si="270"/>
        <v/>
      </c>
      <c r="O964" s="318" t="str">
        <f t="shared" si="271"/>
        <v/>
      </c>
      <c r="S964" s="314" t="str">
        <f t="shared" si="275"/>
        <v/>
      </c>
      <c r="T964" s="315" t="str">
        <f t="shared" si="282"/>
        <v/>
      </c>
      <c r="U964" s="316" t="str">
        <f t="shared" si="283"/>
        <v/>
      </c>
      <c r="V964" s="316" t="str">
        <f t="shared" si="284"/>
        <v/>
      </c>
      <c r="W964" s="317" t="str">
        <f t="shared" si="285"/>
        <v/>
      </c>
      <c r="Z964" s="320"/>
      <c r="AA964" s="321"/>
      <c r="AC964" s="322" t="str">
        <f t="shared" si="276"/>
        <v/>
      </c>
      <c r="AD964" s="322" t="str">
        <f t="shared" si="277"/>
        <v/>
      </c>
      <c r="AM964" s="321"/>
    </row>
    <row r="965" spans="1:39" x14ac:dyDescent="0.25">
      <c r="A965" t="str">
        <f t="shared" si="272"/>
        <v/>
      </c>
      <c r="B965" t="str">
        <f t="shared" si="273"/>
        <v/>
      </c>
      <c r="C965" s="323" t="str">
        <f t="shared" si="278"/>
        <v/>
      </c>
      <c r="D965" s="323" t="str">
        <f t="shared" si="286"/>
        <v/>
      </c>
      <c r="E965" s="323"/>
      <c r="F965" s="312" t="str">
        <f t="shared" si="274"/>
        <v/>
      </c>
      <c r="G965" s="313" t="str">
        <f t="shared" si="268"/>
        <v/>
      </c>
      <c r="H965" s="314" t="str">
        <f t="shared" si="269"/>
        <v/>
      </c>
      <c r="I965" s="315" t="str">
        <f t="shared" si="281"/>
        <v/>
      </c>
      <c r="J965" s="316" t="str">
        <f t="shared" si="281"/>
        <v/>
      </c>
      <c r="K965" s="316" t="str">
        <f t="shared" si="281"/>
        <v/>
      </c>
      <c r="L965" s="317" t="str">
        <f t="shared" si="280"/>
        <v/>
      </c>
      <c r="M965" s="351"/>
      <c r="N965" s="318" t="str">
        <f t="shared" si="270"/>
        <v/>
      </c>
      <c r="O965" s="318" t="str">
        <f t="shared" si="271"/>
        <v/>
      </c>
      <c r="S965" s="314" t="str">
        <f t="shared" si="275"/>
        <v/>
      </c>
      <c r="T965" s="315" t="str">
        <f t="shared" si="282"/>
        <v/>
      </c>
      <c r="U965" s="316" t="str">
        <f t="shared" si="283"/>
        <v/>
      </c>
      <c r="V965" s="316" t="str">
        <f t="shared" si="284"/>
        <v/>
      </c>
      <c r="W965" s="317" t="str">
        <f t="shared" si="285"/>
        <v/>
      </c>
      <c r="Z965" s="320"/>
      <c r="AA965" s="321"/>
      <c r="AC965" s="322" t="str">
        <f t="shared" si="276"/>
        <v/>
      </c>
      <c r="AD965" s="322" t="str">
        <f t="shared" si="277"/>
        <v/>
      </c>
      <c r="AM965" s="321"/>
    </row>
    <row r="966" spans="1:39" x14ac:dyDescent="0.25">
      <c r="A966" t="str">
        <f t="shared" si="272"/>
        <v/>
      </c>
      <c r="B966" t="str">
        <f t="shared" si="273"/>
        <v/>
      </c>
      <c r="C966" s="323" t="str">
        <f t="shared" si="278"/>
        <v/>
      </c>
      <c r="D966" s="323" t="str">
        <f t="shared" si="286"/>
        <v/>
      </c>
      <c r="E966" s="323"/>
      <c r="F966" s="312" t="str">
        <f t="shared" si="274"/>
        <v/>
      </c>
      <c r="G966" s="313" t="str">
        <f t="shared" si="268"/>
        <v/>
      </c>
      <c r="H966" s="314" t="str">
        <f t="shared" si="269"/>
        <v/>
      </c>
      <c r="I966" s="315" t="str">
        <f t="shared" si="281"/>
        <v/>
      </c>
      <c r="J966" s="316" t="str">
        <f t="shared" si="281"/>
        <v/>
      </c>
      <c r="K966" s="316" t="str">
        <f t="shared" si="281"/>
        <v/>
      </c>
      <c r="L966" s="317" t="str">
        <f t="shared" si="280"/>
        <v/>
      </c>
      <c r="M966" s="351"/>
      <c r="N966" s="318" t="str">
        <f t="shared" si="270"/>
        <v/>
      </c>
      <c r="O966" s="318" t="str">
        <f t="shared" si="271"/>
        <v/>
      </c>
      <c r="S966" s="314" t="str">
        <f t="shared" si="275"/>
        <v/>
      </c>
      <c r="T966" s="315" t="str">
        <f t="shared" si="282"/>
        <v/>
      </c>
      <c r="U966" s="316" t="str">
        <f t="shared" si="283"/>
        <v/>
      </c>
      <c r="V966" s="316" t="str">
        <f t="shared" si="284"/>
        <v/>
      </c>
      <c r="W966" s="317" t="str">
        <f t="shared" si="285"/>
        <v/>
      </c>
      <c r="Z966" s="320"/>
      <c r="AA966" s="321"/>
      <c r="AC966" s="322" t="str">
        <f t="shared" si="276"/>
        <v/>
      </c>
      <c r="AD966" s="322" t="str">
        <f t="shared" si="277"/>
        <v/>
      </c>
      <c r="AM966" s="321"/>
    </row>
    <row r="967" spans="1:39" x14ac:dyDescent="0.25">
      <c r="A967" t="str">
        <f t="shared" si="272"/>
        <v/>
      </c>
      <c r="B967" t="str">
        <f t="shared" si="273"/>
        <v/>
      </c>
      <c r="C967" s="323" t="str">
        <f t="shared" si="278"/>
        <v/>
      </c>
      <c r="D967" s="323" t="str">
        <f t="shared" si="286"/>
        <v/>
      </c>
      <c r="E967" s="323"/>
      <c r="F967" s="312" t="str">
        <f t="shared" si="274"/>
        <v/>
      </c>
      <c r="G967" s="313" t="str">
        <f t="shared" si="268"/>
        <v/>
      </c>
      <c r="H967" s="314" t="str">
        <f t="shared" si="269"/>
        <v/>
      </c>
      <c r="I967" s="315" t="str">
        <f t="shared" si="281"/>
        <v/>
      </c>
      <c r="J967" s="316" t="str">
        <f t="shared" si="281"/>
        <v/>
      </c>
      <c r="K967" s="316" t="str">
        <f t="shared" si="281"/>
        <v/>
      </c>
      <c r="L967" s="317" t="str">
        <f t="shared" si="280"/>
        <v/>
      </c>
      <c r="M967" s="351"/>
      <c r="N967" s="318" t="str">
        <f t="shared" si="270"/>
        <v/>
      </c>
      <c r="O967" s="318" t="str">
        <f t="shared" si="271"/>
        <v/>
      </c>
      <c r="S967" s="314" t="str">
        <f t="shared" si="275"/>
        <v/>
      </c>
      <c r="T967" s="315" t="str">
        <f t="shared" si="282"/>
        <v/>
      </c>
      <c r="U967" s="316" t="str">
        <f t="shared" si="283"/>
        <v/>
      </c>
      <c r="V967" s="316" t="str">
        <f t="shared" si="284"/>
        <v/>
      </c>
      <c r="W967" s="317" t="str">
        <f t="shared" si="285"/>
        <v/>
      </c>
      <c r="Z967" s="320"/>
      <c r="AA967" s="321"/>
      <c r="AC967" s="322" t="str">
        <f t="shared" si="276"/>
        <v/>
      </c>
      <c r="AD967" s="322" t="str">
        <f t="shared" si="277"/>
        <v/>
      </c>
      <c r="AM967" s="321"/>
    </row>
    <row r="968" spans="1:39" x14ac:dyDescent="0.25">
      <c r="A968" t="str">
        <f t="shared" si="272"/>
        <v/>
      </c>
      <c r="B968" t="str">
        <f t="shared" si="273"/>
        <v/>
      </c>
      <c r="C968" s="323" t="str">
        <f t="shared" si="278"/>
        <v/>
      </c>
      <c r="D968" s="323" t="str">
        <f t="shared" si="286"/>
        <v/>
      </c>
      <c r="E968" s="323"/>
      <c r="F968" s="312" t="str">
        <f t="shared" si="274"/>
        <v/>
      </c>
      <c r="G968" s="313" t="str">
        <f t="shared" si="268"/>
        <v/>
      </c>
      <c r="H968" s="314" t="str">
        <f t="shared" si="269"/>
        <v/>
      </c>
      <c r="I968" s="315" t="str">
        <f t="shared" si="281"/>
        <v/>
      </c>
      <c r="J968" s="316" t="str">
        <f t="shared" si="281"/>
        <v/>
      </c>
      <c r="K968" s="316" t="str">
        <f t="shared" si="281"/>
        <v/>
      </c>
      <c r="L968" s="317" t="str">
        <f t="shared" si="280"/>
        <v/>
      </c>
      <c r="M968" s="351"/>
      <c r="N968" s="318" t="str">
        <f t="shared" si="270"/>
        <v/>
      </c>
      <c r="O968" s="318" t="str">
        <f t="shared" si="271"/>
        <v/>
      </c>
      <c r="S968" s="314" t="str">
        <f t="shared" si="275"/>
        <v/>
      </c>
      <c r="T968" s="315" t="str">
        <f t="shared" si="282"/>
        <v/>
      </c>
      <c r="U968" s="316" t="str">
        <f t="shared" si="283"/>
        <v/>
      </c>
      <c r="V968" s="316" t="str">
        <f t="shared" si="284"/>
        <v/>
      </c>
      <c r="W968" s="317" t="str">
        <f t="shared" si="285"/>
        <v/>
      </c>
      <c r="Z968" s="320"/>
      <c r="AA968" s="321"/>
      <c r="AC968" s="322" t="str">
        <f t="shared" si="276"/>
        <v/>
      </c>
      <c r="AD968" s="322" t="str">
        <f t="shared" si="277"/>
        <v/>
      </c>
      <c r="AM968" s="321"/>
    </row>
    <row r="969" spans="1:39" x14ac:dyDescent="0.25">
      <c r="A969" t="str">
        <f t="shared" si="272"/>
        <v/>
      </c>
      <c r="B969" t="str">
        <f t="shared" si="273"/>
        <v/>
      </c>
      <c r="C969" s="323" t="str">
        <f t="shared" si="278"/>
        <v/>
      </c>
      <c r="D969" s="323" t="str">
        <f t="shared" si="286"/>
        <v/>
      </c>
      <c r="E969" s="323"/>
      <c r="F969" s="312" t="str">
        <f t="shared" si="274"/>
        <v/>
      </c>
      <c r="G969" s="313" t="str">
        <f t="shared" ref="G969:G1003" si="287">IFERROR(IF(S969="Nil","Nil",ROUNDUP(ROUND(S969/7, 3),2)),"")</f>
        <v/>
      </c>
      <c r="H969" s="314" t="str">
        <f t="shared" ref="H969:H1003" si="288">IFERROR(IF(S969="Nil","Nil",TEXT(S969,IF(S969=ROUND(S969,0),"€###","€0.00"))),"")</f>
        <v/>
      </c>
      <c r="I969" s="315" t="str">
        <f t="shared" si="281"/>
        <v/>
      </c>
      <c r="J969" s="316" t="str">
        <f t="shared" si="281"/>
        <v/>
      </c>
      <c r="K969" s="316" t="str">
        <f t="shared" si="281"/>
        <v/>
      </c>
      <c r="L969" s="317" t="str">
        <f t="shared" si="280"/>
        <v/>
      </c>
      <c r="M969" s="351"/>
      <c r="N969" s="318" t="str">
        <f t="shared" ref="N969:N1003" si="289">IFERROR(IF(C969="--","&lt;"&amp;D969,C969-IF(OR($H969="Nil",$H969=""),0,$H969)),"")</f>
        <v/>
      </c>
      <c r="O969" s="318" t="str">
        <f t="shared" ref="O969:O1003" si="290">IFERROR(IF(D969="--","&gt; €"&amp;N969,D969-IF(OR($H969="Nil",$H969=""),0,$H969)),"")</f>
        <v/>
      </c>
      <c r="S969" s="314" t="str">
        <f t="shared" si="275"/>
        <v/>
      </c>
      <c r="T969" s="315" t="str">
        <f t="shared" si="282"/>
        <v/>
      </c>
      <c r="U969" s="316" t="str">
        <f t="shared" si="283"/>
        <v/>
      </c>
      <c r="V969" s="316" t="str">
        <f t="shared" si="284"/>
        <v/>
      </c>
      <c r="W969" s="317" t="str">
        <f t="shared" si="285"/>
        <v/>
      </c>
      <c r="Z969" s="320"/>
      <c r="AA969" s="321"/>
      <c r="AC969" s="322" t="str">
        <f t="shared" si="276"/>
        <v/>
      </c>
      <c r="AD969" s="322" t="str">
        <f t="shared" si="277"/>
        <v/>
      </c>
      <c r="AM969" s="321"/>
    </row>
    <row r="970" spans="1:39" x14ac:dyDescent="0.25">
      <c r="A970" t="str">
        <f t="shared" ref="A970:A1003" si="291">IFERROR(
                      IF(
                            AND($B970&lt;&gt;$W$3,$B970=$W$2,$C970&lt;=$X$2,$D970&gt;=$X$2),
                              IF(RIGHT($F970,LEN("or any greater amount"))="or any greater amount",$W$3,""),""),"")</f>
        <v/>
      </c>
      <c r="B970" t="str">
        <f t="shared" ref="B970:B1003" si="292">IFERROR(
                      IF(
                            AND($C970&lt;=$X$2,$D970&gt;=$X$2),$W$2,
                              IF(RIGHT($F970,LEN("or any greater amount"))="or any greater amount",$W$3,"")),"")</f>
        <v/>
      </c>
      <c r="C970" s="323" t="str">
        <f t="shared" si="278"/>
        <v/>
      </c>
      <c r="D970" s="323" t="str">
        <f t="shared" si="286"/>
        <v/>
      </c>
      <c r="E970" s="323"/>
      <c r="F970" s="312" t="str">
        <f t="shared" ref="F970:F1003" si="293">IFERROR(IF(AND(C970="",D970=""),"",IF(C970="--",TEXT(D970,IF(D970=ROUND(D970,0),"€###.00","€##.00"))&amp;" or any lesser amount",IF(D970="--",TEXT(C970,IF(C970=ROUND(C970,0),"€###.00","€##.00"))&amp;" or any greater amount",TEXT(C970,IF(C970=ROUND(C970,0),"€###.00","€##.00"))&amp;" to "&amp;TEXT(D970,IF(D970=ROUND(D970,0),"€###.00","€##.00"))))),"")</f>
        <v/>
      </c>
      <c r="G970" s="313" t="str">
        <f t="shared" si="287"/>
        <v/>
      </c>
      <c r="H970" s="314" t="str">
        <f t="shared" si="288"/>
        <v/>
      </c>
      <c r="I970" s="315" t="str">
        <f t="shared" si="281"/>
        <v/>
      </c>
      <c r="J970" s="316" t="str">
        <f t="shared" si="281"/>
        <v/>
      </c>
      <c r="K970" s="316" t="str">
        <f t="shared" si="281"/>
        <v/>
      </c>
      <c r="L970" s="317" t="str">
        <f t="shared" si="280"/>
        <v/>
      </c>
      <c r="M970" s="351"/>
      <c r="N970" s="318" t="str">
        <f t="shared" si="289"/>
        <v/>
      </c>
      <c r="O970" s="318" t="str">
        <f t="shared" si="290"/>
        <v/>
      </c>
      <c r="S970" s="314" t="str">
        <f t="shared" ref="S970:S1003" si="294">IFERROR(IF(S969&lt;=$R$3,"Nil",S969-$R$3),"")</f>
        <v/>
      </c>
      <c r="T970" s="315" t="str">
        <f t="shared" si="282"/>
        <v/>
      </c>
      <c r="U970" s="316" t="str">
        <f t="shared" si="283"/>
        <v/>
      </c>
      <c r="V970" s="316" t="str">
        <f t="shared" si="284"/>
        <v/>
      </c>
      <c r="W970" s="317" t="str">
        <f t="shared" si="285"/>
        <v/>
      </c>
      <c r="Z970" s="320"/>
      <c r="AA970" s="321"/>
      <c r="AC970" s="322" t="str">
        <f t="shared" ref="AC970:AC1003" si="295">IFERROR(ROUNDUP(ROUND(S970/7, 3),2),"")</f>
        <v/>
      </c>
      <c r="AD970" s="322" t="str">
        <f t="shared" ref="AD970:AD1003" si="296">IFERROR(ROUND(AC970-G970,2),"")</f>
        <v/>
      </c>
      <c r="AM970" s="321"/>
    </row>
    <row r="971" spans="1:39" x14ac:dyDescent="0.25">
      <c r="A971" t="str">
        <f t="shared" si="291"/>
        <v/>
      </c>
      <c r="B971" t="str">
        <f t="shared" si="292"/>
        <v/>
      </c>
      <c r="C971" s="323" t="str">
        <f t="shared" si="278"/>
        <v/>
      </c>
      <c r="D971" s="323" t="str">
        <f t="shared" si="286"/>
        <v/>
      </c>
      <c r="E971" s="323"/>
      <c r="F971" s="312" t="str">
        <f t="shared" si="293"/>
        <v/>
      </c>
      <c r="G971" s="313" t="str">
        <f t="shared" si="287"/>
        <v/>
      </c>
      <c r="H971" s="314" t="str">
        <f t="shared" si="288"/>
        <v/>
      </c>
      <c r="I971" s="315" t="str">
        <f t="shared" si="281"/>
        <v/>
      </c>
      <c r="J971" s="316" t="str">
        <f t="shared" si="281"/>
        <v/>
      </c>
      <c r="K971" s="316" t="str">
        <f t="shared" si="281"/>
        <v/>
      </c>
      <c r="L971" s="317" t="str">
        <f t="shared" si="280"/>
        <v/>
      </c>
      <c r="M971" s="351"/>
      <c r="N971" s="318" t="str">
        <f t="shared" si="289"/>
        <v/>
      </c>
      <c r="O971" s="318" t="str">
        <f t="shared" si="290"/>
        <v/>
      </c>
      <c r="S971" s="314" t="str">
        <f t="shared" si="294"/>
        <v/>
      </c>
      <c r="T971" s="315" t="str">
        <f t="shared" si="282"/>
        <v/>
      </c>
      <c r="U971" s="316" t="str">
        <f t="shared" si="283"/>
        <v/>
      </c>
      <c r="V971" s="316" t="str">
        <f t="shared" si="284"/>
        <v/>
      </c>
      <c r="W971" s="317" t="str">
        <f t="shared" si="285"/>
        <v/>
      </c>
      <c r="Z971" s="320"/>
      <c r="AA971" s="321"/>
      <c r="AC971" s="322" t="str">
        <f t="shared" si="295"/>
        <v/>
      </c>
      <c r="AD971" s="322" t="str">
        <f t="shared" si="296"/>
        <v/>
      </c>
      <c r="AM971" s="321"/>
    </row>
    <row r="972" spans="1:39" x14ac:dyDescent="0.25">
      <c r="A972" t="str">
        <f t="shared" si="291"/>
        <v/>
      </c>
      <c r="B972" t="str">
        <f t="shared" si="292"/>
        <v/>
      </c>
      <c r="C972" s="323" t="str">
        <f t="shared" si="278"/>
        <v/>
      </c>
      <c r="D972" s="323" t="str">
        <f t="shared" si="286"/>
        <v/>
      </c>
      <c r="E972" s="323"/>
      <c r="F972" s="312" t="str">
        <f t="shared" si="293"/>
        <v/>
      </c>
      <c r="G972" s="313" t="str">
        <f t="shared" si="287"/>
        <v/>
      </c>
      <c r="H972" s="314" t="str">
        <f t="shared" si="288"/>
        <v/>
      </c>
      <c r="I972" s="315" t="str">
        <f t="shared" si="281"/>
        <v/>
      </c>
      <c r="J972" s="316" t="str">
        <f t="shared" si="281"/>
        <v/>
      </c>
      <c r="K972" s="316" t="str">
        <f t="shared" si="281"/>
        <v/>
      </c>
      <c r="L972" s="317" t="str">
        <f t="shared" si="280"/>
        <v/>
      </c>
      <c r="M972" s="351"/>
      <c r="N972" s="318" t="str">
        <f t="shared" si="289"/>
        <v/>
      </c>
      <c r="O972" s="318" t="str">
        <f t="shared" si="290"/>
        <v/>
      </c>
      <c r="S972" s="314" t="str">
        <f t="shared" si="294"/>
        <v/>
      </c>
      <c r="T972" s="315" t="str">
        <f t="shared" si="282"/>
        <v/>
      </c>
      <c r="U972" s="316" t="str">
        <f t="shared" si="283"/>
        <v/>
      </c>
      <c r="V972" s="316" t="str">
        <f t="shared" si="284"/>
        <v/>
      </c>
      <c r="W972" s="317" t="str">
        <f t="shared" si="285"/>
        <v/>
      </c>
      <c r="Z972" s="320"/>
      <c r="AA972" s="321"/>
      <c r="AC972" s="322" t="str">
        <f t="shared" si="295"/>
        <v/>
      </c>
      <c r="AD972" s="322" t="str">
        <f t="shared" si="296"/>
        <v/>
      </c>
      <c r="AM972" s="321"/>
    </row>
    <row r="973" spans="1:39" x14ac:dyDescent="0.25">
      <c r="A973" t="str">
        <f t="shared" si="291"/>
        <v/>
      </c>
      <c r="B973" t="str">
        <f t="shared" si="292"/>
        <v/>
      </c>
      <c r="C973" s="323" t="str">
        <f t="shared" si="278"/>
        <v/>
      </c>
      <c r="D973" s="323" t="str">
        <f t="shared" si="286"/>
        <v/>
      </c>
      <c r="E973" s="323"/>
      <c r="F973" s="312" t="str">
        <f t="shared" si="293"/>
        <v/>
      </c>
      <c r="G973" s="313" t="str">
        <f t="shared" si="287"/>
        <v/>
      </c>
      <c r="H973" s="314" t="str">
        <f t="shared" si="288"/>
        <v/>
      </c>
      <c r="I973" s="315" t="str">
        <f t="shared" si="281"/>
        <v/>
      </c>
      <c r="J973" s="316" t="str">
        <f t="shared" si="281"/>
        <v/>
      </c>
      <c r="K973" s="316" t="str">
        <f t="shared" si="281"/>
        <v/>
      </c>
      <c r="L973" s="317" t="str">
        <f t="shared" si="280"/>
        <v/>
      </c>
      <c r="M973" s="351"/>
      <c r="N973" s="318" t="str">
        <f t="shared" si="289"/>
        <v/>
      </c>
      <c r="O973" s="318" t="str">
        <f t="shared" si="290"/>
        <v/>
      </c>
      <c r="S973" s="314" t="str">
        <f t="shared" si="294"/>
        <v/>
      </c>
      <c r="T973" s="315" t="str">
        <f t="shared" si="282"/>
        <v/>
      </c>
      <c r="U973" s="316" t="str">
        <f t="shared" si="283"/>
        <v/>
      </c>
      <c r="V973" s="316" t="str">
        <f t="shared" si="284"/>
        <v/>
      </c>
      <c r="W973" s="317" t="str">
        <f t="shared" si="285"/>
        <v/>
      </c>
      <c r="Z973" s="320"/>
      <c r="AA973" s="321"/>
      <c r="AC973" s="322" t="str">
        <f t="shared" si="295"/>
        <v/>
      </c>
      <c r="AD973" s="322" t="str">
        <f t="shared" si="296"/>
        <v/>
      </c>
      <c r="AM973" s="321"/>
    </row>
    <row r="974" spans="1:39" x14ac:dyDescent="0.25">
      <c r="A974" t="str">
        <f t="shared" si="291"/>
        <v/>
      </c>
      <c r="B974" t="str">
        <f t="shared" si="292"/>
        <v/>
      </c>
      <c r="C974" s="323" t="str">
        <f t="shared" si="278"/>
        <v/>
      </c>
      <c r="D974" s="323" t="str">
        <f t="shared" si="286"/>
        <v/>
      </c>
      <c r="E974" s="323"/>
      <c r="F974" s="312" t="str">
        <f t="shared" si="293"/>
        <v/>
      </c>
      <c r="G974" s="313" t="str">
        <f t="shared" si="287"/>
        <v/>
      </c>
      <c r="H974" s="314" t="str">
        <f t="shared" si="288"/>
        <v/>
      </c>
      <c r="I974" s="315" t="str">
        <f t="shared" si="281"/>
        <v/>
      </c>
      <c r="J974" s="316" t="str">
        <f t="shared" si="281"/>
        <v/>
      </c>
      <c r="K974" s="316" t="str">
        <f t="shared" si="281"/>
        <v/>
      </c>
      <c r="L974" s="317" t="str">
        <f t="shared" si="280"/>
        <v/>
      </c>
      <c r="M974" s="351"/>
      <c r="N974" s="318" t="str">
        <f t="shared" si="289"/>
        <v/>
      </c>
      <c r="O974" s="318" t="str">
        <f t="shared" si="290"/>
        <v/>
      </c>
      <c r="S974" s="314" t="str">
        <f t="shared" si="294"/>
        <v/>
      </c>
      <c r="T974" s="315" t="str">
        <f t="shared" si="282"/>
        <v/>
      </c>
      <c r="U974" s="316" t="str">
        <f t="shared" si="283"/>
        <v/>
      </c>
      <c r="V974" s="316" t="str">
        <f t="shared" si="284"/>
        <v/>
      </c>
      <c r="W974" s="317" t="str">
        <f t="shared" si="285"/>
        <v/>
      </c>
      <c r="Z974" s="320"/>
      <c r="AA974" s="321"/>
      <c r="AC974" s="322" t="str">
        <f t="shared" si="295"/>
        <v/>
      </c>
      <c r="AD974" s="322" t="str">
        <f t="shared" si="296"/>
        <v/>
      </c>
      <c r="AM974" s="321"/>
    </row>
    <row r="975" spans="1:39" x14ac:dyDescent="0.25">
      <c r="A975" t="str">
        <f t="shared" si="291"/>
        <v/>
      </c>
      <c r="B975" t="str">
        <f t="shared" si="292"/>
        <v/>
      </c>
      <c r="C975" s="323" t="str">
        <f t="shared" si="278"/>
        <v/>
      </c>
      <c r="D975" s="323" t="str">
        <f t="shared" si="286"/>
        <v/>
      </c>
      <c r="E975" s="323"/>
      <c r="F975" s="312" t="str">
        <f t="shared" si="293"/>
        <v/>
      </c>
      <c r="G975" s="313" t="str">
        <f t="shared" si="287"/>
        <v/>
      </c>
      <c r="H975" s="314" t="str">
        <f t="shared" si="288"/>
        <v/>
      </c>
      <c r="I975" s="315" t="str">
        <f t="shared" si="281"/>
        <v/>
      </c>
      <c r="J975" s="316" t="str">
        <f t="shared" si="281"/>
        <v/>
      </c>
      <c r="K975" s="316" t="str">
        <f t="shared" si="281"/>
        <v/>
      </c>
      <c r="L975" s="317" t="str">
        <f t="shared" si="280"/>
        <v/>
      </c>
      <c r="M975" s="351"/>
      <c r="N975" s="318" t="str">
        <f t="shared" si="289"/>
        <v/>
      </c>
      <c r="O975" s="318" t="str">
        <f t="shared" si="290"/>
        <v/>
      </c>
      <c r="S975" s="314" t="str">
        <f t="shared" si="294"/>
        <v/>
      </c>
      <c r="T975" s="315" t="str">
        <f t="shared" si="282"/>
        <v/>
      </c>
      <c r="U975" s="316" t="str">
        <f t="shared" si="283"/>
        <v/>
      </c>
      <c r="V975" s="316" t="str">
        <f t="shared" si="284"/>
        <v/>
      </c>
      <c r="W975" s="317" t="str">
        <f t="shared" si="285"/>
        <v/>
      </c>
      <c r="Z975" s="320"/>
      <c r="AA975" s="321"/>
      <c r="AC975" s="322" t="str">
        <f t="shared" si="295"/>
        <v/>
      </c>
      <c r="AD975" s="322" t="str">
        <f t="shared" si="296"/>
        <v/>
      </c>
      <c r="AM975" s="321"/>
    </row>
    <row r="976" spans="1:39" x14ac:dyDescent="0.25">
      <c r="A976" t="str">
        <f t="shared" si="291"/>
        <v/>
      </c>
      <c r="B976" t="str">
        <f t="shared" si="292"/>
        <v/>
      </c>
      <c r="C976" s="323" t="str">
        <f t="shared" si="278"/>
        <v/>
      </c>
      <c r="D976" s="323" t="str">
        <f t="shared" si="286"/>
        <v/>
      </c>
      <c r="E976" s="323"/>
      <c r="F976" s="312" t="str">
        <f t="shared" si="293"/>
        <v/>
      </c>
      <c r="G976" s="313" t="str">
        <f t="shared" si="287"/>
        <v/>
      </c>
      <c r="H976" s="314" t="str">
        <f t="shared" si="288"/>
        <v/>
      </c>
      <c r="I976" s="315" t="str">
        <f t="shared" si="281"/>
        <v/>
      </c>
      <c r="J976" s="316" t="str">
        <f t="shared" si="281"/>
        <v/>
      </c>
      <c r="K976" s="316" t="str">
        <f t="shared" si="281"/>
        <v/>
      </c>
      <c r="L976" s="317" t="str">
        <f t="shared" si="280"/>
        <v/>
      </c>
      <c r="M976" s="351"/>
      <c r="N976" s="318" t="str">
        <f t="shared" si="289"/>
        <v/>
      </c>
      <c r="O976" s="318" t="str">
        <f t="shared" si="290"/>
        <v/>
      </c>
      <c r="S976" s="314" t="str">
        <f t="shared" si="294"/>
        <v/>
      </c>
      <c r="T976" s="315" t="str">
        <f t="shared" si="282"/>
        <v/>
      </c>
      <c r="U976" s="316" t="str">
        <f t="shared" si="283"/>
        <v/>
      </c>
      <c r="V976" s="316" t="str">
        <f t="shared" si="284"/>
        <v/>
      </c>
      <c r="W976" s="317" t="str">
        <f t="shared" si="285"/>
        <v/>
      </c>
      <c r="Z976" s="320"/>
      <c r="AA976" s="321"/>
      <c r="AC976" s="322" t="str">
        <f t="shared" si="295"/>
        <v/>
      </c>
      <c r="AD976" s="322" t="str">
        <f t="shared" si="296"/>
        <v/>
      </c>
      <c r="AM976" s="321"/>
    </row>
    <row r="977" spans="1:39" x14ac:dyDescent="0.25">
      <c r="A977" t="str">
        <f t="shared" si="291"/>
        <v/>
      </c>
      <c r="B977" t="str">
        <f t="shared" si="292"/>
        <v/>
      </c>
      <c r="C977" s="323" t="str">
        <f t="shared" si="278"/>
        <v/>
      </c>
      <c r="D977" s="323" t="str">
        <f t="shared" si="286"/>
        <v/>
      </c>
      <c r="E977" s="323"/>
      <c r="F977" s="312" t="str">
        <f t="shared" si="293"/>
        <v/>
      </c>
      <c r="G977" s="313" t="str">
        <f t="shared" si="287"/>
        <v/>
      </c>
      <c r="H977" s="314" t="str">
        <f t="shared" si="288"/>
        <v/>
      </c>
      <c r="I977" s="315" t="str">
        <f t="shared" si="281"/>
        <v/>
      </c>
      <c r="J977" s="316" t="str">
        <f t="shared" si="281"/>
        <v/>
      </c>
      <c r="K977" s="316" t="str">
        <f t="shared" si="281"/>
        <v/>
      </c>
      <c r="L977" s="317" t="str">
        <f t="shared" si="280"/>
        <v/>
      </c>
      <c r="M977" s="351"/>
      <c r="N977" s="318" t="str">
        <f t="shared" si="289"/>
        <v/>
      </c>
      <c r="O977" s="318" t="str">
        <f t="shared" si="290"/>
        <v/>
      </c>
      <c r="S977" s="314" t="str">
        <f t="shared" si="294"/>
        <v/>
      </c>
      <c r="T977" s="315" t="str">
        <f t="shared" si="282"/>
        <v/>
      </c>
      <c r="U977" s="316" t="str">
        <f t="shared" si="283"/>
        <v/>
      </c>
      <c r="V977" s="316" t="str">
        <f t="shared" si="284"/>
        <v/>
      </c>
      <c r="W977" s="317" t="str">
        <f t="shared" si="285"/>
        <v/>
      </c>
      <c r="Z977" s="320"/>
      <c r="AA977" s="321"/>
      <c r="AC977" s="322" t="str">
        <f t="shared" si="295"/>
        <v/>
      </c>
      <c r="AD977" s="322" t="str">
        <f t="shared" si="296"/>
        <v/>
      </c>
      <c r="AM977" s="321"/>
    </row>
    <row r="978" spans="1:39" x14ac:dyDescent="0.25">
      <c r="A978" t="str">
        <f t="shared" si="291"/>
        <v/>
      </c>
      <c r="B978" t="str">
        <f t="shared" si="292"/>
        <v/>
      </c>
      <c r="C978" s="323" t="str">
        <f t="shared" ref="C978:C1003" si="297">IFERROR(IF(C977-$R$3&gt;=0,C977-$R$3,""),"")</f>
        <v/>
      </c>
      <c r="D978" s="323" t="str">
        <f t="shared" si="286"/>
        <v/>
      </c>
      <c r="E978" s="323"/>
      <c r="F978" s="312" t="str">
        <f t="shared" si="293"/>
        <v/>
      </c>
      <c r="G978" s="313" t="str">
        <f t="shared" si="287"/>
        <v/>
      </c>
      <c r="H978" s="314" t="str">
        <f t="shared" si="288"/>
        <v/>
      </c>
      <c r="I978" s="315" t="str">
        <f t="shared" si="281"/>
        <v/>
      </c>
      <c r="J978" s="316" t="str">
        <f t="shared" si="281"/>
        <v/>
      </c>
      <c r="K978" s="316" t="str">
        <f t="shared" si="281"/>
        <v/>
      </c>
      <c r="L978" s="317" t="str">
        <f t="shared" si="280"/>
        <v/>
      </c>
      <c r="M978" s="351"/>
      <c r="N978" s="318" t="str">
        <f t="shared" si="289"/>
        <v/>
      </c>
      <c r="O978" s="318" t="str">
        <f t="shared" si="290"/>
        <v/>
      </c>
      <c r="S978" s="314" t="str">
        <f t="shared" si="294"/>
        <v/>
      </c>
      <c r="T978" s="315" t="str">
        <f t="shared" si="282"/>
        <v/>
      </c>
      <c r="U978" s="316" t="str">
        <f t="shared" si="283"/>
        <v/>
      </c>
      <c r="V978" s="316" t="str">
        <f t="shared" si="284"/>
        <v/>
      </c>
      <c r="W978" s="317" t="str">
        <f t="shared" si="285"/>
        <v/>
      </c>
      <c r="Z978" s="320"/>
      <c r="AA978" s="321"/>
      <c r="AC978" s="322" t="str">
        <f t="shared" si="295"/>
        <v/>
      </c>
      <c r="AD978" s="322" t="str">
        <f t="shared" si="296"/>
        <v/>
      </c>
      <c r="AM978" s="321"/>
    </row>
    <row r="979" spans="1:39" x14ac:dyDescent="0.25">
      <c r="A979" t="str">
        <f t="shared" si="291"/>
        <v/>
      </c>
      <c r="B979" t="str">
        <f t="shared" si="292"/>
        <v/>
      </c>
      <c r="C979" s="323" t="str">
        <f t="shared" si="297"/>
        <v/>
      </c>
      <c r="D979" s="323" t="str">
        <f t="shared" si="286"/>
        <v/>
      </c>
      <c r="E979" s="323"/>
      <c r="F979" s="312" t="str">
        <f t="shared" si="293"/>
        <v/>
      </c>
      <c r="G979" s="313" t="str">
        <f t="shared" si="287"/>
        <v/>
      </c>
      <c r="H979" s="314" t="str">
        <f t="shared" si="288"/>
        <v/>
      </c>
      <c r="I979" s="315" t="str">
        <f t="shared" si="281"/>
        <v/>
      </c>
      <c r="J979" s="316" t="str">
        <f t="shared" si="281"/>
        <v/>
      </c>
      <c r="K979" s="316" t="str">
        <f t="shared" si="281"/>
        <v/>
      </c>
      <c r="L979" s="317" t="str">
        <f t="shared" si="280"/>
        <v/>
      </c>
      <c r="M979" s="351"/>
      <c r="N979" s="318" t="str">
        <f t="shared" si="289"/>
        <v/>
      </c>
      <c r="O979" s="318" t="str">
        <f t="shared" si="290"/>
        <v/>
      </c>
      <c r="S979" s="314" t="str">
        <f t="shared" si="294"/>
        <v/>
      </c>
      <c r="T979" s="315" t="str">
        <f t="shared" si="282"/>
        <v/>
      </c>
      <c r="U979" s="316" t="str">
        <f t="shared" si="283"/>
        <v/>
      </c>
      <c r="V979" s="316" t="str">
        <f t="shared" si="284"/>
        <v/>
      </c>
      <c r="W979" s="317" t="str">
        <f t="shared" si="285"/>
        <v/>
      </c>
      <c r="Z979" s="320"/>
      <c r="AA979" s="321"/>
      <c r="AC979" s="322" t="str">
        <f t="shared" si="295"/>
        <v/>
      </c>
      <c r="AD979" s="322" t="str">
        <f t="shared" si="296"/>
        <v/>
      </c>
      <c r="AM979" s="321"/>
    </row>
    <row r="980" spans="1:39" x14ac:dyDescent="0.25">
      <c r="A980" t="str">
        <f t="shared" si="291"/>
        <v/>
      </c>
      <c r="B980" t="str">
        <f t="shared" si="292"/>
        <v/>
      </c>
      <c r="C980" s="323" t="str">
        <f t="shared" si="297"/>
        <v/>
      </c>
      <c r="D980" s="323" t="str">
        <f t="shared" si="286"/>
        <v/>
      </c>
      <c r="E980" s="323"/>
      <c r="F980" s="312" t="str">
        <f t="shared" si="293"/>
        <v/>
      </c>
      <c r="G980" s="313" t="str">
        <f t="shared" si="287"/>
        <v/>
      </c>
      <c r="H980" s="314" t="str">
        <f t="shared" si="288"/>
        <v/>
      </c>
      <c r="I980" s="315" t="str">
        <f t="shared" si="281"/>
        <v/>
      </c>
      <c r="J980" s="316" t="str">
        <f t="shared" si="281"/>
        <v/>
      </c>
      <c r="K980" s="316" t="str">
        <f t="shared" si="281"/>
        <v/>
      </c>
      <c r="L980" s="317" t="str">
        <f t="shared" si="280"/>
        <v/>
      </c>
      <c r="M980" s="351"/>
      <c r="N980" s="318" t="str">
        <f t="shared" si="289"/>
        <v/>
      </c>
      <c r="O980" s="318" t="str">
        <f t="shared" si="290"/>
        <v/>
      </c>
      <c r="S980" s="314" t="str">
        <f t="shared" si="294"/>
        <v/>
      </c>
      <c r="T980" s="315" t="str">
        <f t="shared" si="282"/>
        <v/>
      </c>
      <c r="U980" s="316" t="str">
        <f t="shared" si="283"/>
        <v/>
      </c>
      <c r="V980" s="316" t="str">
        <f t="shared" si="284"/>
        <v/>
      </c>
      <c r="W980" s="317" t="str">
        <f t="shared" si="285"/>
        <v/>
      </c>
      <c r="Z980" s="320"/>
      <c r="AA980" s="321"/>
      <c r="AC980" s="322" t="str">
        <f t="shared" si="295"/>
        <v/>
      </c>
      <c r="AD980" s="322" t="str">
        <f t="shared" si="296"/>
        <v/>
      </c>
      <c r="AM980" s="321"/>
    </row>
    <row r="981" spans="1:39" x14ac:dyDescent="0.25">
      <c r="A981" t="str">
        <f t="shared" si="291"/>
        <v/>
      </c>
      <c r="B981" t="str">
        <f t="shared" si="292"/>
        <v/>
      </c>
      <c r="C981" s="323" t="str">
        <f t="shared" si="297"/>
        <v/>
      </c>
      <c r="D981" s="323" t="str">
        <f t="shared" si="286"/>
        <v/>
      </c>
      <c r="E981" s="323"/>
      <c r="F981" s="312" t="str">
        <f t="shared" si="293"/>
        <v/>
      </c>
      <c r="G981" s="313" t="str">
        <f t="shared" si="287"/>
        <v/>
      </c>
      <c r="H981" s="314" t="str">
        <f t="shared" si="288"/>
        <v/>
      </c>
      <c r="I981" s="315" t="str">
        <f t="shared" si="281"/>
        <v/>
      </c>
      <c r="J981" s="316" t="str">
        <f t="shared" si="281"/>
        <v/>
      </c>
      <c r="K981" s="316" t="str">
        <f t="shared" si="281"/>
        <v/>
      </c>
      <c r="L981" s="317" t="str">
        <f t="shared" si="280"/>
        <v/>
      </c>
      <c r="M981" s="351"/>
      <c r="N981" s="318" t="str">
        <f t="shared" si="289"/>
        <v/>
      </c>
      <c r="O981" s="318" t="str">
        <f t="shared" si="290"/>
        <v/>
      </c>
      <c r="S981" s="314" t="str">
        <f t="shared" si="294"/>
        <v/>
      </c>
      <c r="T981" s="315" t="str">
        <f t="shared" si="282"/>
        <v/>
      </c>
      <c r="U981" s="316" t="str">
        <f t="shared" si="283"/>
        <v/>
      </c>
      <c r="V981" s="316" t="str">
        <f t="shared" si="284"/>
        <v/>
      </c>
      <c r="W981" s="317" t="str">
        <f t="shared" ref="W981:W1003" si="298">IFERROR(IF($G981="Nil","Nil",IF(MROUND($G981*L$5,0.5)&lt;=$G981*L$5,MROUND($G981*L$5,0.5),MROUND($G981*L$5,0.5)-0.5)),"")</f>
        <v/>
      </c>
      <c r="Z981" s="320"/>
      <c r="AA981" s="321"/>
      <c r="AC981" s="322" t="str">
        <f t="shared" si="295"/>
        <v/>
      </c>
      <c r="AD981" s="322" t="str">
        <f t="shared" si="296"/>
        <v/>
      </c>
      <c r="AM981" s="321"/>
    </row>
    <row r="982" spans="1:39" x14ac:dyDescent="0.25">
      <c r="A982" t="str">
        <f t="shared" si="291"/>
        <v/>
      </c>
      <c r="B982" t="str">
        <f t="shared" si="292"/>
        <v/>
      </c>
      <c r="C982" s="323" t="str">
        <f t="shared" si="297"/>
        <v/>
      </c>
      <c r="D982" s="323" t="str">
        <f t="shared" si="286"/>
        <v/>
      </c>
      <c r="E982" s="323"/>
      <c r="F982" s="312" t="str">
        <f t="shared" si="293"/>
        <v/>
      </c>
      <c r="G982" s="313" t="str">
        <f t="shared" si="287"/>
        <v/>
      </c>
      <c r="H982" s="314" t="str">
        <f t="shared" si="288"/>
        <v/>
      </c>
      <c r="I982" s="315" t="str">
        <f t="shared" si="281"/>
        <v/>
      </c>
      <c r="J982" s="316" t="str">
        <f t="shared" si="281"/>
        <v/>
      </c>
      <c r="K982" s="316" t="str">
        <f t="shared" si="281"/>
        <v/>
      </c>
      <c r="L982" s="317" t="str">
        <f t="shared" si="281"/>
        <v/>
      </c>
      <c r="M982" s="351"/>
      <c r="N982" s="318" t="str">
        <f t="shared" si="289"/>
        <v/>
      </c>
      <c r="O982" s="318" t="str">
        <f t="shared" si="290"/>
        <v/>
      </c>
      <c r="S982" s="314" t="str">
        <f t="shared" si="294"/>
        <v/>
      </c>
      <c r="T982" s="315" t="str">
        <f t="shared" si="282"/>
        <v/>
      </c>
      <c r="U982" s="316" t="str">
        <f t="shared" si="283"/>
        <v/>
      </c>
      <c r="V982" s="316" t="str">
        <f t="shared" si="284"/>
        <v/>
      </c>
      <c r="W982" s="317" t="str">
        <f t="shared" si="298"/>
        <v/>
      </c>
      <c r="Z982" s="320"/>
      <c r="AA982" s="321"/>
      <c r="AC982" s="322" t="str">
        <f t="shared" si="295"/>
        <v/>
      </c>
      <c r="AD982" s="322" t="str">
        <f t="shared" si="296"/>
        <v/>
      </c>
      <c r="AM982" s="321"/>
    </row>
    <row r="983" spans="1:39" x14ac:dyDescent="0.25">
      <c r="A983" t="str">
        <f t="shared" si="291"/>
        <v/>
      </c>
      <c r="B983" t="str">
        <f t="shared" si="292"/>
        <v/>
      </c>
      <c r="C983" s="323" t="str">
        <f t="shared" si="297"/>
        <v/>
      </c>
      <c r="D983" s="323" t="str">
        <f t="shared" si="286"/>
        <v/>
      </c>
      <c r="E983" s="323"/>
      <c r="F983" s="312" t="str">
        <f t="shared" si="293"/>
        <v/>
      </c>
      <c r="G983" s="313" t="str">
        <f t="shared" si="287"/>
        <v/>
      </c>
      <c r="H983" s="314" t="str">
        <f t="shared" si="288"/>
        <v/>
      </c>
      <c r="I983" s="315" t="str">
        <f t="shared" ref="I983:L1003" si="299">IFERROR(IF(T983="Nil","Nil",TEXT(T983,IF(T983=ROUND(T983,0),"€###","€###.00"))),"")</f>
        <v/>
      </c>
      <c r="J983" s="316" t="str">
        <f t="shared" si="299"/>
        <v/>
      </c>
      <c r="K983" s="316" t="str">
        <f t="shared" si="299"/>
        <v/>
      </c>
      <c r="L983" s="317" t="str">
        <f t="shared" si="299"/>
        <v/>
      </c>
      <c r="M983" s="351"/>
      <c r="N983" s="318" t="str">
        <f t="shared" si="289"/>
        <v/>
      </c>
      <c r="O983" s="318" t="str">
        <f t="shared" si="290"/>
        <v/>
      </c>
      <c r="S983" s="314" t="str">
        <f t="shared" si="294"/>
        <v/>
      </c>
      <c r="T983" s="315" t="str">
        <f t="shared" ref="T983:T1003" si="300">IFERROR(IF($G983="Nil","Nil",IF(MROUND($G983*I$5,0.5)&lt;=$G983*I$5,MROUND($G983*I$5,0.5),MROUND($G983*I$5,0.5)-0.5)),"")</f>
        <v/>
      </c>
      <c r="U983" s="316" t="str">
        <f t="shared" ref="U983:U1003" si="301">IFERROR(IF($G983="Nil","Nil",IF(MROUND($G983*J$5,0.5)&lt;=$G983*J$5,MROUND($G983*J$5,0.5),MROUND($G983*J$5,0.5)-0.5)),"")</f>
        <v/>
      </c>
      <c r="V983" s="316" t="str">
        <f t="shared" ref="V983:V1003" si="302">IFERROR(IF($G983="Nil","Nil",IF(MROUND($G983*K$5,0.5)&lt;=$G983*K$5,MROUND($G983*K$5,0.5),MROUND($G983*K$5,0.5)-0.5)),"")</f>
        <v/>
      </c>
      <c r="W983" s="317" t="str">
        <f t="shared" si="298"/>
        <v/>
      </c>
      <c r="Z983" s="320"/>
      <c r="AA983" s="321"/>
      <c r="AC983" s="322" t="str">
        <f t="shared" si="295"/>
        <v/>
      </c>
      <c r="AD983" s="322" t="str">
        <f t="shared" si="296"/>
        <v/>
      </c>
      <c r="AM983" s="321"/>
    </row>
    <row r="984" spans="1:39" x14ac:dyDescent="0.25">
      <c r="A984" t="str">
        <f t="shared" si="291"/>
        <v/>
      </c>
      <c r="B984" t="str">
        <f t="shared" si="292"/>
        <v/>
      </c>
      <c r="C984" s="323" t="str">
        <f t="shared" si="297"/>
        <v/>
      </c>
      <c r="D984" s="323" t="str">
        <f t="shared" si="286"/>
        <v/>
      </c>
      <c r="E984" s="323"/>
      <c r="F984" s="312" t="str">
        <f t="shared" si="293"/>
        <v/>
      </c>
      <c r="G984" s="313" t="str">
        <f t="shared" si="287"/>
        <v/>
      </c>
      <c r="H984" s="314" t="str">
        <f t="shared" si="288"/>
        <v/>
      </c>
      <c r="I984" s="315" t="str">
        <f t="shared" si="299"/>
        <v/>
      </c>
      <c r="J984" s="316" t="str">
        <f t="shared" si="299"/>
        <v/>
      </c>
      <c r="K984" s="316" t="str">
        <f t="shared" si="299"/>
        <v/>
      </c>
      <c r="L984" s="317" t="str">
        <f t="shared" si="299"/>
        <v/>
      </c>
      <c r="M984" s="351"/>
      <c r="N984" s="318" t="str">
        <f t="shared" si="289"/>
        <v/>
      </c>
      <c r="O984" s="318" t="str">
        <f t="shared" si="290"/>
        <v/>
      </c>
      <c r="S984" s="314" t="str">
        <f t="shared" si="294"/>
        <v/>
      </c>
      <c r="T984" s="315" t="str">
        <f t="shared" si="300"/>
        <v/>
      </c>
      <c r="U984" s="316" t="str">
        <f t="shared" si="301"/>
        <v/>
      </c>
      <c r="V984" s="316" t="str">
        <f t="shared" si="302"/>
        <v/>
      </c>
      <c r="W984" s="317" t="str">
        <f t="shared" si="298"/>
        <v/>
      </c>
      <c r="Z984" s="320"/>
      <c r="AA984" s="321"/>
      <c r="AC984" s="322" t="str">
        <f t="shared" si="295"/>
        <v/>
      </c>
      <c r="AD984" s="322" t="str">
        <f t="shared" si="296"/>
        <v/>
      </c>
      <c r="AM984" s="321"/>
    </row>
    <row r="985" spans="1:39" x14ac:dyDescent="0.25">
      <c r="A985" t="str">
        <f t="shared" si="291"/>
        <v/>
      </c>
      <c r="B985" t="str">
        <f t="shared" si="292"/>
        <v/>
      </c>
      <c r="C985" s="323" t="str">
        <f t="shared" si="297"/>
        <v/>
      </c>
      <c r="D985" s="323" t="str">
        <f t="shared" si="286"/>
        <v/>
      </c>
      <c r="E985" s="323"/>
      <c r="F985" s="312" t="str">
        <f t="shared" si="293"/>
        <v/>
      </c>
      <c r="G985" s="313" t="str">
        <f t="shared" si="287"/>
        <v/>
      </c>
      <c r="H985" s="314" t="str">
        <f t="shared" si="288"/>
        <v/>
      </c>
      <c r="I985" s="315" t="str">
        <f t="shared" si="299"/>
        <v/>
      </c>
      <c r="J985" s="316" t="str">
        <f t="shared" si="299"/>
        <v/>
      </c>
      <c r="K985" s="316" t="str">
        <f t="shared" si="299"/>
        <v/>
      </c>
      <c r="L985" s="317" t="str">
        <f t="shared" si="299"/>
        <v/>
      </c>
      <c r="M985" s="351"/>
      <c r="N985" s="318" t="str">
        <f t="shared" si="289"/>
        <v/>
      </c>
      <c r="O985" s="318" t="str">
        <f t="shared" si="290"/>
        <v/>
      </c>
      <c r="S985" s="314" t="str">
        <f t="shared" si="294"/>
        <v/>
      </c>
      <c r="T985" s="315" t="str">
        <f t="shared" si="300"/>
        <v/>
      </c>
      <c r="U985" s="316" t="str">
        <f t="shared" si="301"/>
        <v/>
      </c>
      <c r="V985" s="316" t="str">
        <f t="shared" si="302"/>
        <v/>
      </c>
      <c r="W985" s="317" t="str">
        <f t="shared" si="298"/>
        <v/>
      </c>
      <c r="Z985" s="320"/>
      <c r="AA985" s="321"/>
      <c r="AC985" s="322" t="str">
        <f t="shared" si="295"/>
        <v/>
      </c>
      <c r="AD985" s="322" t="str">
        <f t="shared" si="296"/>
        <v/>
      </c>
      <c r="AM985" s="321"/>
    </row>
    <row r="986" spans="1:39" x14ac:dyDescent="0.25">
      <c r="A986" t="str">
        <f t="shared" si="291"/>
        <v/>
      </c>
      <c r="B986" t="str">
        <f t="shared" si="292"/>
        <v/>
      </c>
      <c r="C986" s="323" t="str">
        <f t="shared" si="297"/>
        <v/>
      </c>
      <c r="D986" s="323" t="str">
        <f t="shared" si="286"/>
        <v/>
      </c>
      <c r="E986" s="323"/>
      <c r="F986" s="312" t="str">
        <f t="shared" si="293"/>
        <v/>
      </c>
      <c r="G986" s="313" t="str">
        <f t="shared" si="287"/>
        <v/>
      </c>
      <c r="H986" s="314" t="str">
        <f t="shared" si="288"/>
        <v/>
      </c>
      <c r="I986" s="315" t="str">
        <f t="shared" si="299"/>
        <v/>
      </c>
      <c r="J986" s="316" t="str">
        <f t="shared" si="299"/>
        <v/>
      </c>
      <c r="K986" s="316" t="str">
        <f t="shared" si="299"/>
        <v/>
      </c>
      <c r="L986" s="317" t="str">
        <f t="shared" si="299"/>
        <v/>
      </c>
      <c r="M986" s="351"/>
      <c r="N986" s="318" t="str">
        <f t="shared" si="289"/>
        <v/>
      </c>
      <c r="O986" s="318" t="str">
        <f t="shared" si="290"/>
        <v/>
      </c>
      <c r="S986" s="314" t="str">
        <f t="shared" si="294"/>
        <v/>
      </c>
      <c r="T986" s="315" t="str">
        <f t="shared" si="300"/>
        <v/>
      </c>
      <c r="U986" s="316" t="str">
        <f t="shared" si="301"/>
        <v/>
      </c>
      <c r="V986" s="316" t="str">
        <f t="shared" si="302"/>
        <v/>
      </c>
      <c r="W986" s="317" t="str">
        <f t="shared" si="298"/>
        <v/>
      </c>
      <c r="Z986" s="320"/>
      <c r="AA986" s="321"/>
      <c r="AC986" s="322" t="str">
        <f t="shared" si="295"/>
        <v/>
      </c>
      <c r="AD986" s="322" t="str">
        <f t="shared" si="296"/>
        <v/>
      </c>
      <c r="AM986" s="321"/>
    </row>
    <row r="987" spans="1:39" x14ac:dyDescent="0.25">
      <c r="A987" t="str">
        <f t="shared" si="291"/>
        <v/>
      </c>
      <c r="B987" t="str">
        <f t="shared" si="292"/>
        <v/>
      </c>
      <c r="C987" s="323" t="str">
        <f t="shared" si="297"/>
        <v/>
      </c>
      <c r="D987" s="323" t="str">
        <f t="shared" si="286"/>
        <v/>
      </c>
      <c r="E987" s="323"/>
      <c r="F987" s="312" t="str">
        <f t="shared" si="293"/>
        <v/>
      </c>
      <c r="G987" s="313" t="str">
        <f t="shared" si="287"/>
        <v/>
      </c>
      <c r="H987" s="314" t="str">
        <f t="shared" si="288"/>
        <v/>
      </c>
      <c r="I987" s="315" t="str">
        <f t="shared" si="299"/>
        <v/>
      </c>
      <c r="J987" s="316" t="str">
        <f t="shared" si="299"/>
        <v/>
      </c>
      <c r="K987" s="316" t="str">
        <f t="shared" si="299"/>
        <v/>
      </c>
      <c r="L987" s="317" t="str">
        <f t="shared" si="299"/>
        <v/>
      </c>
      <c r="M987" s="351"/>
      <c r="N987" s="318" t="str">
        <f t="shared" si="289"/>
        <v/>
      </c>
      <c r="O987" s="318" t="str">
        <f t="shared" si="290"/>
        <v/>
      </c>
      <c r="S987" s="314" t="str">
        <f t="shared" si="294"/>
        <v/>
      </c>
      <c r="T987" s="315" t="str">
        <f t="shared" si="300"/>
        <v/>
      </c>
      <c r="U987" s="316" t="str">
        <f t="shared" si="301"/>
        <v/>
      </c>
      <c r="V987" s="316" t="str">
        <f t="shared" si="302"/>
        <v/>
      </c>
      <c r="W987" s="317" t="str">
        <f t="shared" si="298"/>
        <v/>
      </c>
      <c r="Z987" s="320"/>
      <c r="AA987" s="321"/>
      <c r="AC987" s="322" t="str">
        <f t="shared" si="295"/>
        <v/>
      </c>
      <c r="AD987" s="322" t="str">
        <f t="shared" si="296"/>
        <v/>
      </c>
      <c r="AM987" s="321"/>
    </row>
    <row r="988" spans="1:39" x14ac:dyDescent="0.25">
      <c r="A988" t="str">
        <f t="shared" si="291"/>
        <v/>
      </c>
      <c r="B988" t="str">
        <f t="shared" si="292"/>
        <v/>
      </c>
      <c r="C988" s="323" t="str">
        <f t="shared" si="297"/>
        <v/>
      </c>
      <c r="D988" s="323" t="str">
        <f t="shared" si="286"/>
        <v/>
      </c>
      <c r="E988" s="323"/>
      <c r="F988" s="312" t="str">
        <f t="shared" si="293"/>
        <v/>
      </c>
      <c r="G988" s="313" t="str">
        <f t="shared" si="287"/>
        <v/>
      </c>
      <c r="H988" s="314" t="str">
        <f t="shared" si="288"/>
        <v/>
      </c>
      <c r="I988" s="315" t="str">
        <f t="shared" si="299"/>
        <v/>
      </c>
      <c r="J988" s="316" t="str">
        <f t="shared" si="299"/>
        <v/>
      </c>
      <c r="K988" s="316" t="str">
        <f t="shared" si="299"/>
        <v/>
      </c>
      <c r="L988" s="317" t="str">
        <f t="shared" si="299"/>
        <v/>
      </c>
      <c r="M988" s="351"/>
      <c r="N988" s="318" t="str">
        <f t="shared" si="289"/>
        <v/>
      </c>
      <c r="O988" s="318" t="str">
        <f t="shared" si="290"/>
        <v/>
      </c>
      <c r="S988" s="314" t="str">
        <f t="shared" si="294"/>
        <v/>
      </c>
      <c r="T988" s="315" t="str">
        <f t="shared" si="300"/>
        <v/>
      </c>
      <c r="U988" s="316" t="str">
        <f t="shared" si="301"/>
        <v/>
      </c>
      <c r="V988" s="316" t="str">
        <f t="shared" si="302"/>
        <v/>
      </c>
      <c r="W988" s="317" t="str">
        <f t="shared" si="298"/>
        <v/>
      </c>
      <c r="Z988" s="320"/>
      <c r="AA988" s="321"/>
      <c r="AC988" s="322" t="str">
        <f t="shared" si="295"/>
        <v/>
      </c>
      <c r="AD988" s="322" t="str">
        <f t="shared" si="296"/>
        <v/>
      </c>
      <c r="AM988" s="321"/>
    </row>
    <row r="989" spans="1:39" x14ac:dyDescent="0.25">
      <c r="A989" t="str">
        <f t="shared" si="291"/>
        <v/>
      </c>
      <c r="B989" t="str">
        <f t="shared" si="292"/>
        <v/>
      </c>
      <c r="C989" s="323" t="str">
        <f t="shared" si="297"/>
        <v/>
      </c>
      <c r="D989" s="323" t="str">
        <f t="shared" si="286"/>
        <v/>
      </c>
      <c r="E989" s="323"/>
      <c r="F989" s="312" t="str">
        <f t="shared" si="293"/>
        <v/>
      </c>
      <c r="G989" s="313" t="str">
        <f t="shared" si="287"/>
        <v/>
      </c>
      <c r="H989" s="314" t="str">
        <f t="shared" si="288"/>
        <v/>
      </c>
      <c r="I989" s="315" t="str">
        <f t="shared" si="299"/>
        <v/>
      </c>
      <c r="J989" s="316" t="str">
        <f t="shared" si="299"/>
        <v/>
      </c>
      <c r="K989" s="316" t="str">
        <f t="shared" si="299"/>
        <v/>
      </c>
      <c r="L989" s="317" t="str">
        <f t="shared" si="299"/>
        <v/>
      </c>
      <c r="M989" s="351"/>
      <c r="N989" s="318" t="str">
        <f t="shared" si="289"/>
        <v/>
      </c>
      <c r="O989" s="318" t="str">
        <f t="shared" si="290"/>
        <v/>
      </c>
      <c r="S989" s="314" t="str">
        <f t="shared" si="294"/>
        <v/>
      </c>
      <c r="T989" s="315" t="str">
        <f t="shared" si="300"/>
        <v/>
      </c>
      <c r="U989" s="316" t="str">
        <f t="shared" si="301"/>
        <v/>
      </c>
      <c r="V989" s="316" t="str">
        <f t="shared" si="302"/>
        <v/>
      </c>
      <c r="W989" s="317" t="str">
        <f t="shared" si="298"/>
        <v/>
      </c>
      <c r="Z989" s="320"/>
      <c r="AA989" s="321"/>
      <c r="AC989" s="322" t="str">
        <f t="shared" si="295"/>
        <v/>
      </c>
      <c r="AD989" s="322" t="str">
        <f t="shared" si="296"/>
        <v/>
      </c>
      <c r="AM989" s="321"/>
    </row>
    <row r="990" spans="1:39" x14ac:dyDescent="0.25">
      <c r="A990" t="str">
        <f t="shared" si="291"/>
        <v/>
      </c>
      <c r="B990" t="str">
        <f t="shared" si="292"/>
        <v/>
      </c>
      <c r="C990" s="323" t="str">
        <f t="shared" si="297"/>
        <v/>
      </c>
      <c r="D990" s="323" t="str">
        <f t="shared" si="286"/>
        <v/>
      </c>
      <c r="E990" s="323"/>
      <c r="F990" s="312" t="str">
        <f t="shared" si="293"/>
        <v/>
      </c>
      <c r="G990" s="313" t="str">
        <f t="shared" si="287"/>
        <v/>
      </c>
      <c r="H990" s="314" t="str">
        <f t="shared" si="288"/>
        <v/>
      </c>
      <c r="I990" s="315" t="str">
        <f t="shared" si="299"/>
        <v/>
      </c>
      <c r="J990" s="316" t="str">
        <f t="shared" si="299"/>
        <v/>
      </c>
      <c r="K990" s="316" t="str">
        <f t="shared" si="299"/>
        <v/>
      </c>
      <c r="L990" s="317" t="str">
        <f t="shared" si="299"/>
        <v/>
      </c>
      <c r="M990" s="351"/>
      <c r="N990" s="318" t="str">
        <f t="shared" si="289"/>
        <v/>
      </c>
      <c r="O990" s="318" t="str">
        <f t="shared" si="290"/>
        <v/>
      </c>
      <c r="S990" s="314" t="str">
        <f t="shared" si="294"/>
        <v/>
      </c>
      <c r="T990" s="315" t="str">
        <f t="shared" si="300"/>
        <v/>
      </c>
      <c r="U990" s="316" t="str">
        <f t="shared" si="301"/>
        <v/>
      </c>
      <c r="V990" s="316" t="str">
        <f t="shared" si="302"/>
        <v/>
      </c>
      <c r="W990" s="317" t="str">
        <f t="shared" si="298"/>
        <v/>
      </c>
      <c r="Z990" s="320"/>
      <c r="AA990" s="321"/>
      <c r="AC990" s="322" t="str">
        <f t="shared" si="295"/>
        <v/>
      </c>
      <c r="AD990" s="322" t="str">
        <f t="shared" si="296"/>
        <v/>
      </c>
      <c r="AM990" s="321"/>
    </row>
    <row r="991" spans="1:39" x14ac:dyDescent="0.25">
      <c r="A991" t="str">
        <f t="shared" si="291"/>
        <v/>
      </c>
      <c r="B991" t="str">
        <f t="shared" si="292"/>
        <v/>
      </c>
      <c r="C991" s="323" t="str">
        <f t="shared" si="297"/>
        <v/>
      </c>
      <c r="D991" s="323" t="str">
        <f t="shared" si="286"/>
        <v/>
      </c>
      <c r="E991" s="323"/>
      <c r="F991" s="312" t="str">
        <f t="shared" si="293"/>
        <v/>
      </c>
      <c r="G991" s="313" t="str">
        <f t="shared" si="287"/>
        <v/>
      </c>
      <c r="H991" s="314" t="str">
        <f t="shared" si="288"/>
        <v/>
      </c>
      <c r="I991" s="315" t="str">
        <f t="shared" si="299"/>
        <v/>
      </c>
      <c r="J991" s="316" t="str">
        <f t="shared" si="299"/>
        <v/>
      </c>
      <c r="K991" s="316" t="str">
        <f t="shared" si="299"/>
        <v/>
      </c>
      <c r="L991" s="317" t="str">
        <f t="shared" si="299"/>
        <v/>
      </c>
      <c r="M991" s="351"/>
      <c r="N991" s="318" t="str">
        <f t="shared" si="289"/>
        <v/>
      </c>
      <c r="O991" s="318" t="str">
        <f t="shared" si="290"/>
        <v/>
      </c>
      <c r="S991" s="314" t="str">
        <f t="shared" si="294"/>
        <v/>
      </c>
      <c r="T991" s="315" t="str">
        <f t="shared" si="300"/>
        <v/>
      </c>
      <c r="U991" s="316" t="str">
        <f t="shared" si="301"/>
        <v/>
      </c>
      <c r="V991" s="316" t="str">
        <f t="shared" si="302"/>
        <v/>
      </c>
      <c r="W991" s="317" t="str">
        <f t="shared" si="298"/>
        <v/>
      </c>
      <c r="Z991" s="320"/>
      <c r="AA991" s="321"/>
      <c r="AC991" s="322" t="str">
        <f t="shared" si="295"/>
        <v/>
      </c>
      <c r="AD991" s="322" t="str">
        <f t="shared" si="296"/>
        <v/>
      </c>
      <c r="AM991" s="321"/>
    </row>
    <row r="992" spans="1:39" x14ac:dyDescent="0.25">
      <c r="A992" t="str">
        <f t="shared" si="291"/>
        <v/>
      </c>
      <c r="B992" t="str">
        <f t="shared" si="292"/>
        <v/>
      </c>
      <c r="C992" s="323" t="str">
        <f t="shared" si="297"/>
        <v/>
      </c>
      <c r="D992" s="323" t="str">
        <f t="shared" si="286"/>
        <v/>
      </c>
      <c r="E992" s="323"/>
      <c r="F992" s="312" t="str">
        <f t="shared" si="293"/>
        <v/>
      </c>
      <c r="G992" s="313" t="str">
        <f t="shared" si="287"/>
        <v/>
      </c>
      <c r="H992" s="314" t="str">
        <f t="shared" si="288"/>
        <v/>
      </c>
      <c r="I992" s="315" t="str">
        <f t="shared" si="299"/>
        <v/>
      </c>
      <c r="J992" s="316" t="str">
        <f t="shared" si="299"/>
        <v/>
      </c>
      <c r="K992" s="316" t="str">
        <f t="shared" si="299"/>
        <v/>
      </c>
      <c r="L992" s="317" t="str">
        <f t="shared" si="299"/>
        <v/>
      </c>
      <c r="M992" s="351"/>
      <c r="N992" s="318" t="str">
        <f t="shared" si="289"/>
        <v/>
      </c>
      <c r="O992" s="318" t="str">
        <f t="shared" si="290"/>
        <v/>
      </c>
      <c r="S992" s="314" t="str">
        <f t="shared" si="294"/>
        <v/>
      </c>
      <c r="T992" s="315" t="str">
        <f t="shared" si="300"/>
        <v/>
      </c>
      <c r="U992" s="316" t="str">
        <f t="shared" si="301"/>
        <v/>
      </c>
      <c r="V992" s="316" t="str">
        <f t="shared" si="302"/>
        <v/>
      </c>
      <c r="W992" s="317" t="str">
        <f t="shared" si="298"/>
        <v/>
      </c>
      <c r="Z992" s="320"/>
      <c r="AA992" s="321"/>
      <c r="AC992" s="322" t="str">
        <f t="shared" si="295"/>
        <v/>
      </c>
      <c r="AD992" s="322" t="str">
        <f t="shared" si="296"/>
        <v/>
      </c>
      <c r="AM992" s="321"/>
    </row>
    <row r="993" spans="1:39" x14ac:dyDescent="0.25">
      <c r="A993" t="str">
        <f t="shared" si="291"/>
        <v/>
      </c>
      <c r="B993" t="str">
        <f t="shared" si="292"/>
        <v/>
      </c>
      <c r="C993" s="323" t="str">
        <f t="shared" si="297"/>
        <v/>
      </c>
      <c r="D993" s="323" t="str">
        <f t="shared" si="286"/>
        <v/>
      </c>
      <c r="E993" s="323"/>
      <c r="F993" s="312" t="str">
        <f t="shared" si="293"/>
        <v/>
      </c>
      <c r="G993" s="313" t="str">
        <f t="shared" si="287"/>
        <v/>
      </c>
      <c r="H993" s="314" t="str">
        <f t="shared" si="288"/>
        <v/>
      </c>
      <c r="I993" s="315" t="str">
        <f t="shared" si="299"/>
        <v/>
      </c>
      <c r="J993" s="316" t="str">
        <f t="shared" si="299"/>
        <v/>
      </c>
      <c r="K993" s="316" t="str">
        <f t="shared" si="299"/>
        <v/>
      </c>
      <c r="L993" s="317" t="str">
        <f t="shared" si="299"/>
        <v/>
      </c>
      <c r="M993" s="351"/>
      <c r="N993" s="318" t="str">
        <f t="shared" si="289"/>
        <v/>
      </c>
      <c r="O993" s="318" t="str">
        <f t="shared" si="290"/>
        <v/>
      </c>
      <c r="S993" s="314" t="str">
        <f t="shared" si="294"/>
        <v/>
      </c>
      <c r="T993" s="315" t="str">
        <f t="shared" si="300"/>
        <v/>
      </c>
      <c r="U993" s="316" t="str">
        <f t="shared" si="301"/>
        <v/>
      </c>
      <c r="V993" s="316" t="str">
        <f t="shared" si="302"/>
        <v/>
      </c>
      <c r="W993" s="317" t="str">
        <f t="shared" si="298"/>
        <v/>
      </c>
      <c r="Z993" s="320"/>
      <c r="AA993" s="321"/>
      <c r="AC993" s="322" t="str">
        <f t="shared" si="295"/>
        <v/>
      </c>
      <c r="AD993" s="322" t="str">
        <f t="shared" si="296"/>
        <v/>
      </c>
      <c r="AM993" s="321"/>
    </row>
    <row r="994" spans="1:39" x14ac:dyDescent="0.25">
      <c r="A994" t="str">
        <f t="shared" si="291"/>
        <v/>
      </c>
      <c r="B994" t="str">
        <f t="shared" si="292"/>
        <v/>
      </c>
      <c r="C994" s="323" t="str">
        <f t="shared" si="297"/>
        <v/>
      </c>
      <c r="D994" s="323" t="str">
        <f t="shared" si="286"/>
        <v/>
      </c>
      <c r="E994" s="323"/>
      <c r="F994" s="312" t="str">
        <f t="shared" si="293"/>
        <v/>
      </c>
      <c r="G994" s="313" t="str">
        <f t="shared" si="287"/>
        <v/>
      </c>
      <c r="H994" s="314" t="str">
        <f t="shared" si="288"/>
        <v/>
      </c>
      <c r="I994" s="315" t="str">
        <f t="shared" si="299"/>
        <v/>
      </c>
      <c r="J994" s="316" t="str">
        <f t="shared" si="299"/>
        <v/>
      </c>
      <c r="K994" s="316" t="str">
        <f t="shared" si="299"/>
        <v/>
      </c>
      <c r="L994" s="317" t="str">
        <f t="shared" si="299"/>
        <v/>
      </c>
      <c r="M994" s="351"/>
      <c r="N994" s="318" t="str">
        <f t="shared" si="289"/>
        <v/>
      </c>
      <c r="O994" s="318" t="str">
        <f t="shared" si="290"/>
        <v/>
      </c>
      <c r="S994" s="314" t="str">
        <f t="shared" si="294"/>
        <v/>
      </c>
      <c r="T994" s="315" t="str">
        <f t="shared" si="300"/>
        <v/>
      </c>
      <c r="U994" s="316" t="str">
        <f t="shared" si="301"/>
        <v/>
      </c>
      <c r="V994" s="316" t="str">
        <f t="shared" si="302"/>
        <v/>
      </c>
      <c r="W994" s="317" t="str">
        <f t="shared" si="298"/>
        <v/>
      </c>
      <c r="Z994" s="320"/>
      <c r="AA994" s="321"/>
      <c r="AC994" s="322" t="str">
        <f t="shared" si="295"/>
        <v/>
      </c>
      <c r="AD994" s="322" t="str">
        <f t="shared" si="296"/>
        <v/>
      </c>
      <c r="AM994" s="321"/>
    </row>
    <row r="995" spans="1:39" x14ac:dyDescent="0.25">
      <c r="A995" t="str">
        <f t="shared" si="291"/>
        <v/>
      </c>
      <c r="B995" t="str">
        <f t="shared" si="292"/>
        <v/>
      </c>
      <c r="C995" s="323" t="str">
        <f t="shared" si="297"/>
        <v/>
      </c>
      <c r="D995" s="323" t="str">
        <f t="shared" si="286"/>
        <v/>
      </c>
      <c r="E995" s="323"/>
      <c r="F995" s="312" t="str">
        <f t="shared" si="293"/>
        <v/>
      </c>
      <c r="G995" s="313" t="str">
        <f t="shared" si="287"/>
        <v/>
      </c>
      <c r="H995" s="314" t="str">
        <f t="shared" si="288"/>
        <v/>
      </c>
      <c r="I995" s="315" t="str">
        <f t="shared" si="299"/>
        <v/>
      </c>
      <c r="J995" s="316" t="str">
        <f t="shared" si="299"/>
        <v/>
      </c>
      <c r="K995" s="316" t="str">
        <f t="shared" si="299"/>
        <v/>
      </c>
      <c r="L995" s="317" t="str">
        <f t="shared" si="299"/>
        <v/>
      </c>
      <c r="M995" s="351"/>
      <c r="N995" s="318" t="str">
        <f t="shared" si="289"/>
        <v/>
      </c>
      <c r="O995" s="318" t="str">
        <f t="shared" si="290"/>
        <v/>
      </c>
      <c r="S995" s="314" t="str">
        <f t="shared" si="294"/>
        <v/>
      </c>
      <c r="T995" s="315" t="str">
        <f t="shared" si="300"/>
        <v/>
      </c>
      <c r="U995" s="316" t="str">
        <f t="shared" si="301"/>
        <v/>
      </c>
      <c r="V995" s="316" t="str">
        <f t="shared" si="302"/>
        <v/>
      </c>
      <c r="W995" s="317" t="str">
        <f t="shared" si="298"/>
        <v/>
      </c>
      <c r="Z995" s="320"/>
      <c r="AA995" s="321"/>
      <c r="AC995" s="322" t="str">
        <f t="shared" si="295"/>
        <v/>
      </c>
      <c r="AD995" s="322" t="str">
        <f t="shared" si="296"/>
        <v/>
      </c>
      <c r="AM995" s="321"/>
    </row>
    <row r="996" spans="1:39" x14ac:dyDescent="0.25">
      <c r="A996" t="str">
        <f t="shared" si="291"/>
        <v/>
      </c>
      <c r="B996" t="str">
        <f t="shared" si="292"/>
        <v/>
      </c>
      <c r="C996" s="323" t="str">
        <f t="shared" si="297"/>
        <v/>
      </c>
      <c r="D996" s="323" t="str">
        <f t="shared" si="286"/>
        <v/>
      </c>
      <c r="E996" s="323"/>
      <c r="F996" s="312" t="str">
        <f t="shared" si="293"/>
        <v/>
      </c>
      <c r="G996" s="313" t="str">
        <f t="shared" si="287"/>
        <v/>
      </c>
      <c r="H996" s="314" t="str">
        <f t="shared" si="288"/>
        <v/>
      </c>
      <c r="I996" s="315" t="str">
        <f t="shared" si="299"/>
        <v/>
      </c>
      <c r="J996" s="316" t="str">
        <f t="shared" si="299"/>
        <v/>
      </c>
      <c r="K996" s="316" t="str">
        <f t="shared" si="299"/>
        <v/>
      </c>
      <c r="L996" s="317" t="str">
        <f t="shared" si="299"/>
        <v/>
      </c>
      <c r="M996" s="351"/>
      <c r="N996" s="318" t="str">
        <f t="shared" si="289"/>
        <v/>
      </c>
      <c r="O996" s="318" t="str">
        <f t="shared" si="290"/>
        <v/>
      </c>
      <c r="S996" s="314" t="str">
        <f t="shared" si="294"/>
        <v/>
      </c>
      <c r="T996" s="315" t="str">
        <f t="shared" si="300"/>
        <v/>
      </c>
      <c r="U996" s="316" t="str">
        <f t="shared" si="301"/>
        <v/>
      </c>
      <c r="V996" s="316" t="str">
        <f t="shared" si="302"/>
        <v/>
      </c>
      <c r="W996" s="317" t="str">
        <f t="shared" si="298"/>
        <v/>
      </c>
      <c r="Z996" s="320"/>
      <c r="AA996" s="321"/>
      <c r="AC996" s="322" t="str">
        <f t="shared" si="295"/>
        <v/>
      </c>
      <c r="AD996" s="322" t="str">
        <f t="shared" si="296"/>
        <v/>
      </c>
      <c r="AM996" s="321"/>
    </row>
    <row r="997" spans="1:39" x14ac:dyDescent="0.25">
      <c r="A997" t="str">
        <f t="shared" si="291"/>
        <v/>
      </c>
      <c r="B997" t="str">
        <f t="shared" si="292"/>
        <v/>
      </c>
      <c r="C997" s="323" t="str">
        <f t="shared" si="297"/>
        <v/>
      </c>
      <c r="D997" s="323" t="str">
        <f t="shared" si="286"/>
        <v/>
      </c>
      <c r="E997" s="323"/>
      <c r="F997" s="312" t="str">
        <f t="shared" si="293"/>
        <v/>
      </c>
      <c r="G997" s="313" t="str">
        <f t="shared" si="287"/>
        <v/>
      </c>
      <c r="H997" s="314" t="str">
        <f t="shared" si="288"/>
        <v/>
      </c>
      <c r="I997" s="315" t="str">
        <f t="shared" si="299"/>
        <v/>
      </c>
      <c r="J997" s="316" t="str">
        <f t="shared" si="299"/>
        <v/>
      </c>
      <c r="K997" s="316" t="str">
        <f t="shared" si="299"/>
        <v/>
      </c>
      <c r="L997" s="317" t="str">
        <f t="shared" si="299"/>
        <v/>
      </c>
      <c r="M997" s="351"/>
      <c r="N997" s="318" t="str">
        <f t="shared" si="289"/>
        <v/>
      </c>
      <c r="O997" s="318" t="str">
        <f t="shared" si="290"/>
        <v/>
      </c>
      <c r="S997" s="314" t="str">
        <f t="shared" si="294"/>
        <v/>
      </c>
      <c r="T997" s="315" t="str">
        <f t="shared" si="300"/>
        <v/>
      </c>
      <c r="U997" s="316" t="str">
        <f t="shared" si="301"/>
        <v/>
      </c>
      <c r="V997" s="316" t="str">
        <f t="shared" si="302"/>
        <v/>
      </c>
      <c r="W997" s="317" t="str">
        <f t="shared" si="298"/>
        <v/>
      </c>
      <c r="Z997" s="320"/>
      <c r="AA997" s="321"/>
      <c r="AC997" s="322" t="str">
        <f t="shared" si="295"/>
        <v/>
      </c>
      <c r="AD997" s="322" t="str">
        <f t="shared" si="296"/>
        <v/>
      </c>
      <c r="AM997" s="321"/>
    </row>
    <row r="998" spans="1:39" x14ac:dyDescent="0.25">
      <c r="A998" t="str">
        <f t="shared" si="291"/>
        <v/>
      </c>
      <c r="B998" t="str">
        <f t="shared" si="292"/>
        <v/>
      </c>
      <c r="C998" s="323" t="str">
        <f t="shared" si="297"/>
        <v/>
      </c>
      <c r="D998" s="323" t="str">
        <f t="shared" si="286"/>
        <v/>
      </c>
      <c r="E998" s="323"/>
      <c r="F998" s="312" t="str">
        <f t="shared" si="293"/>
        <v/>
      </c>
      <c r="G998" s="313" t="str">
        <f t="shared" si="287"/>
        <v/>
      </c>
      <c r="H998" s="314" t="str">
        <f t="shared" si="288"/>
        <v/>
      </c>
      <c r="I998" s="315" t="str">
        <f t="shared" si="299"/>
        <v/>
      </c>
      <c r="J998" s="316" t="str">
        <f t="shared" si="299"/>
        <v/>
      </c>
      <c r="K998" s="316" t="str">
        <f t="shared" si="299"/>
        <v/>
      </c>
      <c r="L998" s="317" t="str">
        <f t="shared" si="299"/>
        <v/>
      </c>
      <c r="M998" s="351"/>
      <c r="N998" s="318" t="str">
        <f t="shared" si="289"/>
        <v/>
      </c>
      <c r="O998" s="318" t="str">
        <f t="shared" si="290"/>
        <v/>
      </c>
      <c r="S998" s="314" t="str">
        <f t="shared" si="294"/>
        <v/>
      </c>
      <c r="T998" s="315" t="str">
        <f t="shared" si="300"/>
        <v/>
      </c>
      <c r="U998" s="316" t="str">
        <f t="shared" si="301"/>
        <v/>
      </c>
      <c r="V998" s="316" t="str">
        <f t="shared" si="302"/>
        <v/>
      </c>
      <c r="W998" s="317" t="str">
        <f t="shared" si="298"/>
        <v/>
      </c>
      <c r="Z998" s="320"/>
      <c r="AA998" s="321"/>
      <c r="AC998" s="322" t="str">
        <f t="shared" si="295"/>
        <v/>
      </c>
      <c r="AD998" s="322" t="str">
        <f t="shared" si="296"/>
        <v/>
      </c>
      <c r="AM998" s="321"/>
    </row>
    <row r="999" spans="1:39" x14ac:dyDescent="0.25">
      <c r="A999" t="str">
        <f t="shared" si="291"/>
        <v/>
      </c>
      <c r="B999" t="str">
        <f t="shared" si="292"/>
        <v/>
      </c>
      <c r="C999" s="323" t="str">
        <f t="shared" si="297"/>
        <v/>
      </c>
      <c r="D999" s="323" t="str">
        <f t="shared" si="286"/>
        <v/>
      </c>
      <c r="E999" s="323"/>
      <c r="F999" s="312" t="str">
        <f t="shared" si="293"/>
        <v/>
      </c>
      <c r="G999" s="313" t="str">
        <f t="shared" si="287"/>
        <v/>
      </c>
      <c r="H999" s="314" t="str">
        <f t="shared" si="288"/>
        <v/>
      </c>
      <c r="I999" s="315" t="str">
        <f t="shared" si="299"/>
        <v/>
      </c>
      <c r="J999" s="316" t="str">
        <f t="shared" si="299"/>
        <v/>
      </c>
      <c r="K999" s="316" t="str">
        <f t="shared" si="299"/>
        <v/>
      </c>
      <c r="L999" s="317" t="str">
        <f t="shared" si="299"/>
        <v/>
      </c>
      <c r="M999" s="351"/>
      <c r="N999" s="318" t="str">
        <f t="shared" si="289"/>
        <v/>
      </c>
      <c r="O999" s="318" t="str">
        <f t="shared" si="290"/>
        <v/>
      </c>
      <c r="S999" s="314" t="str">
        <f t="shared" si="294"/>
        <v/>
      </c>
      <c r="T999" s="315" t="str">
        <f t="shared" si="300"/>
        <v/>
      </c>
      <c r="U999" s="316" t="str">
        <f t="shared" si="301"/>
        <v/>
      </c>
      <c r="V999" s="316" t="str">
        <f t="shared" si="302"/>
        <v/>
      </c>
      <c r="W999" s="317" t="str">
        <f t="shared" si="298"/>
        <v/>
      </c>
      <c r="Z999" s="320"/>
      <c r="AA999" s="321"/>
      <c r="AC999" s="322" t="str">
        <f t="shared" si="295"/>
        <v/>
      </c>
      <c r="AD999" s="322" t="str">
        <f t="shared" si="296"/>
        <v/>
      </c>
      <c r="AM999" s="321"/>
    </row>
    <row r="1000" spans="1:39" x14ac:dyDescent="0.25">
      <c r="A1000" t="str">
        <f t="shared" si="291"/>
        <v/>
      </c>
      <c r="B1000" t="str">
        <f t="shared" si="292"/>
        <v/>
      </c>
      <c r="C1000" s="323" t="str">
        <f t="shared" si="297"/>
        <v/>
      </c>
      <c r="D1000" s="323" t="str">
        <f t="shared" si="286"/>
        <v/>
      </c>
      <c r="E1000" s="323"/>
      <c r="F1000" s="312" t="str">
        <f t="shared" si="293"/>
        <v/>
      </c>
      <c r="G1000" s="313" t="str">
        <f t="shared" si="287"/>
        <v/>
      </c>
      <c r="H1000" s="314" t="str">
        <f t="shared" si="288"/>
        <v/>
      </c>
      <c r="I1000" s="315" t="str">
        <f t="shared" si="299"/>
        <v/>
      </c>
      <c r="J1000" s="316" t="str">
        <f t="shared" si="299"/>
        <v/>
      </c>
      <c r="K1000" s="316" t="str">
        <f t="shared" si="299"/>
        <v/>
      </c>
      <c r="L1000" s="317" t="str">
        <f t="shared" si="299"/>
        <v/>
      </c>
      <c r="M1000" s="351"/>
      <c r="N1000" s="318" t="str">
        <f t="shared" si="289"/>
        <v/>
      </c>
      <c r="O1000" s="318" t="str">
        <f t="shared" si="290"/>
        <v/>
      </c>
      <c r="S1000" s="314" t="str">
        <f t="shared" si="294"/>
        <v/>
      </c>
      <c r="T1000" s="315" t="str">
        <f t="shared" si="300"/>
        <v/>
      </c>
      <c r="U1000" s="316" t="str">
        <f t="shared" si="301"/>
        <v/>
      </c>
      <c r="V1000" s="316" t="str">
        <f t="shared" si="302"/>
        <v/>
      </c>
      <c r="W1000" s="317" t="str">
        <f t="shared" si="298"/>
        <v/>
      </c>
      <c r="Z1000" s="320"/>
      <c r="AA1000" s="321"/>
      <c r="AC1000" s="322" t="str">
        <f t="shared" si="295"/>
        <v/>
      </c>
      <c r="AD1000" s="322" t="str">
        <f t="shared" si="296"/>
        <v/>
      </c>
      <c r="AM1000" s="321"/>
    </row>
    <row r="1001" spans="1:39" x14ac:dyDescent="0.25">
      <c r="A1001" t="str">
        <f t="shared" si="291"/>
        <v/>
      </c>
      <c r="B1001" t="str">
        <f t="shared" si="292"/>
        <v/>
      </c>
      <c r="C1001" s="323" t="str">
        <f t="shared" si="297"/>
        <v/>
      </c>
      <c r="D1001" s="323" t="str">
        <f t="shared" si="286"/>
        <v/>
      </c>
      <c r="E1001" s="323"/>
      <c r="F1001" s="312" t="str">
        <f t="shared" si="293"/>
        <v/>
      </c>
      <c r="G1001" s="313" t="str">
        <f t="shared" si="287"/>
        <v/>
      </c>
      <c r="H1001" s="314" t="str">
        <f t="shared" si="288"/>
        <v/>
      </c>
      <c r="I1001" s="315" t="str">
        <f t="shared" si="299"/>
        <v/>
      </c>
      <c r="J1001" s="316" t="str">
        <f t="shared" si="299"/>
        <v/>
      </c>
      <c r="K1001" s="316" t="str">
        <f t="shared" si="299"/>
        <v/>
      </c>
      <c r="L1001" s="317" t="str">
        <f t="shared" si="299"/>
        <v/>
      </c>
      <c r="M1001" s="351"/>
      <c r="N1001" s="318" t="str">
        <f t="shared" si="289"/>
        <v/>
      </c>
      <c r="O1001" s="318" t="str">
        <f t="shared" si="290"/>
        <v/>
      </c>
      <c r="S1001" s="314" t="str">
        <f t="shared" si="294"/>
        <v/>
      </c>
      <c r="T1001" s="315" t="str">
        <f t="shared" si="300"/>
        <v/>
      </c>
      <c r="U1001" s="316" t="str">
        <f t="shared" si="301"/>
        <v/>
      </c>
      <c r="V1001" s="316" t="str">
        <f t="shared" si="302"/>
        <v/>
      </c>
      <c r="W1001" s="317" t="str">
        <f t="shared" si="298"/>
        <v/>
      </c>
      <c r="Z1001" s="320"/>
      <c r="AA1001" s="321"/>
      <c r="AC1001" s="322" t="str">
        <f t="shared" si="295"/>
        <v/>
      </c>
      <c r="AD1001" s="322" t="str">
        <f t="shared" si="296"/>
        <v/>
      </c>
      <c r="AM1001" s="321"/>
    </row>
    <row r="1002" spans="1:39" x14ac:dyDescent="0.25">
      <c r="A1002" t="str">
        <f t="shared" si="291"/>
        <v/>
      </c>
      <c r="B1002" t="str">
        <f t="shared" si="292"/>
        <v/>
      </c>
      <c r="C1002" s="323" t="str">
        <f t="shared" si="297"/>
        <v/>
      </c>
      <c r="D1002" s="323" t="str">
        <f t="shared" si="286"/>
        <v/>
      </c>
      <c r="E1002" s="323"/>
      <c r="F1002" s="312" t="str">
        <f t="shared" si="293"/>
        <v/>
      </c>
      <c r="G1002" s="313" t="str">
        <f t="shared" si="287"/>
        <v/>
      </c>
      <c r="H1002" s="314" t="str">
        <f t="shared" si="288"/>
        <v/>
      </c>
      <c r="I1002" s="315" t="str">
        <f t="shared" si="299"/>
        <v/>
      </c>
      <c r="J1002" s="316" t="str">
        <f t="shared" si="299"/>
        <v/>
      </c>
      <c r="K1002" s="316" t="str">
        <f t="shared" si="299"/>
        <v/>
      </c>
      <c r="L1002" s="317" t="str">
        <f t="shared" si="299"/>
        <v/>
      </c>
      <c r="M1002" s="351"/>
      <c r="N1002" s="318" t="str">
        <f t="shared" si="289"/>
        <v/>
      </c>
      <c r="O1002" s="318" t="str">
        <f t="shared" si="290"/>
        <v/>
      </c>
      <c r="S1002" s="314" t="str">
        <f t="shared" si="294"/>
        <v/>
      </c>
      <c r="T1002" s="315" t="str">
        <f t="shared" si="300"/>
        <v/>
      </c>
      <c r="U1002" s="316" t="str">
        <f t="shared" si="301"/>
        <v/>
      </c>
      <c r="V1002" s="316" t="str">
        <f t="shared" si="302"/>
        <v/>
      </c>
      <c r="W1002" s="317" t="str">
        <f t="shared" si="298"/>
        <v/>
      </c>
      <c r="Z1002" s="320"/>
      <c r="AA1002" s="321"/>
      <c r="AC1002" s="322" t="str">
        <f t="shared" si="295"/>
        <v/>
      </c>
      <c r="AD1002" s="322" t="str">
        <f t="shared" si="296"/>
        <v/>
      </c>
      <c r="AM1002" s="321"/>
    </row>
    <row r="1003" spans="1:39" x14ac:dyDescent="0.25">
      <c r="A1003" t="str">
        <f t="shared" si="291"/>
        <v/>
      </c>
      <c r="B1003" t="str">
        <f t="shared" si="292"/>
        <v/>
      </c>
      <c r="C1003" s="323" t="str">
        <f t="shared" si="297"/>
        <v/>
      </c>
      <c r="D1003" s="323" t="str">
        <f t="shared" si="286"/>
        <v/>
      </c>
      <c r="E1003" s="323"/>
      <c r="F1003" s="312" t="str">
        <f t="shared" si="293"/>
        <v/>
      </c>
      <c r="G1003" s="313" t="str">
        <f t="shared" si="287"/>
        <v/>
      </c>
      <c r="H1003" s="314" t="str">
        <f t="shared" si="288"/>
        <v/>
      </c>
      <c r="I1003" s="315" t="str">
        <f t="shared" si="299"/>
        <v/>
      </c>
      <c r="J1003" s="316" t="str">
        <f t="shared" si="299"/>
        <v/>
      </c>
      <c r="K1003" s="316" t="str">
        <f t="shared" si="299"/>
        <v/>
      </c>
      <c r="L1003" s="317" t="str">
        <f t="shared" si="299"/>
        <v/>
      </c>
      <c r="M1003" s="351"/>
      <c r="N1003" s="318" t="str">
        <f t="shared" si="289"/>
        <v/>
      </c>
      <c r="O1003" s="318" t="str">
        <f t="shared" si="290"/>
        <v/>
      </c>
      <c r="S1003" s="314" t="str">
        <f t="shared" si="294"/>
        <v/>
      </c>
      <c r="T1003" s="315" t="str">
        <f t="shared" si="300"/>
        <v/>
      </c>
      <c r="U1003" s="316" t="str">
        <f t="shared" si="301"/>
        <v/>
      </c>
      <c r="V1003" s="316" t="str">
        <f t="shared" si="302"/>
        <v/>
      </c>
      <c r="W1003" s="317" t="str">
        <f t="shared" si="298"/>
        <v/>
      </c>
      <c r="Z1003" s="320"/>
      <c r="AA1003" s="321"/>
      <c r="AC1003" s="322" t="str">
        <f t="shared" si="295"/>
        <v/>
      </c>
      <c r="AD1003" s="322" t="str">
        <f t="shared" si="296"/>
        <v/>
      </c>
      <c r="AM1003" s="321"/>
    </row>
  </sheetData>
  <sheetProtection algorithmName="SHA-512" hashValue="3rgAsPdwGPCPUzGtXxBgnx464obhWR9Ml/zz8yAWpHqsYjLgY6aPxoV95uCt42JyT/iI9aGFBZvw5LG9MjxOkg==" saltValue="37DF30Wi269sFJCCRsPLdg==" spinCount="100000" sheet="1" objects="1" scenarios="1" selectLockedCells="1"/>
  <mergeCells count="9">
    <mergeCell ref="U4:V4"/>
    <mergeCell ref="C2:D2"/>
    <mergeCell ref="F2:L2"/>
    <mergeCell ref="N2:O2"/>
    <mergeCell ref="F3:F5"/>
    <mergeCell ref="G3:L3"/>
    <mergeCell ref="G4:G5"/>
    <mergeCell ref="H4:H5"/>
    <mergeCell ref="I4:L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J1004"/>
  <sheetViews>
    <sheetView view="pageBreakPreview" topLeftCell="B1" zoomScaleNormal="100" zoomScaleSheetLayoutView="100" workbookViewId="0">
      <selection activeCell="F2" sqref="F2:L2"/>
    </sheetView>
  </sheetViews>
  <sheetFormatPr defaultColWidth="9.140625" defaultRowHeight="15" x14ac:dyDescent="0.25"/>
  <cols>
    <col min="1" max="1" width="11.42578125" style="112" customWidth="1"/>
    <col min="2" max="2" width="11.140625" style="112" bestFit="1" customWidth="1"/>
    <col min="3" max="3" width="14.42578125" style="353" bestFit="1" customWidth="1"/>
    <col min="4" max="4" width="13.42578125" style="353" bestFit="1" customWidth="1"/>
    <col min="5" max="5" width="2.85546875" style="353" customWidth="1"/>
    <col min="6" max="6" width="24.7109375" style="353" customWidth="1"/>
    <col min="7" max="8" width="8.5703125" style="112" customWidth="1"/>
    <col min="9" max="12" width="10" style="112" customWidth="1"/>
    <col min="13" max="13" width="2.85546875" style="112" customWidth="1"/>
    <col min="14" max="15" width="9.140625" style="112"/>
    <col min="16" max="16" width="14.5703125" style="112" customWidth="1"/>
    <col min="17" max="21" width="9.140625" style="112"/>
    <col min="22" max="22" width="10" style="112" bestFit="1" customWidth="1"/>
    <col min="23" max="24" width="9.140625" style="112"/>
    <col min="25" max="25" width="14.42578125" style="112" customWidth="1"/>
    <col min="26" max="16384" width="9.140625" style="112"/>
  </cols>
  <sheetData>
    <row r="1" spans="1:36" ht="6" customHeight="1" thickBot="1" x14ac:dyDescent="0.4"/>
    <row r="2" spans="1:36" ht="30" customHeight="1" x14ac:dyDescent="0.35">
      <c r="C2" s="928" t="s">
        <v>213</v>
      </c>
      <c r="D2" s="928"/>
      <c r="F2" s="929" t="s">
        <v>242</v>
      </c>
      <c r="G2" s="930"/>
      <c r="H2" s="930"/>
      <c r="I2" s="930"/>
      <c r="J2" s="930"/>
      <c r="K2" s="930"/>
      <c r="L2" s="931"/>
      <c r="M2" s="354"/>
      <c r="N2" s="932" t="s">
        <v>214</v>
      </c>
      <c r="O2" s="933"/>
      <c r="P2" s="355" t="s">
        <v>215</v>
      </c>
      <c r="Q2" s="356" t="s">
        <v>216</v>
      </c>
      <c r="R2" s="357">
        <f>Max_rate_Cat_B</f>
        <v>134</v>
      </c>
      <c r="S2" s="112" t="s">
        <v>217</v>
      </c>
      <c r="T2" s="358">
        <f>G9</f>
        <v>19.150000000000002</v>
      </c>
      <c r="W2" s="112" t="str">
        <f>'Key variables'!B18</f>
        <v>New DA</v>
      </c>
      <c r="X2" s="359">
        <f>New_DA</f>
        <v>208</v>
      </c>
      <c r="Y2" s="360" t="s">
        <v>219</v>
      </c>
      <c r="Z2" s="361">
        <f>20%*X3</f>
        <v>48.400000000000006</v>
      </c>
      <c r="AB2" s="362" t="s">
        <v>220</v>
      </c>
      <c r="AC2" s="363"/>
      <c r="AD2" s="364">
        <f>80%*X3</f>
        <v>193.60000000000002</v>
      </c>
    </row>
    <row r="3" spans="1:36" ht="15" customHeight="1" thickBot="1" x14ac:dyDescent="0.3">
      <c r="C3" s="353" t="s">
        <v>259</v>
      </c>
      <c r="D3" s="353" t="s">
        <v>260</v>
      </c>
      <c r="F3" s="934" t="s">
        <v>221</v>
      </c>
      <c r="G3" s="935" t="s">
        <v>222</v>
      </c>
      <c r="H3" s="936"/>
      <c r="I3" s="936"/>
      <c r="J3" s="936"/>
      <c r="K3" s="936"/>
      <c r="L3" s="937"/>
      <c r="M3" s="365"/>
      <c r="N3" s="112" t="s">
        <v>223</v>
      </c>
      <c r="O3" s="112" t="s">
        <v>224</v>
      </c>
      <c r="P3" s="366">
        <v>0</v>
      </c>
      <c r="Q3" s="356" t="s">
        <v>225</v>
      </c>
      <c r="R3" s="356">
        <f>Rate_increment_Cat_B</f>
        <v>5</v>
      </c>
      <c r="W3" s="367" t="str">
        <f>'Key variables'!B19</f>
        <v>New SP(nc)</v>
      </c>
      <c r="X3" s="359">
        <f>New_State_PensionNC</f>
        <v>242</v>
      </c>
      <c r="Y3" s="368" t="s">
        <v>227</v>
      </c>
      <c r="Z3" s="369"/>
      <c r="AA3" s="370"/>
      <c r="AB3" s="112" t="s">
        <v>228</v>
      </c>
      <c r="AD3" s="371">
        <f>R2</f>
        <v>134</v>
      </c>
      <c r="AJ3" s="370"/>
    </row>
    <row r="4" spans="1:36" ht="15.75" thickBot="1" x14ac:dyDescent="0.3">
      <c r="F4" s="934"/>
      <c r="G4" s="938" t="s">
        <v>23</v>
      </c>
      <c r="H4" s="938" t="s">
        <v>194</v>
      </c>
      <c r="I4" s="935" t="s">
        <v>229</v>
      </c>
      <c r="J4" s="936"/>
      <c r="K4" s="936"/>
      <c r="L4" s="937"/>
      <c r="M4" s="365"/>
      <c r="S4" s="360"/>
      <c r="T4" s="372" t="s">
        <v>22</v>
      </c>
      <c r="U4" s="926" t="s">
        <v>214</v>
      </c>
      <c r="V4" s="927"/>
      <c r="W4" s="112" t="s">
        <v>230</v>
      </c>
      <c r="X4" s="373">
        <f>R2/X3</f>
        <v>0.55371900826446285</v>
      </c>
      <c r="Y4" s="368" t="s">
        <v>231</v>
      </c>
      <c r="Z4" s="369"/>
      <c r="AA4" s="370"/>
      <c r="AB4" s="112" t="s">
        <v>232</v>
      </c>
      <c r="AD4" s="373">
        <f>AD3/X3</f>
        <v>0.55371900826446285</v>
      </c>
      <c r="AH4" s="376" t="s">
        <v>233</v>
      </c>
      <c r="AJ4" s="370"/>
    </row>
    <row r="5" spans="1:36" ht="15.75" thickBot="1" x14ac:dyDescent="0.3">
      <c r="F5" s="934"/>
      <c r="G5" s="938"/>
      <c r="H5" s="938"/>
      <c r="I5" s="377">
        <v>28</v>
      </c>
      <c r="J5" s="378">
        <v>29</v>
      </c>
      <c r="K5" s="378">
        <v>30</v>
      </c>
      <c r="L5" s="379">
        <v>31</v>
      </c>
      <c r="M5" s="380"/>
      <c r="P5" s="362" t="str">
        <f>W2&amp;" band"</f>
        <v>New DA band</v>
      </c>
      <c r="Q5" s="422">
        <f>VLOOKUP($W$2,$B$10:$D$1003,2,FALSE)</f>
        <v>204</v>
      </c>
      <c r="R5" s="423">
        <f>VLOOKUP($W$2,$B$10:$D$1003,3,FALSE)</f>
        <v>208.99</v>
      </c>
      <c r="S5" s="374" t="str">
        <f>'Cat A monthly etc'!S5</f>
        <v>fr Jan '22</v>
      </c>
      <c r="T5" s="420" t="str">
        <f>VLOOKUP($W$2,$B$10:$H$1003,7,FALSE)</f>
        <v>€124</v>
      </c>
      <c r="U5" s="393">
        <f>Q5-$T5</f>
        <v>80</v>
      </c>
      <c r="V5" s="421">
        <f>IF(R5="--",CONCATENATE("&gt;",TEXT(U5,"€###.00")),R5-$T5)</f>
        <v>84.990000000000009</v>
      </c>
      <c r="W5" s="362"/>
      <c r="X5" s="363"/>
      <c r="Y5" s="424" t="s">
        <v>234</v>
      </c>
      <c r="Z5" s="427">
        <f>$X$3-R2</f>
        <v>108</v>
      </c>
      <c r="AA5" s="383" t="s">
        <v>214</v>
      </c>
      <c r="AB5" s="381"/>
      <c r="AC5" s="381"/>
      <c r="AD5" s="381"/>
      <c r="AE5" s="384" t="s">
        <v>235</v>
      </c>
      <c r="AF5" s="385">
        <f>$X$2-T5</f>
        <v>84</v>
      </c>
      <c r="AG5" s="386" t="s">
        <v>236</v>
      </c>
      <c r="AH5" s="387">
        <f>AF5/X2</f>
        <v>0.40384615384615385</v>
      </c>
      <c r="AJ5" s="370"/>
    </row>
    <row r="6" spans="1:36" hidden="1" thickBot="1" x14ac:dyDescent="0.4">
      <c r="F6" s="388"/>
      <c r="G6" s="389"/>
      <c r="H6" s="390"/>
      <c r="I6" s="377"/>
      <c r="J6" s="378"/>
      <c r="K6" s="378"/>
      <c r="L6" s="379"/>
      <c r="M6" s="380"/>
      <c r="P6" s="374" t="s">
        <v>237</v>
      </c>
      <c r="Q6" s="391">
        <f>188+5</f>
        <v>193</v>
      </c>
      <c r="R6" s="375">
        <f>Q6+4.99</f>
        <v>197.99</v>
      </c>
      <c r="S6" s="112" t="s">
        <v>238</v>
      </c>
      <c r="T6" s="392">
        <v>120</v>
      </c>
      <c r="U6" s="393">
        <f>Q6-$T6</f>
        <v>73</v>
      </c>
      <c r="V6" s="375">
        <f>R6-$T6</f>
        <v>77.990000000000009</v>
      </c>
      <c r="Y6" s="381" t="s">
        <v>239</v>
      </c>
      <c r="Z6" s="382">
        <f>($X$3-5)-(R2-P3)</f>
        <v>103</v>
      </c>
      <c r="AA6" s="383" t="s">
        <v>214</v>
      </c>
      <c r="AB6" s="381"/>
      <c r="AC6" s="381"/>
      <c r="AD6" s="381"/>
      <c r="AE6" s="384" t="s">
        <v>240</v>
      </c>
      <c r="AF6" s="385">
        <f>($X$2-5)-T6</f>
        <v>83</v>
      </c>
      <c r="AG6" s="386" t="s">
        <v>236</v>
      </c>
      <c r="AH6" s="387">
        <f>AF6/(X2-5)</f>
        <v>0.40886699507389163</v>
      </c>
      <c r="AJ6" s="370"/>
    </row>
    <row r="7" spans="1:36" ht="14.45" hidden="1" x14ac:dyDescent="0.35">
      <c r="F7" s="388"/>
      <c r="G7" s="389"/>
      <c r="H7" s="390"/>
      <c r="I7" s="377"/>
      <c r="J7" s="378"/>
      <c r="K7" s="378"/>
      <c r="L7" s="379"/>
      <c r="M7" s="380"/>
      <c r="P7" s="394"/>
      <c r="Q7" s="395"/>
      <c r="R7" s="395"/>
      <c r="T7" s="396"/>
      <c r="U7" s="395"/>
      <c r="V7" s="395"/>
      <c r="Y7" s="381"/>
      <c r="Z7" s="382"/>
      <c r="AA7" s="383"/>
      <c r="AB7" s="381"/>
      <c r="AC7" s="381"/>
      <c r="AD7" s="381"/>
      <c r="AE7" s="381"/>
      <c r="AF7" s="382"/>
      <c r="AG7" s="383"/>
      <c r="AJ7" s="370"/>
    </row>
    <row r="8" spans="1:36" ht="14.45" hidden="1" x14ac:dyDescent="0.35">
      <c r="F8" s="388"/>
      <c r="G8" s="389"/>
      <c r="H8" s="390"/>
      <c r="I8" s="377"/>
      <c r="J8" s="378"/>
      <c r="K8" s="378"/>
      <c r="L8" s="379"/>
      <c r="M8" s="380"/>
      <c r="T8" s="380">
        <f>I5</f>
        <v>28</v>
      </c>
      <c r="U8" s="380">
        <f>J5</f>
        <v>29</v>
      </c>
      <c r="V8" s="380">
        <f>K5</f>
        <v>30</v>
      </c>
      <c r="W8" s="380">
        <f>L5</f>
        <v>31</v>
      </c>
      <c r="Z8" s="370"/>
      <c r="AA8" s="370"/>
      <c r="AJ8" s="370"/>
    </row>
    <row r="9" spans="1:36" ht="14.45" x14ac:dyDescent="0.35">
      <c r="A9" s="112" t="str">
        <f t="shared" ref="A9:A72" si="0">IFERROR(
                      IF(
                            AND($B9&lt;&gt;$W$3,$B9=$W$2,$C9&lt;=$X$2,$D9&gt;=$X$2),
                              IF(RIGHT($F9,LEN("or any greater amount"))="or any greater amount",$W$3,""),""),"")</f>
        <v/>
      </c>
      <c r="B9" s="112" t="str">
        <f t="shared" ref="B9:B72" si="1">IFERROR(
                      IF(
                            AND($C9&lt;=$X$2,$D9&gt;=$X$2),$W$2,
                              IF(RIGHT($F9,LEN("or any greater amount"))="or any greater amount",$W$3,"")),"")</f>
        <v>New SP(nc)</v>
      </c>
      <c r="C9" s="397">
        <f>X3-28</f>
        <v>214</v>
      </c>
      <c r="D9" s="398" t="s">
        <v>241</v>
      </c>
      <c r="E9" s="398"/>
      <c r="F9" s="399" t="str">
        <f t="shared" ref="F9:F72" si="2">IFERROR(IF(AND(C9="",D9=""),"",IF(C9="--",TEXT(D9,IF(D9=ROUND(D9,0),"€###.00","€##.00"))&amp;" or any lesser amount",IF(D9="--",TEXT(C9,IF(C9=ROUND(C9,0),"€###.00","€##.00"))&amp;" or any greater amount",TEXT(C9,IF(C9=ROUND(C9,0),"€###.00","€##.00"))&amp;" to "&amp;TEXT(D9,IF(D9=ROUND(D9,0),"€###.00","€##.00"))))),"")</f>
        <v>€214.00 or any greater amount</v>
      </c>
      <c r="G9" s="400">
        <f t="shared" ref="G9:G72" si="3">IFERROR(IF(S9="Nil","Nil",ROUNDUP(ROUND(S9/7, 3),2)),"")</f>
        <v>19.150000000000002</v>
      </c>
      <c r="H9" s="401" t="str">
        <f t="shared" ref="H9:H72" si="4">IFERROR(IF(S9="Nil","Nil",TEXT(S9,IF(S9=ROUND(S9,0),"€###","€0.00"))),"")</f>
        <v>€134</v>
      </c>
      <c r="I9" s="402" t="str">
        <f t="shared" ref="I9:L9" si="5">IF(T9="Nil","Nil",TEXT(T9,IF(T9=ROUND(T9,0),"€###","€###.00")))</f>
        <v>€536</v>
      </c>
      <c r="J9" s="403" t="str">
        <f t="shared" si="5"/>
        <v>€555</v>
      </c>
      <c r="K9" s="403" t="str">
        <f t="shared" si="5"/>
        <v>€574.50</v>
      </c>
      <c r="L9" s="404" t="str">
        <f t="shared" si="5"/>
        <v>€593.50</v>
      </c>
      <c r="M9" s="405"/>
      <c r="N9" s="406">
        <f t="shared" ref="N9:N72" si="6">IFERROR(IF(C9="--","&lt;"&amp;D9,C9-IF(OR($H9="Nil",$H9=""),0,$H9)),"")</f>
        <v>80</v>
      </c>
      <c r="O9" s="407" t="str">
        <f t="shared" ref="O9:O72" si="7">IFERROR(IF(D9="--","&gt; €"&amp;N9,D9-IF(OR($H9="Nil",$H9=""),0,$H9)),"")</f>
        <v>&gt; €80</v>
      </c>
      <c r="S9" s="401">
        <f>R2</f>
        <v>134</v>
      </c>
      <c r="T9" s="402">
        <f t="shared" ref="T9:T72" si="8">IFERROR(IF($G9="Nil","Nil",IF(MROUND($G9*I$5,0.5)&lt;=$G9*I$5,MROUND($G9*I$5,0.5),MROUND($G9*I$5,0.5)-0.5)),"")</f>
        <v>536</v>
      </c>
      <c r="U9" s="403">
        <f t="shared" ref="U9:U72" si="9">IFERROR(IF($G9="Nil","Nil",IF(MROUND($G9*J$5,0.5)&lt;=$G9*J$5,MROUND($G9*J$5,0.5),MROUND($G9*J$5,0.5)-0.5)),"")</f>
        <v>555</v>
      </c>
      <c r="V9" s="403">
        <f t="shared" ref="V9:V72" si="10">IFERROR(IF($G9="Nil","Nil",IF(MROUND($G9*K$5,0.5)&lt;=$G9*K$5,MROUND($G9*K$5,0.5),MROUND($G9*K$5,0.5)-0.5)),"")</f>
        <v>574.5</v>
      </c>
      <c r="W9" s="404">
        <f t="shared" ref="W9:W72" si="11">IFERROR(IF($G9="Nil","Nil",IF(MROUND($G9*L$5,0.5)&lt;=$G9*L$5,MROUND($G9*L$5,0.5),MROUND($G9*L$5,0.5)-0.5)),"")</f>
        <v>593.5</v>
      </c>
      <c r="Z9" s="408"/>
      <c r="AA9" s="409"/>
      <c r="AC9" s="358">
        <f t="shared" ref="AC9" si="12">ROUNDUP(ROUND(S9/7, 3),2)</f>
        <v>19.150000000000002</v>
      </c>
      <c r="AD9" s="358">
        <f>ROUND(AC9-G9,2)</f>
        <v>0</v>
      </c>
      <c r="AJ9" s="409"/>
    </row>
    <row r="10" spans="1:36" ht="14.45" x14ac:dyDescent="0.35">
      <c r="A10" s="112" t="str">
        <f t="shared" si="0"/>
        <v/>
      </c>
      <c r="B10" s="112" t="str">
        <f t="shared" si="1"/>
        <v/>
      </c>
      <c r="C10" s="397">
        <f t="shared" ref="C10:C35" si="13">IFERROR(IF(C9-$R$3&gt;=0,C9-$R$3,""),"")</f>
        <v>209</v>
      </c>
      <c r="D10" s="397">
        <f t="shared" ref="D10:D73" si="14">IFERROR(IF(C9-0.01&gt;=0,C9-0.01,""),"")</f>
        <v>213.99</v>
      </c>
      <c r="E10" s="397"/>
      <c r="F10" s="399" t="str">
        <f t="shared" si="2"/>
        <v>€209.00 to €213.99</v>
      </c>
      <c r="G10" s="400">
        <f t="shared" si="3"/>
        <v>18.430000000000003</v>
      </c>
      <c r="H10" s="401" t="str">
        <f t="shared" si="4"/>
        <v>€129</v>
      </c>
      <c r="I10" s="402" t="str">
        <f t="shared" ref="I10:L25" si="15">IFERROR(IF(T10="Nil","Nil",TEXT(T10,IF(T10=ROUND(T10,0),"€###","€###.00"))),"")</f>
        <v>€516</v>
      </c>
      <c r="J10" s="403" t="str">
        <f t="shared" si="15"/>
        <v>€534</v>
      </c>
      <c r="K10" s="403" t="str">
        <f t="shared" si="15"/>
        <v>€552.50</v>
      </c>
      <c r="L10" s="404" t="str">
        <f t="shared" si="15"/>
        <v>€571</v>
      </c>
      <c r="M10" s="405"/>
      <c r="N10" s="406">
        <f t="shared" si="6"/>
        <v>80</v>
      </c>
      <c r="O10" s="406">
        <f t="shared" si="7"/>
        <v>84.990000000000009</v>
      </c>
      <c r="S10" s="401">
        <f>IFERROR(IF(S9&lt;='Cat A monthly etc'!$R$3,"Nil",S9-$R$3),"")</f>
        <v>129</v>
      </c>
      <c r="T10" s="402">
        <f t="shared" si="8"/>
        <v>516</v>
      </c>
      <c r="U10" s="403">
        <f t="shared" si="9"/>
        <v>534</v>
      </c>
      <c r="V10" s="403">
        <f t="shared" si="10"/>
        <v>552.5</v>
      </c>
      <c r="W10" s="404">
        <f t="shared" si="11"/>
        <v>571</v>
      </c>
      <c r="Z10" s="408"/>
      <c r="AA10" s="409"/>
      <c r="AC10" s="358">
        <f t="shared" ref="AC10:AC73" si="16">IFERROR(ROUNDUP(ROUND(S10/7, 3),2),"")</f>
        <v>18.430000000000003</v>
      </c>
      <c r="AD10" s="358">
        <f t="shared" ref="AD10:AD73" si="17">IFERROR(ROUND(AC10-G10,2),"")</f>
        <v>0</v>
      </c>
      <c r="AJ10" s="409"/>
    </row>
    <row r="11" spans="1:36" ht="14.45" x14ac:dyDescent="0.35">
      <c r="A11" s="112" t="str">
        <f t="shared" si="0"/>
        <v/>
      </c>
      <c r="B11" s="112" t="str">
        <f t="shared" si="1"/>
        <v>New DA</v>
      </c>
      <c r="C11" s="397">
        <f t="shared" si="13"/>
        <v>204</v>
      </c>
      <c r="D11" s="397">
        <f t="shared" si="14"/>
        <v>208.99</v>
      </c>
      <c r="E11" s="397"/>
      <c r="F11" s="399" t="str">
        <f t="shared" si="2"/>
        <v>€204.00 to €208.99</v>
      </c>
      <c r="G11" s="400">
        <f t="shared" si="3"/>
        <v>17.720000000000002</v>
      </c>
      <c r="H11" s="401" t="str">
        <f t="shared" si="4"/>
        <v>€124</v>
      </c>
      <c r="I11" s="402" t="str">
        <f t="shared" si="15"/>
        <v>€496</v>
      </c>
      <c r="J11" s="403" t="str">
        <f t="shared" si="15"/>
        <v>€513.50</v>
      </c>
      <c r="K11" s="403" t="str">
        <f t="shared" si="15"/>
        <v>€531.50</v>
      </c>
      <c r="L11" s="404" t="str">
        <f t="shared" si="15"/>
        <v>€549</v>
      </c>
      <c r="M11" s="405"/>
      <c r="N11" s="406">
        <f t="shared" si="6"/>
        <v>80</v>
      </c>
      <c r="O11" s="406">
        <f t="shared" si="7"/>
        <v>84.990000000000009</v>
      </c>
      <c r="S11" s="401">
        <f>IFERROR(IF(S10&lt;='Cat A monthly etc'!$R$3,"Nil",S10-$R$3),"")</f>
        <v>124</v>
      </c>
      <c r="T11" s="402">
        <f t="shared" si="8"/>
        <v>496</v>
      </c>
      <c r="U11" s="403">
        <f t="shared" si="9"/>
        <v>513.5</v>
      </c>
      <c r="V11" s="403">
        <f t="shared" si="10"/>
        <v>531.5</v>
      </c>
      <c r="W11" s="404">
        <f t="shared" si="11"/>
        <v>549</v>
      </c>
      <c r="Z11" s="408"/>
      <c r="AA11" s="409"/>
      <c r="AC11" s="358">
        <f t="shared" si="16"/>
        <v>17.720000000000002</v>
      </c>
      <c r="AD11" s="358">
        <f t="shared" si="17"/>
        <v>0</v>
      </c>
      <c r="AJ11" s="409"/>
    </row>
    <row r="12" spans="1:36" ht="14.45" x14ac:dyDescent="0.35">
      <c r="A12" s="112" t="str">
        <f t="shared" si="0"/>
        <v/>
      </c>
      <c r="B12" s="112" t="str">
        <f t="shared" si="1"/>
        <v/>
      </c>
      <c r="C12" s="397">
        <f t="shared" si="13"/>
        <v>199</v>
      </c>
      <c r="D12" s="397">
        <f t="shared" si="14"/>
        <v>203.99</v>
      </c>
      <c r="E12" s="397"/>
      <c r="F12" s="399" t="str">
        <f t="shared" si="2"/>
        <v>€199.00 to €203.99</v>
      </c>
      <c r="G12" s="400">
        <f t="shared" si="3"/>
        <v>17</v>
      </c>
      <c r="H12" s="401" t="str">
        <f t="shared" si="4"/>
        <v>€119</v>
      </c>
      <c r="I12" s="402" t="str">
        <f t="shared" si="15"/>
        <v>€476</v>
      </c>
      <c r="J12" s="403" t="str">
        <f t="shared" si="15"/>
        <v>€493</v>
      </c>
      <c r="K12" s="403" t="str">
        <f t="shared" si="15"/>
        <v>€510</v>
      </c>
      <c r="L12" s="404" t="str">
        <f t="shared" si="15"/>
        <v>€527</v>
      </c>
      <c r="M12" s="405"/>
      <c r="N12" s="406">
        <f t="shared" si="6"/>
        <v>80</v>
      </c>
      <c r="O12" s="406">
        <f t="shared" si="7"/>
        <v>84.990000000000009</v>
      </c>
      <c r="S12" s="401">
        <f>IFERROR(IF(S11&lt;='Cat A monthly etc'!$R$3,"Nil",S11-$R$3),"")</f>
        <v>119</v>
      </c>
      <c r="T12" s="402">
        <f t="shared" si="8"/>
        <v>476</v>
      </c>
      <c r="U12" s="403">
        <f t="shared" si="9"/>
        <v>493</v>
      </c>
      <c r="V12" s="403">
        <f t="shared" si="10"/>
        <v>510</v>
      </c>
      <c r="W12" s="404">
        <f t="shared" si="11"/>
        <v>527</v>
      </c>
      <c r="Z12" s="408"/>
      <c r="AA12" s="409"/>
      <c r="AC12" s="358">
        <f t="shared" si="16"/>
        <v>17</v>
      </c>
      <c r="AD12" s="358">
        <f t="shared" si="17"/>
        <v>0</v>
      </c>
      <c r="AJ12" s="409"/>
    </row>
    <row r="13" spans="1:36" ht="14.45" x14ac:dyDescent="0.35">
      <c r="A13" s="112" t="str">
        <f t="shared" si="0"/>
        <v/>
      </c>
      <c r="B13" s="112" t="str">
        <f t="shared" si="1"/>
        <v/>
      </c>
      <c r="C13" s="397">
        <f t="shared" si="13"/>
        <v>194</v>
      </c>
      <c r="D13" s="397">
        <f t="shared" si="14"/>
        <v>198.99</v>
      </c>
      <c r="E13" s="397"/>
      <c r="F13" s="399" t="str">
        <f t="shared" si="2"/>
        <v>€194.00 to €198.99</v>
      </c>
      <c r="G13" s="400">
        <f t="shared" si="3"/>
        <v>16.290000000000003</v>
      </c>
      <c r="H13" s="401" t="str">
        <f t="shared" si="4"/>
        <v>€114</v>
      </c>
      <c r="I13" s="402" t="str">
        <f t="shared" si="15"/>
        <v>€456</v>
      </c>
      <c r="J13" s="403" t="str">
        <f t="shared" si="15"/>
        <v>€472</v>
      </c>
      <c r="K13" s="403" t="str">
        <f t="shared" si="15"/>
        <v>€488.50</v>
      </c>
      <c r="L13" s="404" t="str">
        <f t="shared" si="15"/>
        <v>€504.50</v>
      </c>
      <c r="M13" s="405"/>
      <c r="N13" s="406">
        <f t="shared" si="6"/>
        <v>80</v>
      </c>
      <c r="O13" s="406">
        <f t="shared" si="7"/>
        <v>84.990000000000009</v>
      </c>
      <c r="S13" s="401">
        <f>IFERROR(IF(S12&lt;='Cat A monthly etc'!$R$3,"Nil",S12-$R$3),"")</f>
        <v>114</v>
      </c>
      <c r="T13" s="402">
        <f t="shared" si="8"/>
        <v>456</v>
      </c>
      <c r="U13" s="403">
        <f t="shared" si="9"/>
        <v>472</v>
      </c>
      <c r="V13" s="403">
        <f t="shared" si="10"/>
        <v>488.5</v>
      </c>
      <c r="W13" s="404">
        <f t="shared" si="11"/>
        <v>504.5</v>
      </c>
      <c r="Z13" s="408"/>
      <c r="AA13" s="409"/>
      <c r="AC13" s="358">
        <f t="shared" si="16"/>
        <v>16.290000000000003</v>
      </c>
      <c r="AD13" s="358">
        <f t="shared" si="17"/>
        <v>0</v>
      </c>
      <c r="AJ13" s="409"/>
    </row>
    <row r="14" spans="1:36" ht="14.45" x14ac:dyDescent="0.35">
      <c r="A14" s="112" t="str">
        <f t="shared" si="0"/>
        <v/>
      </c>
      <c r="B14" s="112" t="str">
        <f t="shared" si="1"/>
        <v/>
      </c>
      <c r="C14" s="397">
        <f t="shared" si="13"/>
        <v>189</v>
      </c>
      <c r="D14" s="397">
        <f t="shared" si="14"/>
        <v>193.99</v>
      </c>
      <c r="E14" s="397"/>
      <c r="F14" s="399" t="str">
        <f t="shared" si="2"/>
        <v>€189.00 to €193.99</v>
      </c>
      <c r="G14" s="400">
        <f t="shared" si="3"/>
        <v>15.58</v>
      </c>
      <c r="H14" s="401" t="str">
        <f t="shared" si="4"/>
        <v>€109</v>
      </c>
      <c r="I14" s="402" t="str">
        <f t="shared" si="15"/>
        <v>€436</v>
      </c>
      <c r="J14" s="403" t="str">
        <f t="shared" si="15"/>
        <v>€451.50</v>
      </c>
      <c r="K14" s="403" t="str">
        <f t="shared" si="15"/>
        <v>€467</v>
      </c>
      <c r="L14" s="404" t="str">
        <f t="shared" si="15"/>
        <v>€482.50</v>
      </c>
      <c r="M14" s="405"/>
      <c r="N14" s="406">
        <f t="shared" si="6"/>
        <v>80</v>
      </c>
      <c r="O14" s="406">
        <f t="shared" si="7"/>
        <v>84.990000000000009</v>
      </c>
      <c r="S14" s="401">
        <f>IFERROR(IF(S13&lt;='Cat A monthly etc'!$R$3,"Nil",S13-$R$3),"")</f>
        <v>109</v>
      </c>
      <c r="T14" s="402">
        <f t="shared" si="8"/>
        <v>436</v>
      </c>
      <c r="U14" s="403">
        <f t="shared" si="9"/>
        <v>451.5</v>
      </c>
      <c r="V14" s="403">
        <f t="shared" si="10"/>
        <v>467</v>
      </c>
      <c r="W14" s="404">
        <f t="shared" si="11"/>
        <v>482.5</v>
      </c>
      <c r="Z14" s="408"/>
      <c r="AA14" s="409"/>
      <c r="AC14" s="358">
        <f t="shared" si="16"/>
        <v>15.58</v>
      </c>
      <c r="AD14" s="358">
        <f t="shared" si="17"/>
        <v>0</v>
      </c>
      <c r="AJ14" s="409"/>
    </row>
    <row r="15" spans="1:36" ht="14.45" x14ac:dyDescent="0.35">
      <c r="A15" s="112" t="str">
        <f t="shared" si="0"/>
        <v/>
      </c>
      <c r="B15" s="112" t="str">
        <f t="shared" si="1"/>
        <v/>
      </c>
      <c r="C15" s="397">
        <f t="shared" si="13"/>
        <v>184</v>
      </c>
      <c r="D15" s="397">
        <f t="shared" si="14"/>
        <v>188.99</v>
      </c>
      <c r="E15" s="397"/>
      <c r="F15" s="399" t="str">
        <f t="shared" si="2"/>
        <v>€184.00 to €188.99</v>
      </c>
      <c r="G15" s="400">
        <f t="shared" si="3"/>
        <v>14.86</v>
      </c>
      <c r="H15" s="401" t="str">
        <f t="shared" si="4"/>
        <v>€104</v>
      </c>
      <c r="I15" s="402" t="str">
        <f t="shared" si="15"/>
        <v>€416</v>
      </c>
      <c r="J15" s="403" t="str">
        <f t="shared" si="15"/>
        <v>€430.50</v>
      </c>
      <c r="K15" s="403" t="str">
        <f t="shared" si="15"/>
        <v>€445.50</v>
      </c>
      <c r="L15" s="404" t="str">
        <f t="shared" si="15"/>
        <v>€460.50</v>
      </c>
      <c r="M15" s="405"/>
      <c r="N15" s="406">
        <f t="shared" si="6"/>
        <v>80</v>
      </c>
      <c r="O15" s="406">
        <f t="shared" si="7"/>
        <v>84.990000000000009</v>
      </c>
      <c r="S15" s="401">
        <f>IFERROR(IF(S14&lt;='Cat A monthly etc'!$R$3,"Nil",S14-$R$3),"")</f>
        <v>104</v>
      </c>
      <c r="T15" s="402">
        <f t="shared" si="8"/>
        <v>416</v>
      </c>
      <c r="U15" s="403">
        <f t="shared" si="9"/>
        <v>430.5</v>
      </c>
      <c r="V15" s="403">
        <f t="shared" si="10"/>
        <v>445.5</v>
      </c>
      <c r="W15" s="404">
        <f t="shared" si="11"/>
        <v>460.5</v>
      </c>
      <c r="Z15" s="408"/>
      <c r="AA15" s="409"/>
      <c r="AC15" s="358">
        <f t="shared" si="16"/>
        <v>14.86</v>
      </c>
      <c r="AD15" s="358">
        <f t="shared" si="17"/>
        <v>0</v>
      </c>
      <c r="AJ15" s="409"/>
    </row>
    <row r="16" spans="1:36" ht="14.45" x14ac:dyDescent="0.35">
      <c r="A16" s="112" t="str">
        <f t="shared" si="0"/>
        <v/>
      </c>
      <c r="B16" s="112" t="str">
        <f t="shared" si="1"/>
        <v/>
      </c>
      <c r="C16" s="397">
        <f t="shared" si="13"/>
        <v>179</v>
      </c>
      <c r="D16" s="397">
        <f t="shared" si="14"/>
        <v>183.99</v>
      </c>
      <c r="E16" s="397"/>
      <c r="F16" s="399" t="str">
        <f t="shared" si="2"/>
        <v>€179.00 to €183.99</v>
      </c>
      <c r="G16" s="400">
        <f t="shared" si="3"/>
        <v>14.15</v>
      </c>
      <c r="H16" s="401" t="str">
        <f t="shared" si="4"/>
        <v>€99</v>
      </c>
      <c r="I16" s="402" t="str">
        <f t="shared" si="15"/>
        <v>€396</v>
      </c>
      <c r="J16" s="403" t="str">
        <f t="shared" si="15"/>
        <v>€410</v>
      </c>
      <c r="K16" s="403" t="str">
        <f t="shared" si="15"/>
        <v>€424.50</v>
      </c>
      <c r="L16" s="404" t="str">
        <f t="shared" si="15"/>
        <v>€438.50</v>
      </c>
      <c r="M16" s="405"/>
      <c r="N16" s="406">
        <f t="shared" si="6"/>
        <v>80</v>
      </c>
      <c r="O16" s="406">
        <f t="shared" si="7"/>
        <v>84.990000000000009</v>
      </c>
      <c r="S16" s="401">
        <f>IFERROR(IF(S15&lt;='Cat A monthly etc'!$R$3,"Nil",S15-$R$3),"")</f>
        <v>99</v>
      </c>
      <c r="T16" s="402">
        <f t="shared" si="8"/>
        <v>396</v>
      </c>
      <c r="U16" s="403">
        <f t="shared" si="9"/>
        <v>410</v>
      </c>
      <c r="V16" s="403">
        <f t="shared" si="10"/>
        <v>424.5</v>
      </c>
      <c r="W16" s="404">
        <f t="shared" si="11"/>
        <v>438.5</v>
      </c>
      <c r="Z16" s="408"/>
      <c r="AA16" s="409"/>
      <c r="AC16" s="358">
        <f t="shared" si="16"/>
        <v>14.15</v>
      </c>
      <c r="AD16" s="358">
        <f t="shared" si="17"/>
        <v>0</v>
      </c>
      <c r="AJ16" s="409"/>
    </row>
    <row r="17" spans="1:36" ht="14.45" x14ac:dyDescent="0.35">
      <c r="A17" s="112" t="str">
        <f t="shared" si="0"/>
        <v/>
      </c>
      <c r="B17" s="112" t="str">
        <f t="shared" si="1"/>
        <v/>
      </c>
      <c r="C17" s="397">
        <f t="shared" si="13"/>
        <v>174</v>
      </c>
      <c r="D17" s="397">
        <f t="shared" si="14"/>
        <v>178.99</v>
      </c>
      <c r="E17" s="397"/>
      <c r="F17" s="399" t="str">
        <f t="shared" si="2"/>
        <v>€174.00 to €178.99</v>
      </c>
      <c r="G17" s="400">
        <f t="shared" si="3"/>
        <v>13.43</v>
      </c>
      <c r="H17" s="401" t="str">
        <f t="shared" si="4"/>
        <v>€94</v>
      </c>
      <c r="I17" s="402" t="str">
        <f t="shared" si="15"/>
        <v>€376</v>
      </c>
      <c r="J17" s="403" t="str">
        <f t="shared" si="15"/>
        <v>€389</v>
      </c>
      <c r="K17" s="403" t="str">
        <f t="shared" si="15"/>
        <v>€402.50</v>
      </c>
      <c r="L17" s="404" t="str">
        <f t="shared" si="15"/>
        <v>€416</v>
      </c>
      <c r="M17" s="405"/>
      <c r="N17" s="406">
        <f t="shared" si="6"/>
        <v>80</v>
      </c>
      <c r="O17" s="406">
        <f t="shared" si="7"/>
        <v>84.990000000000009</v>
      </c>
      <c r="S17" s="401">
        <f>IFERROR(IF(S16&lt;='Cat A monthly etc'!$R$3,"Nil",S16-$R$3),"")</f>
        <v>94</v>
      </c>
      <c r="T17" s="402">
        <f t="shared" si="8"/>
        <v>376</v>
      </c>
      <c r="U17" s="403">
        <f t="shared" si="9"/>
        <v>389</v>
      </c>
      <c r="V17" s="403">
        <f t="shared" si="10"/>
        <v>402.5</v>
      </c>
      <c r="W17" s="404">
        <f t="shared" si="11"/>
        <v>416</v>
      </c>
      <c r="Z17" s="408"/>
      <c r="AA17" s="409"/>
      <c r="AC17" s="358">
        <f t="shared" si="16"/>
        <v>13.43</v>
      </c>
      <c r="AD17" s="358">
        <f t="shared" si="17"/>
        <v>0</v>
      </c>
      <c r="AJ17" s="409"/>
    </row>
    <row r="18" spans="1:36" ht="14.45" x14ac:dyDescent="0.35">
      <c r="A18" s="112" t="str">
        <f t="shared" si="0"/>
        <v/>
      </c>
      <c r="B18" s="112" t="str">
        <f t="shared" si="1"/>
        <v/>
      </c>
      <c r="C18" s="397">
        <f t="shared" si="13"/>
        <v>169</v>
      </c>
      <c r="D18" s="397">
        <f t="shared" si="14"/>
        <v>173.99</v>
      </c>
      <c r="E18" s="397"/>
      <c r="F18" s="399" t="str">
        <f t="shared" si="2"/>
        <v>€169.00 to €173.99</v>
      </c>
      <c r="G18" s="400">
        <f t="shared" si="3"/>
        <v>12.72</v>
      </c>
      <c r="H18" s="401" t="str">
        <f t="shared" si="4"/>
        <v>€89</v>
      </c>
      <c r="I18" s="402" t="str">
        <f t="shared" si="15"/>
        <v>€356</v>
      </c>
      <c r="J18" s="403" t="str">
        <f t="shared" si="15"/>
        <v>€368.50</v>
      </c>
      <c r="K18" s="403" t="str">
        <f t="shared" si="15"/>
        <v>€381.50</v>
      </c>
      <c r="L18" s="404" t="str">
        <f t="shared" si="15"/>
        <v>€394</v>
      </c>
      <c r="M18" s="405"/>
      <c r="N18" s="406">
        <f t="shared" si="6"/>
        <v>80</v>
      </c>
      <c r="O18" s="406">
        <f t="shared" si="7"/>
        <v>84.990000000000009</v>
      </c>
      <c r="S18" s="401">
        <f>IFERROR(IF(S17&lt;='Cat A monthly etc'!$R$3,"Nil",S17-$R$3),"")</f>
        <v>89</v>
      </c>
      <c r="T18" s="402">
        <f t="shared" si="8"/>
        <v>356</v>
      </c>
      <c r="U18" s="403">
        <f t="shared" si="9"/>
        <v>368.5</v>
      </c>
      <c r="V18" s="403">
        <f t="shared" si="10"/>
        <v>381.5</v>
      </c>
      <c r="W18" s="404">
        <f t="shared" si="11"/>
        <v>394</v>
      </c>
      <c r="Z18" s="408"/>
      <c r="AA18" s="409"/>
      <c r="AC18" s="358">
        <f t="shared" si="16"/>
        <v>12.72</v>
      </c>
      <c r="AD18" s="358">
        <f t="shared" si="17"/>
        <v>0</v>
      </c>
      <c r="AJ18" s="409"/>
    </row>
    <row r="19" spans="1:36" ht="14.45" x14ac:dyDescent="0.35">
      <c r="A19" s="112" t="str">
        <f t="shared" si="0"/>
        <v/>
      </c>
      <c r="B19" s="112" t="str">
        <f t="shared" si="1"/>
        <v/>
      </c>
      <c r="C19" s="397">
        <f t="shared" si="13"/>
        <v>164</v>
      </c>
      <c r="D19" s="397">
        <f t="shared" si="14"/>
        <v>168.99</v>
      </c>
      <c r="E19" s="397"/>
      <c r="F19" s="399" t="str">
        <f t="shared" si="2"/>
        <v>€164.00 to €168.99</v>
      </c>
      <c r="G19" s="400">
        <f t="shared" si="3"/>
        <v>12</v>
      </c>
      <c r="H19" s="401" t="str">
        <f t="shared" si="4"/>
        <v>€84</v>
      </c>
      <c r="I19" s="402" t="str">
        <f t="shared" si="15"/>
        <v>€336</v>
      </c>
      <c r="J19" s="403" t="str">
        <f t="shared" si="15"/>
        <v>€348</v>
      </c>
      <c r="K19" s="403" t="str">
        <f t="shared" si="15"/>
        <v>€360</v>
      </c>
      <c r="L19" s="404" t="str">
        <f t="shared" si="15"/>
        <v>€372</v>
      </c>
      <c r="M19" s="405"/>
      <c r="N19" s="406">
        <f t="shared" si="6"/>
        <v>80</v>
      </c>
      <c r="O19" s="406">
        <f t="shared" si="7"/>
        <v>84.990000000000009</v>
      </c>
      <c r="S19" s="401">
        <f>IFERROR(IF(S18&lt;='Cat A monthly etc'!$R$3,"Nil",S18-$R$3),"")</f>
        <v>84</v>
      </c>
      <c r="T19" s="402">
        <f t="shared" si="8"/>
        <v>336</v>
      </c>
      <c r="U19" s="403">
        <f t="shared" si="9"/>
        <v>348</v>
      </c>
      <c r="V19" s="403">
        <f t="shared" si="10"/>
        <v>360</v>
      </c>
      <c r="W19" s="404">
        <f t="shared" si="11"/>
        <v>372</v>
      </c>
      <c r="Z19" s="408"/>
      <c r="AA19" s="409"/>
      <c r="AC19" s="358">
        <f t="shared" si="16"/>
        <v>12</v>
      </c>
      <c r="AD19" s="358">
        <f t="shared" si="17"/>
        <v>0</v>
      </c>
      <c r="AJ19" s="409"/>
    </row>
    <row r="20" spans="1:36" ht="14.45" x14ac:dyDescent="0.35">
      <c r="A20" s="112" t="str">
        <f t="shared" si="0"/>
        <v/>
      </c>
      <c r="B20" s="112" t="str">
        <f t="shared" si="1"/>
        <v/>
      </c>
      <c r="C20" s="397">
        <f t="shared" si="13"/>
        <v>159</v>
      </c>
      <c r="D20" s="397">
        <f t="shared" si="14"/>
        <v>163.99</v>
      </c>
      <c r="E20" s="397"/>
      <c r="F20" s="399" t="str">
        <f t="shared" si="2"/>
        <v>€159.00 to €163.99</v>
      </c>
      <c r="G20" s="400">
        <f t="shared" si="3"/>
        <v>11.29</v>
      </c>
      <c r="H20" s="401" t="str">
        <f t="shared" si="4"/>
        <v>€79</v>
      </c>
      <c r="I20" s="402" t="str">
        <f t="shared" si="15"/>
        <v>€316</v>
      </c>
      <c r="J20" s="403" t="str">
        <f t="shared" si="15"/>
        <v>€327</v>
      </c>
      <c r="K20" s="403" t="str">
        <f t="shared" si="15"/>
        <v>€338.50</v>
      </c>
      <c r="L20" s="404" t="str">
        <f t="shared" si="15"/>
        <v>€349.50</v>
      </c>
      <c r="M20" s="405"/>
      <c r="N20" s="406">
        <f t="shared" si="6"/>
        <v>80</v>
      </c>
      <c r="O20" s="406">
        <f t="shared" si="7"/>
        <v>84.990000000000009</v>
      </c>
      <c r="S20" s="401">
        <f>IFERROR(IF(S19&lt;='Cat A monthly etc'!$R$3,"Nil",S19-$R$3),"")</f>
        <v>79</v>
      </c>
      <c r="T20" s="402">
        <f t="shared" si="8"/>
        <v>316</v>
      </c>
      <c r="U20" s="403">
        <f t="shared" si="9"/>
        <v>327</v>
      </c>
      <c r="V20" s="403">
        <f t="shared" si="10"/>
        <v>338.5</v>
      </c>
      <c r="W20" s="404">
        <f t="shared" si="11"/>
        <v>349.5</v>
      </c>
      <c r="Z20" s="408"/>
      <c r="AA20" s="409"/>
      <c r="AC20" s="358">
        <f t="shared" si="16"/>
        <v>11.29</v>
      </c>
      <c r="AD20" s="358">
        <f t="shared" si="17"/>
        <v>0</v>
      </c>
      <c r="AJ20" s="409"/>
    </row>
    <row r="21" spans="1:36" ht="14.45" x14ac:dyDescent="0.35">
      <c r="A21" s="112" t="str">
        <f t="shared" si="0"/>
        <v/>
      </c>
      <c r="B21" s="112" t="str">
        <f t="shared" si="1"/>
        <v/>
      </c>
      <c r="C21" s="397">
        <f t="shared" si="13"/>
        <v>154</v>
      </c>
      <c r="D21" s="397">
        <f t="shared" si="14"/>
        <v>158.99</v>
      </c>
      <c r="E21" s="397"/>
      <c r="F21" s="399" t="str">
        <f t="shared" si="2"/>
        <v>€154.00 to €158.99</v>
      </c>
      <c r="G21" s="400">
        <f t="shared" si="3"/>
        <v>10.58</v>
      </c>
      <c r="H21" s="401" t="str">
        <f t="shared" si="4"/>
        <v>€74</v>
      </c>
      <c r="I21" s="402" t="str">
        <f t="shared" si="15"/>
        <v>€296</v>
      </c>
      <c r="J21" s="403" t="str">
        <f t="shared" si="15"/>
        <v>€306.50</v>
      </c>
      <c r="K21" s="403" t="str">
        <f t="shared" si="15"/>
        <v>€317</v>
      </c>
      <c r="L21" s="404" t="str">
        <f t="shared" si="15"/>
        <v>€327.50</v>
      </c>
      <c r="M21" s="405"/>
      <c r="N21" s="406">
        <f t="shared" si="6"/>
        <v>80</v>
      </c>
      <c r="O21" s="406">
        <f t="shared" si="7"/>
        <v>84.990000000000009</v>
      </c>
      <c r="S21" s="401">
        <f>IFERROR(IF(S20&lt;='Cat A monthly etc'!$R$3,"Nil",S20-$R$3),"")</f>
        <v>74</v>
      </c>
      <c r="T21" s="402">
        <f t="shared" si="8"/>
        <v>296</v>
      </c>
      <c r="U21" s="403">
        <f t="shared" si="9"/>
        <v>306.5</v>
      </c>
      <c r="V21" s="403">
        <f t="shared" si="10"/>
        <v>317</v>
      </c>
      <c r="W21" s="404">
        <f t="shared" si="11"/>
        <v>327.5</v>
      </c>
      <c r="Z21" s="408"/>
      <c r="AA21" s="409"/>
      <c r="AC21" s="358">
        <f t="shared" si="16"/>
        <v>10.58</v>
      </c>
      <c r="AD21" s="358">
        <f t="shared" si="17"/>
        <v>0</v>
      </c>
      <c r="AJ21" s="409"/>
    </row>
    <row r="22" spans="1:36" ht="14.25" customHeight="1" x14ac:dyDescent="0.35">
      <c r="A22" s="112" t="str">
        <f t="shared" si="0"/>
        <v/>
      </c>
      <c r="B22" s="112" t="str">
        <f t="shared" si="1"/>
        <v/>
      </c>
      <c r="C22" s="397">
        <f t="shared" si="13"/>
        <v>149</v>
      </c>
      <c r="D22" s="397">
        <f t="shared" si="14"/>
        <v>153.99</v>
      </c>
      <c r="E22" s="397"/>
      <c r="F22" s="399" t="str">
        <f t="shared" si="2"/>
        <v>€149.00 to €153.99</v>
      </c>
      <c r="G22" s="400">
        <f t="shared" si="3"/>
        <v>9.86</v>
      </c>
      <c r="H22" s="401" t="str">
        <f t="shared" si="4"/>
        <v>€69</v>
      </c>
      <c r="I22" s="402" t="str">
        <f t="shared" si="15"/>
        <v>€276</v>
      </c>
      <c r="J22" s="403" t="str">
        <f t="shared" si="15"/>
        <v>€285.50</v>
      </c>
      <c r="K22" s="403" t="str">
        <f t="shared" si="15"/>
        <v>€295.50</v>
      </c>
      <c r="L22" s="404" t="str">
        <f t="shared" si="15"/>
        <v>€305.50</v>
      </c>
      <c r="M22" s="405"/>
      <c r="N22" s="406">
        <f t="shared" si="6"/>
        <v>80</v>
      </c>
      <c r="O22" s="406">
        <f t="shared" si="7"/>
        <v>84.990000000000009</v>
      </c>
      <c r="S22" s="401">
        <f>IFERROR(IF(S21&lt;='Cat A monthly etc'!$R$3,"Nil",S21-$R$3),"")</f>
        <v>69</v>
      </c>
      <c r="T22" s="402">
        <f t="shared" si="8"/>
        <v>276</v>
      </c>
      <c r="U22" s="403">
        <f t="shared" si="9"/>
        <v>285.5</v>
      </c>
      <c r="V22" s="403">
        <f t="shared" si="10"/>
        <v>295.5</v>
      </c>
      <c r="W22" s="404">
        <f t="shared" si="11"/>
        <v>305.5</v>
      </c>
      <c r="Z22" s="408"/>
      <c r="AA22" s="409"/>
      <c r="AC22" s="358">
        <f t="shared" si="16"/>
        <v>9.86</v>
      </c>
      <c r="AD22" s="358">
        <f t="shared" si="17"/>
        <v>0</v>
      </c>
      <c r="AJ22" s="409"/>
    </row>
    <row r="23" spans="1:36" ht="14.45" x14ac:dyDescent="0.35">
      <c r="A23" s="112" t="str">
        <f t="shared" si="0"/>
        <v/>
      </c>
      <c r="B23" s="112" t="str">
        <f t="shared" si="1"/>
        <v/>
      </c>
      <c r="C23" s="397">
        <f t="shared" si="13"/>
        <v>144</v>
      </c>
      <c r="D23" s="397">
        <f t="shared" si="14"/>
        <v>148.99</v>
      </c>
      <c r="E23" s="397"/>
      <c r="F23" s="399" t="str">
        <f t="shared" si="2"/>
        <v>€144.00 to €148.99</v>
      </c>
      <c r="G23" s="400">
        <f t="shared" si="3"/>
        <v>9.15</v>
      </c>
      <c r="H23" s="401" t="str">
        <f t="shared" si="4"/>
        <v>€64</v>
      </c>
      <c r="I23" s="402" t="str">
        <f t="shared" si="15"/>
        <v>€256</v>
      </c>
      <c r="J23" s="403" t="str">
        <f t="shared" si="15"/>
        <v>€265</v>
      </c>
      <c r="K23" s="403" t="str">
        <f t="shared" si="15"/>
        <v>€274.50</v>
      </c>
      <c r="L23" s="404" t="str">
        <f t="shared" si="15"/>
        <v>€283.50</v>
      </c>
      <c r="M23" s="405"/>
      <c r="N23" s="406">
        <f t="shared" si="6"/>
        <v>80</v>
      </c>
      <c r="O23" s="406">
        <f t="shared" si="7"/>
        <v>84.990000000000009</v>
      </c>
      <c r="S23" s="401">
        <f>IFERROR(IF(S22&lt;='Cat A monthly etc'!$R$3,"Nil",S22-$R$3),"")</f>
        <v>64</v>
      </c>
      <c r="T23" s="402">
        <f t="shared" si="8"/>
        <v>256</v>
      </c>
      <c r="U23" s="403">
        <f t="shared" si="9"/>
        <v>265</v>
      </c>
      <c r="V23" s="403">
        <f t="shared" si="10"/>
        <v>274.5</v>
      </c>
      <c r="W23" s="404">
        <f t="shared" si="11"/>
        <v>283.5</v>
      </c>
      <c r="Z23" s="408"/>
      <c r="AA23" s="409"/>
      <c r="AC23" s="358">
        <f t="shared" si="16"/>
        <v>9.15</v>
      </c>
      <c r="AD23" s="358">
        <f t="shared" si="17"/>
        <v>0</v>
      </c>
      <c r="AJ23" s="409"/>
    </row>
    <row r="24" spans="1:36" ht="14.45" x14ac:dyDescent="0.35">
      <c r="A24" s="112" t="str">
        <f t="shared" si="0"/>
        <v/>
      </c>
      <c r="B24" s="112" t="str">
        <f t="shared" si="1"/>
        <v/>
      </c>
      <c r="C24" s="397">
        <f t="shared" si="13"/>
        <v>139</v>
      </c>
      <c r="D24" s="397">
        <f t="shared" si="14"/>
        <v>143.99</v>
      </c>
      <c r="E24" s="397"/>
      <c r="F24" s="399" t="str">
        <f t="shared" si="2"/>
        <v>€139.00 to €143.99</v>
      </c>
      <c r="G24" s="400">
        <f t="shared" si="3"/>
        <v>8.43</v>
      </c>
      <c r="H24" s="401" t="str">
        <f t="shared" si="4"/>
        <v>€59</v>
      </c>
      <c r="I24" s="402" t="str">
        <f t="shared" si="15"/>
        <v>€236</v>
      </c>
      <c r="J24" s="403" t="str">
        <f t="shared" si="15"/>
        <v>€244</v>
      </c>
      <c r="K24" s="403" t="str">
        <f t="shared" si="15"/>
        <v>€252.50</v>
      </c>
      <c r="L24" s="404" t="str">
        <f t="shared" si="15"/>
        <v>€261</v>
      </c>
      <c r="M24" s="405"/>
      <c r="N24" s="406">
        <f t="shared" si="6"/>
        <v>80</v>
      </c>
      <c r="O24" s="406">
        <f t="shared" si="7"/>
        <v>84.990000000000009</v>
      </c>
      <c r="S24" s="401">
        <f>IFERROR(IF(S23&lt;='Cat A monthly etc'!$R$3,"Nil",S23-$R$3),"")</f>
        <v>59</v>
      </c>
      <c r="T24" s="402">
        <f t="shared" si="8"/>
        <v>236</v>
      </c>
      <c r="U24" s="403">
        <f t="shared" si="9"/>
        <v>244</v>
      </c>
      <c r="V24" s="403">
        <f t="shared" si="10"/>
        <v>252.5</v>
      </c>
      <c r="W24" s="404">
        <f t="shared" si="11"/>
        <v>261</v>
      </c>
      <c r="Z24" s="408"/>
      <c r="AA24" s="409"/>
      <c r="AC24" s="358">
        <f t="shared" si="16"/>
        <v>8.43</v>
      </c>
      <c r="AD24" s="358">
        <f t="shared" si="17"/>
        <v>0</v>
      </c>
      <c r="AJ24" s="409"/>
    </row>
    <row r="25" spans="1:36" ht="14.45" x14ac:dyDescent="0.35">
      <c r="A25" s="112" t="str">
        <f t="shared" si="0"/>
        <v/>
      </c>
      <c r="B25" s="112" t="str">
        <f t="shared" si="1"/>
        <v/>
      </c>
      <c r="C25" s="397">
        <f t="shared" si="13"/>
        <v>134</v>
      </c>
      <c r="D25" s="397">
        <f t="shared" si="14"/>
        <v>138.99</v>
      </c>
      <c r="E25" s="397"/>
      <c r="F25" s="399" t="str">
        <f t="shared" si="2"/>
        <v>€134.00 to €138.99</v>
      </c>
      <c r="G25" s="400">
        <f t="shared" si="3"/>
        <v>7.72</v>
      </c>
      <c r="H25" s="401" t="str">
        <f t="shared" si="4"/>
        <v>€54</v>
      </c>
      <c r="I25" s="402" t="str">
        <f t="shared" si="15"/>
        <v>€216</v>
      </c>
      <c r="J25" s="403" t="str">
        <f t="shared" si="15"/>
        <v>€223.50</v>
      </c>
      <c r="K25" s="403" t="str">
        <f t="shared" si="15"/>
        <v>€231.50</v>
      </c>
      <c r="L25" s="404" t="str">
        <f t="shared" si="15"/>
        <v>€239</v>
      </c>
      <c r="M25" s="405"/>
      <c r="N25" s="406">
        <f t="shared" si="6"/>
        <v>80</v>
      </c>
      <c r="O25" s="406">
        <f t="shared" si="7"/>
        <v>84.990000000000009</v>
      </c>
      <c r="S25" s="401">
        <f>IFERROR(IF(S24&lt;='Cat A monthly etc'!$R$3,"Nil",S24-$R$3),"")</f>
        <v>54</v>
      </c>
      <c r="T25" s="402">
        <f t="shared" si="8"/>
        <v>216</v>
      </c>
      <c r="U25" s="403">
        <f t="shared" si="9"/>
        <v>223.5</v>
      </c>
      <c r="V25" s="403">
        <f t="shared" si="10"/>
        <v>231.5</v>
      </c>
      <c r="W25" s="404">
        <f t="shared" si="11"/>
        <v>239</v>
      </c>
      <c r="Z25" s="408"/>
      <c r="AA25" s="409"/>
      <c r="AC25" s="358">
        <f t="shared" si="16"/>
        <v>7.72</v>
      </c>
      <c r="AD25" s="358">
        <f t="shared" si="17"/>
        <v>0</v>
      </c>
      <c r="AJ25" s="409"/>
    </row>
    <row r="26" spans="1:36" ht="14.45" x14ac:dyDescent="0.35">
      <c r="A26" s="112" t="str">
        <f t="shared" si="0"/>
        <v/>
      </c>
      <c r="B26" s="112" t="str">
        <f t="shared" si="1"/>
        <v/>
      </c>
      <c r="C26" s="397">
        <f t="shared" si="13"/>
        <v>129</v>
      </c>
      <c r="D26" s="397">
        <f t="shared" si="14"/>
        <v>133.99</v>
      </c>
      <c r="E26" s="397"/>
      <c r="F26" s="399" t="str">
        <f t="shared" si="2"/>
        <v>€129.00 to €133.99</v>
      </c>
      <c r="G26" s="400">
        <f t="shared" si="3"/>
        <v>7</v>
      </c>
      <c r="H26" s="401" t="str">
        <f t="shared" si="4"/>
        <v>€49</v>
      </c>
      <c r="I26" s="402" t="str">
        <f t="shared" ref="I26:L89" si="18">IFERROR(IF(T26="Nil","Nil",TEXT(T26,IF(T26=ROUND(T26,0),"€###","€###.00"))),"")</f>
        <v>€196</v>
      </c>
      <c r="J26" s="403" t="str">
        <f t="shared" si="18"/>
        <v>€203</v>
      </c>
      <c r="K26" s="403" t="str">
        <f t="shared" si="18"/>
        <v>€210</v>
      </c>
      <c r="L26" s="404" t="str">
        <f t="shared" si="18"/>
        <v>€217</v>
      </c>
      <c r="M26" s="405"/>
      <c r="N26" s="406">
        <f t="shared" si="6"/>
        <v>80</v>
      </c>
      <c r="O26" s="406">
        <f t="shared" si="7"/>
        <v>84.990000000000009</v>
      </c>
      <c r="S26" s="401">
        <f>IFERROR(IF(S25&lt;='Cat A monthly etc'!$R$3,"Nil",S25-$R$3),"")</f>
        <v>49</v>
      </c>
      <c r="T26" s="402">
        <f t="shared" si="8"/>
        <v>196</v>
      </c>
      <c r="U26" s="403">
        <f t="shared" si="9"/>
        <v>203</v>
      </c>
      <c r="V26" s="403">
        <f t="shared" si="10"/>
        <v>210</v>
      </c>
      <c r="W26" s="404">
        <f t="shared" si="11"/>
        <v>217</v>
      </c>
      <c r="Z26" s="408"/>
      <c r="AA26" s="409"/>
      <c r="AC26" s="358">
        <f t="shared" si="16"/>
        <v>7</v>
      </c>
      <c r="AD26" s="358">
        <f t="shared" si="17"/>
        <v>0</v>
      </c>
      <c r="AJ26" s="409"/>
    </row>
    <row r="27" spans="1:36" ht="14.45" x14ac:dyDescent="0.35">
      <c r="A27" s="112" t="str">
        <f t="shared" si="0"/>
        <v/>
      </c>
      <c r="B27" s="112" t="str">
        <f t="shared" si="1"/>
        <v/>
      </c>
      <c r="C27" s="397">
        <f t="shared" si="13"/>
        <v>124</v>
      </c>
      <c r="D27" s="397">
        <f t="shared" si="14"/>
        <v>128.99</v>
      </c>
      <c r="E27" s="397"/>
      <c r="F27" s="399" t="str">
        <f t="shared" si="2"/>
        <v>€124.00 to €128.99</v>
      </c>
      <c r="G27" s="400">
        <f t="shared" si="3"/>
        <v>6.29</v>
      </c>
      <c r="H27" s="401" t="str">
        <f t="shared" si="4"/>
        <v>€44</v>
      </c>
      <c r="I27" s="402" t="str">
        <f t="shared" si="18"/>
        <v>€176</v>
      </c>
      <c r="J27" s="403" t="str">
        <f t="shared" si="18"/>
        <v>€182</v>
      </c>
      <c r="K27" s="403" t="str">
        <f t="shared" si="18"/>
        <v>€188.50</v>
      </c>
      <c r="L27" s="404" t="str">
        <f t="shared" si="18"/>
        <v>€194.50</v>
      </c>
      <c r="M27" s="405"/>
      <c r="N27" s="406">
        <f t="shared" si="6"/>
        <v>80</v>
      </c>
      <c r="O27" s="406">
        <f t="shared" si="7"/>
        <v>84.990000000000009</v>
      </c>
      <c r="S27" s="401">
        <f>IFERROR(IF(S26&lt;='Cat A monthly etc'!$R$3,"Nil",S26-$R$3),"")</f>
        <v>44</v>
      </c>
      <c r="T27" s="402">
        <f t="shared" si="8"/>
        <v>176</v>
      </c>
      <c r="U27" s="403">
        <f t="shared" si="9"/>
        <v>182</v>
      </c>
      <c r="V27" s="403">
        <f t="shared" si="10"/>
        <v>188.5</v>
      </c>
      <c r="W27" s="404">
        <f t="shared" si="11"/>
        <v>194.5</v>
      </c>
      <c r="Z27" s="408"/>
      <c r="AA27" s="409"/>
      <c r="AC27" s="358">
        <f t="shared" si="16"/>
        <v>6.29</v>
      </c>
      <c r="AD27" s="358">
        <f t="shared" si="17"/>
        <v>0</v>
      </c>
      <c r="AJ27" s="409"/>
    </row>
    <row r="28" spans="1:36" ht="14.45" x14ac:dyDescent="0.35">
      <c r="A28" s="112" t="str">
        <f t="shared" si="0"/>
        <v/>
      </c>
      <c r="B28" s="112" t="str">
        <f t="shared" si="1"/>
        <v/>
      </c>
      <c r="C28" s="397">
        <f t="shared" si="13"/>
        <v>119</v>
      </c>
      <c r="D28" s="397">
        <f t="shared" si="14"/>
        <v>123.99</v>
      </c>
      <c r="E28" s="397"/>
      <c r="F28" s="399" t="str">
        <f t="shared" si="2"/>
        <v>€119.00 to €123.99</v>
      </c>
      <c r="G28" s="400">
        <f t="shared" si="3"/>
        <v>5.58</v>
      </c>
      <c r="H28" s="401" t="str">
        <f t="shared" si="4"/>
        <v>€39</v>
      </c>
      <c r="I28" s="402" t="str">
        <f t="shared" si="18"/>
        <v>€156</v>
      </c>
      <c r="J28" s="403" t="str">
        <f t="shared" si="18"/>
        <v>€161.50</v>
      </c>
      <c r="K28" s="403" t="str">
        <f t="shared" si="18"/>
        <v>€167</v>
      </c>
      <c r="L28" s="404" t="str">
        <f t="shared" si="18"/>
        <v>€172.50</v>
      </c>
      <c r="M28" s="405"/>
      <c r="N28" s="406">
        <f t="shared" si="6"/>
        <v>80</v>
      </c>
      <c r="O28" s="406">
        <f t="shared" si="7"/>
        <v>84.99</v>
      </c>
      <c r="S28" s="401">
        <f>IFERROR(IF(S27&lt;='Cat A monthly etc'!$R$3,"Nil",S27-$R$3),"")</f>
        <v>39</v>
      </c>
      <c r="T28" s="402">
        <f t="shared" si="8"/>
        <v>156</v>
      </c>
      <c r="U28" s="403">
        <f t="shared" si="9"/>
        <v>161.5</v>
      </c>
      <c r="V28" s="403">
        <f t="shared" si="10"/>
        <v>167</v>
      </c>
      <c r="W28" s="404">
        <f t="shared" si="11"/>
        <v>172.5</v>
      </c>
      <c r="Z28" s="408"/>
      <c r="AA28" s="409"/>
      <c r="AC28" s="358">
        <f t="shared" si="16"/>
        <v>5.58</v>
      </c>
      <c r="AD28" s="358">
        <f t="shared" si="17"/>
        <v>0</v>
      </c>
      <c r="AJ28" s="409"/>
    </row>
    <row r="29" spans="1:36" ht="14.45" x14ac:dyDescent="0.35">
      <c r="A29" s="112" t="str">
        <f t="shared" si="0"/>
        <v/>
      </c>
      <c r="B29" s="112" t="str">
        <f t="shared" si="1"/>
        <v/>
      </c>
      <c r="C29" s="397">
        <f t="shared" si="13"/>
        <v>114</v>
      </c>
      <c r="D29" s="397">
        <f t="shared" si="14"/>
        <v>118.99</v>
      </c>
      <c r="E29" s="397"/>
      <c r="F29" s="399" t="str">
        <f t="shared" si="2"/>
        <v>€114.00 to €118.99</v>
      </c>
      <c r="G29" s="400">
        <f t="shared" si="3"/>
        <v>4.8599999999999994</v>
      </c>
      <c r="H29" s="401" t="str">
        <f t="shared" si="4"/>
        <v>€34</v>
      </c>
      <c r="I29" s="402" t="str">
        <f t="shared" si="18"/>
        <v>€136</v>
      </c>
      <c r="J29" s="403" t="str">
        <f t="shared" si="18"/>
        <v>€140.50</v>
      </c>
      <c r="K29" s="403" t="str">
        <f t="shared" si="18"/>
        <v>€145.50</v>
      </c>
      <c r="L29" s="404" t="str">
        <f t="shared" si="18"/>
        <v>€150.50</v>
      </c>
      <c r="M29" s="405"/>
      <c r="N29" s="406">
        <f t="shared" si="6"/>
        <v>80</v>
      </c>
      <c r="O29" s="406">
        <f t="shared" si="7"/>
        <v>84.99</v>
      </c>
      <c r="S29" s="401">
        <f>IFERROR(IF(S28&lt;='Cat A monthly etc'!$R$3,"Nil",S28-$R$3),"")</f>
        <v>34</v>
      </c>
      <c r="T29" s="402">
        <f t="shared" si="8"/>
        <v>136</v>
      </c>
      <c r="U29" s="403">
        <f t="shared" si="9"/>
        <v>140.5</v>
      </c>
      <c r="V29" s="403">
        <f t="shared" si="10"/>
        <v>145.5</v>
      </c>
      <c r="W29" s="404">
        <f t="shared" si="11"/>
        <v>150.5</v>
      </c>
      <c r="Z29" s="408"/>
      <c r="AA29" s="409"/>
      <c r="AC29" s="358">
        <f t="shared" si="16"/>
        <v>4.8599999999999994</v>
      </c>
      <c r="AD29" s="358">
        <f t="shared" si="17"/>
        <v>0</v>
      </c>
      <c r="AJ29" s="409"/>
    </row>
    <row r="30" spans="1:36" x14ac:dyDescent="0.25">
      <c r="A30" s="112" t="str">
        <f t="shared" si="0"/>
        <v/>
      </c>
      <c r="B30" s="112" t="str">
        <f t="shared" si="1"/>
        <v/>
      </c>
      <c r="C30" s="397">
        <f t="shared" si="13"/>
        <v>109</v>
      </c>
      <c r="D30" s="397">
        <f t="shared" si="14"/>
        <v>113.99</v>
      </c>
      <c r="E30" s="397"/>
      <c r="F30" s="399" t="str">
        <f t="shared" si="2"/>
        <v>€109.00 to €113.99</v>
      </c>
      <c r="G30" s="400">
        <f t="shared" si="3"/>
        <v>4.1499999999999995</v>
      </c>
      <c r="H30" s="401" t="str">
        <f t="shared" si="4"/>
        <v>€29</v>
      </c>
      <c r="I30" s="402" t="str">
        <f t="shared" si="18"/>
        <v>€116</v>
      </c>
      <c r="J30" s="403" t="str">
        <f t="shared" si="18"/>
        <v>€120</v>
      </c>
      <c r="K30" s="403" t="str">
        <f t="shared" si="18"/>
        <v>€124.50</v>
      </c>
      <c r="L30" s="404" t="str">
        <f t="shared" si="18"/>
        <v>€128.50</v>
      </c>
      <c r="M30" s="405"/>
      <c r="N30" s="406">
        <f t="shared" si="6"/>
        <v>80</v>
      </c>
      <c r="O30" s="406">
        <f t="shared" si="7"/>
        <v>84.99</v>
      </c>
      <c r="S30" s="401">
        <f>IFERROR(IF(S29&lt;='Cat A monthly etc'!$R$3,"Nil",S29-$R$3),"")</f>
        <v>29</v>
      </c>
      <c r="T30" s="402">
        <f t="shared" si="8"/>
        <v>116</v>
      </c>
      <c r="U30" s="403">
        <f t="shared" si="9"/>
        <v>120</v>
      </c>
      <c r="V30" s="403">
        <f t="shared" si="10"/>
        <v>124.5</v>
      </c>
      <c r="W30" s="404">
        <f t="shared" si="11"/>
        <v>128.5</v>
      </c>
      <c r="Z30" s="408"/>
      <c r="AA30" s="409"/>
      <c r="AC30" s="358">
        <f t="shared" si="16"/>
        <v>4.1499999999999995</v>
      </c>
      <c r="AD30" s="358">
        <f t="shared" si="17"/>
        <v>0</v>
      </c>
      <c r="AJ30" s="409"/>
    </row>
    <row r="31" spans="1:36" x14ac:dyDescent="0.25">
      <c r="A31" s="112" t="str">
        <f t="shared" si="0"/>
        <v/>
      </c>
      <c r="B31" s="112" t="str">
        <f t="shared" si="1"/>
        <v/>
      </c>
      <c r="C31" s="397">
        <f t="shared" si="13"/>
        <v>104</v>
      </c>
      <c r="D31" s="397">
        <f t="shared" si="14"/>
        <v>108.99</v>
      </c>
      <c r="E31" s="397"/>
      <c r="F31" s="399" t="str">
        <f t="shared" si="2"/>
        <v>€104.00 to €108.99</v>
      </c>
      <c r="G31" s="400">
        <f t="shared" si="3"/>
        <v>3.4299999999999997</v>
      </c>
      <c r="H31" s="401" t="str">
        <f t="shared" si="4"/>
        <v>€24</v>
      </c>
      <c r="I31" s="402" t="str">
        <f t="shared" si="18"/>
        <v>€96</v>
      </c>
      <c r="J31" s="403" t="str">
        <f t="shared" si="18"/>
        <v>€99</v>
      </c>
      <c r="K31" s="403" t="str">
        <f t="shared" si="18"/>
        <v>€102.50</v>
      </c>
      <c r="L31" s="404" t="str">
        <f t="shared" si="18"/>
        <v>€106</v>
      </c>
      <c r="M31" s="405"/>
      <c r="N31" s="406">
        <f t="shared" si="6"/>
        <v>80</v>
      </c>
      <c r="O31" s="406">
        <f t="shared" si="7"/>
        <v>84.99</v>
      </c>
      <c r="S31" s="401">
        <f>IFERROR(IF(S30&lt;='Cat A monthly etc'!$R$3,"Nil",S30-$R$3),"")</f>
        <v>24</v>
      </c>
      <c r="T31" s="402">
        <f t="shared" si="8"/>
        <v>96</v>
      </c>
      <c r="U31" s="403">
        <f t="shared" si="9"/>
        <v>99</v>
      </c>
      <c r="V31" s="403">
        <f t="shared" si="10"/>
        <v>102.5</v>
      </c>
      <c r="W31" s="404">
        <f t="shared" si="11"/>
        <v>106</v>
      </c>
      <c r="Z31" s="408"/>
      <c r="AA31" s="409"/>
      <c r="AC31" s="358">
        <f t="shared" si="16"/>
        <v>3.4299999999999997</v>
      </c>
      <c r="AD31" s="358">
        <f t="shared" si="17"/>
        <v>0</v>
      </c>
      <c r="AJ31" s="409"/>
    </row>
    <row r="32" spans="1:36" x14ac:dyDescent="0.25">
      <c r="A32" s="112" t="str">
        <f t="shared" si="0"/>
        <v/>
      </c>
      <c r="B32" s="112" t="str">
        <f t="shared" si="1"/>
        <v/>
      </c>
      <c r="C32" s="397">
        <f t="shared" si="13"/>
        <v>99</v>
      </c>
      <c r="D32" s="397">
        <f t="shared" si="14"/>
        <v>103.99</v>
      </c>
      <c r="E32" s="397"/>
      <c r="F32" s="399" t="str">
        <f t="shared" si="2"/>
        <v>€99.00 to €103.99</v>
      </c>
      <c r="G32" s="400">
        <f t="shared" si="3"/>
        <v>2.7199999999999998</v>
      </c>
      <c r="H32" s="401" t="str">
        <f t="shared" si="4"/>
        <v>€19</v>
      </c>
      <c r="I32" s="402" t="str">
        <f t="shared" si="18"/>
        <v>€76</v>
      </c>
      <c r="J32" s="403" t="str">
        <f t="shared" si="18"/>
        <v>€78.50</v>
      </c>
      <c r="K32" s="403" t="str">
        <f t="shared" si="18"/>
        <v>€81.50</v>
      </c>
      <c r="L32" s="404" t="str">
        <f t="shared" si="18"/>
        <v>€84</v>
      </c>
      <c r="M32" s="405"/>
      <c r="N32" s="406">
        <f t="shared" si="6"/>
        <v>80</v>
      </c>
      <c r="O32" s="406">
        <f t="shared" si="7"/>
        <v>84.99</v>
      </c>
      <c r="S32" s="401">
        <f>IFERROR(IF(S31&lt;='Cat A monthly etc'!$R$3,"Nil",S31-$R$3),"")</f>
        <v>19</v>
      </c>
      <c r="T32" s="402">
        <f t="shared" si="8"/>
        <v>76</v>
      </c>
      <c r="U32" s="403">
        <f t="shared" si="9"/>
        <v>78.5</v>
      </c>
      <c r="V32" s="403">
        <f t="shared" si="10"/>
        <v>81.5</v>
      </c>
      <c r="W32" s="404">
        <f t="shared" si="11"/>
        <v>84</v>
      </c>
      <c r="Z32" s="408"/>
      <c r="AA32" s="409"/>
      <c r="AC32" s="358">
        <f t="shared" si="16"/>
        <v>2.7199999999999998</v>
      </c>
      <c r="AD32" s="358">
        <f t="shared" si="17"/>
        <v>0</v>
      </c>
      <c r="AJ32" s="409"/>
    </row>
    <row r="33" spans="1:36" x14ac:dyDescent="0.25">
      <c r="A33" s="112" t="str">
        <f t="shared" si="0"/>
        <v/>
      </c>
      <c r="B33" s="112" t="str">
        <f t="shared" si="1"/>
        <v/>
      </c>
      <c r="C33" s="397">
        <f t="shared" si="13"/>
        <v>94</v>
      </c>
      <c r="D33" s="397">
        <f t="shared" si="14"/>
        <v>98.99</v>
      </c>
      <c r="E33" s="397"/>
      <c r="F33" s="399" t="str">
        <f t="shared" si="2"/>
        <v>€94.00 to €98.99</v>
      </c>
      <c r="G33" s="400">
        <f t="shared" si="3"/>
        <v>2</v>
      </c>
      <c r="H33" s="401" t="str">
        <f t="shared" si="4"/>
        <v>€14</v>
      </c>
      <c r="I33" s="402" t="str">
        <f t="shared" si="18"/>
        <v>€56</v>
      </c>
      <c r="J33" s="403" t="str">
        <f t="shared" si="18"/>
        <v>€58</v>
      </c>
      <c r="K33" s="403" t="str">
        <f t="shared" si="18"/>
        <v>€60</v>
      </c>
      <c r="L33" s="404" t="str">
        <f t="shared" si="18"/>
        <v>€62</v>
      </c>
      <c r="M33" s="405"/>
      <c r="N33" s="406">
        <f t="shared" si="6"/>
        <v>80</v>
      </c>
      <c r="O33" s="406">
        <f t="shared" si="7"/>
        <v>84.99</v>
      </c>
      <c r="S33" s="401">
        <f>IFERROR(IF(S32&lt;='Cat A monthly etc'!$R$3,"Nil",S32-$R$3),"")</f>
        <v>14</v>
      </c>
      <c r="T33" s="402">
        <f t="shared" si="8"/>
        <v>56</v>
      </c>
      <c r="U33" s="403">
        <f t="shared" si="9"/>
        <v>58</v>
      </c>
      <c r="V33" s="403">
        <f t="shared" si="10"/>
        <v>60</v>
      </c>
      <c r="W33" s="404">
        <f t="shared" si="11"/>
        <v>62</v>
      </c>
      <c r="Z33" s="408"/>
      <c r="AA33" s="409"/>
      <c r="AC33" s="358">
        <f t="shared" si="16"/>
        <v>2</v>
      </c>
      <c r="AD33" s="358">
        <f t="shared" si="17"/>
        <v>0</v>
      </c>
      <c r="AJ33" s="409"/>
    </row>
    <row r="34" spans="1:36" x14ac:dyDescent="0.25">
      <c r="A34" s="112" t="str">
        <f t="shared" si="0"/>
        <v/>
      </c>
      <c r="B34" s="112" t="str">
        <f t="shared" si="1"/>
        <v/>
      </c>
      <c r="C34" s="397">
        <f t="shared" si="13"/>
        <v>89</v>
      </c>
      <c r="D34" s="397">
        <f t="shared" si="14"/>
        <v>93.99</v>
      </c>
      <c r="E34" s="397"/>
      <c r="F34" s="399" t="str">
        <f t="shared" si="2"/>
        <v>€89.00 to €93.99</v>
      </c>
      <c r="G34" s="400">
        <f t="shared" si="3"/>
        <v>1.29</v>
      </c>
      <c r="H34" s="401" t="str">
        <f t="shared" si="4"/>
        <v>€9</v>
      </c>
      <c r="I34" s="402" t="str">
        <f t="shared" si="18"/>
        <v>€36</v>
      </c>
      <c r="J34" s="403" t="str">
        <f t="shared" si="18"/>
        <v>€37</v>
      </c>
      <c r="K34" s="403" t="str">
        <f t="shared" si="18"/>
        <v>€38.50</v>
      </c>
      <c r="L34" s="404" t="str">
        <f t="shared" si="18"/>
        <v>€39.50</v>
      </c>
      <c r="M34" s="405"/>
      <c r="N34" s="406">
        <f t="shared" si="6"/>
        <v>80</v>
      </c>
      <c r="O34" s="406">
        <f t="shared" si="7"/>
        <v>84.99</v>
      </c>
      <c r="S34" s="401">
        <f>IFERROR(IF(S33&lt;='Cat A monthly etc'!$R$3,"Nil",S33-$R$3),"")</f>
        <v>9</v>
      </c>
      <c r="T34" s="402">
        <f t="shared" si="8"/>
        <v>36</v>
      </c>
      <c r="U34" s="403">
        <f t="shared" si="9"/>
        <v>37</v>
      </c>
      <c r="V34" s="403">
        <f t="shared" si="10"/>
        <v>38.5</v>
      </c>
      <c r="W34" s="404">
        <f t="shared" si="11"/>
        <v>39.5</v>
      </c>
      <c r="Z34" s="408"/>
      <c r="AA34" s="409"/>
      <c r="AC34" s="358">
        <f t="shared" si="16"/>
        <v>1.29</v>
      </c>
      <c r="AD34" s="358">
        <f t="shared" si="17"/>
        <v>0</v>
      </c>
      <c r="AJ34" s="409"/>
    </row>
    <row r="35" spans="1:36" x14ac:dyDescent="0.25">
      <c r="A35" s="112" t="str">
        <f t="shared" si="0"/>
        <v/>
      </c>
      <c r="B35" s="112" t="str">
        <f t="shared" si="1"/>
        <v/>
      </c>
      <c r="C35" s="397">
        <f t="shared" si="13"/>
        <v>84</v>
      </c>
      <c r="D35" s="397">
        <f t="shared" si="14"/>
        <v>88.99</v>
      </c>
      <c r="E35" s="397"/>
      <c r="F35" s="399" t="str">
        <f t="shared" si="2"/>
        <v>€84.00 to €88.99</v>
      </c>
      <c r="G35" s="400">
        <f t="shared" si="3"/>
        <v>0.57999999999999996</v>
      </c>
      <c r="H35" s="401" t="str">
        <f t="shared" si="4"/>
        <v>€4</v>
      </c>
      <c r="I35" s="402" t="str">
        <f t="shared" si="18"/>
        <v>€16</v>
      </c>
      <c r="J35" s="403" t="str">
        <f t="shared" si="18"/>
        <v>€16.50</v>
      </c>
      <c r="K35" s="403" t="str">
        <f t="shared" si="18"/>
        <v>€17</v>
      </c>
      <c r="L35" s="404" t="str">
        <f t="shared" si="18"/>
        <v>€17.50</v>
      </c>
      <c r="M35" s="405"/>
      <c r="N35" s="406">
        <f t="shared" si="6"/>
        <v>80</v>
      </c>
      <c r="O35" s="406">
        <f t="shared" si="7"/>
        <v>84.99</v>
      </c>
      <c r="S35" s="401">
        <f>IFERROR(IF(S34&lt;='Cat A monthly etc'!$R$3,"Nil",S34-$R$3),"")</f>
        <v>4</v>
      </c>
      <c r="T35" s="402">
        <f t="shared" si="8"/>
        <v>16</v>
      </c>
      <c r="U35" s="403">
        <f t="shared" si="9"/>
        <v>16.5</v>
      </c>
      <c r="V35" s="403">
        <f t="shared" si="10"/>
        <v>17</v>
      </c>
      <c r="W35" s="404">
        <f t="shared" si="11"/>
        <v>17.5</v>
      </c>
      <c r="Z35" s="408"/>
      <c r="AA35" s="409"/>
      <c r="AC35" s="358">
        <f t="shared" si="16"/>
        <v>0.57999999999999996</v>
      </c>
      <c r="AD35" s="358">
        <f t="shared" si="17"/>
        <v>0</v>
      </c>
      <c r="AJ35" s="409"/>
    </row>
    <row r="36" spans="1:36" ht="15.75" thickBot="1" x14ac:dyDescent="0.3">
      <c r="A36" s="112" t="str">
        <f t="shared" si="0"/>
        <v/>
      </c>
      <c r="B36" s="112" t="str">
        <f t="shared" si="1"/>
        <v/>
      </c>
      <c r="C36" s="398" t="s">
        <v>241</v>
      </c>
      <c r="D36" s="397">
        <f t="shared" si="14"/>
        <v>83.99</v>
      </c>
      <c r="E36" s="397"/>
      <c r="F36" s="410" t="str">
        <f t="shared" si="2"/>
        <v>€83.99 or any lesser amount</v>
      </c>
      <c r="G36" s="411" t="str">
        <f t="shared" si="3"/>
        <v>Nil</v>
      </c>
      <c r="H36" s="412" t="str">
        <f t="shared" si="4"/>
        <v>Nil</v>
      </c>
      <c r="I36" s="413" t="str">
        <f t="shared" si="18"/>
        <v>Nil</v>
      </c>
      <c r="J36" s="414" t="str">
        <f t="shared" si="18"/>
        <v>Nil</v>
      </c>
      <c r="K36" s="414" t="str">
        <f t="shared" si="18"/>
        <v>Nil</v>
      </c>
      <c r="L36" s="415" t="str">
        <f t="shared" si="18"/>
        <v>Nil</v>
      </c>
      <c r="M36" s="405"/>
      <c r="N36" s="406" t="str">
        <f t="shared" si="6"/>
        <v>&lt;83.99</v>
      </c>
      <c r="O36" s="406">
        <f t="shared" si="7"/>
        <v>83.99</v>
      </c>
      <c r="S36" s="401" t="str">
        <f>IFERROR(IF(S35&lt;='Cat A monthly etc'!$R$3,"Nil",S35-$R$3),"")</f>
        <v>Nil</v>
      </c>
      <c r="T36" s="402" t="str">
        <f t="shared" si="8"/>
        <v>Nil</v>
      </c>
      <c r="U36" s="403" t="str">
        <f t="shared" si="9"/>
        <v>Nil</v>
      </c>
      <c r="V36" s="403" t="str">
        <f t="shared" si="10"/>
        <v>Nil</v>
      </c>
      <c r="W36" s="404" t="str">
        <f t="shared" si="11"/>
        <v>Nil</v>
      </c>
      <c r="Z36" s="408"/>
      <c r="AA36" s="409"/>
      <c r="AC36" s="358" t="str">
        <f t="shared" si="16"/>
        <v/>
      </c>
      <c r="AD36" s="358" t="str">
        <f t="shared" si="17"/>
        <v/>
      </c>
      <c r="AJ36" s="409"/>
    </row>
    <row r="37" spans="1:36" x14ac:dyDescent="0.25">
      <c r="A37" s="112" t="str">
        <f t="shared" si="0"/>
        <v/>
      </c>
      <c r="B37" s="112" t="str">
        <f t="shared" si="1"/>
        <v/>
      </c>
      <c r="C37" s="397" t="str">
        <f t="shared" ref="C37:C80" si="19">IFERROR(IF(C36-$R$3&gt;=0,C36-$R$3,""),"")</f>
        <v/>
      </c>
      <c r="D37" s="397" t="str">
        <f t="shared" si="14"/>
        <v/>
      </c>
      <c r="E37" s="397"/>
      <c r="F37" s="399" t="str">
        <f t="shared" si="2"/>
        <v/>
      </c>
      <c r="G37" s="400" t="str">
        <f t="shared" si="3"/>
        <v/>
      </c>
      <c r="H37" s="401" t="str">
        <f t="shared" si="4"/>
        <v/>
      </c>
      <c r="I37" s="402" t="str">
        <f t="shared" si="18"/>
        <v/>
      </c>
      <c r="J37" s="403" t="str">
        <f t="shared" si="18"/>
        <v/>
      </c>
      <c r="K37" s="403" t="str">
        <f t="shared" si="18"/>
        <v/>
      </c>
      <c r="L37" s="404" t="str">
        <f t="shared" si="18"/>
        <v/>
      </c>
      <c r="M37" s="405"/>
      <c r="N37" s="406" t="str">
        <f t="shared" si="6"/>
        <v/>
      </c>
      <c r="O37" s="406" t="str">
        <f t="shared" si="7"/>
        <v/>
      </c>
      <c r="S37" s="401" t="str">
        <f>IFERROR(IF(S36&lt;='Cat A monthly etc'!$R$3,"Nil",S36-$R$3),"")</f>
        <v/>
      </c>
      <c r="T37" s="402" t="str">
        <f t="shared" si="8"/>
        <v/>
      </c>
      <c r="U37" s="403" t="str">
        <f t="shared" si="9"/>
        <v/>
      </c>
      <c r="V37" s="403" t="str">
        <f t="shared" si="10"/>
        <v/>
      </c>
      <c r="W37" s="404" t="str">
        <f t="shared" si="11"/>
        <v/>
      </c>
      <c r="Z37" s="408"/>
      <c r="AA37" s="409"/>
      <c r="AC37" s="358" t="str">
        <f t="shared" si="16"/>
        <v/>
      </c>
      <c r="AD37" s="358" t="str">
        <f t="shared" si="17"/>
        <v/>
      </c>
      <c r="AJ37" s="409"/>
    </row>
    <row r="38" spans="1:36" x14ac:dyDescent="0.25">
      <c r="A38" s="112" t="str">
        <f t="shared" si="0"/>
        <v/>
      </c>
      <c r="B38" s="112" t="str">
        <f t="shared" si="1"/>
        <v/>
      </c>
      <c r="C38" s="397" t="str">
        <f t="shared" si="19"/>
        <v/>
      </c>
      <c r="D38" s="397" t="str">
        <f t="shared" si="14"/>
        <v/>
      </c>
      <c r="E38" s="397"/>
      <c r="F38" s="399" t="str">
        <f t="shared" si="2"/>
        <v/>
      </c>
      <c r="G38" s="400" t="str">
        <f t="shared" si="3"/>
        <v/>
      </c>
      <c r="H38" s="401" t="str">
        <f t="shared" si="4"/>
        <v/>
      </c>
      <c r="I38" s="402" t="str">
        <f t="shared" si="18"/>
        <v/>
      </c>
      <c r="J38" s="403" t="str">
        <f t="shared" si="18"/>
        <v/>
      </c>
      <c r="K38" s="403" t="str">
        <f t="shared" si="18"/>
        <v/>
      </c>
      <c r="L38" s="404" t="str">
        <f t="shared" si="18"/>
        <v/>
      </c>
      <c r="M38" s="405"/>
      <c r="N38" s="406" t="str">
        <f t="shared" si="6"/>
        <v/>
      </c>
      <c r="O38" s="406" t="str">
        <f t="shared" si="7"/>
        <v/>
      </c>
      <c r="S38" s="401" t="str">
        <f>IFERROR(IF(S37&lt;='Cat A monthly etc'!$R$3,"Nil",S37-$R$3),"")</f>
        <v/>
      </c>
      <c r="T38" s="402" t="str">
        <f t="shared" si="8"/>
        <v/>
      </c>
      <c r="U38" s="403" t="str">
        <f t="shared" si="9"/>
        <v/>
      </c>
      <c r="V38" s="403" t="str">
        <f t="shared" si="10"/>
        <v/>
      </c>
      <c r="W38" s="404" t="str">
        <f t="shared" si="11"/>
        <v/>
      </c>
      <c r="Z38" s="408"/>
      <c r="AA38" s="409"/>
      <c r="AC38" s="358" t="str">
        <f t="shared" si="16"/>
        <v/>
      </c>
      <c r="AD38" s="358" t="str">
        <f t="shared" si="17"/>
        <v/>
      </c>
      <c r="AJ38" s="409"/>
    </row>
    <row r="39" spans="1:36" x14ac:dyDescent="0.25">
      <c r="A39" s="112" t="str">
        <f t="shared" si="0"/>
        <v/>
      </c>
      <c r="B39" s="112" t="str">
        <f t="shared" si="1"/>
        <v/>
      </c>
      <c r="C39" s="397" t="str">
        <f t="shared" si="19"/>
        <v/>
      </c>
      <c r="D39" s="397" t="str">
        <f t="shared" si="14"/>
        <v/>
      </c>
      <c r="E39" s="397"/>
      <c r="F39" s="399" t="str">
        <f t="shared" si="2"/>
        <v/>
      </c>
      <c r="G39" s="400" t="str">
        <f t="shared" si="3"/>
        <v/>
      </c>
      <c r="H39" s="401" t="str">
        <f t="shared" si="4"/>
        <v/>
      </c>
      <c r="I39" s="402" t="str">
        <f t="shared" si="18"/>
        <v/>
      </c>
      <c r="J39" s="403" t="str">
        <f t="shared" si="18"/>
        <v/>
      </c>
      <c r="K39" s="403" t="str">
        <f t="shared" si="18"/>
        <v/>
      </c>
      <c r="L39" s="404" t="str">
        <f t="shared" si="18"/>
        <v/>
      </c>
      <c r="M39" s="405"/>
      <c r="N39" s="406" t="str">
        <f t="shared" si="6"/>
        <v/>
      </c>
      <c r="O39" s="406" t="str">
        <f t="shared" si="7"/>
        <v/>
      </c>
      <c r="S39" s="401" t="str">
        <f>IFERROR(IF(S38&lt;='Cat A monthly etc'!$R$3,"Nil",S38-$R$3),"")</f>
        <v/>
      </c>
      <c r="T39" s="402" t="str">
        <f t="shared" si="8"/>
        <v/>
      </c>
      <c r="U39" s="403" t="str">
        <f t="shared" si="9"/>
        <v/>
      </c>
      <c r="V39" s="403" t="str">
        <f t="shared" si="10"/>
        <v/>
      </c>
      <c r="W39" s="404" t="str">
        <f t="shared" si="11"/>
        <v/>
      </c>
      <c r="Z39" s="408"/>
      <c r="AA39" s="409"/>
      <c r="AC39" s="358" t="str">
        <f t="shared" si="16"/>
        <v/>
      </c>
      <c r="AD39" s="358" t="str">
        <f t="shared" si="17"/>
        <v/>
      </c>
      <c r="AJ39" s="409"/>
    </row>
    <row r="40" spans="1:36" x14ac:dyDescent="0.25">
      <c r="A40" s="112" t="str">
        <f t="shared" si="0"/>
        <v/>
      </c>
      <c r="B40" s="112" t="str">
        <f t="shared" si="1"/>
        <v/>
      </c>
      <c r="C40" s="397" t="str">
        <f t="shared" si="19"/>
        <v/>
      </c>
      <c r="D40" s="397" t="str">
        <f t="shared" si="14"/>
        <v/>
      </c>
      <c r="E40" s="397"/>
      <c r="F40" s="399" t="str">
        <f t="shared" si="2"/>
        <v/>
      </c>
      <c r="G40" s="400" t="str">
        <f t="shared" si="3"/>
        <v/>
      </c>
      <c r="H40" s="401" t="str">
        <f t="shared" si="4"/>
        <v/>
      </c>
      <c r="I40" s="402" t="str">
        <f t="shared" si="18"/>
        <v/>
      </c>
      <c r="J40" s="403" t="str">
        <f t="shared" si="18"/>
        <v/>
      </c>
      <c r="K40" s="403" t="str">
        <f t="shared" si="18"/>
        <v/>
      </c>
      <c r="L40" s="404" t="str">
        <f t="shared" si="18"/>
        <v/>
      </c>
      <c r="M40" s="405"/>
      <c r="N40" s="406" t="str">
        <f t="shared" si="6"/>
        <v/>
      </c>
      <c r="O40" s="406" t="str">
        <f t="shared" si="7"/>
        <v/>
      </c>
      <c r="S40" s="401" t="str">
        <f>IFERROR(IF(S39&lt;='Cat A monthly etc'!$R$3,"Nil",S39-$R$3),"")</f>
        <v/>
      </c>
      <c r="T40" s="402" t="str">
        <f t="shared" si="8"/>
        <v/>
      </c>
      <c r="U40" s="403" t="str">
        <f t="shared" si="9"/>
        <v/>
      </c>
      <c r="V40" s="403" t="str">
        <f t="shared" si="10"/>
        <v/>
      </c>
      <c r="W40" s="404" t="str">
        <f t="shared" si="11"/>
        <v/>
      </c>
      <c r="Z40" s="408"/>
      <c r="AA40" s="409"/>
      <c r="AC40" s="358" t="str">
        <f t="shared" si="16"/>
        <v/>
      </c>
      <c r="AD40" s="358" t="str">
        <f t="shared" si="17"/>
        <v/>
      </c>
      <c r="AJ40" s="409"/>
    </row>
    <row r="41" spans="1:36" x14ac:dyDescent="0.25">
      <c r="A41" s="112" t="str">
        <f t="shared" si="0"/>
        <v/>
      </c>
      <c r="B41" s="112" t="str">
        <f t="shared" si="1"/>
        <v/>
      </c>
      <c r="C41" s="397" t="str">
        <f t="shared" si="19"/>
        <v/>
      </c>
      <c r="D41" s="397" t="str">
        <f t="shared" si="14"/>
        <v/>
      </c>
      <c r="E41" s="397"/>
      <c r="F41" s="399" t="str">
        <f t="shared" si="2"/>
        <v/>
      </c>
      <c r="G41" s="400" t="str">
        <f t="shared" si="3"/>
        <v/>
      </c>
      <c r="H41" s="401" t="str">
        <f t="shared" si="4"/>
        <v/>
      </c>
      <c r="I41" s="402" t="str">
        <f t="shared" si="18"/>
        <v/>
      </c>
      <c r="J41" s="403" t="str">
        <f t="shared" si="18"/>
        <v/>
      </c>
      <c r="K41" s="403" t="str">
        <f t="shared" si="18"/>
        <v/>
      </c>
      <c r="L41" s="404" t="str">
        <f t="shared" si="18"/>
        <v/>
      </c>
      <c r="M41" s="405"/>
      <c r="N41" s="406" t="str">
        <f t="shared" si="6"/>
        <v/>
      </c>
      <c r="O41" s="406" t="str">
        <f t="shared" si="7"/>
        <v/>
      </c>
      <c r="S41" s="401" t="str">
        <f>IFERROR(IF(S40&lt;='Cat A monthly etc'!$R$3,"Nil",S40-$R$3),"")</f>
        <v/>
      </c>
      <c r="T41" s="402" t="str">
        <f t="shared" si="8"/>
        <v/>
      </c>
      <c r="U41" s="403" t="str">
        <f t="shared" si="9"/>
        <v/>
      </c>
      <c r="V41" s="403" t="str">
        <f t="shared" si="10"/>
        <v/>
      </c>
      <c r="W41" s="404" t="str">
        <f t="shared" si="11"/>
        <v/>
      </c>
      <c r="Z41" s="408"/>
      <c r="AA41" s="409"/>
      <c r="AC41" s="358" t="str">
        <f t="shared" si="16"/>
        <v/>
      </c>
      <c r="AD41" s="358" t="str">
        <f t="shared" si="17"/>
        <v/>
      </c>
      <c r="AJ41" s="409"/>
    </row>
    <row r="42" spans="1:36" x14ac:dyDescent="0.25">
      <c r="A42" s="112" t="str">
        <f t="shared" si="0"/>
        <v/>
      </c>
      <c r="B42" s="112" t="str">
        <f t="shared" si="1"/>
        <v/>
      </c>
      <c r="C42" s="397" t="str">
        <f t="shared" si="19"/>
        <v/>
      </c>
      <c r="D42" s="397" t="str">
        <f t="shared" si="14"/>
        <v/>
      </c>
      <c r="E42" s="397"/>
      <c r="F42" s="399" t="str">
        <f t="shared" si="2"/>
        <v/>
      </c>
      <c r="G42" s="400" t="str">
        <f t="shared" si="3"/>
        <v/>
      </c>
      <c r="H42" s="401" t="str">
        <f t="shared" si="4"/>
        <v/>
      </c>
      <c r="I42" s="402" t="str">
        <f t="shared" si="18"/>
        <v/>
      </c>
      <c r="J42" s="403" t="str">
        <f t="shared" si="18"/>
        <v/>
      </c>
      <c r="K42" s="403" t="str">
        <f t="shared" si="18"/>
        <v/>
      </c>
      <c r="L42" s="404" t="str">
        <f t="shared" si="18"/>
        <v/>
      </c>
      <c r="M42" s="405"/>
      <c r="N42" s="406" t="str">
        <f t="shared" si="6"/>
        <v/>
      </c>
      <c r="O42" s="406" t="str">
        <f t="shared" si="7"/>
        <v/>
      </c>
      <c r="S42" s="401" t="str">
        <f>IFERROR(IF(S41&lt;='Cat A monthly etc'!$R$3,"Nil",S41-$R$3),"")</f>
        <v/>
      </c>
      <c r="T42" s="402" t="str">
        <f t="shared" si="8"/>
        <v/>
      </c>
      <c r="U42" s="403" t="str">
        <f t="shared" si="9"/>
        <v/>
      </c>
      <c r="V42" s="403" t="str">
        <f t="shared" si="10"/>
        <v/>
      </c>
      <c r="W42" s="404" t="str">
        <f t="shared" si="11"/>
        <v/>
      </c>
      <c r="Z42" s="408"/>
      <c r="AA42" s="409"/>
      <c r="AC42" s="358" t="str">
        <f t="shared" si="16"/>
        <v/>
      </c>
      <c r="AD42" s="358" t="str">
        <f t="shared" si="17"/>
        <v/>
      </c>
      <c r="AJ42" s="409"/>
    </row>
    <row r="43" spans="1:36" x14ac:dyDescent="0.25">
      <c r="A43" s="112" t="str">
        <f t="shared" si="0"/>
        <v/>
      </c>
      <c r="B43" s="112" t="str">
        <f t="shared" si="1"/>
        <v/>
      </c>
      <c r="C43" s="397" t="str">
        <f t="shared" si="19"/>
        <v/>
      </c>
      <c r="D43" s="397" t="str">
        <f t="shared" si="14"/>
        <v/>
      </c>
      <c r="E43" s="397"/>
      <c r="F43" s="399" t="str">
        <f t="shared" si="2"/>
        <v/>
      </c>
      <c r="G43" s="400" t="str">
        <f t="shared" si="3"/>
        <v/>
      </c>
      <c r="H43" s="401" t="str">
        <f t="shared" si="4"/>
        <v/>
      </c>
      <c r="I43" s="402" t="str">
        <f t="shared" si="18"/>
        <v/>
      </c>
      <c r="J43" s="403" t="str">
        <f t="shared" si="18"/>
        <v/>
      </c>
      <c r="K43" s="403" t="str">
        <f t="shared" si="18"/>
        <v/>
      </c>
      <c r="L43" s="404" t="str">
        <f t="shared" si="18"/>
        <v/>
      </c>
      <c r="M43" s="405"/>
      <c r="N43" s="406" t="str">
        <f t="shared" si="6"/>
        <v/>
      </c>
      <c r="O43" s="406" t="str">
        <f t="shared" si="7"/>
        <v/>
      </c>
      <c r="S43" s="401" t="str">
        <f>IFERROR(IF(S42&lt;='Cat A monthly etc'!$R$3,"Nil",S42-$R$3),"")</f>
        <v/>
      </c>
      <c r="T43" s="402" t="str">
        <f t="shared" si="8"/>
        <v/>
      </c>
      <c r="U43" s="403" t="str">
        <f t="shared" si="9"/>
        <v/>
      </c>
      <c r="V43" s="403" t="str">
        <f t="shared" si="10"/>
        <v/>
      </c>
      <c r="W43" s="404" t="str">
        <f t="shared" si="11"/>
        <v/>
      </c>
      <c r="Z43" s="408"/>
      <c r="AA43" s="409"/>
      <c r="AC43" s="358" t="str">
        <f t="shared" si="16"/>
        <v/>
      </c>
      <c r="AD43" s="358" t="str">
        <f t="shared" si="17"/>
        <v/>
      </c>
      <c r="AJ43" s="409"/>
    </row>
    <row r="44" spans="1:36" x14ac:dyDescent="0.25">
      <c r="A44" s="112" t="str">
        <f t="shared" si="0"/>
        <v/>
      </c>
      <c r="B44" s="112" t="str">
        <f t="shared" si="1"/>
        <v/>
      </c>
      <c r="C44" s="397" t="str">
        <f t="shared" si="19"/>
        <v/>
      </c>
      <c r="D44" s="397" t="str">
        <f t="shared" si="14"/>
        <v/>
      </c>
      <c r="E44" s="397"/>
      <c r="F44" s="399" t="str">
        <f t="shared" si="2"/>
        <v/>
      </c>
      <c r="G44" s="400" t="str">
        <f t="shared" si="3"/>
        <v/>
      </c>
      <c r="H44" s="401" t="str">
        <f t="shared" si="4"/>
        <v/>
      </c>
      <c r="I44" s="402" t="str">
        <f t="shared" si="18"/>
        <v/>
      </c>
      <c r="J44" s="403" t="str">
        <f t="shared" si="18"/>
        <v/>
      </c>
      <c r="K44" s="403" t="str">
        <f t="shared" si="18"/>
        <v/>
      </c>
      <c r="L44" s="404" t="str">
        <f t="shared" si="18"/>
        <v/>
      </c>
      <c r="M44" s="405"/>
      <c r="N44" s="406" t="str">
        <f t="shared" si="6"/>
        <v/>
      </c>
      <c r="O44" s="406" t="str">
        <f t="shared" si="7"/>
        <v/>
      </c>
      <c r="S44" s="401" t="str">
        <f>IFERROR(IF(S43&lt;='Cat A monthly etc'!$R$3,"Nil",S43-$R$3),"")</f>
        <v/>
      </c>
      <c r="T44" s="402" t="str">
        <f t="shared" si="8"/>
        <v/>
      </c>
      <c r="U44" s="403" t="str">
        <f t="shared" si="9"/>
        <v/>
      </c>
      <c r="V44" s="403" t="str">
        <f t="shared" si="10"/>
        <v/>
      </c>
      <c r="W44" s="404" t="str">
        <f t="shared" si="11"/>
        <v/>
      </c>
      <c r="Z44" s="408"/>
      <c r="AA44" s="409"/>
      <c r="AC44" s="358" t="str">
        <f t="shared" si="16"/>
        <v/>
      </c>
      <c r="AD44" s="358" t="str">
        <f t="shared" si="17"/>
        <v/>
      </c>
      <c r="AJ44" s="370"/>
    </row>
    <row r="45" spans="1:36" x14ac:dyDescent="0.25">
      <c r="A45" s="112" t="str">
        <f t="shared" si="0"/>
        <v/>
      </c>
      <c r="B45" s="112" t="str">
        <f t="shared" si="1"/>
        <v/>
      </c>
      <c r="C45" s="397" t="str">
        <f t="shared" si="19"/>
        <v/>
      </c>
      <c r="D45" s="397" t="str">
        <f t="shared" si="14"/>
        <v/>
      </c>
      <c r="E45" s="397"/>
      <c r="F45" s="399" t="str">
        <f t="shared" si="2"/>
        <v/>
      </c>
      <c r="G45" s="400" t="str">
        <f t="shared" si="3"/>
        <v/>
      </c>
      <c r="H45" s="401" t="str">
        <f t="shared" si="4"/>
        <v/>
      </c>
      <c r="I45" s="402" t="str">
        <f t="shared" si="18"/>
        <v/>
      </c>
      <c r="J45" s="403" t="str">
        <f t="shared" si="18"/>
        <v/>
      </c>
      <c r="K45" s="403" t="str">
        <f t="shared" si="18"/>
        <v/>
      </c>
      <c r="L45" s="404" t="str">
        <f t="shared" si="18"/>
        <v/>
      </c>
      <c r="M45" s="405"/>
      <c r="N45" s="406" t="str">
        <f t="shared" si="6"/>
        <v/>
      </c>
      <c r="O45" s="406" t="str">
        <f t="shared" si="7"/>
        <v/>
      </c>
      <c r="S45" s="401" t="str">
        <f>IFERROR(IF(S44&lt;='Cat A monthly etc'!$R$3,"Nil",S44-$R$3),"")</f>
        <v/>
      </c>
      <c r="T45" s="402" t="str">
        <f t="shared" si="8"/>
        <v/>
      </c>
      <c r="U45" s="403" t="str">
        <f t="shared" si="9"/>
        <v/>
      </c>
      <c r="V45" s="403" t="str">
        <f t="shared" si="10"/>
        <v/>
      </c>
      <c r="W45" s="404" t="str">
        <f t="shared" si="11"/>
        <v/>
      </c>
      <c r="Z45" s="408"/>
      <c r="AA45" s="409"/>
      <c r="AC45" s="358" t="str">
        <f t="shared" si="16"/>
        <v/>
      </c>
      <c r="AD45" s="358" t="str">
        <f t="shared" si="17"/>
        <v/>
      </c>
      <c r="AJ45" s="370"/>
    </row>
    <row r="46" spans="1:36" x14ac:dyDescent="0.25">
      <c r="A46" s="112" t="str">
        <f t="shared" si="0"/>
        <v/>
      </c>
      <c r="B46" s="112" t="str">
        <f t="shared" si="1"/>
        <v/>
      </c>
      <c r="C46" s="397" t="str">
        <f t="shared" si="19"/>
        <v/>
      </c>
      <c r="D46" s="397" t="str">
        <f t="shared" si="14"/>
        <v/>
      </c>
      <c r="E46" s="397"/>
      <c r="F46" s="399" t="str">
        <f t="shared" si="2"/>
        <v/>
      </c>
      <c r="G46" s="400" t="str">
        <f t="shared" si="3"/>
        <v/>
      </c>
      <c r="H46" s="401" t="str">
        <f t="shared" si="4"/>
        <v/>
      </c>
      <c r="I46" s="402" t="str">
        <f t="shared" si="18"/>
        <v/>
      </c>
      <c r="J46" s="403" t="str">
        <f t="shared" si="18"/>
        <v/>
      </c>
      <c r="K46" s="403" t="str">
        <f t="shared" si="18"/>
        <v/>
      </c>
      <c r="L46" s="404" t="str">
        <f t="shared" si="18"/>
        <v/>
      </c>
      <c r="M46" s="405"/>
      <c r="N46" s="406" t="str">
        <f t="shared" si="6"/>
        <v/>
      </c>
      <c r="O46" s="406" t="str">
        <f t="shared" si="7"/>
        <v/>
      </c>
      <c r="S46" s="401" t="str">
        <f>IFERROR(IF(S45&lt;='Cat A monthly etc'!$R$3,"Nil",S45-$R$3),"")</f>
        <v/>
      </c>
      <c r="T46" s="402" t="str">
        <f t="shared" si="8"/>
        <v/>
      </c>
      <c r="U46" s="403" t="str">
        <f t="shared" si="9"/>
        <v/>
      </c>
      <c r="V46" s="403" t="str">
        <f t="shared" si="10"/>
        <v/>
      </c>
      <c r="W46" s="404" t="str">
        <f t="shared" si="11"/>
        <v/>
      </c>
      <c r="Z46" s="408"/>
      <c r="AA46" s="409"/>
      <c r="AC46" s="358" t="str">
        <f t="shared" si="16"/>
        <v/>
      </c>
      <c r="AD46" s="358" t="str">
        <f t="shared" si="17"/>
        <v/>
      </c>
      <c r="AJ46" s="370"/>
    </row>
    <row r="47" spans="1:36" x14ac:dyDescent="0.25">
      <c r="A47" s="112" t="str">
        <f t="shared" si="0"/>
        <v/>
      </c>
      <c r="B47" s="112" t="str">
        <f t="shared" si="1"/>
        <v/>
      </c>
      <c r="C47" s="397" t="str">
        <f t="shared" si="19"/>
        <v/>
      </c>
      <c r="D47" s="397" t="str">
        <f t="shared" si="14"/>
        <v/>
      </c>
      <c r="E47" s="397"/>
      <c r="F47" s="399" t="str">
        <f t="shared" si="2"/>
        <v/>
      </c>
      <c r="G47" s="400" t="str">
        <f t="shared" si="3"/>
        <v/>
      </c>
      <c r="H47" s="401" t="str">
        <f t="shared" si="4"/>
        <v/>
      </c>
      <c r="I47" s="402" t="str">
        <f t="shared" si="18"/>
        <v/>
      </c>
      <c r="J47" s="403" t="str">
        <f t="shared" si="18"/>
        <v/>
      </c>
      <c r="K47" s="403" t="str">
        <f t="shared" si="18"/>
        <v/>
      </c>
      <c r="L47" s="404" t="str">
        <f t="shared" si="18"/>
        <v/>
      </c>
      <c r="M47" s="405"/>
      <c r="N47" s="406" t="str">
        <f t="shared" si="6"/>
        <v/>
      </c>
      <c r="O47" s="406" t="str">
        <f t="shared" si="7"/>
        <v/>
      </c>
      <c r="S47" s="401" t="str">
        <f>IFERROR(IF(S46&lt;='Cat A monthly etc'!$R$3,"Nil",S46-$R$3),"")</f>
        <v/>
      </c>
      <c r="T47" s="402" t="str">
        <f t="shared" si="8"/>
        <v/>
      </c>
      <c r="U47" s="403" t="str">
        <f t="shared" si="9"/>
        <v/>
      </c>
      <c r="V47" s="403" t="str">
        <f t="shared" si="10"/>
        <v/>
      </c>
      <c r="W47" s="404" t="str">
        <f t="shared" si="11"/>
        <v/>
      </c>
      <c r="Z47" s="408"/>
      <c r="AA47" s="409"/>
      <c r="AC47" s="358" t="str">
        <f t="shared" si="16"/>
        <v/>
      </c>
      <c r="AD47" s="358" t="str">
        <f t="shared" si="17"/>
        <v/>
      </c>
      <c r="AJ47" s="370"/>
    </row>
    <row r="48" spans="1:36" x14ac:dyDescent="0.25">
      <c r="A48" s="112" t="str">
        <f t="shared" si="0"/>
        <v/>
      </c>
      <c r="B48" s="112" t="str">
        <f t="shared" si="1"/>
        <v/>
      </c>
      <c r="C48" s="397" t="str">
        <f t="shared" si="19"/>
        <v/>
      </c>
      <c r="D48" s="397" t="str">
        <f t="shared" si="14"/>
        <v/>
      </c>
      <c r="E48" s="397"/>
      <c r="F48" s="399" t="str">
        <f t="shared" si="2"/>
        <v/>
      </c>
      <c r="G48" s="400" t="str">
        <f t="shared" si="3"/>
        <v/>
      </c>
      <c r="H48" s="401" t="str">
        <f t="shared" si="4"/>
        <v/>
      </c>
      <c r="I48" s="402" t="str">
        <f t="shared" si="18"/>
        <v/>
      </c>
      <c r="J48" s="403" t="str">
        <f t="shared" si="18"/>
        <v/>
      </c>
      <c r="K48" s="403" t="str">
        <f t="shared" si="18"/>
        <v/>
      </c>
      <c r="L48" s="404" t="str">
        <f t="shared" si="18"/>
        <v/>
      </c>
      <c r="M48" s="405"/>
      <c r="N48" s="406" t="str">
        <f t="shared" si="6"/>
        <v/>
      </c>
      <c r="O48" s="406" t="str">
        <f t="shared" si="7"/>
        <v/>
      </c>
      <c r="S48" s="401" t="str">
        <f>IFERROR(IF(S47&lt;='Cat A monthly etc'!$R$3,"Nil",S47-$R$3),"")</f>
        <v/>
      </c>
      <c r="T48" s="402" t="str">
        <f t="shared" si="8"/>
        <v/>
      </c>
      <c r="U48" s="403" t="str">
        <f t="shared" si="9"/>
        <v/>
      </c>
      <c r="V48" s="403" t="str">
        <f t="shared" si="10"/>
        <v/>
      </c>
      <c r="W48" s="404" t="str">
        <f t="shared" si="11"/>
        <v/>
      </c>
      <c r="Z48" s="408"/>
      <c r="AA48" s="409"/>
      <c r="AC48" s="358" t="str">
        <f t="shared" si="16"/>
        <v/>
      </c>
      <c r="AD48" s="358" t="str">
        <f t="shared" si="17"/>
        <v/>
      </c>
      <c r="AJ48" s="370"/>
    </row>
    <row r="49" spans="1:36" x14ac:dyDescent="0.25">
      <c r="A49" s="112" t="str">
        <f t="shared" si="0"/>
        <v/>
      </c>
      <c r="B49" s="112" t="str">
        <f t="shared" si="1"/>
        <v/>
      </c>
      <c r="C49" s="397" t="str">
        <f t="shared" si="19"/>
        <v/>
      </c>
      <c r="D49" s="397" t="str">
        <f t="shared" si="14"/>
        <v/>
      </c>
      <c r="E49" s="397"/>
      <c r="F49" s="399" t="str">
        <f t="shared" si="2"/>
        <v/>
      </c>
      <c r="G49" s="400" t="str">
        <f t="shared" si="3"/>
        <v/>
      </c>
      <c r="H49" s="401" t="str">
        <f t="shared" si="4"/>
        <v/>
      </c>
      <c r="I49" s="402" t="str">
        <f t="shared" si="18"/>
        <v/>
      </c>
      <c r="J49" s="403" t="str">
        <f t="shared" si="18"/>
        <v/>
      </c>
      <c r="K49" s="403" t="str">
        <f t="shared" si="18"/>
        <v/>
      </c>
      <c r="L49" s="404" t="str">
        <f t="shared" si="18"/>
        <v/>
      </c>
      <c r="M49" s="405"/>
      <c r="N49" s="406" t="str">
        <f t="shared" si="6"/>
        <v/>
      </c>
      <c r="O49" s="406" t="str">
        <f t="shared" si="7"/>
        <v/>
      </c>
      <c r="S49" s="401" t="str">
        <f>IFERROR(IF(S48&lt;='Cat A monthly etc'!$R$3,"Nil",S48-$R$3),"")</f>
        <v/>
      </c>
      <c r="T49" s="402" t="str">
        <f t="shared" si="8"/>
        <v/>
      </c>
      <c r="U49" s="403" t="str">
        <f t="shared" si="9"/>
        <v/>
      </c>
      <c r="V49" s="403" t="str">
        <f t="shared" si="10"/>
        <v/>
      </c>
      <c r="W49" s="404" t="str">
        <f t="shared" si="11"/>
        <v/>
      </c>
      <c r="Z49" s="408"/>
      <c r="AA49" s="409"/>
      <c r="AC49" s="358" t="str">
        <f t="shared" si="16"/>
        <v/>
      </c>
      <c r="AD49" s="358" t="str">
        <f t="shared" si="17"/>
        <v/>
      </c>
      <c r="AJ49" s="370"/>
    </row>
    <row r="50" spans="1:36" x14ac:dyDescent="0.25">
      <c r="A50" s="112" t="str">
        <f t="shared" si="0"/>
        <v/>
      </c>
      <c r="B50" s="112" t="str">
        <f t="shared" si="1"/>
        <v/>
      </c>
      <c r="C50" s="397" t="str">
        <f t="shared" si="19"/>
        <v/>
      </c>
      <c r="D50" s="397" t="str">
        <f t="shared" si="14"/>
        <v/>
      </c>
      <c r="E50" s="397"/>
      <c r="F50" s="399" t="str">
        <f t="shared" si="2"/>
        <v/>
      </c>
      <c r="G50" s="400" t="str">
        <f t="shared" si="3"/>
        <v/>
      </c>
      <c r="H50" s="401" t="str">
        <f t="shared" si="4"/>
        <v/>
      </c>
      <c r="I50" s="402" t="str">
        <f t="shared" si="18"/>
        <v/>
      </c>
      <c r="J50" s="403" t="str">
        <f t="shared" si="18"/>
        <v/>
      </c>
      <c r="K50" s="403" t="str">
        <f t="shared" si="18"/>
        <v/>
      </c>
      <c r="L50" s="404" t="str">
        <f t="shared" si="18"/>
        <v/>
      </c>
      <c r="M50" s="405"/>
      <c r="N50" s="406" t="str">
        <f t="shared" si="6"/>
        <v/>
      </c>
      <c r="O50" s="406" t="str">
        <f t="shared" si="7"/>
        <v/>
      </c>
      <c r="S50" s="401" t="str">
        <f>IFERROR(IF(S49&lt;='Cat A monthly etc'!$R$3,"Nil",S49-$R$3),"")</f>
        <v/>
      </c>
      <c r="T50" s="402" t="str">
        <f t="shared" si="8"/>
        <v/>
      </c>
      <c r="U50" s="403" t="str">
        <f t="shared" si="9"/>
        <v/>
      </c>
      <c r="V50" s="403" t="str">
        <f t="shared" si="10"/>
        <v/>
      </c>
      <c r="W50" s="404" t="str">
        <f t="shared" si="11"/>
        <v/>
      </c>
      <c r="Z50" s="408"/>
      <c r="AA50" s="409"/>
      <c r="AC50" s="358" t="str">
        <f t="shared" si="16"/>
        <v/>
      </c>
      <c r="AD50" s="358" t="str">
        <f t="shared" si="17"/>
        <v/>
      </c>
      <c r="AJ50" s="370"/>
    </row>
    <row r="51" spans="1:36" x14ac:dyDescent="0.25">
      <c r="A51" s="112" t="str">
        <f t="shared" si="0"/>
        <v/>
      </c>
      <c r="B51" s="112" t="str">
        <f t="shared" si="1"/>
        <v/>
      </c>
      <c r="C51" s="397" t="str">
        <f t="shared" si="19"/>
        <v/>
      </c>
      <c r="D51" s="397" t="str">
        <f t="shared" si="14"/>
        <v/>
      </c>
      <c r="E51" s="397"/>
      <c r="F51" s="399" t="str">
        <f t="shared" si="2"/>
        <v/>
      </c>
      <c r="G51" s="400" t="str">
        <f t="shared" si="3"/>
        <v/>
      </c>
      <c r="H51" s="401" t="str">
        <f t="shared" si="4"/>
        <v/>
      </c>
      <c r="I51" s="402" t="str">
        <f t="shared" si="18"/>
        <v/>
      </c>
      <c r="J51" s="403" t="str">
        <f t="shared" si="18"/>
        <v/>
      </c>
      <c r="K51" s="403" t="str">
        <f t="shared" si="18"/>
        <v/>
      </c>
      <c r="L51" s="404" t="str">
        <f t="shared" si="18"/>
        <v/>
      </c>
      <c r="M51" s="405"/>
      <c r="N51" s="406" t="str">
        <f t="shared" si="6"/>
        <v/>
      </c>
      <c r="O51" s="406" t="str">
        <f t="shared" si="7"/>
        <v/>
      </c>
      <c r="S51" s="401" t="str">
        <f>IFERROR(IF(S50&lt;='Cat A monthly etc'!$R$3,"Nil",S50-$R$3),"")</f>
        <v/>
      </c>
      <c r="T51" s="402" t="str">
        <f t="shared" si="8"/>
        <v/>
      </c>
      <c r="U51" s="403" t="str">
        <f t="shared" si="9"/>
        <v/>
      </c>
      <c r="V51" s="403" t="str">
        <f t="shared" si="10"/>
        <v/>
      </c>
      <c r="W51" s="404" t="str">
        <f t="shared" si="11"/>
        <v/>
      </c>
      <c r="Z51" s="408"/>
      <c r="AA51" s="409"/>
      <c r="AC51" s="358" t="str">
        <f t="shared" si="16"/>
        <v/>
      </c>
      <c r="AD51" s="358" t="str">
        <f t="shared" si="17"/>
        <v/>
      </c>
      <c r="AJ51" s="370"/>
    </row>
    <row r="52" spans="1:36" x14ac:dyDescent="0.25">
      <c r="A52" s="112" t="str">
        <f t="shared" si="0"/>
        <v/>
      </c>
      <c r="B52" s="112" t="str">
        <f t="shared" si="1"/>
        <v/>
      </c>
      <c r="C52" s="397" t="str">
        <f t="shared" si="19"/>
        <v/>
      </c>
      <c r="D52" s="397" t="str">
        <f t="shared" si="14"/>
        <v/>
      </c>
      <c r="E52" s="397"/>
      <c r="F52" s="399" t="str">
        <f t="shared" si="2"/>
        <v/>
      </c>
      <c r="G52" s="400" t="str">
        <f t="shared" si="3"/>
        <v/>
      </c>
      <c r="H52" s="401" t="str">
        <f t="shared" si="4"/>
        <v/>
      </c>
      <c r="I52" s="402" t="str">
        <f t="shared" si="18"/>
        <v/>
      </c>
      <c r="J52" s="403" t="str">
        <f t="shared" si="18"/>
        <v/>
      </c>
      <c r="K52" s="403" t="str">
        <f t="shared" si="18"/>
        <v/>
      </c>
      <c r="L52" s="404" t="str">
        <f t="shared" si="18"/>
        <v/>
      </c>
      <c r="M52" s="405"/>
      <c r="N52" s="406" t="str">
        <f t="shared" si="6"/>
        <v/>
      </c>
      <c r="O52" s="406" t="str">
        <f t="shared" si="7"/>
        <v/>
      </c>
      <c r="S52" s="401" t="str">
        <f>IFERROR(IF(S51&lt;='Cat A monthly etc'!$R$3,"Nil",S51-$R$3),"")</f>
        <v/>
      </c>
      <c r="T52" s="402" t="str">
        <f t="shared" si="8"/>
        <v/>
      </c>
      <c r="U52" s="403" t="str">
        <f t="shared" si="9"/>
        <v/>
      </c>
      <c r="V52" s="403" t="str">
        <f t="shared" si="10"/>
        <v/>
      </c>
      <c r="W52" s="404" t="str">
        <f t="shared" si="11"/>
        <v/>
      </c>
      <c r="Z52" s="408"/>
      <c r="AA52" s="409"/>
      <c r="AC52" s="358" t="str">
        <f t="shared" si="16"/>
        <v/>
      </c>
      <c r="AD52" s="358" t="str">
        <f t="shared" si="17"/>
        <v/>
      </c>
    </row>
    <row r="53" spans="1:36" x14ac:dyDescent="0.25">
      <c r="A53" s="112" t="str">
        <f t="shared" si="0"/>
        <v/>
      </c>
      <c r="B53" s="112" t="str">
        <f t="shared" si="1"/>
        <v/>
      </c>
      <c r="C53" s="397" t="str">
        <f t="shared" si="19"/>
        <v/>
      </c>
      <c r="D53" s="397" t="str">
        <f t="shared" si="14"/>
        <v/>
      </c>
      <c r="E53" s="397"/>
      <c r="F53" s="399" t="str">
        <f t="shared" si="2"/>
        <v/>
      </c>
      <c r="G53" s="400" t="str">
        <f t="shared" si="3"/>
        <v/>
      </c>
      <c r="H53" s="401" t="str">
        <f t="shared" si="4"/>
        <v/>
      </c>
      <c r="I53" s="402" t="str">
        <f t="shared" si="18"/>
        <v/>
      </c>
      <c r="J53" s="403" t="str">
        <f t="shared" si="18"/>
        <v/>
      </c>
      <c r="K53" s="403" t="str">
        <f t="shared" si="18"/>
        <v/>
      </c>
      <c r="L53" s="404" t="str">
        <f t="shared" si="18"/>
        <v/>
      </c>
      <c r="M53" s="405"/>
      <c r="N53" s="406" t="str">
        <f t="shared" si="6"/>
        <v/>
      </c>
      <c r="O53" s="406" t="str">
        <f t="shared" si="7"/>
        <v/>
      </c>
      <c r="S53" s="401" t="str">
        <f>IFERROR(IF(S52&lt;='Cat A monthly etc'!$R$3,"Nil",S52-$R$3),"")</f>
        <v/>
      </c>
      <c r="T53" s="402" t="str">
        <f t="shared" si="8"/>
        <v/>
      </c>
      <c r="U53" s="403" t="str">
        <f t="shared" si="9"/>
        <v/>
      </c>
      <c r="V53" s="403" t="str">
        <f t="shared" si="10"/>
        <v/>
      </c>
      <c r="W53" s="404" t="str">
        <f t="shared" si="11"/>
        <v/>
      </c>
      <c r="Z53" s="408"/>
      <c r="AA53" s="409"/>
      <c r="AC53" s="358" t="str">
        <f t="shared" si="16"/>
        <v/>
      </c>
      <c r="AD53" s="358" t="str">
        <f t="shared" si="17"/>
        <v/>
      </c>
    </row>
    <row r="54" spans="1:36" x14ac:dyDescent="0.25">
      <c r="A54" s="112" t="str">
        <f t="shared" si="0"/>
        <v/>
      </c>
      <c r="B54" s="112" t="str">
        <f t="shared" si="1"/>
        <v/>
      </c>
      <c r="C54" s="397" t="str">
        <f t="shared" si="19"/>
        <v/>
      </c>
      <c r="D54" s="397" t="str">
        <f t="shared" si="14"/>
        <v/>
      </c>
      <c r="E54" s="397"/>
      <c r="F54" s="399" t="str">
        <f t="shared" si="2"/>
        <v/>
      </c>
      <c r="G54" s="400" t="str">
        <f t="shared" si="3"/>
        <v/>
      </c>
      <c r="H54" s="401" t="str">
        <f t="shared" si="4"/>
        <v/>
      </c>
      <c r="I54" s="402" t="str">
        <f t="shared" si="18"/>
        <v/>
      </c>
      <c r="J54" s="403" t="str">
        <f t="shared" si="18"/>
        <v/>
      </c>
      <c r="K54" s="403" t="str">
        <f t="shared" si="18"/>
        <v/>
      </c>
      <c r="L54" s="404" t="str">
        <f t="shared" si="18"/>
        <v/>
      </c>
      <c r="M54" s="405"/>
      <c r="N54" s="406" t="str">
        <f t="shared" si="6"/>
        <v/>
      </c>
      <c r="O54" s="406" t="str">
        <f t="shared" si="7"/>
        <v/>
      </c>
      <c r="S54" s="401" t="str">
        <f>IFERROR(IF(S53&lt;='Cat A monthly etc'!$R$3,"Nil",S53-$R$3),"")</f>
        <v/>
      </c>
      <c r="T54" s="402" t="str">
        <f t="shared" si="8"/>
        <v/>
      </c>
      <c r="U54" s="403" t="str">
        <f t="shared" si="9"/>
        <v/>
      </c>
      <c r="V54" s="403" t="str">
        <f t="shared" si="10"/>
        <v/>
      </c>
      <c r="W54" s="404" t="str">
        <f t="shared" si="11"/>
        <v/>
      </c>
      <c r="Z54" s="408"/>
      <c r="AA54" s="409"/>
      <c r="AC54" s="358" t="str">
        <f t="shared" si="16"/>
        <v/>
      </c>
      <c r="AD54" s="358" t="str">
        <f t="shared" si="17"/>
        <v/>
      </c>
    </row>
    <row r="55" spans="1:36" x14ac:dyDescent="0.25">
      <c r="A55" s="112" t="str">
        <f t="shared" si="0"/>
        <v/>
      </c>
      <c r="B55" s="112" t="str">
        <f t="shared" si="1"/>
        <v/>
      </c>
      <c r="C55" s="397" t="str">
        <f t="shared" si="19"/>
        <v/>
      </c>
      <c r="D55" s="397" t="str">
        <f t="shared" si="14"/>
        <v/>
      </c>
      <c r="E55" s="397"/>
      <c r="F55" s="399" t="str">
        <f t="shared" si="2"/>
        <v/>
      </c>
      <c r="G55" s="400" t="str">
        <f t="shared" si="3"/>
        <v/>
      </c>
      <c r="H55" s="401" t="str">
        <f t="shared" si="4"/>
        <v/>
      </c>
      <c r="I55" s="402" t="str">
        <f t="shared" si="18"/>
        <v/>
      </c>
      <c r="J55" s="403" t="str">
        <f t="shared" si="18"/>
        <v/>
      </c>
      <c r="K55" s="403" t="str">
        <f t="shared" si="18"/>
        <v/>
      </c>
      <c r="L55" s="404" t="str">
        <f t="shared" si="18"/>
        <v/>
      </c>
      <c r="M55" s="405"/>
      <c r="N55" s="406" t="str">
        <f t="shared" si="6"/>
        <v/>
      </c>
      <c r="O55" s="406" t="str">
        <f t="shared" si="7"/>
        <v/>
      </c>
      <c r="S55" s="401" t="str">
        <f>IFERROR(IF(S54&lt;='Cat A monthly etc'!$R$3,"Nil",S54-$R$3),"")</f>
        <v/>
      </c>
      <c r="T55" s="402" t="str">
        <f t="shared" si="8"/>
        <v/>
      </c>
      <c r="U55" s="403" t="str">
        <f t="shared" si="9"/>
        <v/>
      </c>
      <c r="V55" s="403" t="str">
        <f t="shared" si="10"/>
        <v/>
      </c>
      <c r="W55" s="404" t="str">
        <f t="shared" si="11"/>
        <v/>
      </c>
      <c r="Z55" s="408"/>
      <c r="AA55" s="409"/>
      <c r="AC55" s="358" t="str">
        <f t="shared" si="16"/>
        <v/>
      </c>
      <c r="AD55" s="358" t="str">
        <f t="shared" si="17"/>
        <v/>
      </c>
    </row>
    <row r="56" spans="1:36" x14ac:dyDescent="0.25">
      <c r="A56" s="112" t="str">
        <f t="shared" si="0"/>
        <v/>
      </c>
      <c r="B56" s="112" t="str">
        <f t="shared" si="1"/>
        <v/>
      </c>
      <c r="C56" s="397" t="str">
        <f t="shared" si="19"/>
        <v/>
      </c>
      <c r="D56" s="397" t="str">
        <f t="shared" si="14"/>
        <v/>
      </c>
      <c r="E56" s="397"/>
      <c r="F56" s="399" t="str">
        <f t="shared" si="2"/>
        <v/>
      </c>
      <c r="G56" s="400" t="str">
        <f t="shared" si="3"/>
        <v/>
      </c>
      <c r="H56" s="401" t="str">
        <f t="shared" si="4"/>
        <v/>
      </c>
      <c r="I56" s="402" t="str">
        <f t="shared" si="18"/>
        <v/>
      </c>
      <c r="J56" s="403" t="str">
        <f t="shared" si="18"/>
        <v/>
      </c>
      <c r="K56" s="403" t="str">
        <f t="shared" si="18"/>
        <v/>
      </c>
      <c r="L56" s="404" t="str">
        <f t="shared" si="18"/>
        <v/>
      </c>
      <c r="M56" s="405"/>
      <c r="N56" s="406" t="str">
        <f t="shared" si="6"/>
        <v/>
      </c>
      <c r="O56" s="406" t="str">
        <f t="shared" si="7"/>
        <v/>
      </c>
      <c r="S56" s="401" t="str">
        <f>IFERROR(IF(S55&lt;='Cat A monthly etc'!$R$3,"Nil",S55-$R$3),"")</f>
        <v/>
      </c>
      <c r="T56" s="402" t="str">
        <f t="shared" si="8"/>
        <v/>
      </c>
      <c r="U56" s="403" t="str">
        <f t="shared" si="9"/>
        <v/>
      </c>
      <c r="V56" s="403" t="str">
        <f t="shared" si="10"/>
        <v/>
      </c>
      <c r="W56" s="404" t="str">
        <f t="shared" si="11"/>
        <v/>
      </c>
      <c r="Z56" s="408"/>
      <c r="AA56" s="409"/>
      <c r="AC56" s="358" t="str">
        <f t="shared" si="16"/>
        <v/>
      </c>
      <c r="AD56" s="358" t="str">
        <f t="shared" si="17"/>
        <v/>
      </c>
    </row>
    <row r="57" spans="1:36" x14ac:dyDescent="0.25">
      <c r="A57" s="112" t="str">
        <f t="shared" si="0"/>
        <v/>
      </c>
      <c r="B57" s="112" t="str">
        <f t="shared" si="1"/>
        <v/>
      </c>
      <c r="C57" s="397" t="str">
        <f t="shared" si="19"/>
        <v/>
      </c>
      <c r="D57" s="397" t="str">
        <f t="shared" si="14"/>
        <v/>
      </c>
      <c r="E57" s="397"/>
      <c r="F57" s="399" t="str">
        <f t="shared" si="2"/>
        <v/>
      </c>
      <c r="G57" s="400" t="str">
        <f t="shared" si="3"/>
        <v/>
      </c>
      <c r="H57" s="401" t="str">
        <f t="shared" si="4"/>
        <v/>
      </c>
      <c r="I57" s="402" t="str">
        <f t="shared" si="18"/>
        <v/>
      </c>
      <c r="J57" s="403" t="str">
        <f t="shared" si="18"/>
        <v/>
      </c>
      <c r="K57" s="403" t="str">
        <f t="shared" si="18"/>
        <v/>
      </c>
      <c r="L57" s="404" t="str">
        <f t="shared" si="18"/>
        <v/>
      </c>
      <c r="M57" s="405"/>
      <c r="N57" s="406" t="str">
        <f t="shared" si="6"/>
        <v/>
      </c>
      <c r="O57" s="406" t="str">
        <f t="shared" si="7"/>
        <v/>
      </c>
      <c r="S57" s="401" t="str">
        <f>IFERROR(IF(S56&lt;='Cat A monthly etc'!$R$3,"Nil",S56-$R$3),"")</f>
        <v/>
      </c>
      <c r="T57" s="402" t="str">
        <f t="shared" si="8"/>
        <v/>
      </c>
      <c r="U57" s="403" t="str">
        <f t="shared" si="9"/>
        <v/>
      </c>
      <c r="V57" s="403" t="str">
        <f t="shared" si="10"/>
        <v/>
      </c>
      <c r="W57" s="404" t="str">
        <f t="shared" si="11"/>
        <v/>
      </c>
      <c r="Z57" s="408"/>
      <c r="AA57" s="409"/>
      <c r="AC57" s="358" t="str">
        <f t="shared" si="16"/>
        <v/>
      </c>
      <c r="AD57" s="358" t="str">
        <f t="shared" si="17"/>
        <v/>
      </c>
    </row>
    <row r="58" spans="1:36" x14ac:dyDescent="0.25">
      <c r="A58" s="112" t="str">
        <f t="shared" si="0"/>
        <v/>
      </c>
      <c r="B58" s="112" t="str">
        <f t="shared" si="1"/>
        <v/>
      </c>
      <c r="C58" s="397" t="str">
        <f t="shared" si="19"/>
        <v/>
      </c>
      <c r="D58" s="397" t="str">
        <f t="shared" si="14"/>
        <v/>
      </c>
      <c r="E58" s="397"/>
      <c r="F58" s="399" t="str">
        <f t="shared" si="2"/>
        <v/>
      </c>
      <c r="G58" s="400" t="str">
        <f t="shared" si="3"/>
        <v/>
      </c>
      <c r="H58" s="401" t="str">
        <f t="shared" si="4"/>
        <v/>
      </c>
      <c r="I58" s="402" t="str">
        <f t="shared" si="18"/>
        <v/>
      </c>
      <c r="J58" s="403" t="str">
        <f t="shared" si="18"/>
        <v/>
      </c>
      <c r="K58" s="403" t="str">
        <f t="shared" si="18"/>
        <v/>
      </c>
      <c r="L58" s="404" t="str">
        <f t="shared" si="18"/>
        <v/>
      </c>
      <c r="M58" s="405"/>
      <c r="N58" s="406" t="str">
        <f t="shared" si="6"/>
        <v/>
      </c>
      <c r="O58" s="406" t="str">
        <f t="shared" si="7"/>
        <v/>
      </c>
      <c r="S58" s="401" t="str">
        <f>IFERROR(IF(S57&lt;='Cat A monthly etc'!$R$3,"Nil",S57-$R$3),"")</f>
        <v/>
      </c>
      <c r="T58" s="402" t="str">
        <f t="shared" si="8"/>
        <v/>
      </c>
      <c r="U58" s="403" t="str">
        <f t="shared" si="9"/>
        <v/>
      </c>
      <c r="V58" s="403" t="str">
        <f t="shared" si="10"/>
        <v/>
      </c>
      <c r="W58" s="404" t="str">
        <f t="shared" si="11"/>
        <v/>
      </c>
      <c r="Z58" s="408"/>
      <c r="AA58" s="409"/>
      <c r="AC58" s="358" t="str">
        <f t="shared" si="16"/>
        <v/>
      </c>
      <c r="AD58" s="358" t="str">
        <f t="shared" si="17"/>
        <v/>
      </c>
    </row>
    <row r="59" spans="1:36" x14ac:dyDescent="0.25">
      <c r="A59" s="112" t="str">
        <f t="shared" si="0"/>
        <v/>
      </c>
      <c r="B59" s="112" t="str">
        <f t="shared" si="1"/>
        <v/>
      </c>
      <c r="C59" s="397" t="str">
        <f t="shared" si="19"/>
        <v/>
      </c>
      <c r="D59" s="397" t="str">
        <f t="shared" si="14"/>
        <v/>
      </c>
      <c r="E59" s="397"/>
      <c r="F59" s="399" t="str">
        <f t="shared" si="2"/>
        <v/>
      </c>
      <c r="G59" s="400" t="str">
        <f t="shared" si="3"/>
        <v/>
      </c>
      <c r="H59" s="401" t="str">
        <f t="shared" si="4"/>
        <v/>
      </c>
      <c r="I59" s="402" t="str">
        <f t="shared" si="18"/>
        <v/>
      </c>
      <c r="J59" s="403" t="str">
        <f t="shared" si="18"/>
        <v/>
      </c>
      <c r="K59" s="403" t="str">
        <f t="shared" si="18"/>
        <v/>
      </c>
      <c r="L59" s="404" t="str">
        <f t="shared" si="18"/>
        <v/>
      </c>
      <c r="M59" s="405"/>
      <c r="N59" s="406" t="str">
        <f t="shared" si="6"/>
        <v/>
      </c>
      <c r="O59" s="406" t="str">
        <f t="shared" si="7"/>
        <v/>
      </c>
      <c r="S59" s="401" t="str">
        <f>IFERROR(IF(S58&lt;='Cat A monthly etc'!$R$3,"Nil",S58-$R$3),"")</f>
        <v/>
      </c>
      <c r="T59" s="402" t="str">
        <f t="shared" si="8"/>
        <v/>
      </c>
      <c r="U59" s="403" t="str">
        <f t="shared" si="9"/>
        <v/>
      </c>
      <c r="V59" s="403" t="str">
        <f t="shared" si="10"/>
        <v/>
      </c>
      <c r="W59" s="404" t="str">
        <f t="shared" si="11"/>
        <v/>
      </c>
      <c r="Z59" s="408"/>
      <c r="AA59" s="409"/>
      <c r="AC59" s="358" t="str">
        <f t="shared" si="16"/>
        <v/>
      </c>
      <c r="AD59" s="358" t="str">
        <f t="shared" si="17"/>
        <v/>
      </c>
    </row>
    <row r="60" spans="1:36" x14ac:dyDescent="0.25">
      <c r="A60" s="112" t="str">
        <f t="shared" si="0"/>
        <v/>
      </c>
      <c r="B60" s="112" t="str">
        <f t="shared" si="1"/>
        <v/>
      </c>
      <c r="C60" s="397" t="str">
        <f t="shared" si="19"/>
        <v/>
      </c>
      <c r="D60" s="397" t="str">
        <f t="shared" si="14"/>
        <v/>
      </c>
      <c r="E60" s="397"/>
      <c r="F60" s="399" t="str">
        <f t="shared" si="2"/>
        <v/>
      </c>
      <c r="G60" s="400" t="str">
        <f t="shared" si="3"/>
        <v/>
      </c>
      <c r="H60" s="401" t="str">
        <f>IFERROR(IF(S60="Nil","Nil",TEXT(S60,IF(S60=ROUND(S60,0),"€###","€0.00"))),"")</f>
        <v/>
      </c>
      <c r="I60" s="402" t="str">
        <f t="shared" si="18"/>
        <v/>
      </c>
      <c r="J60" s="403" t="str">
        <f t="shared" si="18"/>
        <v/>
      </c>
      <c r="K60" s="403" t="str">
        <f t="shared" si="18"/>
        <v/>
      </c>
      <c r="L60" s="404" t="str">
        <f t="shared" si="18"/>
        <v/>
      </c>
      <c r="M60" s="405"/>
      <c r="N60" s="406" t="str">
        <f t="shared" si="6"/>
        <v/>
      </c>
      <c r="O60" s="406" t="str">
        <f t="shared" si="7"/>
        <v/>
      </c>
      <c r="S60" s="401" t="str">
        <f>IFERROR(IF(S59&lt;='Cat A monthly etc'!$R$3,"Nil",S59-$R$3),"")</f>
        <v/>
      </c>
      <c r="T60" s="402" t="str">
        <f t="shared" si="8"/>
        <v/>
      </c>
      <c r="U60" s="403" t="str">
        <f t="shared" si="9"/>
        <v/>
      </c>
      <c r="V60" s="403" t="str">
        <f t="shared" si="10"/>
        <v/>
      </c>
      <c r="W60" s="404" t="str">
        <f t="shared" si="11"/>
        <v/>
      </c>
      <c r="Z60" s="408"/>
      <c r="AA60" s="409"/>
      <c r="AC60" s="358" t="str">
        <f t="shared" si="16"/>
        <v/>
      </c>
      <c r="AD60" s="358" t="str">
        <f t="shared" si="17"/>
        <v/>
      </c>
    </row>
    <row r="61" spans="1:36" x14ac:dyDescent="0.25">
      <c r="A61" s="112" t="str">
        <f t="shared" si="0"/>
        <v/>
      </c>
      <c r="B61" s="112" t="str">
        <f t="shared" si="1"/>
        <v/>
      </c>
      <c r="C61" s="397" t="str">
        <f t="shared" si="19"/>
        <v/>
      </c>
      <c r="D61" s="397" t="str">
        <f t="shared" si="14"/>
        <v/>
      </c>
      <c r="E61" s="397"/>
      <c r="F61" s="399" t="str">
        <f t="shared" si="2"/>
        <v/>
      </c>
      <c r="G61" s="400" t="str">
        <f t="shared" si="3"/>
        <v/>
      </c>
      <c r="H61" s="401" t="str">
        <f t="shared" si="4"/>
        <v/>
      </c>
      <c r="I61" s="402" t="str">
        <f t="shared" si="18"/>
        <v/>
      </c>
      <c r="J61" s="403" t="str">
        <f t="shared" si="18"/>
        <v/>
      </c>
      <c r="K61" s="403" t="str">
        <f t="shared" si="18"/>
        <v/>
      </c>
      <c r="L61" s="404" t="str">
        <f t="shared" si="18"/>
        <v/>
      </c>
      <c r="M61" s="405"/>
      <c r="N61" s="406" t="str">
        <f t="shared" si="6"/>
        <v/>
      </c>
      <c r="O61" s="406" t="str">
        <f t="shared" si="7"/>
        <v/>
      </c>
      <c r="S61" s="401" t="str">
        <f>IFERROR(IF(S60&lt;='Cat A monthly etc'!$R$3,"Nil",S60-$R$3),"")</f>
        <v/>
      </c>
      <c r="T61" s="402" t="str">
        <f t="shared" si="8"/>
        <v/>
      </c>
      <c r="U61" s="403" t="str">
        <f t="shared" si="9"/>
        <v/>
      </c>
      <c r="V61" s="403" t="str">
        <f t="shared" si="10"/>
        <v/>
      </c>
      <c r="W61" s="404" t="str">
        <f t="shared" si="11"/>
        <v/>
      </c>
      <c r="Z61" s="408"/>
      <c r="AA61" s="409"/>
      <c r="AC61" s="358" t="str">
        <f t="shared" si="16"/>
        <v/>
      </c>
      <c r="AD61" s="358" t="str">
        <f t="shared" si="17"/>
        <v/>
      </c>
    </row>
    <row r="62" spans="1:36" x14ac:dyDescent="0.25">
      <c r="A62" s="112" t="str">
        <f t="shared" si="0"/>
        <v/>
      </c>
      <c r="B62" s="112" t="str">
        <f t="shared" si="1"/>
        <v/>
      </c>
      <c r="C62" s="397" t="str">
        <f t="shared" si="19"/>
        <v/>
      </c>
      <c r="D62" s="397" t="str">
        <f t="shared" si="14"/>
        <v/>
      </c>
      <c r="E62" s="397"/>
      <c r="F62" s="399" t="str">
        <f t="shared" si="2"/>
        <v/>
      </c>
      <c r="G62" s="400" t="str">
        <f t="shared" si="3"/>
        <v/>
      </c>
      <c r="H62" s="401" t="str">
        <f t="shared" si="4"/>
        <v/>
      </c>
      <c r="I62" s="402" t="str">
        <f t="shared" si="18"/>
        <v/>
      </c>
      <c r="J62" s="403" t="str">
        <f t="shared" si="18"/>
        <v/>
      </c>
      <c r="K62" s="403" t="str">
        <f t="shared" si="18"/>
        <v/>
      </c>
      <c r="L62" s="404" t="str">
        <f t="shared" si="18"/>
        <v/>
      </c>
      <c r="M62" s="405"/>
      <c r="N62" s="406" t="str">
        <f t="shared" si="6"/>
        <v/>
      </c>
      <c r="O62" s="406" t="str">
        <f t="shared" si="7"/>
        <v/>
      </c>
      <c r="S62" s="401" t="str">
        <f>IFERROR(IF(S61&lt;='Cat A monthly etc'!$R$3,"Nil",S61-$R$3),"")</f>
        <v/>
      </c>
      <c r="T62" s="402" t="str">
        <f t="shared" si="8"/>
        <v/>
      </c>
      <c r="U62" s="403" t="str">
        <f t="shared" si="9"/>
        <v/>
      </c>
      <c r="V62" s="403" t="str">
        <f t="shared" si="10"/>
        <v/>
      </c>
      <c r="W62" s="404" t="str">
        <f t="shared" si="11"/>
        <v/>
      </c>
      <c r="Z62" s="408"/>
      <c r="AA62" s="409"/>
      <c r="AC62" s="358" t="str">
        <f t="shared" si="16"/>
        <v/>
      </c>
      <c r="AD62" s="358" t="str">
        <f t="shared" si="17"/>
        <v/>
      </c>
    </row>
    <row r="63" spans="1:36" x14ac:dyDescent="0.25">
      <c r="A63" s="112" t="str">
        <f t="shared" si="0"/>
        <v/>
      </c>
      <c r="B63" s="112" t="str">
        <f t="shared" si="1"/>
        <v/>
      </c>
      <c r="C63" s="397" t="str">
        <f t="shared" si="19"/>
        <v/>
      </c>
      <c r="D63" s="397" t="str">
        <f t="shared" si="14"/>
        <v/>
      </c>
      <c r="E63" s="397"/>
      <c r="F63" s="399" t="str">
        <f t="shared" si="2"/>
        <v/>
      </c>
      <c r="G63" s="400" t="str">
        <f t="shared" si="3"/>
        <v/>
      </c>
      <c r="H63" s="401" t="str">
        <f t="shared" si="4"/>
        <v/>
      </c>
      <c r="I63" s="402" t="str">
        <f t="shared" si="18"/>
        <v/>
      </c>
      <c r="J63" s="403" t="str">
        <f t="shared" si="18"/>
        <v/>
      </c>
      <c r="K63" s="403" t="str">
        <f t="shared" si="18"/>
        <v/>
      </c>
      <c r="L63" s="404" t="str">
        <f t="shared" si="18"/>
        <v/>
      </c>
      <c r="M63" s="405"/>
      <c r="N63" s="406" t="str">
        <f t="shared" si="6"/>
        <v/>
      </c>
      <c r="O63" s="406" t="str">
        <f t="shared" si="7"/>
        <v/>
      </c>
      <c r="S63" s="401" t="str">
        <f>IFERROR(IF(S62&lt;='Cat A monthly etc'!$R$3,"Nil",S62-$R$3),"")</f>
        <v/>
      </c>
      <c r="T63" s="402" t="str">
        <f t="shared" si="8"/>
        <v/>
      </c>
      <c r="U63" s="403" t="str">
        <f t="shared" si="9"/>
        <v/>
      </c>
      <c r="V63" s="403" t="str">
        <f t="shared" si="10"/>
        <v/>
      </c>
      <c r="W63" s="404" t="str">
        <f t="shared" si="11"/>
        <v/>
      </c>
      <c r="Z63" s="408"/>
      <c r="AA63" s="409"/>
      <c r="AC63" s="358" t="str">
        <f t="shared" si="16"/>
        <v/>
      </c>
      <c r="AD63" s="358" t="str">
        <f t="shared" si="17"/>
        <v/>
      </c>
    </row>
    <row r="64" spans="1:36" x14ac:dyDescent="0.25">
      <c r="A64" s="112" t="str">
        <f t="shared" si="0"/>
        <v/>
      </c>
      <c r="B64" s="112" t="str">
        <f t="shared" si="1"/>
        <v/>
      </c>
      <c r="C64" s="397" t="str">
        <f t="shared" si="19"/>
        <v/>
      </c>
      <c r="D64" s="397" t="str">
        <f t="shared" si="14"/>
        <v/>
      </c>
      <c r="E64" s="397"/>
      <c r="F64" s="399" t="str">
        <f t="shared" si="2"/>
        <v/>
      </c>
      <c r="G64" s="400" t="str">
        <f t="shared" si="3"/>
        <v/>
      </c>
      <c r="H64" s="401" t="str">
        <f t="shared" si="4"/>
        <v/>
      </c>
      <c r="I64" s="402" t="str">
        <f t="shared" si="18"/>
        <v/>
      </c>
      <c r="J64" s="403" t="str">
        <f t="shared" si="18"/>
        <v/>
      </c>
      <c r="K64" s="403" t="str">
        <f t="shared" si="18"/>
        <v/>
      </c>
      <c r="L64" s="404" t="str">
        <f t="shared" si="18"/>
        <v/>
      </c>
      <c r="M64" s="405"/>
      <c r="N64" s="406" t="str">
        <f t="shared" si="6"/>
        <v/>
      </c>
      <c r="O64" s="406" t="str">
        <f t="shared" si="7"/>
        <v/>
      </c>
      <c r="S64" s="401" t="str">
        <f>IFERROR(IF(S63&lt;='Cat A monthly etc'!$R$3,"Nil",S63-$R$3),"")</f>
        <v/>
      </c>
      <c r="T64" s="402" t="str">
        <f t="shared" si="8"/>
        <v/>
      </c>
      <c r="U64" s="403" t="str">
        <f t="shared" si="9"/>
        <v/>
      </c>
      <c r="V64" s="403" t="str">
        <f t="shared" si="10"/>
        <v/>
      </c>
      <c r="W64" s="404" t="str">
        <f t="shared" si="11"/>
        <v/>
      </c>
      <c r="Z64" s="408"/>
      <c r="AA64" s="409"/>
      <c r="AC64" s="358" t="str">
        <f t="shared" si="16"/>
        <v/>
      </c>
      <c r="AD64" s="358" t="str">
        <f t="shared" si="17"/>
        <v/>
      </c>
    </row>
    <row r="65" spans="1:30" x14ac:dyDescent="0.25">
      <c r="A65" s="112" t="str">
        <f t="shared" si="0"/>
        <v/>
      </c>
      <c r="B65" s="112" t="str">
        <f t="shared" si="1"/>
        <v/>
      </c>
      <c r="C65" s="397" t="str">
        <f t="shared" si="19"/>
        <v/>
      </c>
      <c r="D65" s="397" t="str">
        <f t="shared" si="14"/>
        <v/>
      </c>
      <c r="E65" s="397"/>
      <c r="F65" s="399" t="str">
        <f t="shared" si="2"/>
        <v/>
      </c>
      <c r="G65" s="400" t="str">
        <f t="shared" si="3"/>
        <v/>
      </c>
      <c r="H65" s="401" t="str">
        <f t="shared" si="4"/>
        <v/>
      </c>
      <c r="I65" s="402" t="str">
        <f t="shared" si="18"/>
        <v/>
      </c>
      <c r="J65" s="403" t="str">
        <f t="shared" si="18"/>
        <v/>
      </c>
      <c r="K65" s="403" t="str">
        <f t="shared" si="18"/>
        <v/>
      </c>
      <c r="L65" s="404" t="str">
        <f t="shared" si="18"/>
        <v/>
      </c>
      <c r="M65" s="405"/>
      <c r="N65" s="406" t="str">
        <f t="shared" si="6"/>
        <v/>
      </c>
      <c r="O65" s="406" t="str">
        <f t="shared" si="7"/>
        <v/>
      </c>
      <c r="S65" s="401" t="str">
        <f>IFERROR(IF(S64&lt;='Cat A monthly etc'!$R$3,"Nil",S64-$R$3),"")</f>
        <v/>
      </c>
      <c r="T65" s="402" t="str">
        <f t="shared" si="8"/>
        <v/>
      </c>
      <c r="U65" s="403" t="str">
        <f t="shared" si="9"/>
        <v/>
      </c>
      <c r="V65" s="403" t="str">
        <f t="shared" si="10"/>
        <v/>
      </c>
      <c r="W65" s="404" t="str">
        <f t="shared" si="11"/>
        <v/>
      </c>
      <c r="Z65" s="408"/>
      <c r="AA65" s="409"/>
      <c r="AC65" s="358" t="str">
        <f t="shared" si="16"/>
        <v/>
      </c>
      <c r="AD65" s="358" t="str">
        <f t="shared" si="17"/>
        <v/>
      </c>
    </row>
    <row r="66" spans="1:30" x14ac:dyDescent="0.25">
      <c r="A66" s="112" t="str">
        <f t="shared" si="0"/>
        <v/>
      </c>
      <c r="B66" s="112" t="str">
        <f t="shared" si="1"/>
        <v/>
      </c>
      <c r="C66" s="397" t="str">
        <f t="shared" si="19"/>
        <v/>
      </c>
      <c r="D66" s="397" t="str">
        <f t="shared" si="14"/>
        <v/>
      </c>
      <c r="E66" s="397"/>
      <c r="F66" s="399" t="str">
        <f t="shared" si="2"/>
        <v/>
      </c>
      <c r="G66" s="400" t="str">
        <f t="shared" si="3"/>
        <v/>
      </c>
      <c r="H66" s="401" t="str">
        <f t="shared" si="4"/>
        <v/>
      </c>
      <c r="I66" s="402" t="str">
        <f t="shared" si="18"/>
        <v/>
      </c>
      <c r="J66" s="403" t="str">
        <f t="shared" si="18"/>
        <v/>
      </c>
      <c r="K66" s="403" t="str">
        <f t="shared" si="18"/>
        <v/>
      </c>
      <c r="L66" s="404" t="str">
        <f t="shared" si="18"/>
        <v/>
      </c>
      <c r="M66" s="405"/>
      <c r="N66" s="406" t="str">
        <f t="shared" si="6"/>
        <v/>
      </c>
      <c r="O66" s="406" t="str">
        <f t="shared" si="7"/>
        <v/>
      </c>
      <c r="S66" s="401" t="str">
        <f>IFERROR(IF(S65&lt;='Cat A monthly etc'!$R$3,"Nil",S65-$R$3),"")</f>
        <v/>
      </c>
      <c r="T66" s="402" t="str">
        <f t="shared" si="8"/>
        <v/>
      </c>
      <c r="U66" s="403" t="str">
        <f t="shared" si="9"/>
        <v/>
      </c>
      <c r="V66" s="403" t="str">
        <f t="shared" si="10"/>
        <v/>
      </c>
      <c r="W66" s="404" t="str">
        <f t="shared" si="11"/>
        <v/>
      </c>
      <c r="Z66" s="408"/>
      <c r="AA66" s="409"/>
      <c r="AC66" s="358" t="str">
        <f t="shared" si="16"/>
        <v/>
      </c>
      <c r="AD66" s="358" t="str">
        <f t="shared" si="17"/>
        <v/>
      </c>
    </row>
    <row r="67" spans="1:30" x14ac:dyDescent="0.25">
      <c r="A67" s="112" t="str">
        <f t="shared" si="0"/>
        <v/>
      </c>
      <c r="B67" s="112" t="str">
        <f t="shared" si="1"/>
        <v/>
      </c>
      <c r="C67" s="397" t="str">
        <f t="shared" si="19"/>
        <v/>
      </c>
      <c r="D67" s="397" t="str">
        <f t="shared" si="14"/>
        <v/>
      </c>
      <c r="E67" s="397"/>
      <c r="F67" s="399" t="str">
        <f t="shared" si="2"/>
        <v/>
      </c>
      <c r="G67" s="400" t="str">
        <f t="shared" si="3"/>
        <v/>
      </c>
      <c r="H67" s="401" t="str">
        <f t="shared" si="4"/>
        <v/>
      </c>
      <c r="I67" s="402" t="str">
        <f t="shared" si="18"/>
        <v/>
      </c>
      <c r="J67" s="403" t="str">
        <f t="shared" si="18"/>
        <v/>
      </c>
      <c r="K67" s="403" t="str">
        <f t="shared" si="18"/>
        <v/>
      </c>
      <c r="L67" s="404" t="str">
        <f t="shared" si="18"/>
        <v/>
      </c>
      <c r="M67" s="405"/>
      <c r="N67" s="406" t="str">
        <f t="shared" si="6"/>
        <v/>
      </c>
      <c r="O67" s="406" t="str">
        <f t="shared" si="7"/>
        <v/>
      </c>
      <c r="S67" s="401" t="str">
        <f>IFERROR(IF(S66&lt;='Cat A monthly etc'!$R$3,"Nil",S66-$R$3),"")</f>
        <v/>
      </c>
      <c r="T67" s="402" t="str">
        <f t="shared" si="8"/>
        <v/>
      </c>
      <c r="U67" s="403" t="str">
        <f t="shared" si="9"/>
        <v/>
      </c>
      <c r="V67" s="403" t="str">
        <f t="shared" si="10"/>
        <v/>
      </c>
      <c r="W67" s="404" t="str">
        <f t="shared" si="11"/>
        <v/>
      </c>
      <c r="Z67" s="408"/>
      <c r="AA67" s="409"/>
      <c r="AC67" s="358" t="str">
        <f t="shared" si="16"/>
        <v/>
      </c>
      <c r="AD67" s="358" t="str">
        <f t="shared" si="17"/>
        <v/>
      </c>
    </row>
    <row r="68" spans="1:30" x14ac:dyDescent="0.25">
      <c r="A68" s="112" t="str">
        <f t="shared" si="0"/>
        <v/>
      </c>
      <c r="B68" s="112" t="str">
        <f t="shared" si="1"/>
        <v/>
      </c>
      <c r="C68" s="397" t="str">
        <f t="shared" si="19"/>
        <v/>
      </c>
      <c r="D68" s="397" t="str">
        <f t="shared" si="14"/>
        <v/>
      </c>
      <c r="E68" s="397"/>
      <c r="F68" s="399" t="str">
        <f t="shared" si="2"/>
        <v/>
      </c>
      <c r="G68" s="400" t="str">
        <f t="shared" si="3"/>
        <v/>
      </c>
      <c r="H68" s="401" t="str">
        <f t="shared" si="4"/>
        <v/>
      </c>
      <c r="I68" s="402" t="str">
        <f t="shared" si="18"/>
        <v/>
      </c>
      <c r="J68" s="403" t="str">
        <f t="shared" si="18"/>
        <v/>
      </c>
      <c r="K68" s="403" t="str">
        <f t="shared" si="18"/>
        <v/>
      </c>
      <c r="L68" s="404" t="str">
        <f t="shared" si="18"/>
        <v/>
      </c>
      <c r="M68" s="405"/>
      <c r="N68" s="406" t="str">
        <f t="shared" si="6"/>
        <v/>
      </c>
      <c r="O68" s="406" t="str">
        <f t="shared" si="7"/>
        <v/>
      </c>
      <c r="S68" s="401" t="str">
        <f>IFERROR(IF(S67&lt;='Cat A monthly etc'!$R$3,"Nil",S67-$R$3),"")</f>
        <v/>
      </c>
      <c r="T68" s="402" t="str">
        <f t="shared" si="8"/>
        <v/>
      </c>
      <c r="U68" s="403" t="str">
        <f t="shared" si="9"/>
        <v/>
      </c>
      <c r="V68" s="403" t="str">
        <f t="shared" si="10"/>
        <v/>
      </c>
      <c r="W68" s="404" t="str">
        <f t="shared" si="11"/>
        <v/>
      </c>
      <c r="Z68" s="408"/>
      <c r="AA68" s="409"/>
      <c r="AC68" s="358" t="str">
        <f t="shared" si="16"/>
        <v/>
      </c>
      <c r="AD68" s="358" t="str">
        <f t="shared" si="17"/>
        <v/>
      </c>
    </row>
    <row r="69" spans="1:30" x14ac:dyDescent="0.25">
      <c r="A69" s="112" t="str">
        <f t="shared" si="0"/>
        <v/>
      </c>
      <c r="B69" s="112" t="str">
        <f t="shared" si="1"/>
        <v/>
      </c>
      <c r="C69" s="397" t="str">
        <f t="shared" si="19"/>
        <v/>
      </c>
      <c r="D69" s="397" t="str">
        <f t="shared" si="14"/>
        <v/>
      </c>
      <c r="E69" s="397"/>
      <c r="F69" s="399" t="str">
        <f t="shared" si="2"/>
        <v/>
      </c>
      <c r="G69" s="400" t="str">
        <f t="shared" si="3"/>
        <v/>
      </c>
      <c r="H69" s="401" t="str">
        <f t="shared" si="4"/>
        <v/>
      </c>
      <c r="I69" s="402" t="str">
        <f t="shared" si="18"/>
        <v/>
      </c>
      <c r="J69" s="403" t="str">
        <f t="shared" si="18"/>
        <v/>
      </c>
      <c r="K69" s="403" t="str">
        <f t="shared" si="18"/>
        <v/>
      </c>
      <c r="L69" s="404" t="str">
        <f t="shared" si="18"/>
        <v/>
      </c>
      <c r="M69" s="405"/>
      <c r="N69" s="406" t="str">
        <f t="shared" si="6"/>
        <v/>
      </c>
      <c r="O69" s="406" t="str">
        <f t="shared" si="7"/>
        <v/>
      </c>
      <c r="S69" s="401" t="str">
        <f>IFERROR(IF(S68&lt;='Cat A monthly etc'!$R$3,"Nil",S68-$R$3),"")</f>
        <v/>
      </c>
      <c r="T69" s="402" t="str">
        <f t="shared" si="8"/>
        <v/>
      </c>
      <c r="U69" s="403" t="str">
        <f t="shared" si="9"/>
        <v/>
      </c>
      <c r="V69" s="403" t="str">
        <f t="shared" si="10"/>
        <v/>
      </c>
      <c r="W69" s="404" t="str">
        <f t="shared" si="11"/>
        <v/>
      </c>
      <c r="Z69" s="408"/>
      <c r="AA69" s="409"/>
      <c r="AC69" s="358" t="str">
        <f t="shared" si="16"/>
        <v/>
      </c>
      <c r="AD69" s="358" t="str">
        <f t="shared" si="17"/>
        <v/>
      </c>
    </row>
    <row r="70" spans="1:30" x14ac:dyDescent="0.25">
      <c r="A70" s="112" t="str">
        <f t="shared" si="0"/>
        <v/>
      </c>
      <c r="B70" s="112" t="str">
        <f t="shared" si="1"/>
        <v/>
      </c>
      <c r="C70" s="397" t="str">
        <f t="shared" si="19"/>
        <v/>
      </c>
      <c r="D70" s="397" t="str">
        <f t="shared" si="14"/>
        <v/>
      </c>
      <c r="E70" s="397"/>
      <c r="F70" s="399" t="str">
        <f t="shared" si="2"/>
        <v/>
      </c>
      <c r="G70" s="400" t="str">
        <f t="shared" si="3"/>
        <v/>
      </c>
      <c r="H70" s="401" t="str">
        <f t="shared" si="4"/>
        <v/>
      </c>
      <c r="I70" s="402" t="str">
        <f t="shared" si="18"/>
        <v/>
      </c>
      <c r="J70" s="403" t="str">
        <f t="shared" si="18"/>
        <v/>
      </c>
      <c r="K70" s="403" t="str">
        <f t="shared" si="18"/>
        <v/>
      </c>
      <c r="L70" s="404" t="str">
        <f t="shared" si="18"/>
        <v/>
      </c>
      <c r="M70" s="405"/>
      <c r="N70" s="406" t="str">
        <f t="shared" si="6"/>
        <v/>
      </c>
      <c r="O70" s="406" t="str">
        <f t="shared" si="7"/>
        <v/>
      </c>
      <c r="S70" s="401" t="str">
        <f>IFERROR(IF(S69&lt;='Cat A monthly etc'!$R$3,"Nil",S69-$R$3),"")</f>
        <v/>
      </c>
      <c r="T70" s="402" t="str">
        <f t="shared" si="8"/>
        <v/>
      </c>
      <c r="U70" s="403" t="str">
        <f t="shared" si="9"/>
        <v/>
      </c>
      <c r="V70" s="403" t="str">
        <f t="shared" si="10"/>
        <v/>
      </c>
      <c r="W70" s="404" t="str">
        <f t="shared" si="11"/>
        <v/>
      </c>
      <c r="Z70" s="408"/>
      <c r="AA70" s="409"/>
      <c r="AC70" s="358" t="str">
        <f t="shared" si="16"/>
        <v/>
      </c>
      <c r="AD70" s="358" t="str">
        <f t="shared" si="17"/>
        <v/>
      </c>
    </row>
    <row r="71" spans="1:30" x14ac:dyDescent="0.25">
      <c r="A71" s="112" t="str">
        <f t="shared" si="0"/>
        <v/>
      </c>
      <c r="B71" s="112" t="str">
        <f t="shared" si="1"/>
        <v/>
      </c>
      <c r="C71" s="397" t="str">
        <f t="shared" si="19"/>
        <v/>
      </c>
      <c r="D71" s="397" t="str">
        <f t="shared" si="14"/>
        <v/>
      </c>
      <c r="E71" s="397"/>
      <c r="F71" s="399" t="str">
        <f t="shared" si="2"/>
        <v/>
      </c>
      <c r="G71" s="400" t="str">
        <f t="shared" si="3"/>
        <v/>
      </c>
      <c r="H71" s="401" t="str">
        <f t="shared" si="4"/>
        <v/>
      </c>
      <c r="I71" s="402" t="str">
        <f t="shared" si="18"/>
        <v/>
      </c>
      <c r="J71" s="403" t="str">
        <f t="shared" si="18"/>
        <v/>
      </c>
      <c r="K71" s="403" t="str">
        <f t="shared" si="18"/>
        <v/>
      </c>
      <c r="L71" s="404" t="str">
        <f t="shared" si="18"/>
        <v/>
      </c>
      <c r="M71" s="405"/>
      <c r="N71" s="406" t="str">
        <f t="shared" si="6"/>
        <v/>
      </c>
      <c r="O71" s="406" t="str">
        <f t="shared" si="7"/>
        <v/>
      </c>
      <c r="S71" s="401" t="str">
        <f>IFERROR(IF(S70&lt;='Cat A monthly etc'!$R$3,"Nil",S70-$R$3),"")</f>
        <v/>
      </c>
      <c r="T71" s="402" t="str">
        <f t="shared" si="8"/>
        <v/>
      </c>
      <c r="U71" s="403" t="str">
        <f t="shared" si="9"/>
        <v/>
      </c>
      <c r="V71" s="403" t="str">
        <f t="shared" si="10"/>
        <v/>
      </c>
      <c r="W71" s="404" t="str">
        <f t="shared" si="11"/>
        <v/>
      </c>
      <c r="Z71" s="408"/>
      <c r="AA71" s="409"/>
      <c r="AC71" s="358" t="str">
        <f t="shared" si="16"/>
        <v/>
      </c>
      <c r="AD71" s="358" t="str">
        <f t="shared" si="17"/>
        <v/>
      </c>
    </row>
    <row r="72" spans="1:30" x14ac:dyDescent="0.25">
      <c r="A72" s="112" t="str">
        <f t="shared" si="0"/>
        <v/>
      </c>
      <c r="B72" s="112" t="str">
        <f t="shared" si="1"/>
        <v/>
      </c>
      <c r="C72" s="397" t="str">
        <f t="shared" si="19"/>
        <v/>
      </c>
      <c r="D72" s="397" t="str">
        <f t="shared" si="14"/>
        <v/>
      </c>
      <c r="E72" s="397"/>
      <c r="F72" s="399" t="str">
        <f t="shared" si="2"/>
        <v/>
      </c>
      <c r="G72" s="400" t="str">
        <f t="shared" si="3"/>
        <v/>
      </c>
      <c r="H72" s="401" t="str">
        <f t="shared" si="4"/>
        <v/>
      </c>
      <c r="I72" s="402" t="str">
        <f t="shared" si="18"/>
        <v/>
      </c>
      <c r="J72" s="403" t="str">
        <f t="shared" si="18"/>
        <v/>
      </c>
      <c r="K72" s="403" t="str">
        <f t="shared" si="18"/>
        <v/>
      </c>
      <c r="L72" s="404" t="str">
        <f t="shared" si="18"/>
        <v/>
      </c>
      <c r="M72" s="405"/>
      <c r="N72" s="406" t="str">
        <f t="shared" si="6"/>
        <v/>
      </c>
      <c r="O72" s="406" t="str">
        <f t="shared" si="7"/>
        <v/>
      </c>
      <c r="S72" s="401" t="str">
        <f>IFERROR(IF(S71&lt;='Cat A monthly etc'!$R$3,"Nil",S71-$R$3),"")</f>
        <v/>
      </c>
      <c r="T72" s="402" t="str">
        <f t="shared" si="8"/>
        <v/>
      </c>
      <c r="U72" s="403" t="str">
        <f t="shared" si="9"/>
        <v/>
      </c>
      <c r="V72" s="403" t="str">
        <f t="shared" si="10"/>
        <v/>
      </c>
      <c r="W72" s="404" t="str">
        <f t="shared" si="11"/>
        <v/>
      </c>
      <c r="Z72" s="408"/>
      <c r="AA72" s="409"/>
      <c r="AC72" s="358" t="str">
        <f t="shared" si="16"/>
        <v/>
      </c>
      <c r="AD72" s="358" t="str">
        <f t="shared" si="17"/>
        <v/>
      </c>
    </row>
    <row r="73" spans="1:30" x14ac:dyDescent="0.25">
      <c r="A73" s="112" t="str">
        <f t="shared" ref="A73:A136" si="20">IFERROR(
                      IF(
                            AND($B73&lt;&gt;$W$3,$B73=$W$2,$C73&lt;=$X$2,$D73&gt;=$X$2),
                              IF(RIGHT($F73,LEN("or any greater amount"))="or any greater amount",$W$3,""),""),"")</f>
        <v/>
      </c>
      <c r="B73" s="112" t="str">
        <f t="shared" ref="B73:B136" si="21">IFERROR(
                      IF(
                            AND($C73&lt;=$X$2,$D73&gt;=$X$2),$W$2,
                              IF(RIGHT($F73,LEN("or any greater amount"))="or any greater amount",$W$3,"")),"")</f>
        <v/>
      </c>
      <c r="C73" s="397" t="str">
        <f t="shared" si="19"/>
        <v/>
      </c>
      <c r="D73" s="397" t="str">
        <f t="shared" si="14"/>
        <v/>
      </c>
      <c r="E73" s="397"/>
      <c r="F73" s="399" t="str">
        <f t="shared" ref="F73:F136" si="22">IFERROR(IF(AND(C73="",D73=""),"",IF(C73="--",TEXT(D73,IF(D73=ROUND(D73,0),"€###.00","€##.00"))&amp;" or any lesser amount",IF(D73="--",TEXT(C73,IF(C73=ROUND(C73,0),"€###.00","€##.00"))&amp;" or any greater amount",TEXT(C73,IF(C73=ROUND(C73,0),"€###.00","€##.00"))&amp;" to "&amp;TEXT(D73,IF(D73=ROUND(D73,0),"€###.00","€##.00"))))),"")</f>
        <v/>
      </c>
      <c r="G73" s="400" t="str">
        <f t="shared" ref="G73:G136" si="23">IFERROR(IF(S73="Nil","Nil",ROUNDUP(ROUND(S73/7, 3),2)),"")</f>
        <v/>
      </c>
      <c r="H73" s="401" t="str">
        <f t="shared" ref="H73:H136" si="24">IFERROR(IF(S73="Nil","Nil",TEXT(S73,IF(S73=ROUND(S73,0),"€###","€0.00"))),"")</f>
        <v/>
      </c>
      <c r="I73" s="402" t="str">
        <f t="shared" si="18"/>
        <v/>
      </c>
      <c r="J73" s="403" t="str">
        <f t="shared" si="18"/>
        <v/>
      </c>
      <c r="K73" s="403" t="str">
        <f t="shared" si="18"/>
        <v/>
      </c>
      <c r="L73" s="404" t="str">
        <f t="shared" si="18"/>
        <v/>
      </c>
      <c r="M73" s="405"/>
      <c r="N73" s="406" t="str">
        <f t="shared" ref="N73:N136" si="25">IFERROR(IF(C73="--","&lt;"&amp;D73,C73-IF(OR($H73="Nil",$H73=""),0,$H73)),"")</f>
        <v/>
      </c>
      <c r="O73" s="406" t="str">
        <f t="shared" ref="O73:O136" si="26">IFERROR(IF(D73="--","&gt; €"&amp;N73,D73-IF(OR($H73="Nil",$H73=""),0,$H73)),"")</f>
        <v/>
      </c>
      <c r="S73" s="401" t="str">
        <f>IFERROR(IF(S72&lt;='Cat A monthly etc'!$R$3,"Nil",S72-$R$3),"")</f>
        <v/>
      </c>
      <c r="T73" s="402" t="str">
        <f t="shared" ref="T73:T136" si="27">IFERROR(IF($G73="Nil","Nil",IF(MROUND($G73*I$5,0.5)&lt;=$G73*I$5,MROUND($G73*I$5,0.5),MROUND($G73*I$5,0.5)-0.5)),"")</f>
        <v/>
      </c>
      <c r="U73" s="403" t="str">
        <f t="shared" ref="U73:U136" si="28">IFERROR(IF($G73="Nil","Nil",IF(MROUND($G73*J$5,0.5)&lt;=$G73*J$5,MROUND($G73*J$5,0.5),MROUND($G73*J$5,0.5)-0.5)),"")</f>
        <v/>
      </c>
      <c r="V73" s="403" t="str">
        <f t="shared" ref="V73:V136" si="29">IFERROR(IF($G73="Nil","Nil",IF(MROUND($G73*K$5,0.5)&lt;=$G73*K$5,MROUND($G73*K$5,0.5),MROUND($G73*K$5,0.5)-0.5)),"")</f>
        <v/>
      </c>
      <c r="W73" s="404" t="str">
        <f t="shared" ref="W73:W136" si="30">IFERROR(IF($G73="Nil","Nil",IF(MROUND($G73*L$5,0.5)&lt;=$G73*L$5,MROUND($G73*L$5,0.5),MROUND($G73*L$5,0.5)-0.5)),"")</f>
        <v/>
      </c>
      <c r="Z73" s="408"/>
      <c r="AA73" s="409"/>
      <c r="AC73" s="358" t="str">
        <f t="shared" si="16"/>
        <v/>
      </c>
      <c r="AD73" s="358" t="str">
        <f t="shared" si="17"/>
        <v/>
      </c>
    </row>
    <row r="74" spans="1:30" x14ac:dyDescent="0.25">
      <c r="A74" s="112" t="str">
        <f t="shared" si="20"/>
        <v/>
      </c>
      <c r="B74" s="112" t="str">
        <f t="shared" si="21"/>
        <v/>
      </c>
      <c r="C74" s="397" t="str">
        <f t="shared" si="19"/>
        <v/>
      </c>
      <c r="D74" s="397" t="str">
        <f t="shared" ref="D74:D137" si="31">IFERROR(IF(C73-0.01&gt;=0,C73-0.01,""),"")</f>
        <v/>
      </c>
      <c r="E74" s="397"/>
      <c r="F74" s="399" t="str">
        <f t="shared" si="22"/>
        <v/>
      </c>
      <c r="G74" s="400" t="str">
        <f t="shared" si="23"/>
        <v/>
      </c>
      <c r="H74" s="401" t="str">
        <f t="shared" si="24"/>
        <v/>
      </c>
      <c r="I74" s="402" t="str">
        <f t="shared" si="18"/>
        <v/>
      </c>
      <c r="J74" s="403" t="str">
        <f t="shared" si="18"/>
        <v/>
      </c>
      <c r="K74" s="403" t="str">
        <f t="shared" si="18"/>
        <v/>
      </c>
      <c r="L74" s="404" t="str">
        <f t="shared" si="18"/>
        <v/>
      </c>
      <c r="M74" s="405"/>
      <c r="N74" s="406" t="str">
        <f t="shared" si="25"/>
        <v/>
      </c>
      <c r="O74" s="406" t="str">
        <f t="shared" si="26"/>
        <v/>
      </c>
      <c r="S74" s="401" t="str">
        <f>IFERROR(IF(S73&lt;='Cat A monthly etc'!$R$3,"Nil",S73-$R$3),"")</f>
        <v/>
      </c>
      <c r="T74" s="402" t="str">
        <f t="shared" si="27"/>
        <v/>
      </c>
      <c r="U74" s="403" t="str">
        <f t="shared" si="28"/>
        <v/>
      </c>
      <c r="V74" s="403" t="str">
        <f t="shared" si="29"/>
        <v/>
      </c>
      <c r="W74" s="404" t="str">
        <f t="shared" si="30"/>
        <v/>
      </c>
      <c r="Z74" s="408"/>
      <c r="AA74" s="409"/>
      <c r="AC74" s="358" t="str">
        <f t="shared" ref="AC74:AC137" si="32">IFERROR(ROUNDUP(ROUND(S74/7, 3),2),"")</f>
        <v/>
      </c>
      <c r="AD74" s="358" t="str">
        <f t="shared" ref="AD74:AD137" si="33">IFERROR(ROUND(AC74-G74,2),"")</f>
        <v/>
      </c>
    </row>
    <row r="75" spans="1:30" x14ac:dyDescent="0.25">
      <c r="A75" s="112" t="str">
        <f t="shared" si="20"/>
        <v/>
      </c>
      <c r="B75" s="112" t="str">
        <f t="shared" si="21"/>
        <v/>
      </c>
      <c r="C75" s="397" t="str">
        <f t="shared" si="19"/>
        <v/>
      </c>
      <c r="D75" s="397" t="str">
        <f t="shared" si="31"/>
        <v/>
      </c>
      <c r="E75" s="397"/>
      <c r="F75" s="399" t="str">
        <f t="shared" si="22"/>
        <v/>
      </c>
      <c r="G75" s="400" t="str">
        <f t="shared" si="23"/>
        <v/>
      </c>
      <c r="H75" s="401" t="str">
        <f t="shared" si="24"/>
        <v/>
      </c>
      <c r="I75" s="402" t="str">
        <f t="shared" si="18"/>
        <v/>
      </c>
      <c r="J75" s="403" t="str">
        <f t="shared" si="18"/>
        <v/>
      </c>
      <c r="K75" s="403" t="str">
        <f t="shared" si="18"/>
        <v/>
      </c>
      <c r="L75" s="404" t="str">
        <f t="shared" si="18"/>
        <v/>
      </c>
      <c r="M75" s="405"/>
      <c r="N75" s="406" t="str">
        <f t="shared" si="25"/>
        <v/>
      </c>
      <c r="O75" s="406" t="str">
        <f t="shared" si="26"/>
        <v/>
      </c>
      <c r="S75" s="401" t="str">
        <f>IFERROR(IF(S74&lt;='Cat A monthly etc'!$R$3,"Nil",S74-$R$3),"")</f>
        <v/>
      </c>
      <c r="T75" s="402" t="str">
        <f t="shared" si="27"/>
        <v/>
      </c>
      <c r="U75" s="403" t="str">
        <f t="shared" si="28"/>
        <v/>
      </c>
      <c r="V75" s="403" t="str">
        <f t="shared" si="29"/>
        <v/>
      </c>
      <c r="W75" s="404" t="str">
        <f t="shared" si="30"/>
        <v/>
      </c>
      <c r="Z75" s="408"/>
      <c r="AA75" s="409"/>
      <c r="AC75" s="358" t="str">
        <f t="shared" si="32"/>
        <v/>
      </c>
      <c r="AD75" s="358" t="str">
        <f t="shared" si="33"/>
        <v/>
      </c>
    </row>
    <row r="76" spans="1:30" x14ac:dyDescent="0.25">
      <c r="A76" s="112" t="str">
        <f t="shared" si="20"/>
        <v/>
      </c>
      <c r="B76" s="112" t="str">
        <f t="shared" si="21"/>
        <v/>
      </c>
      <c r="C76" s="397" t="str">
        <f t="shared" si="19"/>
        <v/>
      </c>
      <c r="D76" s="397" t="str">
        <f t="shared" si="31"/>
        <v/>
      </c>
      <c r="E76" s="397"/>
      <c r="F76" s="399" t="str">
        <f t="shared" si="22"/>
        <v/>
      </c>
      <c r="G76" s="400" t="str">
        <f t="shared" si="23"/>
        <v/>
      </c>
      <c r="H76" s="401" t="str">
        <f t="shared" si="24"/>
        <v/>
      </c>
      <c r="I76" s="402" t="str">
        <f t="shared" si="18"/>
        <v/>
      </c>
      <c r="J76" s="403" t="str">
        <f t="shared" si="18"/>
        <v/>
      </c>
      <c r="K76" s="403" t="str">
        <f t="shared" si="18"/>
        <v/>
      </c>
      <c r="L76" s="404" t="str">
        <f t="shared" si="18"/>
        <v/>
      </c>
      <c r="M76" s="405"/>
      <c r="N76" s="406" t="str">
        <f t="shared" si="25"/>
        <v/>
      </c>
      <c r="O76" s="406" t="str">
        <f t="shared" si="26"/>
        <v/>
      </c>
      <c r="S76" s="401" t="str">
        <f>IFERROR(IF(S75&lt;='Cat A monthly etc'!$R$3,"Nil",S75-$R$3),"")</f>
        <v/>
      </c>
      <c r="T76" s="402" t="str">
        <f t="shared" si="27"/>
        <v/>
      </c>
      <c r="U76" s="403" t="str">
        <f t="shared" si="28"/>
        <v/>
      </c>
      <c r="V76" s="403" t="str">
        <f t="shared" si="29"/>
        <v/>
      </c>
      <c r="W76" s="404" t="str">
        <f t="shared" si="30"/>
        <v/>
      </c>
      <c r="Z76" s="408"/>
      <c r="AA76" s="409"/>
      <c r="AC76" s="358" t="str">
        <f t="shared" si="32"/>
        <v/>
      </c>
      <c r="AD76" s="358" t="str">
        <f t="shared" si="33"/>
        <v/>
      </c>
    </row>
    <row r="77" spans="1:30" x14ac:dyDescent="0.25">
      <c r="A77" s="112" t="str">
        <f t="shared" si="20"/>
        <v/>
      </c>
      <c r="B77" s="112" t="str">
        <f t="shared" si="21"/>
        <v/>
      </c>
      <c r="C77" s="397" t="str">
        <f t="shared" si="19"/>
        <v/>
      </c>
      <c r="D77" s="397" t="str">
        <f t="shared" si="31"/>
        <v/>
      </c>
      <c r="E77" s="397"/>
      <c r="F77" s="399" t="str">
        <f t="shared" si="22"/>
        <v/>
      </c>
      <c r="G77" s="400" t="str">
        <f t="shared" si="23"/>
        <v/>
      </c>
      <c r="H77" s="401" t="str">
        <f t="shared" si="24"/>
        <v/>
      </c>
      <c r="I77" s="402" t="str">
        <f t="shared" si="18"/>
        <v/>
      </c>
      <c r="J77" s="403" t="str">
        <f t="shared" si="18"/>
        <v/>
      </c>
      <c r="K77" s="403" t="str">
        <f t="shared" si="18"/>
        <v/>
      </c>
      <c r="L77" s="404" t="str">
        <f t="shared" si="18"/>
        <v/>
      </c>
      <c r="M77" s="405"/>
      <c r="N77" s="406" t="str">
        <f t="shared" si="25"/>
        <v/>
      </c>
      <c r="O77" s="406" t="str">
        <f t="shared" si="26"/>
        <v/>
      </c>
      <c r="S77" s="401" t="str">
        <f>IFERROR(IF(S76&lt;='Cat A monthly etc'!$R$3,"Nil",S76-$R$3),"")</f>
        <v/>
      </c>
      <c r="T77" s="402" t="str">
        <f t="shared" si="27"/>
        <v/>
      </c>
      <c r="U77" s="403" t="str">
        <f t="shared" si="28"/>
        <v/>
      </c>
      <c r="V77" s="403" t="str">
        <f t="shared" si="29"/>
        <v/>
      </c>
      <c r="W77" s="404" t="str">
        <f t="shared" si="30"/>
        <v/>
      </c>
      <c r="Z77" s="408"/>
      <c r="AA77" s="409"/>
      <c r="AC77" s="358" t="str">
        <f t="shared" si="32"/>
        <v/>
      </c>
      <c r="AD77" s="358" t="str">
        <f t="shared" si="33"/>
        <v/>
      </c>
    </row>
    <row r="78" spans="1:30" x14ac:dyDescent="0.25">
      <c r="A78" s="112" t="str">
        <f t="shared" si="20"/>
        <v/>
      </c>
      <c r="B78" s="112" t="str">
        <f t="shared" si="21"/>
        <v/>
      </c>
      <c r="C78" s="397" t="str">
        <f t="shared" si="19"/>
        <v/>
      </c>
      <c r="D78" s="397" t="str">
        <f t="shared" si="31"/>
        <v/>
      </c>
      <c r="E78" s="397"/>
      <c r="F78" s="399" t="str">
        <f t="shared" si="22"/>
        <v/>
      </c>
      <c r="G78" s="400" t="str">
        <f t="shared" si="23"/>
        <v/>
      </c>
      <c r="H78" s="401" t="str">
        <f t="shared" si="24"/>
        <v/>
      </c>
      <c r="I78" s="402" t="str">
        <f t="shared" si="18"/>
        <v/>
      </c>
      <c r="J78" s="403" t="str">
        <f t="shared" si="18"/>
        <v/>
      </c>
      <c r="K78" s="403" t="str">
        <f t="shared" si="18"/>
        <v/>
      </c>
      <c r="L78" s="404" t="str">
        <f t="shared" si="18"/>
        <v/>
      </c>
      <c r="M78" s="405"/>
      <c r="N78" s="406" t="str">
        <f t="shared" si="25"/>
        <v/>
      </c>
      <c r="O78" s="406" t="str">
        <f t="shared" si="26"/>
        <v/>
      </c>
      <c r="S78" s="401" t="str">
        <f>IFERROR(IF(S77&lt;='Cat A monthly etc'!$R$3,"Nil",S77-$R$3),"")</f>
        <v/>
      </c>
      <c r="T78" s="402" t="str">
        <f t="shared" si="27"/>
        <v/>
      </c>
      <c r="U78" s="403" t="str">
        <f t="shared" si="28"/>
        <v/>
      </c>
      <c r="V78" s="403" t="str">
        <f t="shared" si="29"/>
        <v/>
      </c>
      <c r="W78" s="404" t="str">
        <f t="shared" si="30"/>
        <v/>
      </c>
      <c r="Z78" s="408"/>
      <c r="AA78" s="409"/>
      <c r="AC78" s="358" t="str">
        <f t="shared" si="32"/>
        <v/>
      </c>
      <c r="AD78" s="358" t="str">
        <f t="shared" si="33"/>
        <v/>
      </c>
    </row>
    <row r="79" spans="1:30" x14ac:dyDescent="0.25">
      <c r="A79" s="112" t="str">
        <f t="shared" si="20"/>
        <v/>
      </c>
      <c r="B79" s="112" t="str">
        <f t="shared" si="21"/>
        <v/>
      </c>
      <c r="C79" s="397" t="str">
        <f t="shared" si="19"/>
        <v/>
      </c>
      <c r="D79" s="397" t="str">
        <f t="shared" si="31"/>
        <v/>
      </c>
      <c r="E79" s="397"/>
      <c r="F79" s="399" t="str">
        <f t="shared" si="22"/>
        <v/>
      </c>
      <c r="G79" s="400" t="str">
        <f t="shared" si="23"/>
        <v/>
      </c>
      <c r="H79" s="401" t="str">
        <f t="shared" si="24"/>
        <v/>
      </c>
      <c r="I79" s="402" t="str">
        <f t="shared" si="18"/>
        <v/>
      </c>
      <c r="J79" s="403" t="str">
        <f t="shared" si="18"/>
        <v/>
      </c>
      <c r="K79" s="403" t="str">
        <f t="shared" si="18"/>
        <v/>
      </c>
      <c r="L79" s="404" t="str">
        <f t="shared" si="18"/>
        <v/>
      </c>
      <c r="M79" s="405"/>
      <c r="N79" s="406" t="str">
        <f t="shared" si="25"/>
        <v/>
      </c>
      <c r="O79" s="406" t="str">
        <f t="shared" si="26"/>
        <v/>
      </c>
      <c r="S79" s="401" t="str">
        <f>IFERROR(IF(S78&lt;='Cat A monthly etc'!$R$3,"Nil",S78-$R$3),"")</f>
        <v/>
      </c>
      <c r="T79" s="402" t="str">
        <f t="shared" si="27"/>
        <v/>
      </c>
      <c r="U79" s="403" t="str">
        <f t="shared" si="28"/>
        <v/>
      </c>
      <c r="V79" s="403" t="str">
        <f t="shared" si="29"/>
        <v/>
      </c>
      <c r="W79" s="404" t="str">
        <f t="shared" si="30"/>
        <v/>
      </c>
      <c r="Z79" s="408"/>
      <c r="AA79" s="409"/>
      <c r="AC79" s="358" t="str">
        <f t="shared" si="32"/>
        <v/>
      </c>
      <c r="AD79" s="358" t="str">
        <f t="shared" si="33"/>
        <v/>
      </c>
    </row>
    <row r="80" spans="1:30" x14ac:dyDescent="0.25">
      <c r="A80" s="112" t="str">
        <f t="shared" si="20"/>
        <v/>
      </c>
      <c r="B80" s="112" t="str">
        <f t="shared" si="21"/>
        <v/>
      </c>
      <c r="C80" s="397" t="str">
        <f t="shared" si="19"/>
        <v/>
      </c>
      <c r="D80" s="397" t="str">
        <f t="shared" si="31"/>
        <v/>
      </c>
      <c r="E80" s="397"/>
      <c r="F80" s="399" t="str">
        <f t="shared" si="22"/>
        <v/>
      </c>
      <c r="G80" s="400" t="str">
        <f t="shared" si="23"/>
        <v/>
      </c>
      <c r="H80" s="401" t="str">
        <f t="shared" si="24"/>
        <v/>
      </c>
      <c r="I80" s="402" t="str">
        <f t="shared" si="18"/>
        <v/>
      </c>
      <c r="J80" s="403" t="str">
        <f t="shared" si="18"/>
        <v/>
      </c>
      <c r="K80" s="403" t="str">
        <f t="shared" si="18"/>
        <v/>
      </c>
      <c r="L80" s="404" t="str">
        <f t="shared" si="18"/>
        <v/>
      </c>
      <c r="M80" s="405"/>
      <c r="N80" s="406" t="str">
        <f t="shared" si="25"/>
        <v/>
      </c>
      <c r="O80" s="406" t="str">
        <f t="shared" si="26"/>
        <v/>
      </c>
      <c r="S80" s="401" t="str">
        <f>IFERROR(IF(S79&lt;='Cat A monthly etc'!$R$3,"Nil",S79-$R$3),"")</f>
        <v/>
      </c>
      <c r="T80" s="402" t="str">
        <f t="shared" si="27"/>
        <v/>
      </c>
      <c r="U80" s="403" t="str">
        <f t="shared" si="28"/>
        <v/>
      </c>
      <c r="V80" s="403" t="str">
        <f t="shared" si="29"/>
        <v/>
      </c>
      <c r="W80" s="404" t="str">
        <f t="shared" si="30"/>
        <v/>
      </c>
      <c r="Z80" s="408"/>
      <c r="AA80" s="409"/>
      <c r="AC80" s="358" t="str">
        <f t="shared" si="32"/>
        <v/>
      </c>
      <c r="AD80" s="358" t="str">
        <f t="shared" si="33"/>
        <v/>
      </c>
    </row>
    <row r="81" spans="1:30" x14ac:dyDescent="0.25">
      <c r="A81" s="112" t="str">
        <f t="shared" si="20"/>
        <v/>
      </c>
      <c r="B81" s="112" t="str">
        <f t="shared" si="21"/>
        <v/>
      </c>
      <c r="C81" s="398" t="s">
        <v>241</v>
      </c>
      <c r="D81" s="397" t="str">
        <f t="shared" si="31"/>
        <v/>
      </c>
      <c r="E81" s="397"/>
      <c r="F81" s="399" t="str">
        <f t="shared" si="22"/>
        <v/>
      </c>
      <c r="G81" s="400" t="str">
        <f t="shared" si="23"/>
        <v/>
      </c>
      <c r="H81" s="401" t="str">
        <f t="shared" si="24"/>
        <v/>
      </c>
      <c r="I81" s="402" t="str">
        <f t="shared" si="18"/>
        <v/>
      </c>
      <c r="J81" s="403" t="str">
        <f t="shared" si="18"/>
        <v/>
      </c>
      <c r="K81" s="403" t="str">
        <f t="shared" si="18"/>
        <v/>
      </c>
      <c r="L81" s="404" t="str">
        <f t="shared" si="18"/>
        <v/>
      </c>
      <c r="M81" s="405"/>
      <c r="N81" s="406" t="str">
        <f t="shared" si="25"/>
        <v>&lt;</v>
      </c>
      <c r="O81" s="406" t="str">
        <f t="shared" si="26"/>
        <v/>
      </c>
      <c r="S81" s="401" t="str">
        <f>IFERROR(IF(S80&lt;='Cat A monthly etc'!$R$3,"Nil",S80-$R$3),"")</f>
        <v/>
      </c>
      <c r="T81" s="402" t="str">
        <f t="shared" si="27"/>
        <v/>
      </c>
      <c r="U81" s="403" t="str">
        <f t="shared" si="28"/>
        <v/>
      </c>
      <c r="V81" s="403" t="str">
        <f t="shared" si="29"/>
        <v/>
      </c>
      <c r="W81" s="404" t="str">
        <f t="shared" si="30"/>
        <v/>
      </c>
      <c r="Z81" s="408"/>
      <c r="AA81" s="409"/>
      <c r="AC81" s="358" t="str">
        <f t="shared" si="32"/>
        <v/>
      </c>
      <c r="AD81" s="358" t="str">
        <f t="shared" si="33"/>
        <v/>
      </c>
    </row>
    <row r="82" spans="1:30" x14ac:dyDescent="0.25">
      <c r="A82" s="112" t="str">
        <f t="shared" si="20"/>
        <v/>
      </c>
      <c r="B82" s="112" t="str">
        <f t="shared" si="21"/>
        <v/>
      </c>
      <c r="C82" s="397" t="str">
        <f t="shared" ref="C82:C145" si="34">IFERROR(IF(C81-$R$3&gt;=0,C81-$R$3,""),"")</f>
        <v/>
      </c>
      <c r="D82" s="397" t="str">
        <f t="shared" si="31"/>
        <v/>
      </c>
      <c r="E82" s="397"/>
      <c r="F82" s="399" t="str">
        <f t="shared" si="22"/>
        <v/>
      </c>
      <c r="G82" s="400" t="str">
        <f t="shared" si="23"/>
        <v/>
      </c>
      <c r="H82" s="401" t="str">
        <f t="shared" si="24"/>
        <v/>
      </c>
      <c r="I82" s="402" t="str">
        <f t="shared" si="18"/>
        <v/>
      </c>
      <c r="J82" s="403" t="str">
        <f t="shared" si="18"/>
        <v/>
      </c>
      <c r="K82" s="403" t="str">
        <f t="shared" si="18"/>
        <v/>
      </c>
      <c r="L82" s="404" t="str">
        <f t="shared" si="18"/>
        <v/>
      </c>
      <c r="M82" s="405"/>
      <c r="N82" s="406" t="str">
        <f t="shared" si="25"/>
        <v/>
      </c>
      <c r="O82" s="406" t="str">
        <f t="shared" si="26"/>
        <v/>
      </c>
      <c r="S82" s="401" t="str">
        <f>IFERROR(IF(S81&lt;='Cat A monthly etc'!$R$3,"Nil",S81-$R$3),"")</f>
        <v/>
      </c>
      <c r="T82" s="402" t="str">
        <f t="shared" si="27"/>
        <v/>
      </c>
      <c r="U82" s="403" t="str">
        <f t="shared" si="28"/>
        <v/>
      </c>
      <c r="V82" s="403" t="str">
        <f t="shared" si="29"/>
        <v/>
      </c>
      <c r="W82" s="404" t="str">
        <f t="shared" si="30"/>
        <v/>
      </c>
      <c r="Z82" s="408"/>
      <c r="AA82" s="409"/>
      <c r="AC82" s="358" t="str">
        <f t="shared" si="32"/>
        <v/>
      </c>
      <c r="AD82" s="358" t="str">
        <f t="shared" si="33"/>
        <v/>
      </c>
    </row>
    <row r="83" spans="1:30" x14ac:dyDescent="0.25">
      <c r="A83" s="112" t="str">
        <f t="shared" si="20"/>
        <v/>
      </c>
      <c r="B83" s="112" t="str">
        <f t="shared" si="21"/>
        <v/>
      </c>
      <c r="C83" s="397" t="str">
        <f t="shared" si="34"/>
        <v/>
      </c>
      <c r="D83" s="397" t="str">
        <f t="shared" si="31"/>
        <v/>
      </c>
      <c r="E83" s="397"/>
      <c r="F83" s="399" t="str">
        <f t="shared" si="22"/>
        <v/>
      </c>
      <c r="G83" s="400" t="str">
        <f t="shared" si="23"/>
        <v/>
      </c>
      <c r="H83" s="401" t="str">
        <f t="shared" si="24"/>
        <v/>
      </c>
      <c r="I83" s="402" t="str">
        <f t="shared" si="18"/>
        <v/>
      </c>
      <c r="J83" s="403" t="str">
        <f t="shared" si="18"/>
        <v/>
      </c>
      <c r="K83" s="403" t="str">
        <f t="shared" si="18"/>
        <v/>
      </c>
      <c r="L83" s="404" t="str">
        <f t="shared" si="18"/>
        <v/>
      </c>
      <c r="M83" s="405"/>
      <c r="N83" s="406" t="str">
        <f t="shared" si="25"/>
        <v/>
      </c>
      <c r="O83" s="406" t="str">
        <f t="shared" si="26"/>
        <v/>
      </c>
      <c r="S83" s="401" t="str">
        <f>IFERROR(IF(S82&lt;='Cat A monthly etc'!$R$3,"Nil",S82-$R$3),"")</f>
        <v/>
      </c>
      <c r="T83" s="402" t="str">
        <f t="shared" si="27"/>
        <v/>
      </c>
      <c r="U83" s="403" t="str">
        <f t="shared" si="28"/>
        <v/>
      </c>
      <c r="V83" s="403" t="str">
        <f t="shared" si="29"/>
        <v/>
      </c>
      <c r="W83" s="404" t="str">
        <f t="shared" si="30"/>
        <v/>
      </c>
      <c r="Z83" s="408"/>
      <c r="AA83" s="409"/>
      <c r="AC83" s="358" t="str">
        <f t="shared" si="32"/>
        <v/>
      </c>
      <c r="AD83" s="358" t="str">
        <f t="shared" si="33"/>
        <v/>
      </c>
    </row>
    <row r="84" spans="1:30" x14ac:dyDescent="0.25">
      <c r="A84" s="112" t="str">
        <f t="shared" si="20"/>
        <v/>
      </c>
      <c r="B84" s="112" t="str">
        <f t="shared" si="21"/>
        <v/>
      </c>
      <c r="C84" s="397" t="str">
        <f t="shared" si="34"/>
        <v/>
      </c>
      <c r="D84" s="397" t="str">
        <f t="shared" si="31"/>
        <v/>
      </c>
      <c r="E84" s="397"/>
      <c r="F84" s="399" t="str">
        <f t="shared" si="22"/>
        <v/>
      </c>
      <c r="G84" s="400" t="str">
        <f t="shared" si="23"/>
        <v/>
      </c>
      <c r="H84" s="401" t="str">
        <f t="shared" si="24"/>
        <v/>
      </c>
      <c r="I84" s="402" t="str">
        <f t="shared" si="18"/>
        <v/>
      </c>
      <c r="J84" s="403" t="str">
        <f t="shared" si="18"/>
        <v/>
      </c>
      <c r="K84" s="403" t="str">
        <f t="shared" si="18"/>
        <v/>
      </c>
      <c r="L84" s="404" t="str">
        <f t="shared" si="18"/>
        <v/>
      </c>
      <c r="M84" s="405"/>
      <c r="N84" s="406" t="str">
        <f t="shared" si="25"/>
        <v/>
      </c>
      <c r="O84" s="406" t="str">
        <f t="shared" si="26"/>
        <v/>
      </c>
      <c r="S84" s="401" t="str">
        <f>IFERROR(IF(S83&lt;='Cat A monthly etc'!$R$3,"Nil",S83-$R$3),"")</f>
        <v/>
      </c>
      <c r="T84" s="402" t="str">
        <f t="shared" si="27"/>
        <v/>
      </c>
      <c r="U84" s="403" t="str">
        <f t="shared" si="28"/>
        <v/>
      </c>
      <c r="V84" s="403" t="str">
        <f t="shared" si="29"/>
        <v/>
      </c>
      <c r="W84" s="404" t="str">
        <f t="shared" si="30"/>
        <v/>
      </c>
      <c r="Z84" s="408"/>
      <c r="AA84" s="409"/>
      <c r="AC84" s="358" t="str">
        <f t="shared" si="32"/>
        <v/>
      </c>
      <c r="AD84" s="358" t="str">
        <f t="shared" si="33"/>
        <v/>
      </c>
    </row>
    <row r="85" spans="1:30" x14ac:dyDescent="0.25">
      <c r="A85" s="112" t="str">
        <f t="shared" si="20"/>
        <v/>
      </c>
      <c r="B85" s="112" t="str">
        <f t="shared" si="21"/>
        <v/>
      </c>
      <c r="C85" s="397" t="str">
        <f t="shared" si="34"/>
        <v/>
      </c>
      <c r="D85" s="397" t="str">
        <f t="shared" si="31"/>
        <v/>
      </c>
      <c r="E85" s="397"/>
      <c r="F85" s="399" t="str">
        <f t="shared" si="22"/>
        <v/>
      </c>
      <c r="G85" s="400" t="str">
        <f t="shared" si="23"/>
        <v/>
      </c>
      <c r="H85" s="401" t="str">
        <f t="shared" si="24"/>
        <v/>
      </c>
      <c r="I85" s="402" t="str">
        <f t="shared" si="18"/>
        <v/>
      </c>
      <c r="J85" s="403" t="str">
        <f t="shared" si="18"/>
        <v/>
      </c>
      <c r="K85" s="403" t="str">
        <f t="shared" si="18"/>
        <v/>
      </c>
      <c r="L85" s="404" t="str">
        <f t="shared" si="18"/>
        <v/>
      </c>
      <c r="M85" s="405"/>
      <c r="N85" s="406" t="str">
        <f t="shared" si="25"/>
        <v/>
      </c>
      <c r="O85" s="406" t="str">
        <f t="shared" si="26"/>
        <v/>
      </c>
      <c r="S85" s="401" t="str">
        <f>IFERROR(IF(S84&lt;='Cat A monthly etc'!$R$3,"Nil",S84-$R$3),"")</f>
        <v/>
      </c>
      <c r="T85" s="402" t="str">
        <f t="shared" si="27"/>
        <v/>
      </c>
      <c r="U85" s="403" t="str">
        <f t="shared" si="28"/>
        <v/>
      </c>
      <c r="V85" s="403" t="str">
        <f t="shared" si="29"/>
        <v/>
      </c>
      <c r="W85" s="404" t="str">
        <f t="shared" si="30"/>
        <v/>
      </c>
      <c r="Z85" s="408"/>
      <c r="AA85" s="409"/>
      <c r="AC85" s="358" t="str">
        <f t="shared" si="32"/>
        <v/>
      </c>
      <c r="AD85" s="358" t="str">
        <f t="shared" si="33"/>
        <v/>
      </c>
    </row>
    <row r="86" spans="1:30" x14ac:dyDescent="0.25">
      <c r="A86" s="112" t="str">
        <f t="shared" si="20"/>
        <v/>
      </c>
      <c r="B86" s="112" t="str">
        <f t="shared" si="21"/>
        <v/>
      </c>
      <c r="C86" s="397" t="str">
        <f t="shared" si="34"/>
        <v/>
      </c>
      <c r="D86" s="397" t="str">
        <f t="shared" si="31"/>
        <v/>
      </c>
      <c r="E86" s="397"/>
      <c r="F86" s="399" t="str">
        <f t="shared" si="22"/>
        <v/>
      </c>
      <c r="G86" s="400" t="str">
        <f t="shared" si="23"/>
        <v/>
      </c>
      <c r="H86" s="401" t="str">
        <f t="shared" si="24"/>
        <v/>
      </c>
      <c r="I86" s="402" t="str">
        <f t="shared" si="18"/>
        <v/>
      </c>
      <c r="J86" s="403" t="str">
        <f t="shared" si="18"/>
        <v/>
      </c>
      <c r="K86" s="403" t="str">
        <f t="shared" si="18"/>
        <v/>
      </c>
      <c r="L86" s="404" t="str">
        <f t="shared" si="18"/>
        <v/>
      </c>
      <c r="M86" s="405"/>
      <c r="N86" s="406" t="str">
        <f t="shared" si="25"/>
        <v/>
      </c>
      <c r="O86" s="406" t="str">
        <f t="shared" si="26"/>
        <v/>
      </c>
      <c r="S86" s="401" t="str">
        <f>IFERROR(IF(S85&lt;='Cat A monthly etc'!$R$3,"Nil",S85-$R$3),"")</f>
        <v/>
      </c>
      <c r="T86" s="402" t="str">
        <f t="shared" si="27"/>
        <v/>
      </c>
      <c r="U86" s="403" t="str">
        <f t="shared" si="28"/>
        <v/>
      </c>
      <c r="V86" s="403" t="str">
        <f t="shared" si="29"/>
        <v/>
      </c>
      <c r="W86" s="404" t="str">
        <f t="shared" si="30"/>
        <v/>
      </c>
      <c r="Z86" s="408"/>
      <c r="AA86" s="409"/>
      <c r="AC86" s="358" t="str">
        <f t="shared" si="32"/>
        <v/>
      </c>
      <c r="AD86" s="358" t="str">
        <f t="shared" si="33"/>
        <v/>
      </c>
    </row>
    <row r="87" spans="1:30" x14ac:dyDescent="0.25">
      <c r="A87" s="112" t="str">
        <f t="shared" si="20"/>
        <v/>
      </c>
      <c r="B87" s="112" t="str">
        <f t="shared" si="21"/>
        <v/>
      </c>
      <c r="C87" s="397" t="str">
        <f t="shared" si="34"/>
        <v/>
      </c>
      <c r="D87" s="397" t="str">
        <f t="shared" si="31"/>
        <v/>
      </c>
      <c r="E87" s="397"/>
      <c r="F87" s="399" t="str">
        <f t="shared" si="22"/>
        <v/>
      </c>
      <c r="G87" s="400" t="str">
        <f t="shared" si="23"/>
        <v/>
      </c>
      <c r="H87" s="401" t="str">
        <f t="shared" si="24"/>
        <v/>
      </c>
      <c r="I87" s="402" t="str">
        <f t="shared" si="18"/>
        <v/>
      </c>
      <c r="J87" s="403" t="str">
        <f t="shared" si="18"/>
        <v/>
      </c>
      <c r="K87" s="403" t="str">
        <f t="shared" si="18"/>
        <v/>
      </c>
      <c r="L87" s="404" t="str">
        <f t="shared" si="18"/>
        <v/>
      </c>
      <c r="M87" s="405"/>
      <c r="N87" s="406" t="str">
        <f t="shared" si="25"/>
        <v/>
      </c>
      <c r="O87" s="406" t="str">
        <f t="shared" si="26"/>
        <v/>
      </c>
      <c r="S87" s="401" t="str">
        <f>IFERROR(IF(S86&lt;='Cat A monthly etc'!$R$3,"Nil",S86-$R$3),"")</f>
        <v/>
      </c>
      <c r="T87" s="402" t="str">
        <f t="shared" si="27"/>
        <v/>
      </c>
      <c r="U87" s="403" t="str">
        <f t="shared" si="28"/>
        <v/>
      </c>
      <c r="V87" s="403" t="str">
        <f t="shared" si="29"/>
        <v/>
      </c>
      <c r="W87" s="404" t="str">
        <f t="shared" si="30"/>
        <v/>
      </c>
      <c r="Z87" s="408"/>
      <c r="AA87" s="409"/>
      <c r="AC87" s="358" t="str">
        <f t="shared" si="32"/>
        <v/>
      </c>
      <c r="AD87" s="358" t="str">
        <f t="shared" si="33"/>
        <v/>
      </c>
    </row>
    <row r="88" spans="1:30" x14ac:dyDescent="0.25">
      <c r="A88" s="112" t="str">
        <f t="shared" si="20"/>
        <v/>
      </c>
      <c r="B88" s="112" t="str">
        <f t="shared" si="21"/>
        <v/>
      </c>
      <c r="C88" s="397" t="str">
        <f t="shared" si="34"/>
        <v/>
      </c>
      <c r="D88" s="397" t="str">
        <f t="shared" si="31"/>
        <v/>
      </c>
      <c r="E88" s="397"/>
      <c r="F88" s="399" t="str">
        <f t="shared" si="22"/>
        <v/>
      </c>
      <c r="G88" s="400" t="str">
        <f t="shared" si="23"/>
        <v/>
      </c>
      <c r="H88" s="401" t="str">
        <f t="shared" si="24"/>
        <v/>
      </c>
      <c r="I88" s="402" t="str">
        <f t="shared" si="18"/>
        <v/>
      </c>
      <c r="J88" s="403" t="str">
        <f t="shared" si="18"/>
        <v/>
      </c>
      <c r="K88" s="403" t="str">
        <f t="shared" si="18"/>
        <v/>
      </c>
      <c r="L88" s="404" t="str">
        <f t="shared" si="18"/>
        <v/>
      </c>
      <c r="M88" s="405"/>
      <c r="N88" s="406" t="str">
        <f t="shared" si="25"/>
        <v/>
      </c>
      <c r="O88" s="406" t="str">
        <f t="shared" si="26"/>
        <v/>
      </c>
      <c r="S88" s="401" t="str">
        <f>IFERROR(IF(S87&lt;='Cat A monthly etc'!$R$3,"Nil",S87-$R$3),"")</f>
        <v/>
      </c>
      <c r="T88" s="402" t="str">
        <f t="shared" si="27"/>
        <v/>
      </c>
      <c r="U88" s="403" t="str">
        <f t="shared" si="28"/>
        <v/>
      </c>
      <c r="V88" s="403" t="str">
        <f t="shared" si="29"/>
        <v/>
      </c>
      <c r="W88" s="404" t="str">
        <f t="shared" si="30"/>
        <v/>
      </c>
      <c r="Z88" s="408"/>
      <c r="AA88" s="409"/>
      <c r="AC88" s="358" t="str">
        <f t="shared" si="32"/>
        <v/>
      </c>
      <c r="AD88" s="358" t="str">
        <f t="shared" si="33"/>
        <v/>
      </c>
    </row>
    <row r="89" spans="1:30" x14ac:dyDescent="0.25">
      <c r="A89" s="112" t="str">
        <f t="shared" si="20"/>
        <v/>
      </c>
      <c r="B89" s="112" t="str">
        <f t="shared" si="21"/>
        <v/>
      </c>
      <c r="C89" s="397" t="str">
        <f t="shared" si="34"/>
        <v/>
      </c>
      <c r="D89" s="397" t="str">
        <f t="shared" si="31"/>
        <v/>
      </c>
      <c r="E89" s="397"/>
      <c r="F89" s="399" t="str">
        <f t="shared" si="22"/>
        <v/>
      </c>
      <c r="G89" s="400" t="str">
        <f t="shared" si="23"/>
        <v/>
      </c>
      <c r="H89" s="401" t="str">
        <f t="shared" si="24"/>
        <v/>
      </c>
      <c r="I89" s="402" t="str">
        <f t="shared" si="18"/>
        <v/>
      </c>
      <c r="J89" s="403" t="str">
        <f t="shared" si="18"/>
        <v/>
      </c>
      <c r="K89" s="403" t="str">
        <f t="shared" si="18"/>
        <v/>
      </c>
      <c r="L89" s="404" t="str">
        <f t="shared" ref="L89:L152" si="35">IFERROR(IF(W89="Nil","Nil",TEXT(W89,IF(W89=ROUND(W89,0),"€###","€###.00"))),"")</f>
        <v/>
      </c>
      <c r="M89" s="405"/>
      <c r="N89" s="406" t="str">
        <f t="shared" si="25"/>
        <v/>
      </c>
      <c r="O89" s="406" t="str">
        <f t="shared" si="26"/>
        <v/>
      </c>
      <c r="S89" s="401" t="str">
        <f>IFERROR(IF(S88&lt;='Cat A monthly etc'!$R$3,"Nil",S88-$R$3),"")</f>
        <v/>
      </c>
      <c r="T89" s="402" t="str">
        <f t="shared" si="27"/>
        <v/>
      </c>
      <c r="U89" s="403" t="str">
        <f t="shared" si="28"/>
        <v/>
      </c>
      <c r="V89" s="403" t="str">
        <f t="shared" si="29"/>
        <v/>
      </c>
      <c r="W89" s="404" t="str">
        <f t="shared" si="30"/>
        <v/>
      </c>
      <c r="Z89" s="408"/>
      <c r="AA89" s="409"/>
      <c r="AC89" s="358" t="str">
        <f t="shared" si="32"/>
        <v/>
      </c>
      <c r="AD89" s="358" t="str">
        <f t="shared" si="33"/>
        <v/>
      </c>
    </row>
    <row r="90" spans="1:30" x14ac:dyDescent="0.25">
      <c r="A90" s="112" t="str">
        <f t="shared" si="20"/>
        <v/>
      </c>
      <c r="B90" s="112" t="str">
        <f t="shared" si="21"/>
        <v/>
      </c>
      <c r="C90" s="397" t="str">
        <f t="shared" si="34"/>
        <v/>
      </c>
      <c r="D90" s="397" t="str">
        <f t="shared" si="31"/>
        <v/>
      </c>
      <c r="E90" s="397"/>
      <c r="F90" s="399" t="str">
        <f t="shared" si="22"/>
        <v/>
      </c>
      <c r="G90" s="400" t="str">
        <f t="shared" si="23"/>
        <v/>
      </c>
      <c r="H90" s="401" t="str">
        <f t="shared" si="24"/>
        <v/>
      </c>
      <c r="I90" s="402" t="str">
        <f t="shared" ref="I90:L153" si="36">IFERROR(IF(T90="Nil","Nil",TEXT(T90,IF(T90=ROUND(T90,0),"€###","€###.00"))),"")</f>
        <v/>
      </c>
      <c r="J90" s="403" t="str">
        <f t="shared" si="36"/>
        <v/>
      </c>
      <c r="K90" s="403" t="str">
        <f t="shared" si="36"/>
        <v/>
      </c>
      <c r="L90" s="404" t="str">
        <f t="shared" si="35"/>
        <v/>
      </c>
      <c r="M90" s="405"/>
      <c r="N90" s="406" t="str">
        <f t="shared" si="25"/>
        <v/>
      </c>
      <c r="O90" s="406" t="str">
        <f t="shared" si="26"/>
        <v/>
      </c>
      <c r="S90" s="401" t="str">
        <f>IFERROR(IF(S89&lt;='Cat A monthly etc'!$R$3,"Nil",S89-$R$3),"")</f>
        <v/>
      </c>
      <c r="T90" s="402" t="str">
        <f t="shared" si="27"/>
        <v/>
      </c>
      <c r="U90" s="403" t="str">
        <f t="shared" si="28"/>
        <v/>
      </c>
      <c r="V90" s="403" t="str">
        <f t="shared" si="29"/>
        <v/>
      </c>
      <c r="W90" s="404" t="str">
        <f t="shared" si="30"/>
        <v/>
      </c>
      <c r="Z90" s="408"/>
      <c r="AA90" s="409"/>
      <c r="AC90" s="358" t="str">
        <f t="shared" si="32"/>
        <v/>
      </c>
      <c r="AD90" s="358" t="str">
        <f t="shared" si="33"/>
        <v/>
      </c>
    </row>
    <row r="91" spans="1:30" x14ac:dyDescent="0.25">
      <c r="A91" s="112" t="str">
        <f t="shared" si="20"/>
        <v/>
      </c>
      <c r="B91" s="112" t="str">
        <f t="shared" si="21"/>
        <v/>
      </c>
      <c r="C91" s="397" t="str">
        <f t="shared" si="34"/>
        <v/>
      </c>
      <c r="D91" s="397" t="str">
        <f t="shared" si="31"/>
        <v/>
      </c>
      <c r="E91" s="397"/>
      <c r="F91" s="399" t="str">
        <f t="shared" si="22"/>
        <v/>
      </c>
      <c r="G91" s="400" t="str">
        <f t="shared" si="23"/>
        <v/>
      </c>
      <c r="H91" s="401" t="str">
        <f t="shared" si="24"/>
        <v/>
      </c>
      <c r="I91" s="402" t="str">
        <f t="shared" si="36"/>
        <v/>
      </c>
      <c r="J91" s="403" t="str">
        <f t="shared" si="36"/>
        <v/>
      </c>
      <c r="K91" s="403" t="str">
        <f t="shared" si="36"/>
        <v/>
      </c>
      <c r="L91" s="404" t="str">
        <f t="shared" si="35"/>
        <v/>
      </c>
      <c r="M91" s="405"/>
      <c r="N91" s="406" t="str">
        <f t="shared" si="25"/>
        <v/>
      </c>
      <c r="O91" s="406" t="str">
        <f t="shared" si="26"/>
        <v/>
      </c>
      <c r="S91" s="401" t="str">
        <f>IFERROR(IF(S90&lt;='Cat A monthly etc'!$R$3,"Nil",S90-$R$3),"")</f>
        <v/>
      </c>
      <c r="T91" s="402" t="str">
        <f t="shared" si="27"/>
        <v/>
      </c>
      <c r="U91" s="403" t="str">
        <f t="shared" si="28"/>
        <v/>
      </c>
      <c r="V91" s="403" t="str">
        <f t="shared" si="29"/>
        <v/>
      </c>
      <c r="W91" s="404" t="str">
        <f t="shared" si="30"/>
        <v/>
      </c>
      <c r="Z91" s="408"/>
      <c r="AA91" s="409"/>
      <c r="AC91" s="358" t="str">
        <f t="shared" si="32"/>
        <v/>
      </c>
      <c r="AD91" s="358" t="str">
        <f t="shared" si="33"/>
        <v/>
      </c>
    </row>
    <row r="92" spans="1:30" x14ac:dyDescent="0.25">
      <c r="A92" s="112" t="str">
        <f t="shared" si="20"/>
        <v/>
      </c>
      <c r="B92" s="112" t="str">
        <f t="shared" si="21"/>
        <v/>
      </c>
      <c r="C92" s="397" t="str">
        <f t="shared" si="34"/>
        <v/>
      </c>
      <c r="D92" s="397" t="str">
        <f t="shared" si="31"/>
        <v/>
      </c>
      <c r="E92" s="397"/>
      <c r="F92" s="399" t="str">
        <f t="shared" si="22"/>
        <v/>
      </c>
      <c r="G92" s="400" t="str">
        <f t="shared" si="23"/>
        <v/>
      </c>
      <c r="H92" s="401" t="str">
        <f t="shared" si="24"/>
        <v/>
      </c>
      <c r="I92" s="402" t="str">
        <f t="shared" si="36"/>
        <v/>
      </c>
      <c r="J92" s="403" t="str">
        <f t="shared" si="36"/>
        <v/>
      </c>
      <c r="K92" s="403" t="str">
        <f t="shared" si="36"/>
        <v/>
      </c>
      <c r="L92" s="404" t="str">
        <f t="shared" si="35"/>
        <v/>
      </c>
      <c r="M92" s="405"/>
      <c r="N92" s="406" t="str">
        <f t="shared" si="25"/>
        <v/>
      </c>
      <c r="O92" s="406" t="str">
        <f t="shared" si="26"/>
        <v/>
      </c>
      <c r="S92" s="401" t="str">
        <f>IFERROR(IF(S91&lt;='Cat A monthly etc'!$R$3,"Nil",S91-$R$3),"")</f>
        <v/>
      </c>
      <c r="T92" s="402" t="str">
        <f t="shared" si="27"/>
        <v/>
      </c>
      <c r="U92" s="403" t="str">
        <f t="shared" si="28"/>
        <v/>
      </c>
      <c r="V92" s="403" t="str">
        <f t="shared" si="29"/>
        <v/>
      </c>
      <c r="W92" s="404" t="str">
        <f t="shared" si="30"/>
        <v/>
      </c>
      <c r="Z92" s="408"/>
      <c r="AA92" s="409"/>
      <c r="AC92" s="358" t="str">
        <f t="shared" si="32"/>
        <v/>
      </c>
      <c r="AD92" s="358" t="str">
        <f t="shared" si="33"/>
        <v/>
      </c>
    </row>
    <row r="93" spans="1:30" x14ac:dyDescent="0.25">
      <c r="A93" s="112" t="str">
        <f t="shared" si="20"/>
        <v/>
      </c>
      <c r="B93" s="112" t="str">
        <f t="shared" si="21"/>
        <v/>
      </c>
      <c r="C93" s="397" t="str">
        <f t="shared" si="34"/>
        <v/>
      </c>
      <c r="D93" s="397" t="str">
        <f t="shared" si="31"/>
        <v/>
      </c>
      <c r="E93" s="397"/>
      <c r="F93" s="399" t="str">
        <f t="shared" si="22"/>
        <v/>
      </c>
      <c r="G93" s="400" t="str">
        <f t="shared" si="23"/>
        <v/>
      </c>
      <c r="H93" s="401" t="str">
        <f t="shared" si="24"/>
        <v/>
      </c>
      <c r="I93" s="402" t="str">
        <f t="shared" si="36"/>
        <v/>
      </c>
      <c r="J93" s="403" t="str">
        <f t="shared" si="36"/>
        <v/>
      </c>
      <c r="K93" s="403" t="str">
        <f t="shared" si="36"/>
        <v/>
      </c>
      <c r="L93" s="404" t="str">
        <f t="shared" si="35"/>
        <v/>
      </c>
      <c r="M93" s="405"/>
      <c r="N93" s="406" t="str">
        <f t="shared" si="25"/>
        <v/>
      </c>
      <c r="O93" s="406" t="str">
        <f t="shared" si="26"/>
        <v/>
      </c>
      <c r="S93" s="401" t="str">
        <f>IFERROR(IF(S92&lt;='Cat A monthly etc'!$R$3,"Nil",S92-$R$3),"")</f>
        <v/>
      </c>
      <c r="T93" s="402" t="str">
        <f t="shared" si="27"/>
        <v/>
      </c>
      <c r="U93" s="403" t="str">
        <f t="shared" si="28"/>
        <v/>
      </c>
      <c r="V93" s="403" t="str">
        <f t="shared" si="29"/>
        <v/>
      </c>
      <c r="W93" s="404" t="str">
        <f t="shared" si="30"/>
        <v/>
      </c>
      <c r="Z93" s="408"/>
      <c r="AA93" s="409"/>
      <c r="AC93" s="358" t="str">
        <f t="shared" si="32"/>
        <v/>
      </c>
      <c r="AD93" s="358" t="str">
        <f t="shared" si="33"/>
        <v/>
      </c>
    </row>
    <row r="94" spans="1:30" x14ac:dyDescent="0.25">
      <c r="A94" s="112" t="str">
        <f t="shared" si="20"/>
        <v/>
      </c>
      <c r="B94" s="112" t="str">
        <f t="shared" si="21"/>
        <v/>
      </c>
      <c r="C94" s="397" t="str">
        <f t="shared" si="34"/>
        <v/>
      </c>
      <c r="D94" s="397" t="str">
        <f t="shared" si="31"/>
        <v/>
      </c>
      <c r="E94" s="397"/>
      <c r="F94" s="399" t="str">
        <f t="shared" si="22"/>
        <v/>
      </c>
      <c r="G94" s="400" t="str">
        <f t="shared" si="23"/>
        <v/>
      </c>
      <c r="H94" s="401" t="str">
        <f t="shared" si="24"/>
        <v/>
      </c>
      <c r="I94" s="402" t="str">
        <f t="shared" si="36"/>
        <v/>
      </c>
      <c r="J94" s="403" t="str">
        <f t="shared" si="36"/>
        <v/>
      </c>
      <c r="K94" s="403" t="str">
        <f t="shared" si="36"/>
        <v/>
      </c>
      <c r="L94" s="404" t="str">
        <f t="shared" si="35"/>
        <v/>
      </c>
      <c r="M94" s="405"/>
      <c r="N94" s="406" t="str">
        <f t="shared" si="25"/>
        <v/>
      </c>
      <c r="O94" s="406" t="str">
        <f t="shared" si="26"/>
        <v/>
      </c>
      <c r="S94" s="401" t="str">
        <f>IFERROR(IF(S93&lt;='Cat A monthly etc'!$R$3,"Nil",S93-$R$3),"")</f>
        <v/>
      </c>
      <c r="T94" s="402" t="str">
        <f t="shared" si="27"/>
        <v/>
      </c>
      <c r="U94" s="403" t="str">
        <f t="shared" si="28"/>
        <v/>
      </c>
      <c r="V94" s="403" t="str">
        <f t="shared" si="29"/>
        <v/>
      </c>
      <c r="W94" s="404" t="str">
        <f t="shared" si="30"/>
        <v/>
      </c>
      <c r="Z94" s="408"/>
      <c r="AA94" s="409"/>
      <c r="AC94" s="358" t="str">
        <f t="shared" si="32"/>
        <v/>
      </c>
      <c r="AD94" s="358" t="str">
        <f t="shared" si="33"/>
        <v/>
      </c>
    </row>
    <row r="95" spans="1:30" x14ac:dyDescent="0.25">
      <c r="A95" s="112" t="str">
        <f t="shared" si="20"/>
        <v/>
      </c>
      <c r="B95" s="112" t="str">
        <f t="shared" si="21"/>
        <v/>
      </c>
      <c r="C95" s="397" t="str">
        <f t="shared" si="34"/>
        <v/>
      </c>
      <c r="D95" s="397" t="str">
        <f t="shared" si="31"/>
        <v/>
      </c>
      <c r="E95" s="397"/>
      <c r="F95" s="399" t="str">
        <f t="shared" si="22"/>
        <v/>
      </c>
      <c r="G95" s="400" t="str">
        <f t="shared" si="23"/>
        <v/>
      </c>
      <c r="H95" s="401" t="str">
        <f t="shared" si="24"/>
        <v/>
      </c>
      <c r="I95" s="402" t="str">
        <f t="shared" si="36"/>
        <v/>
      </c>
      <c r="J95" s="403" t="str">
        <f t="shared" si="36"/>
        <v/>
      </c>
      <c r="K95" s="403" t="str">
        <f t="shared" si="36"/>
        <v/>
      </c>
      <c r="L95" s="404" t="str">
        <f t="shared" si="35"/>
        <v/>
      </c>
      <c r="M95" s="405"/>
      <c r="N95" s="406" t="str">
        <f t="shared" si="25"/>
        <v/>
      </c>
      <c r="O95" s="406" t="str">
        <f t="shared" si="26"/>
        <v/>
      </c>
      <c r="S95" s="401" t="str">
        <f>IFERROR(IF(S94&lt;='Cat A monthly etc'!$R$3,"Nil",S94-$R$3),"")</f>
        <v/>
      </c>
      <c r="T95" s="402" t="str">
        <f t="shared" si="27"/>
        <v/>
      </c>
      <c r="U95" s="403" t="str">
        <f t="shared" si="28"/>
        <v/>
      </c>
      <c r="V95" s="403" t="str">
        <f t="shared" si="29"/>
        <v/>
      </c>
      <c r="W95" s="404" t="str">
        <f t="shared" si="30"/>
        <v/>
      </c>
      <c r="Z95" s="408"/>
      <c r="AA95" s="409"/>
      <c r="AC95" s="358" t="str">
        <f t="shared" si="32"/>
        <v/>
      </c>
      <c r="AD95" s="358" t="str">
        <f t="shared" si="33"/>
        <v/>
      </c>
    </row>
    <row r="96" spans="1:30" x14ac:dyDescent="0.25">
      <c r="A96" s="112" t="str">
        <f t="shared" si="20"/>
        <v/>
      </c>
      <c r="B96" s="112" t="str">
        <f t="shared" si="21"/>
        <v/>
      </c>
      <c r="C96" s="397" t="str">
        <f t="shared" si="34"/>
        <v/>
      </c>
      <c r="D96" s="397" t="str">
        <f t="shared" si="31"/>
        <v/>
      </c>
      <c r="E96" s="397"/>
      <c r="F96" s="399" t="str">
        <f t="shared" si="22"/>
        <v/>
      </c>
      <c r="G96" s="400" t="str">
        <f t="shared" si="23"/>
        <v/>
      </c>
      <c r="H96" s="401" t="str">
        <f t="shared" si="24"/>
        <v/>
      </c>
      <c r="I96" s="402" t="str">
        <f t="shared" si="36"/>
        <v/>
      </c>
      <c r="J96" s="403" t="str">
        <f t="shared" si="36"/>
        <v/>
      </c>
      <c r="K96" s="403" t="str">
        <f t="shared" si="36"/>
        <v/>
      </c>
      <c r="L96" s="404" t="str">
        <f t="shared" si="35"/>
        <v/>
      </c>
      <c r="M96" s="405"/>
      <c r="N96" s="406" t="str">
        <f t="shared" si="25"/>
        <v/>
      </c>
      <c r="O96" s="406" t="str">
        <f t="shared" si="26"/>
        <v/>
      </c>
      <c r="S96" s="401" t="str">
        <f>IFERROR(IF(S95&lt;='Cat A monthly etc'!$R$3,"Nil",S95-$R$3),"")</f>
        <v/>
      </c>
      <c r="T96" s="402" t="str">
        <f t="shared" si="27"/>
        <v/>
      </c>
      <c r="U96" s="403" t="str">
        <f t="shared" si="28"/>
        <v/>
      </c>
      <c r="V96" s="403" t="str">
        <f t="shared" si="29"/>
        <v/>
      </c>
      <c r="W96" s="404" t="str">
        <f t="shared" si="30"/>
        <v/>
      </c>
      <c r="Z96" s="408"/>
      <c r="AA96" s="409"/>
      <c r="AC96" s="358" t="str">
        <f t="shared" si="32"/>
        <v/>
      </c>
      <c r="AD96" s="358" t="str">
        <f t="shared" si="33"/>
        <v/>
      </c>
    </row>
    <row r="97" spans="1:30" x14ac:dyDescent="0.25">
      <c r="A97" s="112" t="str">
        <f t="shared" si="20"/>
        <v/>
      </c>
      <c r="B97" s="112" t="str">
        <f t="shared" si="21"/>
        <v/>
      </c>
      <c r="C97" s="397" t="str">
        <f t="shared" si="34"/>
        <v/>
      </c>
      <c r="D97" s="397" t="str">
        <f t="shared" si="31"/>
        <v/>
      </c>
      <c r="E97" s="397"/>
      <c r="F97" s="399" t="str">
        <f t="shared" si="22"/>
        <v/>
      </c>
      <c r="G97" s="400" t="str">
        <f t="shared" si="23"/>
        <v/>
      </c>
      <c r="H97" s="401" t="str">
        <f t="shared" si="24"/>
        <v/>
      </c>
      <c r="I97" s="402" t="str">
        <f t="shared" si="36"/>
        <v/>
      </c>
      <c r="J97" s="403" t="str">
        <f t="shared" si="36"/>
        <v/>
      </c>
      <c r="K97" s="403" t="str">
        <f t="shared" si="36"/>
        <v/>
      </c>
      <c r="L97" s="404" t="str">
        <f t="shared" si="35"/>
        <v/>
      </c>
      <c r="M97" s="405"/>
      <c r="N97" s="406" t="str">
        <f t="shared" si="25"/>
        <v/>
      </c>
      <c r="O97" s="406" t="str">
        <f t="shared" si="26"/>
        <v/>
      </c>
      <c r="S97" s="401" t="str">
        <f>IFERROR(IF(S96&lt;='Cat A monthly etc'!$R$3,"Nil",S96-$R$3),"")</f>
        <v/>
      </c>
      <c r="T97" s="402" t="str">
        <f t="shared" si="27"/>
        <v/>
      </c>
      <c r="U97" s="403" t="str">
        <f t="shared" si="28"/>
        <v/>
      </c>
      <c r="V97" s="403" t="str">
        <f t="shared" si="29"/>
        <v/>
      </c>
      <c r="W97" s="404" t="str">
        <f t="shared" si="30"/>
        <v/>
      </c>
      <c r="Z97" s="408"/>
      <c r="AA97" s="409"/>
      <c r="AC97" s="358" t="str">
        <f t="shared" si="32"/>
        <v/>
      </c>
      <c r="AD97" s="358" t="str">
        <f t="shared" si="33"/>
        <v/>
      </c>
    </row>
    <row r="98" spans="1:30" x14ac:dyDescent="0.25">
      <c r="A98" s="112" t="str">
        <f t="shared" si="20"/>
        <v/>
      </c>
      <c r="B98" s="112" t="str">
        <f t="shared" si="21"/>
        <v/>
      </c>
      <c r="C98" s="397" t="str">
        <f t="shared" si="34"/>
        <v/>
      </c>
      <c r="D98" s="397" t="str">
        <f t="shared" si="31"/>
        <v/>
      </c>
      <c r="E98" s="397"/>
      <c r="F98" s="399" t="str">
        <f t="shared" si="22"/>
        <v/>
      </c>
      <c r="G98" s="400" t="str">
        <f t="shared" si="23"/>
        <v/>
      </c>
      <c r="H98" s="401" t="str">
        <f t="shared" si="24"/>
        <v/>
      </c>
      <c r="I98" s="402" t="str">
        <f t="shared" si="36"/>
        <v/>
      </c>
      <c r="J98" s="403" t="str">
        <f t="shared" si="36"/>
        <v/>
      </c>
      <c r="K98" s="403" t="str">
        <f t="shared" si="36"/>
        <v/>
      </c>
      <c r="L98" s="404" t="str">
        <f t="shared" si="35"/>
        <v/>
      </c>
      <c r="M98" s="405"/>
      <c r="N98" s="406" t="str">
        <f t="shared" si="25"/>
        <v/>
      </c>
      <c r="O98" s="406" t="str">
        <f t="shared" si="26"/>
        <v/>
      </c>
      <c r="S98" s="401" t="str">
        <f>IFERROR(IF(S97&lt;='Cat A monthly etc'!$R$3,"Nil",S97-$R$3),"")</f>
        <v/>
      </c>
      <c r="T98" s="402" t="str">
        <f t="shared" si="27"/>
        <v/>
      </c>
      <c r="U98" s="403" t="str">
        <f t="shared" si="28"/>
        <v/>
      </c>
      <c r="V98" s="403" t="str">
        <f t="shared" si="29"/>
        <v/>
      </c>
      <c r="W98" s="404" t="str">
        <f t="shared" si="30"/>
        <v/>
      </c>
      <c r="Z98" s="408"/>
      <c r="AA98" s="409"/>
      <c r="AC98" s="358" t="str">
        <f t="shared" si="32"/>
        <v/>
      </c>
      <c r="AD98" s="358" t="str">
        <f t="shared" si="33"/>
        <v/>
      </c>
    </row>
    <row r="99" spans="1:30" x14ac:dyDescent="0.25">
      <c r="A99" s="112" t="str">
        <f t="shared" si="20"/>
        <v/>
      </c>
      <c r="B99" s="112" t="str">
        <f t="shared" si="21"/>
        <v/>
      </c>
      <c r="C99" s="397" t="str">
        <f t="shared" si="34"/>
        <v/>
      </c>
      <c r="D99" s="397" t="str">
        <f t="shared" si="31"/>
        <v/>
      </c>
      <c r="E99" s="397"/>
      <c r="F99" s="399" t="str">
        <f t="shared" si="22"/>
        <v/>
      </c>
      <c r="G99" s="400" t="str">
        <f t="shared" si="23"/>
        <v/>
      </c>
      <c r="H99" s="401" t="str">
        <f t="shared" si="24"/>
        <v/>
      </c>
      <c r="I99" s="402" t="str">
        <f t="shared" si="36"/>
        <v/>
      </c>
      <c r="J99" s="403" t="str">
        <f t="shared" si="36"/>
        <v/>
      </c>
      <c r="K99" s="403" t="str">
        <f t="shared" si="36"/>
        <v/>
      </c>
      <c r="L99" s="404" t="str">
        <f t="shared" si="35"/>
        <v/>
      </c>
      <c r="M99" s="405"/>
      <c r="N99" s="406" t="str">
        <f t="shared" si="25"/>
        <v/>
      </c>
      <c r="O99" s="406" t="str">
        <f t="shared" si="26"/>
        <v/>
      </c>
      <c r="S99" s="401" t="str">
        <f>IFERROR(IF(S98&lt;='Cat A monthly etc'!$R$3,"Nil",S98-$R$3),"")</f>
        <v/>
      </c>
      <c r="T99" s="402" t="str">
        <f t="shared" si="27"/>
        <v/>
      </c>
      <c r="U99" s="403" t="str">
        <f t="shared" si="28"/>
        <v/>
      </c>
      <c r="V99" s="403" t="str">
        <f t="shared" si="29"/>
        <v/>
      </c>
      <c r="W99" s="404" t="str">
        <f t="shared" si="30"/>
        <v/>
      </c>
      <c r="Z99" s="408"/>
      <c r="AA99" s="409"/>
      <c r="AC99" s="358" t="str">
        <f t="shared" si="32"/>
        <v/>
      </c>
      <c r="AD99" s="358" t="str">
        <f t="shared" si="33"/>
        <v/>
      </c>
    </row>
    <row r="100" spans="1:30" x14ac:dyDescent="0.25">
      <c r="A100" s="112" t="str">
        <f t="shared" si="20"/>
        <v/>
      </c>
      <c r="B100" s="112" t="str">
        <f t="shared" si="21"/>
        <v/>
      </c>
      <c r="C100" s="397" t="str">
        <f t="shared" si="34"/>
        <v/>
      </c>
      <c r="D100" s="397" t="str">
        <f t="shared" si="31"/>
        <v/>
      </c>
      <c r="E100" s="397"/>
      <c r="F100" s="399" t="str">
        <f t="shared" si="22"/>
        <v/>
      </c>
      <c r="G100" s="400" t="str">
        <f t="shared" si="23"/>
        <v/>
      </c>
      <c r="H100" s="401" t="str">
        <f t="shared" si="24"/>
        <v/>
      </c>
      <c r="I100" s="402" t="str">
        <f t="shared" si="36"/>
        <v/>
      </c>
      <c r="J100" s="403" t="str">
        <f t="shared" si="36"/>
        <v/>
      </c>
      <c r="K100" s="403" t="str">
        <f t="shared" si="36"/>
        <v/>
      </c>
      <c r="L100" s="404" t="str">
        <f t="shared" si="35"/>
        <v/>
      </c>
      <c r="M100" s="405"/>
      <c r="N100" s="406" t="str">
        <f t="shared" si="25"/>
        <v/>
      </c>
      <c r="O100" s="406" t="str">
        <f t="shared" si="26"/>
        <v/>
      </c>
      <c r="S100" s="401" t="str">
        <f>IFERROR(IF(S99&lt;='Cat A monthly etc'!$R$3,"Nil",S99-$R$3),"")</f>
        <v/>
      </c>
      <c r="T100" s="402" t="str">
        <f t="shared" si="27"/>
        <v/>
      </c>
      <c r="U100" s="403" t="str">
        <f t="shared" si="28"/>
        <v/>
      </c>
      <c r="V100" s="403" t="str">
        <f t="shared" si="29"/>
        <v/>
      </c>
      <c r="W100" s="404" t="str">
        <f t="shared" si="30"/>
        <v/>
      </c>
      <c r="Z100" s="408"/>
      <c r="AA100" s="409"/>
      <c r="AC100" s="358" t="str">
        <f t="shared" si="32"/>
        <v/>
      </c>
      <c r="AD100" s="358" t="str">
        <f t="shared" si="33"/>
        <v/>
      </c>
    </row>
    <row r="101" spans="1:30" x14ac:dyDescent="0.25">
      <c r="A101" s="112" t="str">
        <f t="shared" si="20"/>
        <v/>
      </c>
      <c r="B101" s="112" t="str">
        <f t="shared" si="21"/>
        <v/>
      </c>
      <c r="C101" s="397" t="str">
        <f t="shared" si="34"/>
        <v/>
      </c>
      <c r="D101" s="397" t="str">
        <f t="shared" si="31"/>
        <v/>
      </c>
      <c r="E101" s="397"/>
      <c r="F101" s="399" t="str">
        <f t="shared" si="22"/>
        <v/>
      </c>
      <c r="G101" s="400" t="str">
        <f t="shared" si="23"/>
        <v/>
      </c>
      <c r="H101" s="401" t="str">
        <f t="shared" si="24"/>
        <v/>
      </c>
      <c r="I101" s="402" t="str">
        <f t="shared" si="36"/>
        <v/>
      </c>
      <c r="J101" s="403" t="str">
        <f t="shared" si="36"/>
        <v/>
      </c>
      <c r="K101" s="403" t="str">
        <f t="shared" si="36"/>
        <v/>
      </c>
      <c r="L101" s="404" t="str">
        <f t="shared" si="35"/>
        <v/>
      </c>
      <c r="M101" s="405"/>
      <c r="N101" s="406" t="str">
        <f t="shared" si="25"/>
        <v/>
      </c>
      <c r="O101" s="406" t="str">
        <f t="shared" si="26"/>
        <v/>
      </c>
      <c r="S101" s="401" t="str">
        <f>IFERROR(IF(S100&lt;='Cat A monthly etc'!$R$3,"Nil",S100-$R$3),"")</f>
        <v/>
      </c>
      <c r="T101" s="402" t="str">
        <f t="shared" si="27"/>
        <v/>
      </c>
      <c r="U101" s="403" t="str">
        <f t="shared" si="28"/>
        <v/>
      </c>
      <c r="V101" s="403" t="str">
        <f t="shared" si="29"/>
        <v/>
      </c>
      <c r="W101" s="404" t="str">
        <f t="shared" si="30"/>
        <v/>
      </c>
      <c r="Z101" s="408"/>
      <c r="AA101" s="409"/>
      <c r="AC101" s="358" t="str">
        <f t="shared" si="32"/>
        <v/>
      </c>
      <c r="AD101" s="358" t="str">
        <f t="shared" si="33"/>
        <v/>
      </c>
    </row>
    <row r="102" spans="1:30" x14ac:dyDescent="0.25">
      <c r="A102" s="112" t="str">
        <f t="shared" si="20"/>
        <v/>
      </c>
      <c r="B102" s="112" t="str">
        <f t="shared" si="21"/>
        <v/>
      </c>
      <c r="C102" s="397" t="str">
        <f t="shared" si="34"/>
        <v/>
      </c>
      <c r="D102" s="397" t="str">
        <f t="shared" si="31"/>
        <v/>
      </c>
      <c r="E102" s="397"/>
      <c r="F102" s="399" t="str">
        <f t="shared" si="22"/>
        <v/>
      </c>
      <c r="G102" s="400" t="str">
        <f t="shared" si="23"/>
        <v/>
      </c>
      <c r="H102" s="401" t="str">
        <f t="shared" si="24"/>
        <v/>
      </c>
      <c r="I102" s="402" t="str">
        <f t="shared" si="36"/>
        <v/>
      </c>
      <c r="J102" s="403" t="str">
        <f t="shared" si="36"/>
        <v/>
      </c>
      <c r="K102" s="403" t="str">
        <f t="shared" si="36"/>
        <v/>
      </c>
      <c r="L102" s="404" t="str">
        <f t="shared" si="35"/>
        <v/>
      </c>
      <c r="M102" s="405"/>
      <c r="N102" s="406" t="str">
        <f t="shared" si="25"/>
        <v/>
      </c>
      <c r="O102" s="406" t="str">
        <f t="shared" si="26"/>
        <v/>
      </c>
      <c r="S102" s="401" t="str">
        <f>IFERROR(IF(S101&lt;='Cat A monthly etc'!$R$3,"Nil",S101-$R$3),"")</f>
        <v/>
      </c>
      <c r="T102" s="402" t="str">
        <f t="shared" si="27"/>
        <v/>
      </c>
      <c r="U102" s="403" t="str">
        <f t="shared" si="28"/>
        <v/>
      </c>
      <c r="V102" s="403" t="str">
        <f t="shared" si="29"/>
        <v/>
      </c>
      <c r="W102" s="404" t="str">
        <f t="shared" si="30"/>
        <v/>
      </c>
      <c r="Z102" s="408"/>
      <c r="AA102" s="409"/>
      <c r="AC102" s="358" t="str">
        <f t="shared" si="32"/>
        <v/>
      </c>
      <c r="AD102" s="358" t="str">
        <f t="shared" si="33"/>
        <v/>
      </c>
    </row>
    <row r="103" spans="1:30" x14ac:dyDescent="0.25">
      <c r="A103" s="112" t="str">
        <f t="shared" si="20"/>
        <v/>
      </c>
      <c r="B103" s="112" t="str">
        <f t="shared" si="21"/>
        <v/>
      </c>
      <c r="C103" s="397" t="str">
        <f t="shared" si="34"/>
        <v/>
      </c>
      <c r="D103" s="397" t="str">
        <f t="shared" si="31"/>
        <v/>
      </c>
      <c r="E103" s="397"/>
      <c r="F103" s="399" t="str">
        <f t="shared" si="22"/>
        <v/>
      </c>
      <c r="G103" s="400" t="str">
        <f t="shared" si="23"/>
        <v/>
      </c>
      <c r="H103" s="401" t="str">
        <f t="shared" si="24"/>
        <v/>
      </c>
      <c r="I103" s="402" t="str">
        <f t="shared" si="36"/>
        <v/>
      </c>
      <c r="J103" s="403" t="str">
        <f t="shared" si="36"/>
        <v/>
      </c>
      <c r="K103" s="403" t="str">
        <f t="shared" si="36"/>
        <v/>
      </c>
      <c r="L103" s="404" t="str">
        <f t="shared" si="35"/>
        <v/>
      </c>
      <c r="M103" s="405"/>
      <c r="N103" s="406" t="str">
        <f t="shared" si="25"/>
        <v/>
      </c>
      <c r="O103" s="406" t="str">
        <f t="shared" si="26"/>
        <v/>
      </c>
      <c r="S103" s="401" t="str">
        <f>IFERROR(IF(S102&lt;='Cat A monthly etc'!$R$3,"Nil",S102-$R$3),"")</f>
        <v/>
      </c>
      <c r="T103" s="402" t="str">
        <f t="shared" si="27"/>
        <v/>
      </c>
      <c r="U103" s="403" t="str">
        <f t="shared" si="28"/>
        <v/>
      </c>
      <c r="V103" s="403" t="str">
        <f t="shared" si="29"/>
        <v/>
      </c>
      <c r="W103" s="404" t="str">
        <f t="shared" si="30"/>
        <v/>
      </c>
      <c r="Z103" s="408"/>
      <c r="AA103" s="409"/>
      <c r="AC103" s="358" t="str">
        <f t="shared" si="32"/>
        <v/>
      </c>
      <c r="AD103" s="358" t="str">
        <f t="shared" si="33"/>
        <v/>
      </c>
    </row>
    <row r="104" spans="1:30" x14ac:dyDescent="0.25">
      <c r="A104" s="112" t="str">
        <f t="shared" si="20"/>
        <v/>
      </c>
      <c r="B104" s="112" t="str">
        <f t="shared" si="21"/>
        <v/>
      </c>
      <c r="C104" s="397" t="str">
        <f t="shared" si="34"/>
        <v/>
      </c>
      <c r="D104" s="397" t="str">
        <f t="shared" si="31"/>
        <v/>
      </c>
      <c r="E104" s="397"/>
      <c r="F104" s="399" t="str">
        <f t="shared" si="22"/>
        <v/>
      </c>
      <c r="G104" s="400" t="str">
        <f t="shared" si="23"/>
        <v/>
      </c>
      <c r="H104" s="401" t="str">
        <f t="shared" si="24"/>
        <v/>
      </c>
      <c r="I104" s="402" t="str">
        <f t="shared" si="36"/>
        <v/>
      </c>
      <c r="J104" s="403" t="str">
        <f t="shared" si="36"/>
        <v/>
      </c>
      <c r="K104" s="403" t="str">
        <f t="shared" si="36"/>
        <v/>
      </c>
      <c r="L104" s="404" t="str">
        <f t="shared" si="35"/>
        <v/>
      </c>
      <c r="M104" s="405"/>
      <c r="N104" s="406" t="str">
        <f t="shared" si="25"/>
        <v/>
      </c>
      <c r="O104" s="406" t="str">
        <f t="shared" si="26"/>
        <v/>
      </c>
      <c r="S104" s="401" t="str">
        <f>IFERROR(IF(S103&lt;='Cat A monthly etc'!$R$3,"Nil",S103-$R$3),"")</f>
        <v/>
      </c>
      <c r="T104" s="402" t="str">
        <f t="shared" si="27"/>
        <v/>
      </c>
      <c r="U104" s="403" t="str">
        <f t="shared" si="28"/>
        <v/>
      </c>
      <c r="V104" s="403" t="str">
        <f t="shared" si="29"/>
        <v/>
      </c>
      <c r="W104" s="404" t="str">
        <f t="shared" si="30"/>
        <v/>
      </c>
      <c r="Z104" s="408"/>
      <c r="AA104" s="409"/>
      <c r="AC104" s="358" t="str">
        <f t="shared" si="32"/>
        <v/>
      </c>
      <c r="AD104" s="358" t="str">
        <f t="shared" si="33"/>
        <v/>
      </c>
    </row>
    <row r="105" spans="1:30" x14ac:dyDescent="0.25">
      <c r="A105" s="112" t="str">
        <f t="shared" si="20"/>
        <v/>
      </c>
      <c r="B105" s="112" t="str">
        <f t="shared" si="21"/>
        <v/>
      </c>
      <c r="C105" s="397" t="str">
        <f t="shared" si="34"/>
        <v/>
      </c>
      <c r="D105" s="397" t="str">
        <f t="shared" si="31"/>
        <v/>
      </c>
      <c r="E105" s="397"/>
      <c r="F105" s="399" t="str">
        <f t="shared" si="22"/>
        <v/>
      </c>
      <c r="G105" s="400" t="str">
        <f t="shared" si="23"/>
        <v/>
      </c>
      <c r="H105" s="401" t="str">
        <f t="shared" si="24"/>
        <v/>
      </c>
      <c r="I105" s="402" t="str">
        <f t="shared" si="36"/>
        <v/>
      </c>
      <c r="J105" s="403" t="str">
        <f t="shared" si="36"/>
        <v/>
      </c>
      <c r="K105" s="403" t="str">
        <f t="shared" si="36"/>
        <v/>
      </c>
      <c r="L105" s="404" t="str">
        <f t="shared" si="35"/>
        <v/>
      </c>
      <c r="M105" s="405"/>
      <c r="N105" s="406" t="str">
        <f t="shared" si="25"/>
        <v/>
      </c>
      <c r="O105" s="406" t="str">
        <f t="shared" si="26"/>
        <v/>
      </c>
      <c r="S105" s="401" t="str">
        <f>IFERROR(IF(S104&lt;='Cat A monthly etc'!$R$3,"Nil",S104-$R$3),"")</f>
        <v/>
      </c>
      <c r="T105" s="402" t="str">
        <f t="shared" si="27"/>
        <v/>
      </c>
      <c r="U105" s="403" t="str">
        <f t="shared" si="28"/>
        <v/>
      </c>
      <c r="V105" s="403" t="str">
        <f t="shared" si="29"/>
        <v/>
      </c>
      <c r="W105" s="404" t="str">
        <f t="shared" si="30"/>
        <v/>
      </c>
      <c r="Z105" s="408"/>
      <c r="AA105" s="409"/>
      <c r="AC105" s="358" t="str">
        <f t="shared" si="32"/>
        <v/>
      </c>
      <c r="AD105" s="358" t="str">
        <f t="shared" si="33"/>
        <v/>
      </c>
    </row>
    <row r="106" spans="1:30" x14ac:dyDescent="0.25">
      <c r="A106" s="112" t="str">
        <f t="shared" si="20"/>
        <v/>
      </c>
      <c r="B106" s="112" t="str">
        <f t="shared" si="21"/>
        <v/>
      </c>
      <c r="C106" s="397" t="str">
        <f t="shared" si="34"/>
        <v/>
      </c>
      <c r="D106" s="397" t="str">
        <f t="shared" si="31"/>
        <v/>
      </c>
      <c r="E106" s="397"/>
      <c r="F106" s="399" t="str">
        <f t="shared" si="22"/>
        <v/>
      </c>
      <c r="G106" s="400" t="str">
        <f t="shared" si="23"/>
        <v/>
      </c>
      <c r="H106" s="401" t="str">
        <f t="shared" si="24"/>
        <v/>
      </c>
      <c r="I106" s="402" t="str">
        <f t="shared" si="36"/>
        <v/>
      </c>
      <c r="J106" s="403" t="str">
        <f t="shared" si="36"/>
        <v/>
      </c>
      <c r="K106" s="403" t="str">
        <f t="shared" si="36"/>
        <v/>
      </c>
      <c r="L106" s="404" t="str">
        <f t="shared" si="35"/>
        <v/>
      </c>
      <c r="M106" s="405"/>
      <c r="N106" s="406" t="str">
        <f t="shared" si="25"/>
        <v/>
      </c>
      <c r="O106" s="406" t="str">
        <f t="shared" si="26"/>
        <v/>
      </c>
      <c r="S106" s="401" t="str">
        <f>IFERROR(IF(S105&lt;='Cat A monthly etc'!$R$3,"Nil",S105-$R$3),"")</f>
        <v/>
      </c>
      <c r="T106" s="402" t="str">
        <f t="shared" si="27"/>
        <v/>
      </c>
      <c r="U106" s="403" t="str">
        <f t="shared" si="28"/>
        <v/>
      </c>
      <c r="V106" s="403" t="str">
        <f t="shared" si="29"/>
        <v/>
      </c>
      <c r="W106" s="404" t="str">
        <f t="shared" si="30"/>
        <v/>
      </c>
      <c r="Z106" s="408"/>
      <c r="AA106" s="409"/>
      <c r="AC106" s="358" t="str">
        <f t="shared" si="32"/>
        <v/>
      </c>
      <c r="AD106" s="358" t="str">
        <f t="shared" si="33"/>
        <v/>
      </c>
    </row>
    <row r="107" spans="1:30" x14ac:dyDescent="0.25">
      <c r="A107" s="112" t="str">
        <f t="shared" si="20"/>
        <v/>
      </c>
      <c r="B107" s="112" t="str">
        <f t="shared" si="21"/>
        <v/>
      </c>
      <c r="C107" s="397" t="str">
        <f t="shared" si="34"/>
        <v/>
      </c>
      <c r="D107" s="397" t="str">
        <f t="shared" si="31"/>
        <v/>
      </c>
      <c r="E107" s="397"/>
      <c r="F107" s="399" t="str">
        <f t="shared" si="22"/>
        <v/>
      </c>
      <c r="G107" s="400" t="str">
        <f t="shared" si="23"/>
        <v/>
      </c>
      <c r="H107" s="401" t="str">
        <f t="shared" si="24"/>
        <v/>
      </c>
      <c r="I107" s="402" t="str">
        <f t="shared" si="36"/>
        <v/>
      </c>
      <c r="J107" s="403" t="str">
        <f t="shared" si="36"/>
        <v/>
      </c>
      <c r="K107" s="403" t="str">
        <f t="shared" si="36"/>
        <v/>
      </c>
      <c r="L107" s="404" t="str">
        <f t="shared" si="35"/>
        <v/>
      </c>
      <c r="M107" s="405"/>
      <c r="N107" s="406" t="str">
        <f t="shared" si="25"/>
        <v/>
      </c>
      <c r="O107" s="406" t="str">
        <f t="shared" si="26"/>
        <v/>
      </c>
      <c r="S107" s="401" t="str">
        <f>IFERROR(IF(S106&lt;='Cat A monthly etc'!$R$3,"Nil",S106-$R$3),"")</f>
        <v/>
      </c>
      <c r="T107" s="402" t="str">
        <f t="shared" si="27"/>
        <v/>
      </c>
      <c r="U107" s="403" t="str">
        <f t="shared" si="28"/>
        <v/>
      </c>
      <c r="V107" s="403" t="str">
        <f t="shared" si="29"/>
        <v/>
      </c>
      <c r="W107" s="404" t="str">
        <f t="shared" si="30"/>
        <v/>
      </c>
      <c r="Z107" s="408"/>
      <c r="AA107" s="409"/>
      <c r="AC107" s="358" t="str">
        <f t="shared" si="32"/>
        <v/>
      </c>
      <c r="AD107" s="358" t="str">
        <f t="shared" si="33"/>
        <v/>
      </c>
    </row>
    <row r="108" spans="1:30" x14ac:dyDescent="0.25">
      <c r="A108" s="112" t="str">
        <f t="shared" si="20"/>
        <v/>
      </c>
      <c r="B108" s="112" t="str">
        <f t="shared" si="21"/>
        <v/>
      </c>
      <c r="C108" s="397" t="str">
        <f t="shared" si="34"/>
        <v/>
      </c>
      <c r="D108" s="397" t="str">
        <f t="shared" si="31"/>
        <v/>
      </c>
      <c r="E108" s="397"/>
      <c r="F108" s="399" t="str">
        <f t="shared" si="22"/>
        <v/>
      </c>
      <c r="G108" s="400" t="str">
        <f t="shared" si="23"/>
        <v/>
      </c>
      <c r="H108" s="401" t="str">
        <f t="shared" si="24"/>
        <v/>
      </c>
      <c r="I108" s="402" t="str">
        <f t="shared" si="36"/>
        <v/>
      </c>
      <c r="J108" s="403" t="str">
        <f t="shared" si="36"/>
        <v/>
      </c>
      <c r="K108" s="403" t="str">
        <f t="shared" si="36"/>
        <v/>
      </c>
      <c r="L108" s="404" t="str">
        <f t="shared" si="35"/>
        <v/>
      </c>
      <c r="M108" s="405"/>
      <c r="N108" s="406" t="str">
        <f t="shared" si="25"/>
        <v/>
      </c>
      <c r="O108" s="406" t="str">
        <f t="shared" si="26"/>
        <v/>
      </c>
      <c r="S108" s="401" t="str">
        <f>IFERROR(IF(S107&lt;='Cat A monthly etc'!$R$3,"Nil",S107-$R$3),"")</f>
        <v/>
      </c>
      <c r="T108" s="402" t="str">
        <f t="shared" si="27"/>
        <v/>
      </c>
      <c r="U108" s="403" t="str">
        <f t="shared" si="28"/>
        <v/>
      </c>
      <c r="V108" s="403" t="str">
        <f t="shared" si="29"/>
        <v/>
      </c>
      <c r="W108" s="404" t="str">
        <f t="shared" si="30"/>
        <v/>
      </c>
      <c r="Z108" s="408"/>
      <c r="AA108" s="409"/>
      <c r="AC108" s="358" t="str">
        <f t="shared" si="32"/>
        <v/>
      </c>
      <c r="AD108" s="358" t="str">
        <f t="shared" si="33"/>
        <v/>
      </c>
    </row>
    <row r="109" spans="1:30" x14ac:dyDescent="0.25">
      <c r="A109" s="112" t="str">
        <f t="shared" si="20"/>
        <v/>
      </c>
      <c r="B109" s="112" t="str">
        <f t="shared" si="21"/>
        <v/>
      </c>
      <c r="C109" s="397" t="str">
        <f t="shared" si="34"/>
        <v/>
      </c>
      <c r="D109" s="397" t="str">
        <f t="shared" si="31"/>
        <v/>
      </c>
      <c r="E109" s="397"/>
      <c r="F109" s="399" t="str">
        <f t="shared" si="22"/>
        <v/>
      </c>
      <c r="G109" s="400" t="str">
        <f t="shared" si="23"/>
        <v/>
      </c>
      <c r="H109" s="401" t="str">
        <f t="shared" si="24"/>
        <v/>
      </c>
      <c r="I109" s="402" t="str">
        <f t="shared" si="36"/>
        <v/>
      </c>
      <c r="J109" s="403" t="str">
        <f t="shared" si="36"/>
        <v/>
      </c>
      <c r="K109" s="403" t="str">
        <f t="shared" si="36"/>
        <v/>
      </c>
      <c r="L109" s="404" t="str">
        <f t="shared" si="35"/>
        <v/>
      </c>
      <c r="M109" s="405"/>
      <c r="N109" s="406" t="str">
        <f t="shared" si="25"/>
        <v/>
      </c>
      <c r="O109" s="406" t="str">
        <f t="shared" si="26"/>
        <v/>
      </c>
      <c r="S109" s="401" t="str">
        <f>IFERROR(IF(S108&lt;='Cat A monthly etc'!$R$3,"Nil",S108-$R$3),"")</f>
        <v/>
      </c>
      <c r="T109" s="402" t="str">
        <f t="shared" si="27"/>
        <v/>
      </c>
      <c r="U109" s="403" t="str">
        <f t="shared" si="28"/>
        <v/>
      </c>
      <c r="V109" s="403" t="str">
        <f t="shared" si="29"/>
        <v/>
      </c>
      <c r="W109" s="404" t="str">
        <f t="shared" si="30"/>
        <v/>
      </c>
      <c r="Z109" s="408"/>
      <c r="AA109" s="409"/>
      <c r="AC109" s="358" t="str">
        <f t="shared" si="32"/>
        <v/>
      </c>
      <c r="AD109" s="358" t="str">
        <f t="shared" si="33"/>
        <v/>
      </c>
    </row>
    <row r="110" spans="1:30" x14ac:dyDescent="0.25">
      <c r="A110" s="112" t="str">
        <f t="shared" si="20"/>
        <v/>
      </c>
      <c r="B110" s="112" t="str">
        <f t="shared" si="21"/>
        <v/>
      </c>
      <c r="C110" s="397" t="str">
        <f t="shared" si="34"/>
        <v/>
      </c>
      <c r="D110" s="397" t="str">
        <f t="shared" si="31"/>
        <v/>
      </c>
      <c r="E110" s="397"/>
      <c r="F110" s="399" t="str">
        <f t="shared" si="22"/>
        <v/>
      </c>
      <c r="G110" s="400" t="str">
        <f t="shared" si="23"/>
        <v/>
      </c>
      <c r="H110" s="401" t="str">
        <f t="shared" si="24"/>
        <v/>
      </c>
      <c r="I110" s="402" t="str">
        <f t="shared" si="36"/>
        <v/>
      </c>
      <c r="J110" s="403" t="str">
        <f t="shared" si="36"/>
        <v/>
      </c>
      <c r="K110" s="403" t="str">
        <f t="shared" si="36"/>
        <v/>
      </c>
      <c r="L110" s="404" t="str">
        <f t="shared" si="35"/>
        <v/>
      </c>
      <c r="M110" s="405"/>
      <c r="N110" s="406" t="str">
        <f t="shared" si="25"/>
        <v/>
      </c>
      <c r="O110" s="406" t="str">
        <f t="shared" si="26"/>
        <v/>
      </c>
      <c r="S110" s="401" t="str">
        <f>IFERROR(IF(S109&lt;='Cat A monthly etc'!$R$3,"Nil",S109-$R$3),"")</f>
        <v/>
      </c>
      <c r="T110" s="402" t="str">
        <f t="shared" si="27"/>
        <v/>
      </c>
      <c r="U110" s="403" t="str">
        <f t="shared" si="28"/>
        <v/>
      </c>
      <c r="V110" s="403" t="str">
        <f t="shared" si="29"/>
        <v/>
      </c>
      <c r="W110" s="404" t="str">
        <f t="shared" si="30"/>
        <v/>
      </c>
      <c r="Z110" s="408"/>
      <c r="AA110" s="409"/>
      <c r="AC110" s="358" t="str">
        <f t="shared" si="32"/>
        <v/>
      </c>
      <c r="AD110" s="358" t="str">
        <f t="shared" si="33"/>
        <v/>
      </c>
    </row>
    <row r="111" spans="1:30" x14ac:dyDescent="0.25">
      <c r="A111" s="112" t="str">
        <f t="shared" si="20"/>
        <v/>
      </c>
      <c r="B111" s="112" t="str">
        <f t="shared" si="21"/>
        <v/>
      </c>
      <c r="C111" s="397" t="str">
        <f t="shared" si="34"/>
        <v/>
      </c>
      <c r="D111" s="397" t="str">
        <f t="shared" si="31"/>
        <v/>
      </c>
      <c r="E111" s="397"/>
      <c r="F111" s="399" t="str">
        <f t="shared" si="22"/>
        <v/>
      </c>
      <c r="G111" s="400" t="str">
        <f t="shared" si="23"/>
        <v/>
      </c>
      <c r="H111" s="401" t="str">
        <f t="shared" si="24"/>
        <v/>
      </c>
      <c r="I111" s="402" t="str">
        <f t="shared" si="36"/>
        <v/>
      </c>
      <c r="J111" s="403" t="str">
        <f t="shared" si="36"/>
        <v/>
      </c>
      <c r="K111" s="403" t="str">
        <f t="shared" si="36"/>
        <v/>
      </c>
      <c r="L111" s="404" t="str">
        <f t="shared" si="35"/>
        <v/>
      </c>
      <c r="M111" s="405"/>
      <c r="N111" s="406" t="str">
        <f t="shared" si="25"/>
        <v/>
      </c>
      <c r="O111" s="406" t="str">
        <f t="shared" si="26"/>
        <v/>
      </c>
      <c r="S111" s="401" t="str">
        <f>IFERROR(IF(S110&lt;='Cat A monthly etc'!$R$3,"Nil",S110-$R$3),"")</f>
        <v/>
      </c>
      <c r="T111" s="402" t="str">
        <f t="shared" si="27"/>
        <v/>
      </c>
      <c r="U111" s="403" t="str">
        <f t="shared" si="28"/>
        <v/>
      </c>
      <c r="V111" s="403" t="str">
        <f t="shared" si="29"/>
        <v/>
      </c>
      <c r="W111" s="404" t="str">
        <f t="shared" si="30"/>
        <v/>
      </c>
      <c r="Z111" s="408"/>
      <c r="AA111" s="409"/>
      <c r="AC111" s="358" t="str">
        <f t="shared" si="32"/>
        <v/>
      </c>
      <c r="AD111" s="358" t="str">
        <f t="shared" si="33"/>
        <v/>
      </c>
    </row>
    <row r="112" spans="1:30" x14ac:dyDescent="0.25">
      <c r="A112" s="112" t="str">
        <f t="shared" si="20"/>
        <v/>
      </c>
      <c r="B112" s="112" t="str">
        <f t="shared" si="21"/>
        <v/>
      </c>
      <c r="C112" s="397" t="str">
        <f t="shared" si="34"/>
        <v/>
      </c>
      <c r="D112" s="397" t="str">
        <f t="shared" si="31"/>
        <v/>
      </c>
      <c r="E112" s="397"/>
      <c r="F112" s="399" t="str">
        <f t="shared" si="22"/>
        <v/>
      </c>
      <c r="G112" s="400" t="str">
        <f t="shared" si="23"/>
        <v/>
      </c>
      <c r="H112" s="401" t="str">
        <f t="shared" si="24"/>
        <v/>
      </c>
      <c r="I112" s="402" t="str">
        <f t="shared" si="36"/>
        <v/>
      </c>
      <c r="J112" s="403" t="str">
        <f t="shared" si="36"/>
        <v/>
      </c>
      <c r="K112" s="403" t="str">
        <f t="shared" si="36"/>
        <v/>
      </c>
      <c r="L112" s="404" t="str">
        <f t="shared" si="35"/>
        <v/>
      </c>
      <c r="M112" s="405"/>
      <c r="N112" s="406" t="str">
        <f t="shared" si="25"/>
        <v/>
      </c>
      <c r="O112" s="406" t="str">
        <f t="shared" si="26"/>
        <v/>
      </c>
      <c r="S112" s="401" t="str">
        <f>IFERROR(IF(S111&lt;='Cat A monthly etc'!$R$3,"Nil",S111-$R$3),"")</f>
        <v/>
      </c>
      <c r="T112" s="402" t="str">
        <f t="shared" si="27"/>
        <v/>
      </c>
      <c r="U112" s="403" t="str">
        <f t="shared" si="28"/>
        <v/>
      </c>
      <c r="V112" s="403" t="str">
        <f t="shared" si="29"/>
        <v/>
      </c>
      <c r="W112" s="404" t="str">
        <f t="shared" si="30"/>
        <v/>
      </c>
      <c r="Z112" s="408"/>
      <c r="AA112" s="409"/>
      <c r="AC112" s="358" t="str">
        <f t="shared" si="32"/>
        <v/>
      </c>
      <c r="AD112" s="358" t="str">
        <f t="shared" si="33"/>
        <v/>
      </c>
    </row>
    <row r="113" spans="1:30" x14ac:dyDescent="0.25">
      <c r="A113" s="112" t="str">
        <f t="shared" si="20"/>
        <v/>
      </c>
      <c r="B113" s="112" t="str">
        <f t="shared" si="21"/>
        <v/>
      </c>
      <c r="C113" s="397" t="str">
        <f t="shared" si="34"/>
        <v/>
      </c>
      <c r="D113" s="397" t="str">
        <f t="shared" si="31"/>
        <v/>
      </c>
      <c r="E113" s="397"/>
      <c r="F113" s="399" t="str">
        <f t="shared" si="22"/>
        <v/>
      </c>
      <c r="G113" s="400" t="str">
        <f t="shared" si="23"/>
        <v/>
      </c>
      <c r="H113" s="401" t="str">
        <f t="shared" si="24"/>
        <v/>
      </c>
      <c r="I113" s="402" t="str">
        <f t="shared" si="36"/>
        <v/>
      </c>
      <c r="J113" s="403" t="str">
        <f t="shared" si="36"/>
        <v/>
      </c>
      <c r="K113" s="403" t="str">
        <f t="shared" si="36"/>
        <v/>
      </c>
      <c r="L113" s="404" t="str">
        <f t="shared" si="35"/>
        <v/>
      </c>
      <c r="M113" s="405"/>
      <c r="N113" s="406" t="str">
        <f t="shared" si="25"/>
        <v/>
      </c>
      <c r="O113" s="406" t="str">
        <f t="shared" si="26"/>
        <v/>
      </c>
      <c r="S113" s="401" t="str">
        <f>IFERROR(IF(S112&lt;='Cat A monthly etc'!$R$3,"Nil",S112-$R$3),"")</f>
        <v/>
      </c>
      <c r="T113" s="402" t="str">
        <f t="shared" si="27"/>
        <v/>
      </c>
      <c r="U113" s="403" t="str">
        <f t="shared" si="28"/>
        <v/>
      </c>
      <c r="V113" s="403" t="str">
        <f t="shared" si="29"/>
        <v/>
      </c>
      <c r="W113" s="404" t="str">
        <f t="shared" si="30"/>
        <v/>
      </c>
      <c r="Z113" s="408"/>
      <c r="AA113" s="409"/>
      <c r="AC113" s="358" t="str">
        <f t="shared" si="32"/>
        <v/>
      </c>
      <c r="AD113" s="358" t="str">
        <f t="shared" si="33"/>
        <v/>
      </c>
    </row>
    <row r="114" spans="1:30" x14ac:dyDescent="0.25">
      <c r="A114" s="112" t="str">
        <f t="shared" si="20"/>
        <v/>
      </c>
      <c r="B114" s="112" t="str">
        <f t="shared" si="21"/>
        <v/>
      </c>
      <c r="C114" s="397" t="str">
        <f t="shared" si="34"/>
        <v/>
      </c>
      <c r="D114" s="397" t="str">
        <f t="shared" si="31"/>
        <v/>
      </c>
      <c r="E114" s="397"/>
      <c r="F114" s="399" t="str">
        <f t="shared" si="22"/>
        <v/>
      </c>
      <c r="G114" s="400" t="str">
        <f t="shared" si="23"/>
        <v/>
      </c>
      <c r="H114" s="401" t="str">
        <f t="shared" si="24"/>
        <v/>
      </c>
      <c r="I114" s="402" t="str">
        <f t="shared" si="36"/>
        <v/>
      </c>
      <c r="J114" s="403" t="str">
        <f t="shared" si="36"/>
        <v/>
      </c>
      <c r="K114" s="403" t="str">
        <f t="shared" si="36"/>
        <v/>
      </c>
      <c r="L114" s="404" t="str">
        <f t="shared" si="35"/>
        <v/>
      </c>
      <c r="M114" s="405"/>
      <c r="N114" s="406" t="str">
        <f t="shared" si="25"/>
        <v/>
      </c>
      <c r="O114" s="406" t="str">
        <f t="shared" si="26"/>
        <v/>
      </c>
      <c r="S114" s="401" t="str">
        <f>IFERROR(IF(S113&lt;='Cat A monthly etc'!$R$3,"Nil",S113-$R$3),"")</f>
        <v/>
      </c>
      <c r="T114" s="402" t="str">
        <f t="shared" si="27"/>
        <v/>
      </c>
      <c r="U114" s="403" t="str">
        <f t="shared" si="28"/>
        <v/>
      </c>
      <c r="V114" s="403" t="str">
        <f t="shared" si="29"/>
        <v/>
      </c>
      <c r="W114" s="404" t="str">
        <f t="shared" si="30"/>
        <v/>
      </c>
      <c r="Z114" s="408"/>
      <c r="AA114" s="409"/>
      <c r="AC114" s="358" t="str">
        <f t="shared" si="32"/>
        <v/>
      </c>
      <c r="AD114" s="358" t="str">
        <f t="shared" si="33"/>
        <v/>
      </c>
    </row>
    <row r="115" spans="1:30" x14ac:dyDescent="0.25">
      <c r="A115" s="112" t="str">
        <f t="shared" si="20"/>
        <v/>
      </c>
      <c r="B115" s="112" t="str">
        <f t="shared" si="21"/>
        <v/>
      </c>
      <c r="C115" s="397" t="str">
        <f t="shared" si="34"/>
        <v/>
      </c>
      <c r="D115" s="397" t="str">
        <f t="shared" si="31"/>
        <v/>
      </c>
      <c r="E115" s="397"/>
      <c r="F115" s="399" t="str">
        <f t="shared" si="22"/>
        <v/>
      </c>
      <c r="G115" s="400" t="str">
        <f t="shared" si="23"/>
        <v/>
      </c>
      <c r="H115" s="401" t="str">
        <f t="shared" si="24"/>
        <v/>
      </c>
      <c r="I115" s="402" t="str">
        <f t="shared" si="36"/>
        <v/>
      </c>
      <c r="J115" s="403" t="str">
        <f t="shared" si="36"/>
        <v/>
      </c>
      <c r="K115" s="403" t="str">
        <f t="shared" si="36"/>
        <v/>
      </c>
      <c r="L115" s="404" t="str">
        <f t="shared" si="35"/>
        <v/>
      </c>
      <c r="M115" s="405"/>
      <c r="N115" s="406" t="str">
        <f t="shared" si="25"/>
        <v/>
      </c>
      <c r="O115" s="406" t="str">
        <f t="shared" si="26"/>
        <v/>
      </c>
      <c r="S115" s="401" t="str">
        <f>IFERROR(IF(S114&lt;='Cat A monthly etc'!$R$3,"Nil",S114-$R$3),"")</f>
        <v/>
      </c>
      <c r="T115" s="402" t="str">
        <f t="shared" si="27"/>
        <v/>
      </c>
      <c r="U115" s="403" t="str">
        <f t="shared" si="28"/>
        <v/>
      </c>
      <c r="V115" s="403" t="str">
        <f t="shared" si="29"/>
        <v/>
      </c>
      <c r="W115" s="404" t="str">
        <f t="shared" si="30"/>
        <v/>
      </c>
      <c r="Z115" s="408"/>
      <c r="AA115" s="409"/>
      <c r="AC115" s="358" t="str">
        <f t="shared" si="32"/>
        <v/>
      </c>
      <c r="AD115" s="358" t="str">
        <f t="shared" si="33"/>
        <v/>
      </c>
    </row>
    <row r="116" spans="1:30" x14ac:dyDescent="0.25">
      <c r="A116" s="112" t="str">
        <f t="shared" si="20"/>
        <v/>
      </c>
      <c r="B116" s="112" t="str">
        <f t="shared" si="21"/>
        <v/>
      </c>
      <c r="C116" s="397" t="str">
        <f t="shared" si="34"/>
        <v/>
      </c>
      <c r="D116" s="397" t="str">
        <f t="shared" si="31"/>
        <v/>
      </c>
      <c r="E116" s="397"/>
      <c r="F116" s="399" t="str">
        <f t="shared" si="22"/>
        <v/>
      </c>
      <c r="G116" s="400" t="str">
        <f t="shared" si="23"/>
        <v/>
      </c>
      <c r="H116" s="401" t="str">
        <f t="shared" si="24"/>
        <v/>
      </c>
      <c r="I116" s="402" t="str">
        <f t="shared" si="36"/>
        <v/>
      </c>
      <c r="J116" s="403" t="str">
        <f t="shared" si="36"/>
        <v/>
      </c>
      <c r="K116" s="403" t="str">
        <f t="shared" si="36"/>
        <v/>
      </c>
      <c r="L116" s="404" t="str">
        <f t="shared" si="35"/>
        <v/>
      </c>
      <c r="M116" s="405"/>
      <c r="N116" s="406" t="str">
        <f t="shared" si="25"/>
        <v/>
      </c>
      <c r="O116" s="406" t="str">
        <f t="shared" si="26"/>
        <v/>
      </c>
      <c r="S116" s="401" t="str">
        <f>IFERROR(IF(S115&lt;='Cat A monthly etc'!$R$3,"Nil",S115-$R$3),"")</f>
        <v/>
      </c>
      <c r="T116" s="402" t="str">
        <f t="shared" si="27"/>
        <v/>
      </c>
      <c r="U116" s="403" t="str">
        <f t="shared" si="28"/>
        <v/>
      </c>
      <c r="V116" s="403" t="str">
        <f t="shared" si="29"/>
        <v/>
      </c>
      <c r="W116" s="404" t="str">
        <f t="shared" si="30"/>
        <v/>
      </c>
      <c r="Z116" s="408"/>
      <c r="AA116" s="409"/>
      <c r="AC116" s="358" t="str">
        <f t="shared" si="32"/>
        <v/>
      </c>
      <c r="AD116" s="358" t="str">
        <f t="shared" si="33"/>
        <v/>
      </c>
    </row>
    <row r="117" spans="1:30" x14ac:dyDescent="0.25">
      <c r="A117" s="112" t="str">
        <f t="shared" si="20"/>
        <v/>
      </c>
      <c r="B117" s="112" t="str">
        <f t="shared" si="21"/>
        <v/>
      </c>
      <c r="C117" s="397" t="str">
        <f t="shared" si="34"/>
        <v/>
      </c>
      <c r="D117" s="397" t="str">
        <f t="shared" si="31"/>
        <v/>
      </c>
      <c r="E117" s="397"/>
      <c r="F117" s="399" t="str">
        <f t="shared" si="22"/>
        <v/>
      </c>
      <c r="G117" s="400" t="str">
        <f t="shared" si="23"/>
        <v/>
      </c>
      <c r="H117" s="401" t="str">
        <f t="shared" si="24"/>
        <v/>
      </c>
      <c r="I117" s="402" t="str">
        <f t="shared" si="36"/>
        <v/>
      </c>
      <c r="J117" s="403" t="str">
        <f t="shared" si="36"/>
        <v/>
      </c>
      <c r="K117" s="403" t="str">
        <f t="shared" si="36"/>
        <v/>
      </c>
      <c r="L117" s="404" t="str">
        <f t="shared" si="35"/>
        <v/>
      </c>
      <c r="M117" s="405"/>
      <c r="N117" s="406" t="str">
        <f t="shared" si="25"/>
        <v/>
      </c>
      <c r="O117" s="406" t="str">
        <f t="shared" si="26"/>
        <v/>
      </c>
      <c r="S117" s="401" t="str">
        <f>IFERROR(IF(S116&lt;='Cat A monthly etc'!$R$3,"Nil",S116-$R$3),"")</f>
        <v/>
      </c>
      <c r="T117" s="402" t="str">
        <f t="shared" si="27"/>
        <v/>
      </c>
      <c r="U117" s="403" t="str">
        <f t="shared" si="28"/>
        <v/>
      </c>
      <c r="V117" s="403" t="str">
        <f t="shared" si="29"/>
        <v/>
      </c>
      <c r="W117" s="404" t="str">
        <f t="shared" si="30"/>
        <v/>
      </c>
      <c r="Z117" s="408"/>
      <c r="AA117" s="409"/>
      <c r="AC117" s="358" t="str">
        <f t="shared" si="32"/>
        <v/>
      </c>
      <c r="AD117" s="358" t="str">
        <f t="shared" si="33"/>
        <v/>
      </c>
    </row>
    <row r="118" spans="1:30" x14ac:dyDescent="0.25">
      <c r="A118" s="112" t="str">
        <f t="shared" si="20"/>
        <v/>
      </c>
      <c r="B118" s="112" t="str">
        <f t="shared" si="21"/>
        <v/>
      </c>
      <c r="C118" s="397" t="str">
        <f t="shared" si="34"/>
        <v/>
      </c>
      <c r="D118" s="397" t="str">
        <f t="shared" si="31"/>
        <v/>
      </c>
      <c r="E118" s="397"/>
      <c r="F118" s="399" t="str">
        <f t="shared" si="22"/>
        <v/>
      </c>
      <c r="G118" s="400" t="str">
        <f t="shared" si="23"/>
        <v/>
      </c>
      <c r="H118" s="401" t="str">
        <f t="shared" si="24"/>
        <v/>
      </c>
      <c r="I118" s="402" t="str">
        <f t="shared" si="36"/>
        <v/>
      </c>
      <c r="J118" s="403" t="str">
        <f t="shared" si="36"/>
        <v/>
      </c>
      <c r="K118" s="403" t="str">
        <f t="shared" si="36"/>
        <v/>
      </c>
      <c r="L118" s="404" t="str">
        <f t="shared" si="35"/>
        <v/>
      </c>
      <c r="M118" s="405"/>
      <c r="N118" s="406" t="str">
        <f t="shared" si="25"/>
        <v/>
      </c>
      <c r="O118" s="406" t="str">
        <f t="shared" si="26"/>
        <v/>
      </c>
      <c r="S118" s="401" t="str">
        <f>IFERROR(IF(S117&lt;='Cat A monthly etc'!$R$3,"Nil",S117-$R$3),"")</f>
        <v/>
      </c>
      <c r="T118" s="402" t="str">
        <f t="shared" si="27"/>
        <v/>
      </c>
      <c r="U118" s="403" t="str">
        <f t="shared" si="28"/>
        <v/>
      </c>
      <c r="V118" s="403" t="str">
        <f t="shared" si="29"/>
        <v/>
      </c>
      <c r="W118" s="404" t="str">
        <f t="shared" si="30"/>
        <v/>
      </c>
      <c r="Z118" s="408"/>
      <c r="AA118" s="409"/>
      <c r="AC118" s="358" t="str">
        <f t="shared" si="32"/>
        <v/>
      </c>
      <c r="AD118" s="358" t="str">
        <f t="shared" si="33"/>
        <v/>
      </c>
    </row>
    <row r="119" spans="1:30" x14ac:dyDescent="0.25">
      <c r="A119" s="112" t="str">
        <f t="shared" si="20"/>
        <v/>
      </c>
      <c r="B119" s="112" t="str">
        <f t="shared" si="21"/>
        <v/>
      </c>
      <c r="C119" s="397" t="str">
        <f t="shared" si="34"/>
        <v/>
      </c>
      <c r="D119" s="397" t="str">
        <f t="shared" si="31"/>
        <v/>
      </c>
      <c r="E119" s="397"/>
      <c r="F119" s="399" t="str">
        <f t="shared" si="22"/>
        <v/>
      </c>
      <c r="G119" s="400" t="str">
        <f t="shared" si="23"/>
        <v/>
      </c>
      <c r="H119" s="401" t="str">
        <f t="shared" si="24"/>
        <v/>
      </c>
      <c r="I119" s="402" t="str">
        <f t="shared" si="36"/>
        <v/>
      </c>
      <c r="J119" s="403" t="str">
        <f t="shared" si="36"/>
        <v/>
      </c>
      <c r="K119" s="403" t="str">
        <f t="shared" si="36"/>
        <v/>
      </c>
      <c r="L119" s="404" t="str">
        <f t="shared" si="35"/>
        <v/>
      </c>
      <c r="M119" s="405"/>
      <c r="N119" s="406" t="str">
        <f t="shared" si="25"/>
        <v/>
      </c>
      <c r="O119" s="406" t="str">
        <f t="shared" si="26"/>
        <v/>
      </c>
      <c r="S119" s="401" t="str">
        <f>IFERROR(IF(S118&lt;='Cat A monthly etc'!$R$3,"Nil",S118-$R$3),"")</f>
        <v/>
      </c>
      <c r="T119" s="402" t="str">
        <f t="shared" si="27"/>
        <v/>
      </c>
      <c r="U119" s="403" t="str">
        <f t="shared" si="28"/>
        <v/>
      </c>
      <c r="V119" s="403" t="str">
        <f t="shared" si="29"/>
        <v/>
      </c>
      <c r="W119" s="404" t="str">
        <f t="shared" si="30"/>
        <v/>
      </c>
      <c r="Z119" s="408"/>
      <c r="AA119" s="409"/>
      <c r="AC119" s="358" t="str">
        <f t="shared" si="32"/>
        <v/>
      </c>
      <c r="AD119" s="358" t="str">
        <f t="shared" si="33"/>
        <v/>
      </c>
    </row>
    <row r="120" spans="1:30" x14ac:dyDescent="0.25">
      <c r="A120" s="112" t="str">
        <f t="shared" si="20"/>
        <v/>
      </c>
      <c r="B120" s="112" t="str">
        <f t="shared" si="21"/>
        <v/>
      </c>
      <c r="C120" s="397" t="str">
        <f t="shared" si="34"/>
        <v/>
      </c>
      <c r="D120" s="397" t="str">
        <f t="shared" si="31"/>
        <v/>
      </c>
      <c r="E120" s="397"/>
      <c r="F120" s="399" t="str">
        <f t="shared" si="22"/>
        <v/>
      </c>
      <c r="G120" s="400" t="str">
        <f t="shared" si="23"/>
        <v/>
      </c>
      <c r="H120" s="401" t="str">
        <f t="shared" si="24"/>
        <v/>
      </c>
      <c r="I120" s="402" t="str">
        <f t="shared" si="36"/>
        <v/>
      </c>
      <c r="J120" s="403" t="str">
        <f t="shared" si="36"/>
        <v/>
      </c>
      <c r="K120" s="403" t="str">
        <f t="shared" si="36"/>
        <v/>
      </c>
      <c r="L120" s="404" t="str">
        <f t="shared" si="35"/>
        <v/>
      </c>
      <c r="M120" s="405"/>
      <c r="N120" s="406" t="str">
        <f t="shared" si="25"/>
        <v/>
      </c>
      <c r="O120" s="406" t="str">
        <f t="shared" si="26"/>
        <v/>
      </c>
      <c r="S120" s="401" t="str">
        <f>IFERROR(IF(S119&lt;='Cat A monthly etc'!$R$3,"Nil",S119-$R$3),"")</f>
        <v/>
      </c>
      <c r="T120" s="402" t="str">
        <f t="shared" si="27"/>
        <v/>
      </c>
      <c r="U120" s="403" t="str">
        <f t="shared" si="28"/>
        <v/>
      </c>
      <c r="V120" s="403" t="str">
        <f t="shared" si="29"/>
        <v/>
      </c>
      <c r="W120" s="404" t="str">
        <f t="shared" si="30"/>
        <v/>
      </c>
      <c r="Z120" s="408"/>
      <c r="AA120" s="409"/>
      <c r="AC120" s="358" t="str">
        <f t="shared" si="32"/>
        <v/>
      </c>
      <c r="AD120" s="358" t="str">
        <f t="shared" si="33"/>
        <v/>
      </c>
    </row>
    <row r="121" spans="1:30" x14ac:dyDescent="0.25">
      <c r="A121" s="112" t="str">
        <f t="shared" si="20"/>
        <v/>
      </c>
      <c r="B121" s="112" t="str">
        <f t="shared" si="21"/>
        <v/>
      </c>
      <c r="C121" s="397" t="str">
        <f t="shared" si="34"/>
        <v/>
      </c>
      <c r="D121" s="397" t="str">
        <f t="shared" si="31"/>
        <v/>
      </c>
      <c r="E121" s="397"/>
      <c r="F121" s="399" t="str">
        <f t="shared" si="22"/>
        <v/>
      </c>
      <c r="G121" s="400" t="str">
        <f t="shared" si="23"/>
        <v/>
      </c>
      <c r="H121" s="401" t="str">
        <f t="shared" si="24"/>
        <v/>
      </c>
      <c r="I121" s="402" t="str">
        <f t="shared" si="36"/>
        <v/>
      </c>
      <c r="J121" s="403" t="str">
        <f t="shared" si="36"/>
        <v/>
      </c>
      <c r="K121" s="403" t="str">
        <f t="shared" si="36"/>
        <v/>
      </c>
      <c r="L121" s="404" t="str">
        <f t="shared" si="35"/>
        <v/>
      </c>
      <c r="M121" s="405"/>
      <c r="N121" s="406" t="str">
        <f t="shared" si="25"/>
        <v/>
      </c>
      <c r="O121" s="406" t="str">
        <f t="shared" si="26"/>
        <v/>
      </c>
      <c r="S121" s="401" t="str">
        <f>IFERROR(IF(S120&lt;='Cat A monthly etc'!$R$3,"Nil",S120-$R$3),"")</f>
        <v/>
      </c>
      <c r="T121" s="402" t="str">
        <f t="shared" si="27"/>
        <v/>
      </c>
      <c r="U121" s="403" t="str">
        <f t="shared" si="28"/>
        <v/>
      </c>
      <c r="V121" s="403" t="str">
        <f t="shared" si="29"/>
        <v/>
      </c>
      <c r="W121" s="404" t="str">
        <f t="shared" si="30"/>
        <v/>
      </c>
      <c r="Z121" s="408"/>
      <c r="AA121" s="409"/>
      <c r="AC121" s="358" t="str">
        <f t="shared" si="32"/>
        <v/>
      </c>
      <c r="AD121" s="358" t="str">
        <f t="shared" si="33"/>
        <v/>
      </c>
    </row>
    <row r="122" spans="1:30" x14ac:dyDescent="0.25">
      <c r="A122" s="112" t="str">
        <f t="shared" si="20"/>
        <v/>
      </c>
      <c r="B122" s="112" t="str">
        <f t="shared" si="21"/>
        <v/>
      </c>
      <c r="C122" s="397" t="str">
        <f t="shared" si="34"/>
        <v/>
      </c>
      <c r="D122" s="397" t="str">
        <f t="shared" si="31"/>
        <v/>
      </c>
      <c r="E122" s="397"/>
      <c r="F122" s="399" t="str">
        <f t="shared" si="22"/>
        <v/>
      </c>
      <c r="G122" s="400" t="str">
        <f t="shared" si="23"/>
        <v/>
      </c>
      <c r="H122" s="401" t="str">
        <f t="shared" si="24"/>
        <v/>
      </c>
      <c r="I122" s="402" t="str">
        <f t="shared" si="36"/>
        <v/>
      </c>
      <c r="J122" s="403" t="str">
        <f t="shared" si="36"/>
        <v/>
      </c>
      <c r="K122" s="403" t="str">
        <f t="shared" si="36"/>
        <v/>
      </c>
      <c r="L122" s="404" t="str">
        <f t="shared" si="35"/>
        <v/>
      </c>
      <c r="M122" s="405"/>
      <c r="N122" s="406" t="str">
        <f t="shared" si="25"/>
        <v/>
      </c>
      <c r="O122" s="406" t="str">
        <f t="shared" si="26"/>
        <v/>
      </c>
      <c r="S122" s="401" t="str">
        <f>IFERROR(IF(S121&lt;='Cat A monthly etc'!$R$3,"Nil",S121-$R$3),"")</f>
        <v/>
      </c>
      <c r="T122" s="402" t="str">
        <f t="shared" si="27"/>
        <v/>
      </c>
      <c r="U122" s="403" t="str">
        <f t="shared" si="28"/>
        <v/>
      </c>
      <c r="V122" s="403" t="str">
        <f t="shared" si="29"/>
        <v/>
      </c>
      <c r="W122" s="404" t="str">
        <f t="shared" si="30"/>
        <v/>
      </c>
      <c r="Z122" s="408"/>
      <c r="AA122" s="409"/>
      <c r="AC122" s="358" t="str">
        <f t="shared" si="32"/>
        <v/>
      </c>
      <c r="AD122" s="358" t="str">
        <f t="shared" si="33"/>
        <v/>
      </c>
    </row>
    <row r="123" spans="1:30" x14ac:dyDescent="0.25">
      <c r="A123" s="112" t="str">
        <f t="shared" si="20"/>
        <v/>
      </c>
      <c r="B123" s="112" t="str">
        <f t="shared" si="21"/>
        <v/>
      </c>
      <c r="C123" s="397" t="str">
        <f t="shared" si="34"/>
        <v/>
      </c>
      <c r="D123" s="397" t="str">
        <f t="shared" si="31"/>
        <v/>
      </c>
      <c r="E123" s="397"/>
      <c r="F123" s="399" t="str">
        <f t="shared" si="22"/>
        <v/>
      </c>
      <c r="G123" s="400" t="str">
        <f t="shared" si="23"/>
        <v/>
      </c>
      <c r="H123" s="401" t="str">
        <f t="shared" si="24"/>
        <v/>
      </c>
      <c r="I123" s="402" t="str">
        <f t="shared" si="36"/>
        <v/>
      </c>
      <c r="J123" s="403" t="str">
        <f t="shared" si="36"/>
        <v/>
      </c>
      <c r="K123" s="403" t="str">
        <f t="shared" si="36"/>
        <v/>
      </c>
      <c r="L123" s="404" t="str">
        <f t="shared" si="35"/>
        <v/>
      </c>
      <c r="M123" s="405"/>
      <c r="N123" s="406" t="str">
        <f t="shared" si="25"/>
        <v/>
      </c>
      <c r="O123" s="406" t="str">
        <f t="shared" si="26"/>
        <v/>
      </c>
      <c r="S123" s="401" t="str">
        <f>IFERROR(IF(S122&lt;='Cat A monthly etc'!$R$3,"Nil",S122-$R$3),"")</f>
        <v/>
      </c>
      <c r="T123" s="402" t="str">
        <f t="shared" si="27"/>
        <v/>
      </c>
      <c r="U123" s="403" t="str">
        <f t="shared" si="28"/>
        <v/>
      </c>
      <c r="V123" s="403" t="str">
        <f t="shared" si="29"/>
        <v/>
      </c>
      <c r="W123" s="404" t="str">
        <f t="shared" si="30"/>
        <v/>
      </c>
      <c r="Z123" s="408"/>
      <c r="AA123" s="409"/>
      <c r="AC123" s="358" t="str">
        <f t="shared" si="32"/>
        <v/>
      </c>
      <c r="AD123" s="358" t="str">
        <f t="shared" si="33"/>
        <v/>
      </c>
    </row>
    <row r="124" spans="1:30" x14ac:dyDescent="0.25">
      <c r="A124" s="112" t="str">
        <f t="shared" si="20"/>
        <v/>
      </c>
      <c r="B124" s="112" t="str">
        <f t="shared" si="21"/>
        <v/>
      </c>
      <c r="C124" s="397" t="str">
        <f t="shared" si="34"/>
        <v/>
      </c>
      <c r="D124" s="397" t="str">
        <f t="shared" si="31"/>
        <v/>
      </c>
      <c r="E124" s="397"/>
      <c r="F124" s="399" t="str">
        <f t="shared" si="22"/>
        <v/>
      </c>
      <c r="G124" s="400" t="str">
        <f t="shared" si="23"/>
        <v/>
      </c>
      <c r="H124" s="401" t="str">
        <f t="shared" si="24"/>
        <v/>
      </c>
      <c r="I124" s="402" t="str">
        <f t="shared" si="36"/>
        <v/>
      </c>
      <c r="J124" s="403" t="str">
        <f t="shared" si="36"/>
        <v/>
      </c>
      <c r="K124" s="403" t="str">
        <f t="shared" si="36"/>
        <v/>
      </c>
      <c r="L124" s="404" t="str">
        <f t="shared" si="35"/>
        <v/>
      </c>
      <c r="M124" s="405"/>
      <c r="N124" s="406" t="str">
        <f t="shared" si="25"/>
        <v/>
      </c>
      <c r="O124" s="406" t="str">
        <f t="shared" si="26"/>
        <v/>
      </c>
      <c r="S124" s="401" t="str">
        <f>IFERROR(IF(S123&lt;='Cat A monthly etc'!$R$3,"Nil",S123-$R$3),"")</f>
        <v/>
      </c>
      <c r="T124" s="402" t="str">
        <f t="shared" si="27"/>
        <v/>
      </c>
      <c r="U124" s="403" t="str">
        <f t="shared" si="28"/>
        <v/>
      </c>
      <c r="V124" s="403" t="str">
        <f t="shared" si="29"/>
        <v/>
      </c>
      <c r="W124" s="404" t="str">
        <f t="shared" si="30"/>
        <v/>
      </c>
      <c r="Z124" s="408"/>
      <c r="AA124" s="409"/>
      <c r="AC124" s="358" t="str">
        <f t="shared" si="32"/>
        <v/>
      </c>
      <c r="AD124" s="358" t="str">
        <f t="shared" si="33"/>
        <v/>
      </c>
    </row>
    <row r="125" spans="1:30" x14ac:dyDescent="0.25">
      <c r="A125" s="112" t="str">
        <f t="shared" si="20"/>
        <v/>
      </c>
      <c r="B125" s="112" t="str">
        <f t="shared" si="21"/>
        <v/>
      </c>
      <c r="C125" s="397" t="str">
        <f t="shared" si="34"/>
        <v/>
      </c>
      <c r="D125" s="397" t="str">
        <f t="shared" si="31"/>
        <v/>
      </c>
      <c r="E125" s="397"/>
      <c r="F125" s="399" t="str">
        <f t="shared" si="22"/>
        <v/>
      </c>
      <c r="G125" s="400" t="str">
        <f t="shared" si="23"/>
        <v/>
      </c>
      <c r="H125" s="401" t="str">
        <f t="shared" si="24"/>
        <v/>
      </c>
      <c r="I125" s="402" t="str">
        <f t="shared" si="36"/>
        <v/>
      </c>
      <c r="J125" s="403" t="str">
        <f t="shared" si="36"/>
        <v/>
      </c>
      <c r="K125" s="403" t="str">
        <f t="shared" si="36"/>
        <v/>
      </c>
      <c r="L125" s="404" t="str">
        <f t="shared" si="35"/>
        <v/>
      </c>
      <c r="M125" s="405"/>
      <c r="N125" s="406" t="str">
        <f t="shared" si="25"/>
        <v/>
      </c>
      <c r="O125" s="406" t="str">
        <f t="shared" si="26"/>
        <v/>
      </c>
      <c r="S125" s="401" t="str">
        <f>IFERROR(IF(S124&lt;='Cat A monthly etc'!$R$3,"Nil",S124-$R$3),"")</f>
        <v/>
      </c>
      <c r="T125" s="402" t="str">
        <f t="shared" si="27"/>
        <v/>
      </c>
      <c r="U125" s="403" t="str">
        <f t="shared" si="28"/>
        <v/>
      </c>
      <c r="V125" s="403" t="str">
        <f t="shared" si="29"/>
        <v/>
      </c>
      <c r="W125" s="404" t="str">
        <f t="shared" si="30"/>
        <v/>
      </c>
      <c r="Z125" s="408"/>
      <c r="AA125" s="409"/>
      <c r="AC125" s="358" t="str">
        <f t="shared" si="32"/>
        <v/>
      </c>
      <c r="AD125" s="358" t="str">
        <f t="shared" si="33"/>
        <v/>
      </c>
    </row>
    <row r="126" spans="1:30" x14ac:dyDescent="0.25">
      <c r="A126" s="112" t="str">
        <f t="shared" si="20"/>
        <v/>
      </c>
      <c r="B126" s="112" t="str">
        <f t="shared" si="21"/>
        <v/>
      </c>
      <c r="C126" s="397" t="str">
        <f t="shared" si="34"/>
        <v/>
      </c>
      <c r="D126" s="397" t="str">
        <f t="shared" si="31"/>
        <v/>
      </c>
      <c r="E126" s="397"/>
      <c r="F126" s="399" t="str">
        <f t="shared" si="22"/>
        <v/>
      </c>
      <c r="G126" s="400" t="str">
        <f t="shared" si="23"/>
        <v/>
      </c>
      <c r="H126" s="401" t="str">
        <f t="shared" si="24"/>
        <v/>
      </c>
      <c r="I126" s="402" t="str">
        <f t="shared" si="36"/>
        <v/>
      </c>
      <c r="J126" s="403" t="str">
        <f t="shared" si="36"/>
        <v/>
      </c>
      <c r="K126" s="403" t="str">
        <f t="shared" si="36"/>
        <v/>
      </c>
      <c r="L126" s="404" t="str">
        <f t="shared" si="35"/>
        <v/>
      </c>
      <c r="M126" s="405"/>
      <c r="N126" s="406" t="str">
        <f t="shared" si="25"/>
        <v/>
      </c>
      <c r="O126" s="406" t="str">
        <f t="shared" si="26"/>
        <v/>
      </c>
      <c r="S126" s="401" t="str">
        <f>IFERROR(IF(S125&lt;='Cat A monthly etc'!$R$3,"Nil",S125-$R$3),"")</f>
        <v/>
      </c>
      <c r="T126" s="402" t="str">
        <f t="shared" si="27"/>
        <v/>
      </c>
      <c r="U126" s="403" t="str">
        <f t="shared" si="28"/>
        <v/>
      </c>
      <c r="V126" s="403" t="str">
        <f t="shared" si="29"/>
        <v/>
      </c>
      <c r="W126" s="404" t="str">
        <f t="shared" si="30"/>
        <v/>
      </c>
      <c r="Z126" s="408"/>
      <c r="AA126" s="409"/>
      <c r="AC126" s="358" t="str">
        <f t="shared" si="32"/>
        <v/>
      </c>
      <c r="AD126" s="358" t="str">
        <f t="shared" si="33"/>
        <v/>
      </c>
    </row>
    <row r="127" spans="1:30" x14ac:dyDescent="0.25">
      <c r="A127" s="112" t="str">
        <f t="shared" si="20"/>
        <v/>
      </c>
      <c r="B127" s="112" t="str">
        <f t="shared" si="21"/>
        <v/>
      </c>
      <c r="C127" s="397" t="str">
        <f t="shared" si="34"/>
        <v/>
      </c>
      <c r="D127" s="397" t="str">
        <f t="shared" si="31"/>
        <v/>
      </c>
      <c r="E127" s="397"/>
      <c r="F127" s="399" t="str">
        <f t="shared" si="22"/>
        <v/>
      </c>
      <c r="G127" s="400" t="str">
        <f t="shared" si="23"/>
        <v/>
      </c>
      <c r="H127" s="401" t="str">
        <f t="shared" si="24"/>
        <v/>
      </c>
      <c r="I127" s="402" t="str">
        <f t="shared" si="36"/>
        <v/>
      </c>
      <c r="J127" s="403" t="str">
        <f t="shared" si="36"/>
        <v/>
      </c>
      <c r="K127" s="403" t="str">
        <f t="shared" si="36"/>
        <v/>
      </c>
      <c r="L127" s="404" t="str">
        <f t="shared" si="35"/>
        <v/>
      </c>
      <c r="M127" s="405"/>
      <c r="N127" s="406" t="str">
        <f t="shared" si="25"/>
        <v/>
      </c>
      <c r="O127" s="406" t="str">
        <f t="shared" si="26"/>
        <v/>
      </c>
      <c r="S127" s="401" t="str">
        <f>IFERROR(IF(S126&lt;='Cat A monthly etc'!$R$3,"Nil",S126-$R$3),"")</f>
        <v/>
      </c>
      <c r="T127" s="402" t="str">
        <f t="shared" si="27"/>
        <v/>
      </c>
      <c r="U127" s="403" t="str">
        <f t="shared" si="28"/>
        <v/>
      </c>
      <c r="V127" s="403" t="str">
        <f t="shared" si="29"/>
        <v/>
      </c>
      <c r="W127" s="404" t="str">
        <f t="shared" si="30"/>
        <v/>
      </c>
      <c r="Z127" s="408"/>
      <c r="AA127" s="409"/>
      <c r="AC127" s="358" t="str">
        <f t="shared" si="32"/>
        <v/>
      </c>
      <c r="AD127" s="358" t="str">
        <f t="shared" si="33"/>
        <v/>
      </c>
    </row>
    <row r="128" spans="1:30" x14ac:dyDescent="0.25">
      <c r="A128" s="112" t="str">
        <f t="shared" si="20"/>
        <v/>
      </c>
      <c r="B128" s="112" t="str">
        <f t="shared" si="21"/>
        <v/>
      </c>
      <c r="C128" s="397" t="str">
        <f t="shared" si="34"/>
        <v/>
      </c>
      <c r="D128" s="397" t="str">
        <f t="shared" si="31"/>
        <v/>
      </c>
      <c r="E128" s="397"/>
      <c r="F128" s="399" t="str">
        <f t="shared" si="22"/>
        <v/>
      </c>
      <c r="G128" s="400" t="str">
        <f t="shared" si="23"/>
        <v/>
      </c>
      <c r="H128" s="401" t="str">
        <f t="shared" si="24"/>
        <v/>
      </c>
      <c r="I128" s="402" t="str">
        <f t="shared" si="36"/>
        <v/>
      </c>
      <c r="J128" s="403" t="str">
        <f t="shared" si="36"/>
        <v/>
      </c>
      <c r="K128" s="403" t="str">
        <f t="shared" si="36"/>
        <v/>
      </c>
      <c r="L128" s="404" t="str">
        <f t="shared" si="35"/>
        <v/>
      </c>
      <c r="M128" s="405"/>
      <c r="N128" s="406" t="str">
        <f t="shared" si="25"/>
        <v/>
      </c>
      <c r="O128" s="406" t="str">
        <f t="shared" si="26"/>
        <v/>
      </c>
      <c r="S128" s="401" t="str">
        <f>IFERROR(IF(S127&lt;='Cat A monthly etc'!$R$3,"Nil",S127-$R$3),"")</f>
        <v/>
      </c>
      <c r="T128" s="402" t="str">
        <f t="shared" si="27"/>
        <v/>
      </c>
      <c r="U128" s="403" t="str">
        <f t="shared" si="28"/>
        <v/>
      </c>
      <c r="V128" s="403" t="str">
        <f t="shared" si="29"/>
        <v/>
      </c>
      <c r="W128" s="404" t="str">
        <f t="shared" si="30"/>
        <v/>
      </c>
      <c r="Z128" s="408"/>
      <c r="AA128" s="409"/>
      <c r="AC128" s="358" t="str">
        <f t="shared" si="32"/>
        <v/>
      </c>
      <c r="AD128" s="358" t="str">
        <f t="shared" si="33"/>
        <v/>
      </c>
    </row>
    <row r="129" spans="1:30" x14ac:dyDescent="0.25">
      <c r="A129" s="112" t="str">
        <f t="shared" si="20"/>
        <v/>
      </c>
      <c r="B129" s="112" t="str">
        <f t="shared" si="21"/>
        <v/>
      </c>
      <c r="C129" s="397" t="str">
        <f t="shared" si="34"/>
        <v/>
      </c>
      <c r="D129" s="397" t="str">
        <f t="shared" si="31"/>
        <v/>
      </c>
      <c r="E129" s="397"/>
      <c r="F129" s="399" t="str">
        <f t="shared" si="22"/>
        <v/>
      </c>
      <c r="G129" s="400" t="str">
        <f t="shared" si="23"/>
        <v/>
      </c>
      <c r="H129" s="401" t="str">
        <f t="shared" si="24"/>
        <v/>
      </c>
      <c r="I129" s="402" t="str">
        <f t="shared" si="36"/>
        <v/>
      </c>
      <c r="J129" s="403" t="str">
        <f t="shared" si="36"/>
        <v/>
      </c>
      <c r="K129" s="403" t="str">
        <f t="shared" si="36"/>
        <v/>
      </c>
      <c r="L129" s="404" t="str">
        <f t="shared" si="35"/>
        <v/>
      </c>
      <c r="M129" s="405"/>
      <c r="N129" s="406" t="str">
        <f t="shared" si="25"/>
        <v/>
      </c>
      <c r="O129" s="406" t="str">
        <f t="shared" si="26"/>
        <v/>
      </c>
      <c r="S129" s="401" t="str">
        <f>IFERROR(IF(S128&lt;='Cat A monthly etc'!$R$3,"Nil",S128-$R$3),"")</f>
        <v/>
      </c>
      <c r="T129" s="402" t="str">
        <f t="shared" si="27"/>
        <v/>
      </c>
      <c r="U129" s="403" t="str">
        <f t="shared" si="28"/>
        <v/>
      </c>
      <c r="V129" s="403" t="str">
        <f t="shared" si="29"/>
        <v/>
      </c>
      <c r="W129" s="404" t="str">
        <f t="shared" si="30"/>
        <v/>
      </c>
      <c r="Z129" s="408"/>
      <c r="AA129" s="409"/>
      <c r="AC129" s="358" t="str">
        <f t="shared" si="32"/>
        <v/>
      </c>
      <c r="AD129" s="358" t="str">
        <f t="shared" si="33"/>
        <v/>
      </c>
    </row>
    <row r="130" spans="1:30" x14ac:dyDescent="0.25">
      <c r="A130" s="112" t="str">
        <f t="shared" si="20"/>
        <v/>
      </c>
      <c r="B130" s="112" t="str">
        <f t="shared" si="21"/>
        <v/>
      </c>
      <c r="C130" s="397" t="str">
        <f t="shared" si="34"/>
        <v/>
      </c>
      <c r="D130" s="397" t="str">
        <f t="shared" si="31"/>
        <v/>
      </c>
      <c r="E130" s="397"/>
      <c r="F130" s="399" t="str">
        <f t="shared" si="22"/>
        <v/>
      </c>
      <c r="G130" s="400" t="str">
        <f t="shared" si="23"/>
        <v/>
      </c>
      <c r="H130" s="401" t="str">
        <f t="shared" si="24"/>
        <v/>
      </c>
      <c r="I130" s="402" t="str">
        <f t="shared" si="36"/>
        <v/>
      </c>
      <c r="J130" s="403" t="str">
        <f t="shared" si="36"/>
        <v/>
      </c>
      <c r="K130" s="403" t="str">
        <f t="shared" si="36"/>
        <v/>
      </c>
      <c r="L130" s="404" t="str">
        <f t="shared" si="35"/>
        <v/>
      </c>
      <c r="M130" s="405"/>
      <c r="N130" s="406" t="str">
        <f t="shared" si="25"/>
        <v/>
      </c>
      <c r="O130" s="406" t="str">
        <f t="shared" si="26"/>
        <v/>
      </c>
      <c r="S130" s="401" t="str">
        <f>IFERROR(IF(S129&lt;='Cat A monthly etc'!$R$3,"Nil",S129-$R$3),"")</f>
        <v/>
      </c>
      <c r="T130" s="402" t="str">
        <f t="shared" si="27"/>
        <v/>
      </c>
      <c r="U130" s="403" t="str">
        <f t="shared" si="28"/>
        <v/>
      </c>
      <c r="V130" s="403" t="str">
        <f t="shared" si="29"/>
        <v/>
      </c>
      <c r="W130" s="404" t="str">
        <f t="shared" si="30"/>
        <v/>
      </c>
      <c r="Z130" s="408"/>
      <c r="AA130" s="409"/>
      <c r="AC130" s="358" t="str">
        <f t="shared" si="32"/>
        <v/>
      </c>
      <c r="AD130" s="358" t="str">
        <f t="shared" si="33"/>
        <v/>
      </c>
    </row>
    <row r="131" spans="1:30" x14ac:dyDescent="0.25">
      <c r="A131" s="112" t="str">
        <f t="shared" si="20"/>
        <v/>
      </c>
      <c r="B131" s="112" t="str">
        <f t="shared" si="21"/>
        <v/>
      </c>
      <c r="C131" s="397" t="str">
        <f t="shared" si="34"/>
        <v/>
      </c>
      <c r="D131" s="397" t="str">
        <f t="shared" si="31"/>
        <v/>
      </c>
      <c r="E131" s="397"/>
      <c r="F131" s="399" t="str">
        <f t="shared" si="22"/>
        <v/>
      </c>
      <c r="G131" s="400" t="str">
        <f t="shared" si="23"/>
        <v/>
      </c>
      <c r="H131" s="401" t="str">
        <f t="shared" si="24"/>
        <v/>
      </c>
      <c r="I131" s="402" t="str">
        <f t="shared" si="36"/>
        <v/>
      </c>
      <c r="J131" s="403" t="str">
        <f t="shared" si="36"/>
        <v/>
      </c>
      <c r="K131" s="403" t="str">
        <f t="shared" si="36"/>
        <v/>
      </c>
      <c r="L131" s="404" t="str">
        <f t="shared" si="35"/>
        <v/>
      </c>
      <c r="M131" s="405"/>
      <c r="N131" s="406" t="str">
        <f t="shared" si="25"/>
        <v/>
      </c>
      <c r="O131" s="406" t="str">
        <f t="shared" si="26"/>
        <v/>
      </c>
      <c r="S131" s="401" t="str">
        <f>IFERROR(IF(S130&lt;='Cat A monthly etc'!$R$3,"Nil",S130-$R$3),"")</f>
        <v/>
      </c>
      <c r="T131" s="402" t="str">
        <f t="shared" si="27"/>
        <v/>
      </c>
      <c r="U131" s="403" t="str">
        <f t="shared" si="28"/>
        <v/>
      </c>
      <c r="V131" s="403" t="str">
        <f t="shared" si="29"/>
        <v/>
      </c>
      <c r="W131" s="404" t="str">
        <f t="shared" si="30"/>
        <v/>
      </c>
      <c r="Z131" s="408"/>
      <c r="AA131" s="409"/>
      <c r="AC131" s="358" t="str">
        <f t="shared" si="32"/>
        <v/>
      </c>
      <c r="AD131" s="358" t="str">
        <f t="shared" si="33"/>
        <v/>
      </c>
    </row>
    <row r="132" spans="1:30" x14ac:dyDescent="0.25">
      <c r="A132" s="112" t="str">
        <f t="shared" si="20"/>
        <v/>
      </c>
      <c r="B132" s="112" t="str">
        <f t="shared" si="21"/>
        <v/>
      </c>
      <c r="C132" s="397" t="str">
        <f t="shared" si="34"/>
        <v/>
      </c>
      <c r="D132" s="397" t="str">
        <f t="shared" si="31"/>
        <v/>
      </c>
      <c r="E132" s="397"/>
      <c r="F132" s="399" t="str">
        <f t="shared" si="22"/>
        <v/>
      </c>
      <c r="G132" s="400" t="str">
        <f t="shared" si="23"/>
        <v/>
      </c>
      <c r="H132" s="401" t="str">
        <f t="shared" si="24"/>
        <v/>
      </c>
      <c r="I132" s="402" t="str">
        <f t="shared" si="36"/>
        <v/>
      </c>
      <c r="J132" s="403" t="str">
        <f t="shared" si="36"/>
        <v/>
      </c>
      <c r="K132" s="403" t="str">
        <f t="shared" si="36"/>
        <v/>
      </c>
      <c r="L132" s="404" t="str">
        <f t="shared" si="35"/>
        <v/>
      </c>
      <c r="M132" s="405"/>
      <c r="N132" s="406" t="str">
        <f t="shared" si="25"/>
        <v/>
      </c>
      <c r="O132" s="406" t="str">
        <f t="shared" si="26"/>
        <v/>
      </c>
      <c r="S132" s="401" t="str">
        <f>IFERROR(IF(S131&lt;='Cat A monthly etc'!$R$3,"Nil",S131-$R$3),"")</f>
        <v/>
      </c>
      <c r="T132" s="402" t="str">
        <f t="shared" si="27"/>
        <v/>
      </c>
      <c r="U132" s="403" t="str">
        <f t="shared" si="28"/>
        <v/>
      </c>
      <c r="V132" s="403" t="str">
        <f t="shared" si="29"/>
        <v/>
      </c>
      <c r="W132" s="404" t="str">
        <f t="shared" si="30"/>
        <v/>
      </c>
      <c r="Z132" s="408"/>
      <c r="AA132" s="409"/>
      <c r="AC132" s="358" t="str">
        <f t="shared" si="32"/>
        <v/>
      </c>
      <c r="AD132" s="358" t="str">
        <f t="shared" si="33"/>
        <v/>
      </c>
    </row>
    <row r="133" spans="1:30" x14ac:dyDescent="0.25">
      <c r="A133" s="112" t="str">
        <f t="shared" si="20"/>
        <v/>
      </c>
      <c r="B133" s="112" t="str">
        <f t="shared" si="21"/>
        <v/>
      </c>
      <c r="C133" s="397" t="str">
        <f t="shared" si="34"/>
        <v/>
      </c>
      <c r="D133" s="397" t="str">
        <f t="shared" si="31"/>
        <v/>
      </c>
      <c r="E133" s="397"/>
      <c r="F133" s="399" t="str">
        <f t="shared" si="22"/>
        <v/>
      </c>
      <c r="G133" s="400" t="str">
        <f t="shared" si="23"/>
        <v/>
      </c>
      <c r="H133" s="401" t="str">
        <f t="shared" si="24"/>
        <v/>
      </c>
      <c r="I133" s="402" t="str">
        <f t="shared" si="36"/>
        <v/>
      </c>
      <c r="J133" s="403" t="str">
        <f t="shared" si="36"/>
        <v/>
      </c>
      <c r="K133" s="403" t="str">
        <f t="shared" si="36"/>
        <v/>
      </c>
      <c r="L133" s="404" t="str">
        <f t="shared" si="35"/>
        <v/>
      </c>
      <c r="M133" s="405"/>
      <c r="N133" s="406" t="str">
        <f t="shared" si="25"/>
        <v/>
      </c>
      <c r="O133" s="406" t="str">
        <f t="shared" si="26"/>
        <v/>
      </c>
      <c r="S133" s="401" t="str">
        <f>IFERROR(IF(S132&lt;='Cat A monthly etc'!$R$3,"Nil",S132-$R$3),"")</f>
        <v/>
      </c>
      <c r="T133" s="402" t="str">
        <f t="shared" si="27"/>
        <v/>
      </c>
      <c r="U133" s="403" t="str">
        <f t="shared" si="28"/>
        <v/>
      </c>
      <c r="V133" s="403" t="str">
        <f t="shared" si="29"/>
        <v/>
      </c>
      <c r="W133" s="404" t="str">
        <f t="shared" si="30"/>
        <v/>
      </c>
      <c r="Z133" s="408"/>
      <c r="AA133" s="409"/>
      <c r="AC133" s="358" t="str">
        <f t="shared" si="32"/>
        <v/>
      </c>
      <c r="AD133" s="358" t="str">
        <f t="shared" si="33"/>
        <v/>
      </c>
    </row>
    <row r="134" spans="1:30" x14ac:dyDescent="0.25">
      <c r="A134" s="112" t="str">
        <f t="shared" si="20"/>
        <v/>
      </c>
      <c r="B134" s="112" t="str">
        <f t="shared" si="21"/>
        <v/>
      </c>
      <c r="C134" s="397" t="str">
        <f t="shared" si="34"/>
        <v/>
      </c>
      <c r="D134" s="397" t="str">
        <f t="shared" si="31"/>
        <v/>
      </c>
      <c r="E134" s="397"/>
      <c r="F134" s="399" t="str">
        <f t="shared" si="22"/>
        <v/>
      </c>
      <c r="G134" s="400" t="str">
        <f t="shared" si="23"/>
        <v/>
      </c>
      <c r="H134" s="401" t="str">
        <f t="shared" si="24"/>
        <v/>
      </c>
      <c r="I134" s="402" t="str">
        <f t="shared" si="36"/>
        <v/>
      </c>
      <c r="J134" s="403" t="str">
        <f t="shared" si="36"/>
        <v/>
      </c>
      <c r="K134" s="403" t="str">
        <f t="shared" si="36"/>
        <v/>
      </c>
      <c r="L134" s="404" t="str">
        <f t="shared" si="35"/>
        <v/>
      </c>
      <c r="M134" s="405"/>
      <c r="N134" s="406" t="str">
        <f t="shared" si="25"/>
        <v/>
      </c>
      <c r="O134" s="406" t="str">
        <f t="shared" si="26"/>
        <v/>
      </c>
      <c r="S134" s="401" t="str">
        <f>IFERROR(IF(S133&lt;='Cat A monthly etc'!$R$3,"Nil",S133-$R$3),"")</f>
        <v/>
      </c>
      <c r="T134" s="402" t="str">
        <f t="shared" si="27"/>
        <v/>
      </c>
      <c r="U134" s="403" t="str">
        <f t="shared" si="28"/>
        <v/>
      </c>
      <c r="V134" s="403" t="str">
        <f t="shared" si="29"/>
        <v/>
      </c>
      <c r="W134" s="404" t="str">
        <f t="shared" si="30"/>
        <v/>
      </c>
      <c r="Z134" s="408"/>
      <c r="AA134" s="409"/>
      <c r="AC134" s="358" t="str">
        <f t="shared" si="32"/>
        <v/>
      </c>
      <c r="AD134" s="358" t="str">
        <f t="shared" si="33"/>
        <v/>
      </c>
    </row>
    <row r="135" spans="1:30" x14ac:dyDescent="0.25">
      <c r="A135" s="112" t="str">
        <f t="shared" si="20"/>
        <v/>
      </c>
      <c r="B135" s="112" t="str">
        <f t="shared" si="21"/>
        <v/>
      </c>
      <c r="C135" s="397" t="str">
        <f t="shared" si="34"/>
        <v/>
      </c>
      <c r="D135" s="397" t="str">
        <f t="shared" si="31"/>
        <v/>
      </c>
      <c r="E135" s="397"/>
      <c r="F135" s="399" t="str">
        <f t="shared" si="22"/>
        <v/>
      </c>
      <c r="G135" s="400" t="str">
        <f t="shared" si="23"/>
        <v/>
      </c>
      <c r="H135" s="401" t="str">
        <f t="shared" si="24"/>
        <v/>
      </c>
      <c r="I135" s="402" t="str">
        <f t="shared" si="36"/>
        <v/>
      </c>
      <c r="J135" s="403" t="str">
        <f t="shared" si="36"/>
        <v/>
      </c>
      <c r="K135" s="403" t="str">
        <f t="shared" si="36"/>
        <v/>
      </c>
      <c r="L135" s="404" t="str">
        <f t="shared" si="35"/>
        <v/>
      </c>
      <c r="M135" s="405"/>
      <c r="N135" s="406" t="str">
        <f t="shared" si="25"/>
        <v/>
      </c>
      <c r="O135" s="406" t="str">
        <f t="shared" si="26"/>
        <v/>
      </c>
      <c r="S135" s="401" t="str">
        <f>IFERROR(IF(S134&lt;='Cat A monthly etc'!$R$3,"Nil",S134-$R$3),"")</f>
        <v/>
      </c>
      <c r="T135" s="402" t="str">
        <f t="shared" si="27"/>
        <v/>
      </c>
      <c r="U135" s="403" t="str">
        <f t="shared" si="28"/>
        <v/>
      </c>
      <c r="V135" s="403" t="str">
        <f t="shared" si="29"/>
        <v/>
      </c>
      <c r="W135" s="404" t="str">
        <f t="shared" si="30"/>
        <v/>
      </c>
      <c r="Z135" s="408"/>
      <c r="AA135" s="409"/>
      <c r="AC135" s="358" t="str">
        <f t="shared" si="32"/>
        <v/>
      </c>
      <c r="AD135" s="358" t="str">
        <f t="shared" si="33"/>
        <v/>
      </c>
    </row>
    <row r="136" spans="1:30" x14ac:dyDescent="0.25">
      <c r="A136" s="112" t="str">
        <f t="shared" si="20"/>
        <v/>
      </c>
      <c r="B136" s="112" t="str">
        <f t="shared" si="21"/>
        <v/>
      </c>
      <c r="C136" s="397" t="str">
        <f t="shared" si="34"/>
        <v/>
      </c>
      <c r="D136" s="397" t="str">
        <f t="shared" si="31"/>
        <v/>
      </c>
      <c r="E136" s="397"/>
      <c r="F136" s="399" t="str">
        <f t="shared" si="22"/>
        <v/>
      </c>
      <c r="G136" s="400" t="str">
        <f t="shared" si="23"/>
        <v/>
      </c>
      <c r="H136" s="401" t="str">
        <f t="shared" si="24"/>
        <v/>
      </c>
      <c r="I136" s="402" t="str">
        <f t="shared" si="36"/>
        <v/>
      </c>
      <c r="J136" s="403" t="str">
        <f t="shared" si="36"/>
        <v/>
      </c>
      <c r="K136" s="403" t="str">
        <f t="shared" si="36"/>
        <v/>
      </c>
      <c r="L136" s="404" t="str">
        <f t="shared" si="35"/>
        <v/>
      </c>
      <c r="M136" s="405"/>
      <c r="N136" s="406" t="str">
        <f t="shared" si="25"/>
        <v/>
      </c>
      <c r="O136" s="406" t="str">
        <f t="shared" si="26"/>
        <v/>
      </c>
      <c r="S136" s="401" t="str">
        <f>IFERROR(IF(S135&lt;='Cat A monthly etc'!$R$3,"Nil",S135-$R$3),"")</f>
        <v/>
      </c>
      <c r="T136" s="402" t="str">
        <f t="shared" si="27"/>
        <v/>
      </c>
      <c r="U136" s="403" t="str">
        <f t="shared" si="28"/>
        <v/>
      </c>
      <c r="V136" s="403" t="str">
        <f t="shared" si="29"/>
        <v/>
      </c>
      <c r="W136" s="404" t="str">
        <f t="shared" si="30"/>
        <v/>
      </c>
      <c r="Z136" s="408"/>
      <c r="AA136" s="409"/>
      <c r="AC136" s="358" t="str">
        <f t="shared" si="32"/>
        <v/>
      </c>
      <c r="AD136" s="358" t="str">
        <f t="shared" si="33"/>
        <v/>
      </c>
    </row>
    <row r="137" spans="1:30" x14ac:dyDescent="0.25">
      <c r="A137" s="112" t="str">
        <f t="shared" ref="A137:A200" si="37">IFERROR(
                      IF(
                            AND($B137&lt;&gt;$W$3,$B137=$W$2,$C137&lt;=$X$2,$D137&gt;=$X$2),
                              IF(RIGHT($F137,LEN("or any greater amount"))="or any greater amount",$W$3,""),""),"")</f>
        <v/>
      </c>
      <c r="B137" s="112" t="str">
        <f t="shared" ref="B137:B200" si="38">IFERROR(
                      IF(
                            AND($C137&lt;=$X$2,$D137&gt;=$X$2),$W$2,
                              IF(RIGHT($F137,LEN("or any greater amount"))="or any greater amount",$W$3,"")),"")</f>
        <v/>
      </c>
      <c r="C137" s="397" t="str">
        <f t="shared" si="34"/>
        <v/>
      </c>
      <c r="D137" s="397" t="str">
        <f t="shared" si="31"/>
        <v/>
      </c>
      <c r="E137" s="397"/>
      <c r="F137" s="399" t="str">
        <f t="shared" ref="F137:F200" si="39">IFERROR(IF(AND(C137="",D137=""),"",IF(C137="--",TEXT(D137,IF(D137=ROUND(D137,0),"€###.00","€##.00"))&amp;" or any lesser amount",IF(D137="--",TEXT(C137,IF(C137=ROUND(C137,0),"€###.00","€##.00"))&amp;" or any greater amount",TEXT(C137,IF(C137=ROUND(C137,0),"€###.00","€##.00"))&amp;" to "&amp;TEXT(D137,IF(D137=ROUND(D137,0),"€###.00","€##.00"))))),"")</f>
        <v/>
      </c>
      <c r="G137" s="400" t="str">
        <f t="shared" ref="G137:G200" si="40">IFERROR(IF(S137="Nil","Nil",ROUNDUP(ROUND(S137/7, 3),2)),"")</f>
        <v/>
      </c>
      <c r="H137" s="401" t="str">
        <f t="shared" ref="H137:H200" si="41">IFERROR(IF(S137="Nil","Nil",TEXT(S137,IF(S137=ROUND(S137,0),"€###","€0.00"))),"")</f>
        <v/>
      </c>
      <c r="I137" s="402" t="str">
        <f t="shared" si="36"/>
        <v/>
      </c>
      <c r="J137" s="403" t="str">
        <f t="shared" si="36"/>
        <v/>
      </c>
      <c r="K137" s="403" t="str">
        <f t="shared" si="36"/>
        <v/>
      </c>
      <c r="L137" s="404" t="str">
        <f t="shared" si="35"/>
        <v/>
      </c>
      <c r="M137" s="405"/>
      <c r="N137" s="406" t="str">
        <f t="shared" ref="N137:N200" si="42">IFERROR(IF(C137="--","&lt;"&amp;D137,C137-IF(OR($H137="Nil",$H137=""),0,$H137)),"")</f>
        <v/>
      </c>
      <c r="O137" s="406" t="str">
        <f t="shared" ref="O137:O200" si="43">IFERROR(IF(D137="--","&gt; €"&amp;N137,D137-IF(OR($H137="Nil",$H137=""),0,$H137)),"")</f>
        <v/>
      </c>
      <c r="S137" s="401" t="str">
        <f>IFERROR(IF(S136&lt;='Cat A monthly etc'!$R$3,"Nil",S136-$R$3),"")</f>
        <v/>
      </c>
      <c r="T137" s="402" t="str">
        <f t="shared" ref="T137:T200" si="44">IFERROR(IF($G137="Nil","Nil",IF(MROUND($G137*I$5,0.5)&lt;=$G137*I$5,MROUND($G137*I$5,0.5),MROUND($G137*I$5,0.5)-0.5)),"")</f>
        <v/>
      </c>
      <c r="U137" s="403" t="str">
        <f t="shared" ref="U137:U200" si="45">IFERROR(IF($G137="Nil","Nil",IF(MROUND($G137*J$5,0.5)&lt;=$G137*J$5,MROUND($G137*J$5,0.5),MROUND($G137*J$5,0.5)-0.5)),"")</f>
        <v/>
      </c>
      <c r="V137" s="403" t="str">
        <f t="shared" ref="V137:V200" si="46">IFERROR(IF($G137="Nil","Nil",IF(MROUND($G137*K$5,0.5)&lt;=$G137*K$5,MROUND($G137*K$5,0.5),MROUND($G137*K$5,0.5)-0.5)),"")</f>
        <v/>
      </c>
      <c r="W137" s="404" t="str">
        <f t="shared" ref="W137:W200" si="47">IFERROR(IF($G137="Nil","Nil",IF(MROUND($G137*L$5,0.5)&lt;=$G137*L$5,MROUND($G137*L$5,0.5),MROUND($G137*L$5,0.5)-0.5)),"")</f>
        <v/>
      </c>
      <c r="Z137" s="408"/>
      <c r="AA137" s="409"/>
      <c r="AC137" s="358" t="str">
        <f t="shared" si="32"/>
        <v/>
      </c>
      <c r="AD137" s="358" t="str">
        <f t="shared" si="33"/>
        <v/>
      </c>
    </row>
    <row r="138" spans="1:30" x14ac:dyDescent="0.25">
      <c r="A138" s="112" t="str">
        <f t="shared" si="37"/>
        <v/>
      </c>
      <c r="B138" s="112" t="str">
        <f t="shared" si="38"/>
        <v/>
      </c>
      <c r="C138" s="397" t="str">
        <f t="shared" si="34"/>
        <v/>
      </c>
      <c r="D138" s="397" t="str">
        <f t="shared" ref="D138:D201" si="48">IFERROR(IF(C137-0.01&gt;=0,C137-0.01,""),"")</f>
        <v/>
      </c>
      <c r="E138" s="397"/>
      <c r="F138" s="399" t="str">
        <f t="shared" si="39"/>
        <v/>
      </c>
      <c r="G138" s="400" t="str">
        <f t="shared" si="40"/>
        <v/>
      </c>
      <c r="H138" s="401" t="str">
        <f t="shared" si="41"/>
        <v/>
      </c>
      <c r="I138" s="402" t="str">
        <f t="shared" si="36"/>
        <v/>
      </c>
      <c r="J138" s="403" t="str">
        <f t="shared" si="36"/>
        <v/>
      </c>
      <c r="K138" s="403" t="str">
        <f t="shared" si="36"/>
        <v/>
      </c>
      <c r="L138" s="404" t="str">
        <f t="shared" si="35"/>
        <v/>
      </c>
      <c r="M138" s="405"/>
      <c r="N138" s="406" t="str">
        <f t="shared" si="42"/>
        <v/>
      </c>
      <c r="O138" s="406" t="str">
        <f t="shared" si="43"/>
        <v/>
      </c>
      <c r="S138" s="401" t="str">
        <f>IFERROR(IF(S137&lt;='Cat A monthly etc'!$R$3,"Nil",S137-$R$3),"")</f>
        <v/>
      </c>
      <c r="T138" s="402" t="str">
        <f t="shared" si="44"/>
        <v/>
      </c>
      <c r="U138" s="403" t="str">
        <f t="shared" si="45"/>
        <v/>
      </c>
      <c r="V138" s="403" t="str">
        <f t="shared" si="46"/>
        <v/>
      </c>
      <c r="W138" s="404" t="str">
        <f t="shared" si="47"/>
        <v/>
      </c>
      <c r="Z138" s="408"/>
      <c r="AA138" s="409"/>
      <c r="AC138" s="358" t="str">
        <f t="shared" ref="AC138:AC201" si="49">IFERROR(ROUNDUP(ROUND(S138/7, 3),2),"")</f>
        <v/>
      </c>
      <c r="AD138" s="358" t="str">
        <f t="shared" ref="AD138:AD201" si="50">IFERROR(ROUND(AC138-G138,2),"")</f>
        <v/>
      </c>
    </row>
    <row r="139" spans="1:30" x14ac:dyDescent="0.25">
      <c r="A139" s="112" t="str">
        <f t="shared" si="37"/>
        <v/>
      </c>
      <c r="B139" s="112" t="str">
        <f t="shared" si="38"/>
        <v/>
      </c>
      <c r="C139" s="397" t="str">
        <f t="shared" si="34"/>
        <v/>
      </c>
      <c r="D139" s="397" t="str">
        <f t="shared" si="48"/>
        <v/>
      </c>
      <c r="E139" s="397"/>
      <c r="F139" s="399" t="str">
        <f t="shared" si="39"/>
        <v/>
      </c>
      <c r="G139" s="400" t="str">
        <f t="shared" si="40"/>
        <v/>
      </c>
      <c r="H139" s="401" t="str">
        <f t="shared" si="41"/>
        <v/>
      </c>
      <c r="I139" s="402" t="str">
        <f t="shared" si="36"/>
        <v/>
      </c>
      <c r="J139" s="403" t="str">
        <f t="shared" si="36"/>
        <v/>
      </c>
      <c r="K139" s="403" t="str">
        <f t="shared" si="36"/>
        <v/>
      </c>
      <c r="L139" s="404" t="str">
        <f t="shared" si="35"/>
        <v/>
      </c>
      <c r="M139" s="405"/>
      <c r="N139" s="406" t="str">
        <f t="shared" si="42"/>
        <v/>
      </c>
      <c r="O139" s="406" t="str">
        <f t="shared" si="43"/>
        <v/>
      </c>
      <c r="S139" s="401" t="str">
        <f>IFERROR(IF(S138&lt;='Cat A monthly etc'!$R$3,"Nil",S138-$R$3),"")</f>
        <v/>
      </c>
      <c r="T139" s="402" t="str">
        <f t="shared" si="44"/>
        <v/>
      </c>
      <c r="U139" s="403" t="str">
        <f t="shared" si="45"/>
        <v/>
      </c>
      <c r="V139" s="403" t="str">
        <f t="shared" si="46"/>
        <v/>
      </c>
      <c r="W139" s="404" t="str">
        <f t="shared" si="47"/>
        <v/>
      </c>
      <c r="Z139" s="408"/>
      <c r="AA139" s="409"/>
      <c r="AC139" s="358" t="str">
        <f t="shared" si="49"/>
        <v/>
      </c>
      <c r="AD139" s="358" t="str">
        <f t="shared" si="50"/>
        <v/>
      </c>
    </row>
    <row r="140" spans="1:30" x14ac:dyDescent="0.25">
      <c r="A140" s="112" t="str">
        <f t="shared" si="37"/>
        <v/>
      </c>
      <c r="B140" s="112" t="str">
        <f t="shared" si="38"/>
        <v/>
      </c>
      <c r="C140" s="397" t="str">
        <f t="shared" si="34"/>
        <v/>
      </c>
      <c r="D140" s="397" t="str">
        <f t="shared" si="48"/>
        <v/>
      </c>
      <c r="E140" s="397"/>
      <c r="F140" s="399" t="str">
        <f t="shared" si="39"/>
        <v/>
      </c>
      <c r="G140" s="400" t="str">
        <f t="shared" si="40"/>
        <v/>
      </c>
      <c r="H140" s="401" t="str">
        <f t="shared" si="41"/>
        <v/>
      </c>
      <c r="I140" s="402" t="str">
        <f t="shared" si="36"/>
        <v/>
      </c>
      <c r="J140" s="403" t="str">
        <f t="shared" si="36"/>
        <v/>
      </c>
      <c r="K140" s="403" t="str">
        <f t="shared" si="36"/>
        <v/>
      </c>
      <c r="L140" s="404" t="str">
        <f t="shared" si="35"/>
        <v/>
      </c>
      <c r="M140" s="405"/>
      <c r="N140" s="406" t="str">
        <f t="shared" si="42"/>
        <v/>
      </c>
      <c r="O140" s="406" t="str">
        <f t="shared" si="43"/>
        <v/>
      </c>
      <c r="S140" s="401" t="str">
        <f>IFERROR(IF(S139&lt;='Cat A monthly etc'!$R$3,"Nil",S139-$R$3),"")</f>
        <v/>
      </c>
      <c r="T140" s="402" t="str">
        <f t="shared" si="44"/>
        <v/>
      </c>
      <c r="U140" s="403" t="str">
        <f t="shared" si="45"/>
        <v/>
      </c>
      <c r="V140" s="403" t="str">
        <f t="shared" si="46"/>
        <v/>
      </c>
      <c r="W140" s="404" t="str">
        <f t="shared" si="47"/>
        <v/>
      </c>
      <c r="Z140" s="408"/>
      <c r="AA140" s="409"/>
      <c r="AC140" s="358" t="str">
        <f t="shared" si="49"/>
        <v/>
      </c>
      <c r="AD140" s="358" t="str">
        <f t="shared" si="50"/>
        <v/>
      </c>
    </row>
    <row r="141" spans="1:30" x14ac:dyDescent="0.25">
      <c r="A141" s="112" t="str">
        <f t="shared" si="37"/>
        <v/>
      </c>
      <c r="B141" s="112" t="str">
        <f t="shared" si="38"/>
        <v/>
      </c>
      <c r="C141" s="397" t="str">
        <f t="shared" si="34"/>
        <v/>
      </c>
      <c r="D141" s="397" t="str">
        <f t="shared" si="48"/>
        <v/>
      </c>
      <c r="E141" s="397"/>
      <c r="F141" s="399" t="str">
        <f t="shared" si="39"/>
        <v/>
      </c>
      <c r="G141" s="400" t="str">
        <f t="shared" si="40"/>
        <v/>
      </c>
      <c r="H141" s="401" t="str">
        <f t="shared" si="41"/>
        <v/>
      </c>
      <c r="I141" s="402" t="str">
        <f t="shared" si="36"/>
        <v/>
      </c>
      <c r="J141" s="403" t="str">
        <f t="shared" si="36"/>
        <v/>
      </c>
      <c r="K141" s="403" t="str">
        <f t="shared" si="36"/>
        <v/>
      </c>
      <c r="L141" s="404" t="str">
        <f t="shared" si="35"/>
        <v/>
      </c>
      <c r="M141" s="405"/>
      <c r="N141" s="406" t="str">
        <f t="shared" si="42"/>
        <v/>
      </c>
      <c r="O141" s="406" t="str">
        <f t="shared" si="43"/>
        <v/>
      </c>
      <c r="S141" s="401" t="str">
        <f>IFERROR(IF(S140&lt;='Cat A monthly etc'!$R$3,"Nil",S140-$R$3),"")</f>
        <v/>
      </c>
      <c r="T141" s="402" t="str">
        <f t="shared" si="44"/>
        <v/>
      </c>
      <c r="U141" s="403" t="str">
        <f t="shared" si="45"/>
        <v/>
      </c>
      <c r="V141" s="403" t="str">
        <f t="shared" si="46"/>
        <v/>
      </c>
      <c r="W141" s="404" t="str">
        <f t="shared" si="47"/>
        <v/>
      </c>
      <c r="Z141" s="408"/>
      <c r="AA141" s="409"/>
      <c r="AC141" s="358" t="str">
        <f t="shared" si="49"/>
        <v/>
      </c>
      <c r="AD141" s="358" t="str">
        <f t="shared" si="50"/>
        <v/>
      </c>
    </row>
    <row r="142" spans="1:30" x14ac:dyDescent="0.25">
      <c r="A142" s="112" t="str">
        <f t="shared" si="37"/>
        <v/>
      </c>
      <c r="B142" s="112" t="str">
        <f t="shared" si="38"/>
        <v/>
      </c>
      <c r="C142" s="397" t="str">
        <f t="shared" si="34"/>
        <v/>
      </c>
      <c r="D142" s="397" t="str">
        <f t="shared" si="48"/>
        <v/>
      </c>
      <c r="E142" s="397"/>
      <c r="F142" s="399" t="str">
        <f t="shared" si="39"/>
        <v/>
      </c>
      <c r="G142" s="400" t="str">
        <f t="shared" si="40"/>
        <v/>
      </c>
      <c r="H142" s="401" t="str">
        <f t="shared" si="41"/>
        <v/>
      </c>
      <c r="I142" s="402" t="str">
        <f t="shared" si="36"/>
        <v/>
      </c>
      <c r="J142" s="403" t="str">
        <f t="shared" si="36"/>
        <v/>
      </c>
      <c r="K142" s="403" t="str">
        <f t="shared" si="36"/>
        <v/>
      </c>
      <c r="L142" s="404" t="str">
        <f t="shared" si="35"/>
        <v/>
      </c>
      <c r="M142" s="405"/>
      <c r="N142" s="406" t="str">
        <f t="shared" si="42"/>
        <v/>
      </c>
      <c r="O142" s="406" t="str">
        <f t="shared" si="43"/>
        <v/>
      </c>
      <c r="S142" s="401" t="str">
        <f>IFERROR(IF(S141&lt;='Cat A monthly etc'!$R$3,"Nil",S141-$R$3),"")</f>
        <v/>
      </c>
      <c r="T142" s="402" t="str">
        <f t="shared" si="44"/>
        <v/>
      </c>
      <c r="U142" s="403" t="str">
        <f t="shared" si="45"/>
        <v/>
      </c>
      <c r="V142" s="403" t="str">
        <f t="shared" si="46"/>
        <v/>
      </c>
      <c r="W142" s="404" t="str">
        <f t="shared" si="47"/>
        <v/>
      </c>
      <c r="Z142" s="408"/>
      <c r="AA142" s="409"/>
      <c r="AC142" s="358" t="str">
        <f t="shared" si="49"/>
        <v/>
      </c>
      <c r="AD142" s="358" t="str">
        <f t="shared" si="50"/>
        <v/>
      </c>
    </row>
    <row r="143" spans="1:30" x14ac:dyDescent="0.25">
      <c r="A143" s="112" t="str">
        <f t="shared" si="37"/>
        <v/>
      </c>
      <c r="B143" s="112" t="str">
        <f t="shared" si="38"/>
        <v/>
      </c>
      <c r="C143" s="397" t="str">
        <f t="shared" si="34"/>
        <v/>
      </c>
      <c r="D143" s="397" t="str">
        <f t="shared" si="48"/>
        <v/>
      </c>
      <c r="E143" s="397"/>
      <c r="F143" s="399" t="str">
        <f t="shared" si="39"/>
        <v/>
      </c>
      <c r="G143" s="400" t="str">
        <f t="shared" si="40"/>
        <v/>
      </c>
      <c r="H143" s="401" t="str">
        <f t="shared" si="41"/>
        <v/>
      </c>
      <c r="I143" s="402" t="str">
        <f t="shared" si="36"/>
        <v/>
      </c>
      <c r="J143" s="403" t="str">
        <f t="shared" si="36"/>
        <v/>
      </c>
      <c r="K143" s="403" t="str">
        <f t="shared" si="36"/>
        <v/>
      </c>
      <c r="L143" s="404" t="str">
        <f t="shared" si="35"/>
        <v/>
      </c>
      <c r="M143" s="405"/>
      <c r="N143" s="406" t="str">
        <f t="shared" si="42"/>
        <v/>
      </c>
      <c r="O143" s="406" t="str">
        <f t="shared" si="43"/>
        <v/>
      </c>
      <c r="S143" s="401" t="str">
        <f>IFERROR(IF(S142&lt;='Cat A monthly etc'!$R$3,"Nil",S142-$R$3),"")</f>
        <v/>
      </c>
      <c r="T143" s="402" t="str">
        <f t="shared" si="44"/>
        <v/>
      </c>
      <c r="U143" s="403" t="str">
        <f t="shared" si="45"/>
        <v/>
      </c>
      <c r="V143" s="403" t="str">
        <f t="shared" si="46"/>
        <v/>
      </c>
      <c r="W143" s="404" t="str">
        <f t="shared" si="47"/>
        <v/>
      </c>
      <c r="Z143" s="408"/>
      <c r="AA143" s="409"/>
      <c r="AC143" s="358" t="str">
        <f t="shared" si="49"/>
        <v/>
      </c>
      <c r="AD143" s="358" t="str">
        <f t="shared" si="50"/>
        <v/>
      </c>
    </row>
    <row r="144" spans="1:30" x14ac:dyDescent="0.25">
      <c r="A144" s="112" t="str">
        <f t="shared" si="37"/>
        <v/>
      </c>
      <c r="B144" s="112" t="str">
        <f t="shared" si="38"/>
        <v/>
      </c>
      <c r="C144" s="397" t="str">
        <f t="shared" si="34"/>
        <v/>
      </c>
      <c r="D144" s="397" t="str">
        <f t="shared" si="48"/>
        <v/>
      </c>
      <c r="E144" s="397"/>
      <c r="F144" s="399" t="str">
        <f t="shared" si="39"/>
        <v/>
      </c>
      <c r="G144" s="400" t="str">
        <f t="shared" si="40"/>
        <v/>
      </c>
      <c r="H144" s="401" t="str">
        <f t="shared" si="41"/>
        <v/>
      </c>
      <c r="I144" s="402" t="str">
        <f t="shared" si="36"/>
        <v/>
      </c>
      <c r="J144" s="403" t="str">
        <f t="shared" si="36"/>
        <v/>
      </c>
      <c r="K144" s="403" t="str">
        <f t="shared" si="36"/>
        <v/>
      </c>
      <c r="L144" s="404" t="str">
        <f t="shared" si="35"/>
        <v/>
      </c>
      <c r="M144" s="405"/>
      <c r="N144" s="406" t="str">
        <f t="shared" si="42"/>
        <v/>
      </c>
      <c r="O144" s="406" t="str">
        <f t="shared" si="43"/>
        <v/>
      </c>
      <c r="S144" s="401" t="str">
        <f>IFERROR(IF(S143&lt;='Cat A monthly etc'!$R$3,"Nil",S143-$R$3),"")</f>
        <v/>
      </c>
      <c r="T144" s="402" t="str">
        <f t="shared" si="44"/>
        <v/>
      </c>
      <c r="U144" s="403" t="str">
        <f t="shared" si="45"/>
        <v/>
      </c>
      <c r="V144" s="403" t="str">
        <f t="shared" si="46"/>
        <v/>
      </c>
      <c r="W144" s="404" t="str">
        <f t="shared" si="47"/>
        <v/>
      </c>
      <c r="Z144" s="408"/>
      <c r="AA144" s="409"/>
      <c r="AC144" s="358" t="str">
        <f t="shared" si="49"/>
        <v/>
      </c>
      <c r="AD144" s="358" t="str">
        <f t="shared" si="50"/>
        <v/>
      </c>
    </row>
    <row r="145" spans="1:30" x14ac:dyDescent="0.25">
      <c r="A145" s="112" t="str">
        <f t="shared" si="37"/>
        <v/>
      </c>
      <c r="B145" s="112" t="str">
        <f t="shared" si="38"/>
        <v/>
      </c>
      <c r="C145" s="397" t="str">
        <f t="shared" si="34"/>
        <v/>
      </c>
      <c r="D145" s="397" t="str">
        <f t="shared" si="48"/>
        <v/>
      </c>
      <c r="E145" s="397"/>
      <c r="F145" s="399" t="str">
        <f t="shared" si="39"/>
        <v/>
      </c>
      <c r="G145" s="400" t="str">
        <f t="shared" si="40"/>
        <v/>
      </c>
      <c r="H145" s="401" t="str">
        <f t="shared" si="41"/>
        <v/>
      </c>
      <c r="I145" s="402" t="str">
        <f t="shared" si="36"/>
        <v/>
      </c>
      <c r="J145" s="403" t="str">
        <f t="shared" si="36"/>
        <v/>
      </c>
      <c r="K145" s="403" t="str">
        <f t="shared" si="36"/>
        <v/>
      </c>
      <c r="L145" s="404" t="str">
        <f t="shared" si="35"/>
        <v/>
      </c>
      <c r="M145" s="405"/>
      <c r="N145" s="406" t="str">
        <f t="shared" si="42"/>
        <v/>
      </c>
      <c r="O145" s="406" t="str">
        <f t="shared" si="43"/>
        <v/>
      </c>
      <c r="S145" s="401" t="str">
        <f>IFERROR(IF(S144&lt;='Cat A monthly etc'!$R$3,"Nil",S144-$R$3),"")</f>
        <v/>
      </c>
      <c r="T145" s="402" t="str">
        <f t="shared" si="44"/>
        <v/>
      </c>
      <c r="U145" s="403" t="str">
        <f t="shared" si="45"/>
        <v/>
      </c>
      <c r="V145" s="403" t="str">
        <f t="shared" si="46"/>
        <v/>
      </c>
      <c r="W145" s="404" t="str">
        <f t="shared" si="47"/>
        <v/>
      </c>
      <c r="Z145" s="408"/>
      <c r="AA145" s="409"/>
      <c r="AC145" s="358" t="str">
        <f t="shared" si="49"/>
        <v/>
      </c>
      <c r="AD145" s="358" t="str">
        <f t="shared" si="50"/>
        <v/>
      </c>
    </row>
    <row r="146" spans="1:30" x14ac:dyDescent="0.25">
      <c r="A146" s="112" t="str">
        <f t="shared" si="37"/>
        <v/>
      </c>
      <c r="B146" s="112" t="str">
        <f t="shared" si="38"/>
        <v/>
      </c>
      <c r="C146" s="397" t="str">
        <f t="shared" ref="C146:C209" si="51">IFERROR(IF(C145-$R$3&gt;=0,C145-$R$3,""),"")</f>
        <v/>
      </c>
      <c r="D146" s="397" t="str">
        <f t="shared" si="48"/>
        <v/>
      </c>
      <c r="E146" s="397"/>
      <c r="F146" s="399" t="str">
        <f t="shared" si="39"/>
        <v/>
      </c>
      <c r="G146" s="400" t="str">
        <f t="shared" si="40"/>
        <v/>
      </c>
      <c r="H146" s="401" t="str">
        <f t="shared" si="41"/>
        <v/>
      </c>
      <c r="I146" s="402" t="str">
        <f t="shared" si="36"/>
        <v/>
      </c>
      <c r="J146" s="403" t="str">
        <f t="shared" si="36"/>
        <v/>
      </c>
      <c r="K146" s="403" t="str">
        <f t="shared" si="36"/>
        <v/>
      </c>
      <c r="L146" s="404" t="str">
        <f t="shared" si="35"/>
        <v/>
      </c>
      <c r="M146" s="405"/>
      <c r="N146" s="406" t="str">
        <f t="shared" si="42"/>
        <v/>
      </c>
      <c r="O146" s="406" t="str">
        <f t="shared" si="43"/>
        <v/>
      </c>
      <c r="S146" s="401" t="str">
        <f>IFERROR(IF(S145&lt;='Cat A monthly etc'!$R$3,"Nil",S145-$R$3),"")</f>
        <v/>
      </c>
      <c r="T146" s="402" t="str">
        <f t="shared" si="44"/>
        <v/>
      </c>
      <c r="U146" s="403" t="str">
        <f t="shared" si="45"/>
        <v/>
      </c>
      <c r="V146" s="403" t="str">
        <f t="shared" si="46"/>
        <v/>
      </c>
      <c r="W146" s="404" t="str">
        <f t="shared" si="47"/>
        <v/>
      </c>
      <c r="Z146" s="408"/>
      <c r="AA146" s="409"/>
      <c r="AC146" s="358" t="str">
        <f t="shared" si="49"/>
        <v/>
      </c>
      <c r="AD146" s="358" t="str">
        <f t="shared" si="50"/>
        <v/>
      </c>
    </row>
    <row r="147" spans="1:30" x14ac:dyDescent="0.25">
      <c r="A147" s="112" t="str">
        <f t="shared" si="37"/>
        <v/>
      </c>
      <c r="B147" s="112" t="str">
        <f t="shared" si="38"/>
        <v/>
      </c>
      <c r="C147" s="397" t="str">
        <f t="shared" si="51"/>
        <v/>
      </c>
      <c r="D147" s="397" t="str">
        <f t="shared" si="48"/>
        <v/>
      </c>
      <c r="E147" s="397"/>
      <c r="F147" s="399" t="str">
        <f t="shared" si="39"/>
        <v/>
      </c>
      <c r="G147" s="400" t="str">
        <f t="shared" si="40"/>
        <v/>
      </c>
      <c r="H147" s="401" t="str">
        <f t="shared" si="41"/>
        <v/>
      </c>
      <c r="I147" s="402" t="str">
        <f t="shared" si="36"/>
        <v/>
      </c>
      <c r="J147" s="403" t="str">
        <f t="shared" si="36"/>
        <v/>
      </c>
      <c r="K147" s="403" t="str">
        <f t="shared" si="36"/>
        <v/>
      </c>
      <c r="L147" s="404" t="str">
        <f t="shared" si="35"/>
        <v/>
      </c>
      <c r="M147" s="405"/>
      <c r="N147" s="406" t="str">
        <f t="shared" si="42"/>
        <v/>
      </c>
      <c r="O147" s="406" t="str">
        <f t="shared" si="43"/>
        <v/>
      </c>
      <c r="S147" s="401" t="str">
        <f>IFERROR(IF(S146&lt;='Cat A monthly etc'!$R$3,"Nil",S146-$R$3),"")</f>
        <v/>
      </c>
      <c r="T147" s="402" t="str">
        <f t="shared" si="44"/>
        <v/>
      </c>
      <c r="U147" s="403" t="str">
        <f t="shared" si="45"/>
        <v/>
      </c>
      <c r="V147" s="403" t="str">
        <f t="shared" si="46"/>
        <v/>
      </c>
      <c r="W147" s="404" t="str">
        <f t="shared" si="47"/>
        <v/>
      </c>
      <c r="Z147" s="408"/>
      <c r="AA147" s="409"/>
      <c r="AC147" s="358" t="str">
        <f t="shared" si="49"/>
        <v/>
      </c>
      <c r="AD147" s="358" t="str">
        <f t="shared" si="50"/>
        <v/>
      </c>
    </row>
    <row r="148" spans="1:30" x14ac:dyDescent="0.25">
      <c r="A148" s="112" t="str">
        <f t="shared" si="37"/>
        <v/>
      </c>
      <c r="B148" s="112" t="str">
        <f t="shared" si="38"/>
        <v/>
      </c>
      <c r="C148" s="397" t="str">
        <f t="shared" si="51"/>
        <v/>
      </c>
      <c r="D148" s="397" t="str">
        <f t="shared" si="48"/>
        <v/>
      </c>
      <c r="E148" s="397"/>
      <c r="F148" s="399" t="str">
        <f t="shared" si="39"/>
        <v/>
      </c>
      <c r="G148" s="400" t="str">
        <f t="shared" si="40"/>
        <v/>
      </c>
      <c r="H148" s="401" t="str">
        <f t="shared" si="41"/>
        <v/>
      </c>
      <c r="I148" s="402" t="str">
        <f t="shared" si="36"/>
        <v/>
      </c>
      <c r="J148" s="403" t="str">
        <f t="shared" si="36"/>
        <v/>
      </c>
      <c r="K148" s="403" t="str">
        <f t="shared" si="36"/>
        <v/>
      </c>
      <c r="L148" s="404" t="str">
        <f t="shared" si="35"/>
        <v/>
      </c>
      <c r="M148" s="405"/>
      <c r="N148" s="406" t="str">
        <f t="shared" si="42"/>
        <v/>
      </c>
      <c r="O148" s="406" t="str">
        <f t="shared" si="43"/>
        <v/>
      </c>
      <c r="S148" s="401" t="str">
        <f>IFERROR(IF(S147&lt;='Cat A monthly etc'!$R$3,"Nil",S147-$R$3),"")</f>
        <v/>
      </c>
      <c r="T148" s="402" t="str">
        <f t="shared" si="44"/>
        <v/>
      </c>
      <c r="U148" s="403" t="str">
        <f t="shared" si="45"/>
        <v/>
      </c>
      <c r="V148" s="403" t="str">
        <f t="shared" si="46"/>
        <v/>
      </c>
      <c r="W148" s="404" t="str">
        <f t="shared" si="47"/>
        <v/>
      </c>
      <c r="Z148" s="408"/>
      <c r="AA148" s="409"/>
      <c r="AC148" s="358" t="str">
        <f t="shared" si="49"/>
        <v/>
      </c>
      <c r="AD148" s="358" t="str">
        <f t="shared" si="50"/>
        <v/>
      </c>
    </row>
    <row r="149" spans="1:30" x14ac:dyDescent="0.25">
      <c r="A149" s="112" t="str">
        <f t="shared" si="37"/>
        <v/>
      </c>
      <c r="B149" s="112" t="str">
        <f t="shared" si="38"/>
        <v/>
      </c>
      <c r="C149" s="397" t="str">
        <f t="shared" si="51"/>
        <v/>
      </c>
      <c r="D149" s="397" t="str">
        <f t="shared" si="48"/>
        <v/>
      </c>
      <c r="E149" s="397"/>
      <c r="F149" s="399" t="str">
        <f t="shared" si="39"/>
        <v/>
      </c>
      <c r="G149" s="400" t="str">
        <f t="shared" si="40"/>
        <v/>
      </c>
      <c r="H149" s="401" t="str">
        <f t="shared" si="41"/>
        <v/>
      </c>
      <c r="I149" s="402" t="str">
        <f t="shared" si="36"/>
        <v/>
      </c>
      <c r="J149" s="403" t="str">
        <f t="shared" si="36"/>
        <v/>
      </c>
      <c r="K149" s="403" t="str">
        <f t="shared" si="36"/>
        <v/>
      </c>
      <c r="L149" s="404" t="str">
        <f t="shared" si="35"/>
        <v/>
      </c>
      <c r="M149" s="405"/>
      <c r="N149" s="406" t="str">
        <f t="shared" si="42"/>
        <v/>
      </c>
      <c r="O149" s="406" t="str">
        <f t="shared" si="43"/>
        <v/>
      </c>
      <c r="S149" s="401" t="str">
        <f>IFERROR(IF(S148&lt;='Cat A monthly etc'!$R$3,"Nil",S148-$R$3),"")</f>
        <v/>
      </c>
      <c r="T149" s="402" t="str">
        <f t="shared" si="44"/>
        <v/>
      </c>
      <c r="U149" s="403" t="str">
        <f t="shared" si="45"/>
        <v/>
      </c>
      <c r="V149" s="403" t="str">
        <f t="shared" si="46"/>
        <v/>
      </c>
      <c r="W149" s="404" t="str">
        <f t="shared" si="47"/>
        <v/>
      </c>
      <c r="Z149" s="408"/>
      <c r="AA149" s="409"/>
      <c r="AC149" s="358" t="str">
        <f t="shared" si="49"/>
        <v/>
      </c>
      <c r="AD149" s="358" t="str">
        <f t="shared" si="50"/>
        <v/>
      </c>
    </row>
    <row r="150" spans="1:30" x14ac:dyDescent="0.25">
      <c r="A150" s="112" t="str">
        <f t="shared" si="37"/>
        <v/>
      </c>
      <c r="B150" s="112" t="str">
        <f t="shared" si="38"/>
        <v/>
      </c>
      <c r="C150" s="397" t="str">
        <f t="shared" si="51"/>
        <v/>
      </c>
      <c r="D150" s="397" t="str">
        <f t="shared" si="48"/>
        <v/>
      </c>
      <c r="E150" s="397"/>
      <c r="F150" s="399" t="str">
        <f t="shared" si="39"/>
        <v/>
      </c>
      <c r="G150" s="400" t="str">
        <f t="shared" si="40"/>
        <v/>
      </c>
      <c r="H150" s="401" t="str">
        <f t="shared" si="41"/>
        <v/>
      </c>
      <c r="I150" s="402" t="str">
        <f t="shared" si="36"/>
        <v/>
      </c>
      <c r="J150" s="403" t="str">
        <f t="shared" si="36"/>
        <v/>
      </c>
      <c r="K150" s="403" t="str">
        <f t="shared" si="36"/>
        <v/>
      </c>
      <c r="L150" s="404" t="str">
        <f t="shared" si="35"/>
        <v/>
      </c>
      <c r="M150" s="405"/>
      <c r="N150" s="406" t="str">
        <f t="shared" si="42"/>
        <v/>
      </c>
      <c r="O150" s="406" t="str">
        <f t="shared" si="43"/>
        <v/>
      </c>
      <c r="S150" s="401" t="str">
        <f>IFERROR(IF(S149&lt;='Cat A monthly etc'!$R$3,"Nil",S149-$R$3),"")</f>
        <v/>
      </c>
      <c r="T150" s="402" t="str">
        <f t="shared" si="44"/>
        <v/>
      </c>
      <c r="U150" s="403" t="str">
        <f t="shared" si="45"/>
        <v/>
      </c>
      <c r="V150" s="403" t="str">
        <f t="shared" si="46"/>
        <v/>
      </c>
      <c r="W150" s="404" t="str">
        <f t="shared" si="47"/>
        <v/>
      </c>
      <c r="Z150" s="408"/>
      <c r="AA150" s="409"/>
      <c r="AC150" s="358" t="str">
        <f t="shared" si="49"/>
        <v/>
      </c>
      <c r="AD150" s="358" t="str">
        <f t="shared" si="50"/>
        <v/>
      </c>
    </row>
    <row r="151" spans="1:30" x14ac:dyDescent="0.25">
      <c r="A151" s="112" t="str">
        <f t="shared" si="37"/>
        <v/>
      </c>
      <c r="B151" s="112" t="str">
        <f t="shared" si="38"/>
        <v/>
      </c>
      <c r="C151" s="397" t="str">
        <f t="shared" si="51"/>
        <v/>
      </c>
      <c r="D151" s="397" t="str">
        <f t="shared" si="48"/>
        <v/>
      </c>
      <c r="E151" s="397"/>
      <c r="F151" s="399" t="str">
        <f t="shared" si="39"/>
        <v/>
      </c>
      <c r="G151" s="400" t="str">
        <f t="shared" si="40"/>
        <v/>
      </c>
      <c r="H151" s="401" t="str">
        <f t="shared" si="41"/>
        <v/>
      </c>
      <c r="I151" s="402" t="str">
        <f t="shared" si="36"/>
        <v/>
      </c>
      <c r="J151" s="403" t="str">
        <f t="shared" si="36"/>
        <v/>
      </c>
      <c r="K151" s="403" t="str">
        <f t="shared" si="36"/>
        <v/>
      </c>
      <c r="L151" s="404" t="str">
        <f t="shared" si="35"/>
        <v/>
      </c>
      <c r="M151" s="405"/>
      <c r="N151" s="406" t="str">
        <f t="shared" si="42"/>
        <v/>
      </c>
      <c r="O151" s="406" t="str">
        <f t="shared" si="43"/>
        <v/>
      </c>
      <c r="S151" s="401" t="str">
        <f>IFERROR(IF(S150&lt;='Cat A monthly etc'!$R$3,"Nil",S150-$R$3),"")</f>
        <v/>
      </c>
      <c r="T151" s="402" t="str">
        <f t="shared" si="44"/>
        <v/>
      </c>
      <c r="U151" s="403" t="str">
        <f t="shared" si="45"/>
        <v/>
      </c>
      <c r="V151" s="403" t="str">
        <f t="shared" si="46"/>
        <v/>
      </c>
      <c r="W151" s="404" t="str">
        <f t="shared" si="47"/>
        <v/>
      </c>
      <c r="Z151" s="408"/>
      <c r="AA151" s="409"/>
      <c r="AC151" s="358" t="str">
        <f t="shared" si="49"/>
        <v/>
      </c>
      <c r="AD151" s="358" t="str">
        <f t="shared" si="50"/>
        <v/>
      </c>
    </row>
    <row r="152" spans="1:30" x14ac:dyDescent="0.25">
      <c r="A152" s="112" t="str">
        <f t="shared" si="37"/>
        <v/>
      </c>
      <c r="B152" s="112" t="str">
        <f t="shared" si="38"/>
        <v/>
      </c>
      <c r="C152" s="397" t="str">
        <f t="shared" si="51"/>
        <v/>
      </c>
      <c r="D152" s="397" t="str">
        <f t="shared" si="48"/>
        <v/>
      </c>
      <c r="E152" s="397"/>
      <c r="F152" s="399" t="str">
        <f t="shared" si="39"/>
        <v/>
      </c>
      <c r="G152" s="400" t="str">
        <f t="shared" si="40"/>
        <v/>
      </c>
      <c r="H152" s="401" t="str">
        <f t="shared" si="41"/>
        <v/>
      </c>
      <c r="I152" s="402" t="str">
        <f t="shared" si="36"/>
        <v/>
      </c>
      <c r="J152" s="403" t="str">
        <f t="shared" si="36"/>
        <v/>
      </c>
      <c r="K152" s="403" t="str">
        <f t="shared" si="36"/>
        <v/>
      </c>
      <c r="L152" s="404" t="str">
        <f t="shared" si="35"/>
        <v/>
      </c>
      <c r="M152" s="405"/>
      <c r="N152" s="406" t="str">
        <f t="shared" si="42"/>
        <v/>
      </c>
      <c r="O152" s="406" t="str">
        <f t="shared" si="43"/>
        <v/>
      </c>
      <c r="S152" s="401" t="str">
        <f>IFERROR(IF(S151&lt;='Cat A monthly etc'!$R$3,"Nil",S151-$R$3),"")</f>
        <v/>
      </c>
      <c r="T152" s="402" t="str">
        <f t="shared" si="44"/>
        <v/>
      </c>
      <c r="U152" s="403" t="str">
        <f t="shared" si="45"/>
        <v/>
      </c>
      <c r="V152" s="403" t="str">
        <f t="shared" si="46"/>
        <v/>
      </c>
      <c r="W152" s="404" t="str">
        <f t="shared" si="47"/>
        <v/>
      </c>
      <c r="Z152" s="408"/>
      <c r="AA152" s="409"/>
      <c r="AC152" s="358" t="str">
        <f t="shared" si="49"/>
        <v/>
      </c>
      <c r="AD152" s="358" t="str">
        <f t="shared" si="50"/>
        <v/>
      </c>
    </row>
    <row r="153" spans="1:30" x14ac:dyDescent="0.25">
      <c r="A153" s="112" t="str">
        <f t="shared" si="37"/>
        <v/>
      </c>
      <c r="B153" s="112" t="str">
        <f t="shared" si="38"/>
        <v/>
      </c>
      <c r="C153" s="397" t="str">
        <f t="shared" si="51"/>
        <v/>
      </c>
      <c r="D153" s="397" t="str">
        <f t="shared" si="48"/>
        <v/>
      </c>
      <c r="E153" s="397"/>
      <c r="F153" s="399" t="str">
        <f t="shared" si="39"/>
        <v/>
      </c>
      <c r="G153" s="400" t="str">
        <f t="shared" si="40"/>
        <v/>
      </c>
      <c r="H153" s="401" t="str">
        <f t="shared" si="41"/>
        <v/>
      </c>
      <c r="I153" s="402" t="str">
        <f t="shared" si="36"/>
        <v/>
      </c>
      <c r="J153" s="403" t="str">
        <f t="shared" si="36"/>
        <v/>
      </c>
      <c r="K153" s="403" t="str">
        <f t="shared" si="36"/>
        <v/>
      </c>
      <c r="L153" s="404" t="str">
        <f t="shared" si="36"/>
        <v/>
      </c>
      <c r="M153" s="405"/>
      <c r="N153" s="406" t="str">
        <f t="shared" si="42"/>
        <v/>
      </c>
      <c r="O153" s="406" t="str">
        <f t="shared" si="43"/>
        <v/>
      </c>
      <c r="S153" s="401" t="str">
        <f>IFERROR(IF(S152&lt;='Cat A monthly etc'!$R$3,"Nil",S152-$R$3),"")</f>
        <v/>
      </c>
      <c r="T153" s="402" t="str">
        <f t="shared" si="44"/>
        <v/>
      </c>
      <c r="U153" s="403" t="str">
        <f t="shared" si="45"/>
        <v/>
      </c>
      <c r="V153" s="403" t="str">
        <f t="shared" si="46"/>
        <v/>
      </c>
      <c r="W153" s="404" t="str">
        <f t="shared" si="47"/>
        <v/>
      </c>
      <c r="Z153" s="408"/>
      <c r="AA153" s="409"/>
      <c r="AC153" s="358" t="str">
        <f t="shared" si="49"/>
        <v/>
      </c>
      <c r="AD153" s="358" t="str">
        <f t="shared" si="50"/>
        <v/>
      </c>
    </row>
    <row r="154" spans="1:30" x14ac:dyDescent="0.25">
      <c r="A154" s="112" t="str">
        <f t="shared" si="37"/>
        <v/>
      </c>
      <c r="B154" s="112" t="str">
        <f t="shared" si="38"/>
        <v/>
      </c>
      <c r="C154" s="397" t="str">
        <f t="shared" si="51"/>
        <v/>
      </c>
      <c r="D154" s="397" t="str">
        <f t="shared" si="48"/>
        <v/>
      </c>
      <c r="E154" s="397"/>
      <c r="F154" s="399" t="str">
        <f t="shared" si="39"/>
        <v/>
      </c>
      <c r="G154" s="400" t="str">
        <f t="shared" si="40"/>
        <v/>
      </c>
      <c r="H154" s="401" t="str">
        <f t="shared" si="41"/>
        <v/>
      </c>
      <c r="I154" s="402" t="str">
        <f t="shared" ref="I154:L217" si="52">IFERROR(IF(T154="Nil","Nil",TEXT(T154,IF(T154=ROUND(T154,0),"€###","€###.00"))),"")</f>
        <v/>
      </c>
      <c r="J154" s="403" t="str">
        <f t="shared" si="52"/>
        <v/>
      </c>
      <c r="K154" s="403" t="str">
        <f t="shared" si="52"/>
        <v/>
      </c>
      <c r="L154" s="404" t="str">
        <f t="shared" si="52"/>
        <v/>
      </c>
      <c r="M154" s="405"/>
      <c r="N154" s="406" t="str">
        <f t="shared" si="42"/>
        <v/>
      </c>
      <c r="O154" s="406" t="str">
        <f t="shared" si="43"/>
        <v/>
      </c>
      <c r="S154" s="401" t="str">
        <f>IFERROR(IF(S153&lt;='Cat A monthly etc'!$R$3,"Nil",S153-$R$3),"")</f>
        <v/>
      </c>
      <c r="T154" s="402" t="str">
        <f t="shared" si="44"/>
        <v/>
      </c>
      <c r="U154" s="403" t="str">
        <f t="shared" si="45"/>
        <v/>
      </c>
      <c r="V154" s="403" t="str">
        <f t="shared" si="46"/>
        <v/>
      </c>
      <c r="W154" s="404" t="str">
        <f t="shared" si="47"/>
        <v/>
      </c>
      <c r="Z154" s="408"/>
      <c r="AA154" s="409"/>
      <c r="AC154" s="358" t="str">
        <f t="shared" si="49"/>
        <v/>
      </c>
      <c r="AD154" s="358" t="str">
        <f t="shared" si="50"/>
        <v/>
      </c>
    </row>
    <row r="155" spans="1:30" x14ac:dyDescent="0.25">
      <c r="A155" s="112" t="str">
        <f t="shared" si="37"/>
        <v/>
      </c>
      <c r="B155" s="112" t="str">
        <f t="shared" si="38"/>
        <v/>
      </c>
      <c r="C155" s="397" t="str">
        <f t="shared" si="51"/>
        <v/>
      </c>
      <c r="D155" s="397" t="str">
        <f t="shared" si="48"/>
        <v/>
      </c>
      <c r="E155" s="397"/>
      <c r="F155" s="399" t="str">
        <f t="shared" si="39"/>
        <v/>
      </c>
      <c r="G155" s="400" t="str">
        <f t="shared" si="40"/>
        <v/>
      </c>
      <c r="H155" s="401" t="str">
        <f t="shared" si="41"/>
        <v/>
      </c>
      <c r="I155" s="402" t="str">
        <f t="shared" si="52"/>
        <v/>
      </c>
      <c r="J155" s="403" t="str">
        <f t="shared" si="52"/>
        <v/>
      </c>
      <c r="K155" s="403" t="str">
        <f t="shared" si="52"/>
        <v/>
      </c>
      <c r="L155" s="404" t="str">
        <f t="shared" si="52"/>
        <v/>
      </c>
      <c r="M155" s="405"/>
      <c r="N155" s="406" t="str">
        <f t="shared" si="42"/>
        <v/>
      </c>
      <c r="O155" s="406" t="str">
        <f t="shared" si="43"/>
        <v/>
      </c>
      <c r="S155" s="401" t="str">
        <f>IFERROR(IF(S154&lt;='Cat A monthly etc'!$R$3,"Nil",S154-$R$3),"")</f>
        <v/>
      </c>
      <c r="T155" s="402" t="str">
        <f t="shared" si="44"/>
        <v/>
      </c>
      <c r="U155" s="403" t="str">
        <f t="shared" si="45"/>
        <v/>
      </c>
      <c r="V155" s="403" t="str">
        <f t="shared" si="46"/>
        <v/>
      </c>
      <c r="W155" s="404" t="str">
        <f t="shared" si="47"/>
        <v/>
      </c>
      <c r="Z155" s="408"/>
      <c r="AA155" s="409"/>
      <c r="AC155" s="358" t="str">
        <f t="shared" si="49"/>
        <v/>
      </c>
      <c r="AD155" s="358" t="str">
        <f t="shared" si="50"/>
        <v/>
      </c>
    </row>
    <row r="156" spans="1:30" x14ac:dyDescent="0.25">
      <c r="A156" s="112" t="str">
        <f t="shared" si="37"/>
        <v/>
      </c>
      <c r="B156" s="112" t="str">
        <f t="shared" si="38"/>
        <v/>
      </c>
      <c r="C156" s="397" t="str">
        <f t="shared" si="51"/>
        <v/>
      </c>
      <c r="D156" s="397" t="str">
        <f t="shared" si="48"/>
        <v/>
      </c>
      <c r="E156" s="397"/>
      <c r="F156" s="399" t="str">
        <f t="shared" si="39"/>
        <v/>
      </c>
      <c r="G156" s="400" t="str">
        <f t="shared" si="40"/>
        <v/>
      </c>
      <c r="H156" s="401" t="str">
        <f t="shared" si="41"/>
        <v/>
      </c>
      <c r="I156" s="402" t="str">
        <f t="shared" si="52"/>
        <v/>
      </c>
      <c r="J156" s="403" t="str">
        <f t="shared" si="52"/>
        <v/>
      </c>
      <c r="K156" s="403" t="str">
        <f t="shared" si="52"/>
        <v/>
      </c>
      <c r="L156" s="404" t="str">
        <f t="shared" si="52"/>
        <v/>
      </c>
      <c r="M156" s="405"/>
      <c r="N156" s="406" t="str">
        <f t="shared" si="42"/>
        <v/>
      </c>
      <c r="O156" s="406" t="str">
        <f t="shared" si="43"/>
        <v/>
      </c>
      <c r="S156" s="401" t="str">
        <f>IFERROR(IF(S155&lt;='Cat A monthly etc'!$R$3,"Nil",S155-$R$3),"")</f>
        <v/>
      </c>
      <c r="T156" s="402" t="str">
        <f t="shared" si="44"/>
        <v/>
      </c>
      <c r="U156" s="403" t="str">
        <f t="shared" si="45"/>
        <v/>
      </c>
      <c r="V156" s="403" t="str">
        <f t="shared" si="46"/>
        <v/>
      </c>
      <c r="W156" s="404" t="str">
        <f t="shared" si="47"/>
        <v/>
      </c>
      <c r="Z156" s="408"/>
      <c r="AA156" s="409"/>
      <c r="AC156" s="358" t="str">
        <f t="shared" si="49"/>
        <v/>
      </c>
      <c r="AD156" s="358" t="str">
        <f t="shared" si="50"/>
        <v/>
      </c>
    </row>
    <row r="157" spans="1:30" x14ac:dyDescent="0.25">
      <c r="A157" s="112" t="str">
        <f t="shared" si="37"/>
        <v/>
      </c>
      <c r="B157" s="112" t="str">
        <f t="shared" si="38"/>
        <v/>
      </c>
      <c r="C157" s="397" t="str">
        <f t="shared" si="51"/>
        <v/>
      </c>
      <c r="D157" s="397" t="str">
        <f t="shared" si="48"/>
        <v/>
      </c>
      <c r="E157" s="397"/>
      <c r="F157" s="399" t="str">
        <f t="shared" si="39"/>
        <v/>
      </c>
      <c r="G157" s="400" t="str">
        <f t="shared" si="40"/>
        <v/>
      </c>
      <c r="H157" s="401" t="str">
        <f t="shared" si="41"/>
        <v/>
      </c>
      <c r="I157" s="402" t="str">
        <f t="shared" si="52"/>
        <v/>
      </c>
      <c r="J157" s="403" t="str">
        <f t="shared" si="52"/>
        <v/>
      </c>
      <c r="K157" s="403" t="str">
        <f t="shared" si="52"/>
        <v/>
      </c>
      <c r="L157" s="404" t="str">
        <f t="shared" si="52"/>
        <v/>
      </c>
      <c r="M157" s="405"/>
      <c r="N157" s="406" t="str">
        <f t="shared" si="42"/>
        <v/>
      </c>
      <c r="O157" s="406" t="str">
        <f t="shared" si="43"/>
        <v/>
      </c>
      <c r="S157" s="401" t="str">
        <f>IFERROR(IF(S156&lt;='Cat A monthly etc'!$R$3,"Nil",S156-$R$3),"")</f>
        <v/>
      </c>
      <c r="T157" s="402" t="str">
        <f t="shared" si="44"/>
        <v/>
      </c>
      <c r="U157" s="403" t="str">
        <f t="shared" si="45"/>
        <v/>
      </c>
      <c r="V157" s="403" t="str">
        <f t="shared" si="46"/>
        <v/>
      </c>
      <c r="W157" s="404" t="str">
        <f t="shared" si="47"/>
        <v/>
      </c>
      <c r="Z157" s="408"/>
      <c r="AA157" s="409"/>
      <c r="AC157" s="358" t="str">
        <f t="shared" si="49"/>
        <v/>
      </c>
      <c r="AD157" s="358" t="str">
        <f t="shared" si="50"/>
        <v/>
      </c>
    </row>
    <row r="158" spans="1:30" x14ac:dyDescent="0.25">
      <c r="A158" s="112" t="str">
        <f t="shared" si="37"/>
        <v/>
      </c>
      <c r="B158" s="112" t="str">
        <f t="shared" si="38"/>
        <v/>
      </c>
      <c r="C158" s="397" t="str">
        <f t="shared" si="51"/>
        <v/>
      </c>
      <c r="D158" s="397" t="str">
        <f t="shared" si="48"/>
        <v/>
      </c>
      <c r="E158" s="397"/>
      <c r="F158" s="399" t="str">
        <f t="shared" si="39"/>
        <v/>
      </c>
      <c r="G158" s="400" t="str">
        <f t="shared" si="40"/>
        <v/>
      </c>
      <c r="H158" s="401" t="str">
        <f t="shared" si="41"/>
        <v/>
      </c>
      <c r="I158" s="402" t="str">
        <f t="shared" si="52"/>
        <v/>
      </c>
      <c r="J158" s="403" t="str">
        <f t="shared" si="52"/>
        <v/>
      </c>
      <c r="K158" s="403" t="str">
        <f t="shared" si="52"/>
        <v/>
      </c>
      <c r="L158" s="404" t="str">
        <f t="shared" si="52"/>
        <v/>
      </c>
      <c r="M158" s="405"/>
      <c r="N158" s="406" t="str">
        <f t="shared" si="42"/>
        <v/>
      </c>
      <c r="O158" s="406" t="str">
        <f t="shared" si="43"/>
        <v/>
      </c>
      <c r="S158" s="401" t="str">
        <f>IFERROR(IF(S157&lt;='Cat A monthly etc'!$R$3,"Nil",S157-$R$3),"")</f>
        <v/>
      </c>
      <c r="T158" s="402" t="str">
        <f t="shared" si="44"/>
        <v/>
      </c>
      <c r="U158" s="403" t="str">
        <f t="shared" si="45"/>
        <v/>
      </c>
      <c r="V158" s="403" t="str">
        <f t="shared" si="46"/>
        <v/>
      </c>
      <c r="W158" s="404" t="str">
        <f t="shared" si="47"/>
        <v/>
      </c>
      <c r="Z158" s="408"/>
      <c r="AA158" s="409"/>
      <c r="AC158" s="358" t="str">
        <f t="shared" si="49"/>
        <v/>
      </c>
      <c r="AD158" s="358" t="str">
        <f t="shared" si="50"/>
        <v/>
      </c>
    </row>
    <row r="159" spans="1:30" x14ac:dyDescent="0.25">
      <c r="A159" s="112" t="str">
        <f t="shared" si="37"/>
        <v/>
      </c>
      <c r="B159" s="112" t="str">
        <f t="shared" si="38"/>
        <v/>
      </c>
      <c r="C159" s="397" t="str">
        <f t="shared" si="51"/>
        <v/>
      </c>
      <c r="D159" s="397" t="str">
        <f t="shared" si="48"/>
        <v/>
      </c>
      <c r="E159" s="397"/>
      <c r="F159" s="399" t="str">
        <f t="shared" si="39"/>
        <v/>
      </c>
      <c r="G159" s="400" t="str">
        <f t="shared" si="40"/>
        <v/>
      </c>
      <c r="H159" s="401" t="str">
        <f t="shared" si="41"/>
        <v/>
      </c>
      <c r="I159" s="402" t="str">
        <f t="shared" si="52"/>
        <v/>
      </c>
      <c r="J159" s="403" t="str">
        <f t="shared" si="52"/>
        <v/>
      </c>
      <c r="K159" s="403" t="str">
        <f t="shared" si="52"/>
        <v/>
      </c>
      <c r="L159" s="404" t="str">
        <f t="shared" si="52"/>
        <v/>
      </c>
      <c r="M159" s="405"/>
      <c r="N159" s="406" t="str">
        <f t="shared" si="42"/>
        <v/>
      </c>
      <c r="O159" s="406" t="str">
        <f t="shared" si="43"/>
        <v/>
      </c>
      <c r="S159" s="401" t="str">
        <f>IFERROR(IF(S158&lt;='Cat A monthly etc'!$R$3,"Nil",S158-$R$3),"")</f>
        <v/>
      </c>
      <c r="T159" s="402" t="str">
        <f t="shared" si="44"/>
        <v/>
      </c>
      <c r="U159" s="403" t="str">
        <f t="shared" si="45"/>
        <v/>
      </c>
      <c r="V159" s="403" t="str">
        <f t="shared" si="46"/>
        <v/>
      </c>
      <c r="W159" s="404" t="str">
        <f t="shared" si="47"/>
        <v/>
      </c>
      <c r="Z159" s="408"/>
      <c r="AA159" s="409"/>
      <c r="AC159" s="358" t="str">
        <f t="shared" si="49"/>
        <v/>
      </c>
      <c r="AD159" s="358" t="str">
        <f t="shared" si="50"/>
        <v/>
      </c>
    </row>
    <row r="160" spans="1:30" x14ac:dyDescent="0.25">
      <c r="A160" s="112" t="str">
        <f t="shared" si="37"/>
        <v/>
      </c>
      <c r="B160" s="112" t="str">
        <f t="shared" si="38"/>
        <v/>
      </c>
      <c r="C160" s="397" t="str">
        <f t="shared" si="51"/>
        <v/>
      </c>
      <c r="D160" s="397" t="str">
        <f t="shared" si="48"/>
        <v/>
      </c>
      <c r="E160" s="397"/>
      <c r="F160" s="399" t="str">
        <f t="shared" si="39"/>
        <v/>
      </c>
      <c r="G160" s="400" t="str">
        <f t="shared" si="40"/>
        <v/>
      </c>
      <c r="H160" s="401" t="str">
        <f t="shared" si="41"/>
        <v/>
      </c>
      <c r="I160" s="402" t="str">
        <f t="shared" si="52"/>
        <v/>
      </c>
      <c r="J160" s="403" t="str">
        <f t="shared" si="52"/>
        <v/>
      </c>
      <c r="K160" s="403" t="str">
        <f t="shared" si="52"/>
        <v/>
      </c>
      <c r="L160" s="404" t="str">
        <f t="shared" si="52"/>
        <v/>
      </c>
      <c r="M160" s="405"/>
      <c r="N160" s="406" t="str">
        <f t="shared" si="42"/>
        <v/>
      </c>
      <c r="O160" s="406" t="str">
        <f t="shared" si="43"/>
        <v/>
      </c>
      <c r="S160" s="401" t="str">
        <f>IFERROR(IF(S159&lt;='Cat A monthly etc'!$R$3,"Nil",S159-$R$3),"")</f>
        <v/>
      </c>
      <c r="T160" s="402" t="str">
        <f t="shared" si="44"/>
        <v/>
      </c>
      <c r="U160" s="403" t="str">
        <f t="shared" si="45"/>
        <v/>
      </c>
      <c r="V160" s="403" t="str">
        <f t="shared" si="46"/>
        <v/>
      </c>
      <c r="W160" s="404" t="str">
        <f t="shared" si="47"/>
        <v/>
      </c>
      <c r="Z160" s="408"/>
      <c r="AA160" s="409"/>
      <c r="AC160" s="358" t="str">
        <f t="shared" si="49"/>
        <v/>
      </c>
      <c r="AD160" s="358" t="str">
        <f t="shared" si="50"/>
        <v/>
      </c>
    </row>
    <row r="161" spans="1:30" x14ac:dyDescent="0.25">
      <c r="A161" s="112" t="str">
        <f t="shared" si="37"/>
        <v/>
      </c>
      <c r="B161" s="112" t="str">
        <f t="shared" si="38"/>
        <v/>
      </c>
      <c r="C161" s="397" t="str">
        <f t="shared" si="51"/>
        <v/>
      </c>
      <c r="D161" s="397" t="str">
        <f t="shared" si="48"/>
        <v/>
      </c>
      <c r="E161" s="397"/>
      <c r="F161" s="399" t="str">
        <f t="shared" si="39"/>
        <v/>
      </c>
      <c r="G161" s="400" t="str">
        <f t="shared" si="40"/>
        <v/>
      </c>
      <c r="H161" s="401" t="str">
        <f t="shared" si="41"/>
        <v/>
      </c>
      <c r="I161" s="402" t="str">
        <f t="shared" si="52"/>
        <v/>
      </c>
      <c r="J161" s="403" t="str">
        <f t="shared" si="52"/>
        <v/>
      </c>
      <c r="K161" s="403" t="str">
        <f t="shared" si="52"/>
        <v/>
      </c>
      <c r="L161" s="404" t="str">
        <f t="shared" si="52"/>
        <v/>
      </c>
      <c r="M161" s="405"/>
      <c r="N161" s="406" t="str">
        <f t="shared" si="42"/>
        <v/>
      </c>
      <c r="O161" s="406" t="str">
        <f t="shared" si="43"/>
        <v/>
      </c>
      <c r="S161" s="401" t="str">
        <f>IFERROR(IF(S160&lt;='Cat A monthly etc'!$R$3,"Nil",S160-$R$3),"")</f>
        <v/>
      </c>
      <c r="T161" s="402" t="str">
        <f t="shared" si="44"/>
        <v/>
      </c>
      <c r="U161" s="403" t="str">
        <f t="shared" si="45"/>
        <v/>
      </c>
      <c r="V161" s="403" t="str">
        <f t="shared" si="46"/>
        <v/>
      </c>
      <c r="W161" s="404" t="str">
        <f t="shared" si="47"/>
        <v/>
      </c>
      <c r="Z161" s="408"/>
      <c r="AA161" s="409"/>
      <c r="AC161" s="358" t="str">
        <f t="shared" si="49"/>
        <v/>
      </c>
      <c r="AD161" s="358" t="str">
        <f t="shared" si="50"/>
        <v/>
      </c>
    </row>
    <row r="162" spans="1:30" x14ac:dyDescent="0.25">
      <c r="A162" s="112" t="str">
        <f t="shared" si="37"/>
        <v/>
      </c>
      <c r="B162" s="112" t="str">
        <f t="shared" si="38"/>
        <v/>
      </c>
      <c r="C162" s="397" t="str">
        <f t="shared" si="51"/>
        <v/>
      </c>
      <c r="D162" s="397" t="str">
        <f t="shared" si="48"/>
        <v/>
      </c>
      <c r="E162" s="397"/>
      <c r="F162" s="399" t="str">
        <f t="shared" si="39"/>
        <v/>
      </c>
      <c r="G162" s="400" t="str">
        <f t="shared" si="40"/>
        <v/>
      </c>
      <c r="H162" s="401" t="str">
        <f t="shared" si="41"/>
        <v/>
      </c>
      <c r="I162" s="402" t="str">
        <f t="shared" si="52"/>
        <v/>
      </c>
      <c r="J162" s="403" t="str">
        <f t="shared" si="52"/>
        <v/>
      </c>
      <c r="K162" s="403" t="str">
        <f t="shared" si="52"/>
        <v/>
      </c>
      <c r="L162" s="404" t="str">
        <f t="shared" si="52"/>
        <v/>
      </c>
      <c r="M162" s="405"/>
      <c r="N162" s="406" t="str">
        <f t="shared" si="42"/>
        <v/>
      </c>
      <c r="O162" s="406" t="str">
        <f t="shared" si="43"/>
        <v/>
      </c>
      <c r="S162" s="401" t="str">
        <f>IFERROR(IF(S161&lt;='Cat A monthly etc'!$R$3,"Nil",S161-$R$3),"")</f>
        <v/>
      </c>
      <c r="T162" s="402" t="str">
        <f t="shared" si="44"/>
        <v/>
      </c>
      <c r="U162" s="403" t="str">
        <f t="shared" si="45"/>
        <v/>
      </c>
      <c r="V162" s="403" t="str">
        <f t="shared" si="46"/>
        <v/>
      </c>
      <c r="W162" s="404" t="str">
        <f t="shared" si="47"/>
        <v/>
      </c>
      <c r="Z162" s="408"/>
      <c r="AA162" s="409"/>
      <c r="AC162" s="358" t="str">
        <f t="shared" si="49"/>
        <v/>
      </c>
      <c r="AD162" s="358" t="str">
        <f t="shared" si="50"/>
        <v/>
      </c>
    </row>
    <row r="163" spans="1:30" x14ac:dyDescent="0.25">
      <c r="A163" s="112" t="str">
        <f t="shared" si="37"/>
        <v/>
      </c>
      <c r="B163" s="112" t="str">
        <f t="shared" si="38"/>
        <v/>
      </c>
      <c r="C163" s="397" t="str">
        <f t="shared" si="51"/>
        <v/>
      </c>
      <c r="D163" s="397" t="str">
        <f t="shared" si="48"/>
        <v/>
      </c>
      <c r="E163" s="397"/>
      <c r="F163" s="399" t="str">
        <f t="shared" si="39"/>
        <v/>
      </c>
      <c r="G163" s="400" t="str">
        <f t="shared" si="40"/>
        <v/>
      </c>
      <c r="H163" s="401" t="str">
        <f t="shared" si="41"/>
        <v/>
      </c>
      <c r="I163" s="402" t="str">
        <f t="shared" si="52"/>
        <v/>
      </c>
      <c r="J163" s="403" t="str">
        <f t="shared" si="52"/>
        <v/>
      </c>
      <c r="K163" s="403" t="str">
        <f t="shared" si="52"/>
        <v/>
      </c>
      <c r="L163" s="404" t="str">
        <f t="shared" si="52"/>
        <v/>
      </c>
      <c r="M163" s="405"/>
      <c r="N163" s="406" t="str">
        <f t="shared" si="42"/>
        <v/>
      </c>
      <c r="O163" s="406" t="str">
        <f t="shared" si="43"/>
        <v/>
      </c>
      <c r="S163" s="401" t="str">
        <f>IFERROR(IF(S162&lt;='Cat A monthly etc'!$R$3,"Nil",S162-$R$3),"")</f>
        <v/>
      </c>
      <c r="T163" s="402" t="str">
        <f t="shared" si="44"/>
        <v/>
      </c>
      <c r="U163" s="403" t="str">
        <f t="shared" si="45"/>
        <v/>
      </c>
      <c r="V163" s="403" t="str">
        <f t="shared" si="46"/>
        <v/>
      </c>
      <c r="W163" s="404" t="str">
        <f t="shared" si="47"/>
        <v/>
      </c>
      <c r="Z163" s="408"/>
      <c r="AA163" s="409"/>
      <c r="AC163" s="358" t="str">
        <f t="shared" si="49"/>
        <v/>
      </c>
      <c r="AD163" s="358" t="str">
        <f t="shared" si="50"/>
        <v/>
      </c>
    </row>
    <row r="164" spans="1:30" x14ac:dyDescent="0.25">
      <c r="A164" s="112" t="str">
        <f t="shared" si="37"/>
        <v/>
      </c>
      <c r="B164" s="112" t="str">
        <f t="shared" si="38"/>
        <v/>
      </c>
      <c r="C164" s="397" t="str">
        <f t="shared" si="51"/>
        <v/>
      </c>
      <c r="D164" s="397" t="str">
        <f t="shared" si="48"/>
        <v/>
      </c>
      <c r="E164" s="397"/>
      <c r="F164" s="399" t="str">
        <f t="shared" si="39"/>
        <v/>
      </c>
      <c r="G164" s="400" t="str">
        <f t="shared" si="40"/>
        <v/>
      </c>
      <c r="H164" s="401" t="str">
        <f t="shared" si="41"/>
        <v/>
      </c>
      <c r="I164" s="402" t="str">
        <f t="shared" si="52"/>
        <v/>
      </c>
      <c r="J164" s="403" t="str">
        <f t="shared" si="52"/>
        <v/>
      </c>
      <c r="K164" s="403" t="str">
        <f t="shared" si="52"/>
        <v/>
      </c>
      <c r="L164" s="404" t="str">
        <f t="shared" si="52"/>
        <v/>
      </c>
      <c r="M164" s="405"/>
      <c r="N164" s="406" t="str">
        <f t="shared" si="42"/>
        <v/>
      </c>
      <c r="O164" s="406" t="str">
        <f t="shared" si="43"/>
        <v/>
      </c>
      <c r="S164" s="401" t="str">
        <f>IFERROR(IF(S163&lt;='Cat A monthly etc'!$R$3,"Nil",S163-$R$3),"")</f>
        <v/>
      </c>
      <c r="T164" s="402" t="str">
        <f t="shared" si="44"/>
        <v/>
      </c>
      <c r="U164" s="403" t="str">
        <f t="shared" si="45"/>
        <v/>
      </c>
      <c r="V164" s="403" t="str">
        <f t="shared" si="46"/>
        <v/>
      </c>
      <c r="W164" s="404" t="str">
        <f t="shared" si="47"/>
        <v/>
      </c>
      <c r="Z164" s="408"/>
      <c r="AA164" s="409"/>
      <c r="AC164" s="358" t="str">
        <f t="shared" si="49"/>
        <v/>
      </c>
      <c r="AD164" s="358" t="str">
        <f t="shared" si="50"/>
        <v/>
      </c>
    </row>
    <row r="165" spans="1:30" x14ac:dyDescent="0.25">
      <c r="A165" s="112" t="str">
        <f t="shared" si="37"/>
        <v/>
      </c>
      <c r="B165" s="112" t="str">
        <f t="shared" si="38"/>
        <v/>
      </c>
      <c r="C165" s="397" t="str">
        <f t="shared" si="51"/>
        <v/>
      </c>
      <c r="D165" s="397" t="str">
        <f t="shared" si="48"/>
        <v/>
      </c>
      <c r="E165" s="397"/>
      <c r="F165" s="399" t="str">
        <f t="shared" si="39"/>
        <v/>
      </c>
      <c r="G165" s="400" t="str">
        <f t="shared" si="40"/>
        <v/>
      </c>
      <c r="H165" s="401" t="str">
        <f t="shared" si="41"/>
        <v/>
      </c>
      <c r="I165" s="402" t="str">
        <f t="shared" si="52"/>
        <v/>
      </c>
      <c r="J165" s="403" t="str">
        <f t="shared" si="52"/>
        <v/>
      </c>
      <c r="K165" s="403" t="str">
        <f t="shared" si="52"/>
        <v/>
      </c>
      <c r="L165" s="404" t="str">
        <f t="shared" si="52"/>
        <v/>
      </c>
      <c r="M165" s="405"/>
      <c r="N165" s="406" t="str">
        <f t="shared" si="42"/>
        <v/>
      </c>
      <c r="O165" s="406" t="str">
        <f t="shared" si="43"/>
        <v/>
      </c>
      <c r="S165" s="401" t="str">
        <f>IFERROR(IF(S164&lt;='Cat A monthly etc'!$R$3,"Nil",S164-$R$3),"")</f>
        <v/>
      </c>
      <c r="T165" s="402" t="str">
        <f t="shared" si="44"/>
        <v/>
      </c>
      <c r="U165" s="403" t="str">
        <f t="shared" si="45"/>
        <v/>
      </c>
      <c r="V165" s="403" t="str">
        <f t="shared" si="46"/>
        <v/>
      </c>
      <c r="W165" s="404" t="str">
        <f t="shared" si="47"/>
        <v/>
      </c>
      <c r="Z165" s="408"/>
      <c r="AA165" s="409"/>
      <c r="AC165" s="358" t="str">
        <f t="shared" si="49"/>
        <v/>
      </c>
      <c r="AD165" s="358" t="str">
        <f t="shared" si="50"/>
        <v/>
      </c>
    </row>
    <row r="166" spans="1:30" x14ac:dyDescent="0.25">
      <c r="A166" s="112" t="str">
        <f t="shared" si="37"/>
        <v/>
      </c>
      <c r="B166" s="112" t="str">
        <f t="shared" si="38"/>
        <v/>
      </c>
      <c r="C166" s="397" t="str">
        <f t="shared" si="51"/>
        <v/>
      </c>
      <c r="D166" s="397" t="str">
        <f t="shared" si="48"/>
        <v/>
      </c>
      <c r="E166" s="397"/>
      <c r="F166" s="399" t="str">
        <f t="shared" si="39"/>
        <v/>
      </c>
      <c r="G166" s="400" t="str">
        <f t="shared" si="40"/>
        <v/>
      </c>
      <c r="H166" s="401" t="str">
        <f t="shared" si="41"/>
        <v/>
      </c>
      <c r="I166" s="402" t="str">
        <f t="shared" si="52"/>
        <v/>
      </c>
      <c r="J166" s="403" t="str">
        <f t="shared" si="52"/>
        <v/>
      </c>
      <c r="K166" s="403" t="str">
        <f t="shared" si="52"/>
        <v/>
      </c>
      <c r="L166" s="404" t="str">
        <f t="shared" si="52"/>
        <v/>
      </c>
      <c r="M166" s="405"/>
      <c r="N166" s="406" t="str">
        <f t="shared" si="42"/>
        <v/>
      </c>
      <c r="O166" s="406" t="str">
        <f t="shared" si="43"/>
        <v/>
      </c>
      <c r="S166" s="401" t="str">
        <f>IFERROR(IF(S165&lt;='Cat A monthly etc'!$R$3,"Nil",S165-$R$3),"")</f>
        <v/>
      </c>
      <c r="T166" s="402" t="str">
        <f t="shared" si="44"/>
        <v/>
      </c>
      <c r="U166" s="403" t="str">
        <f t="shared" si="45"/>
        <v/>
      </c>
      <c r="V166" s="403" t="str">
        <f t="shared" si="46"/>
        <v/>
      </c>
      <c r="W166" s="404" t="str">
        <f t="shared" si="47"/>
        <v/>
      </c>
      <c r="Z166" s="408"/>
      <c r="AA166" s="409"/>
      <c r="AC166" s="358" t="str">
        <f t="shared" si="49"/>
        <v/>
      </c>
      <c r="AD166" s="358" t="str">
        <f t="shared" si="50"/>
        <v/>
      </c>
    </row>
    <row r="167" spans="1:30" x14ac:dyDescent="0.25">
      <c r="A167" s="112" t="str">
        <f t="shared" si="37"/>
        <v/>
      </c>
      <c r="B167" s="112" t="str">
        <f t="shared" si="38"/>
        <v/>
      </c>
      <c r="C167" s="397" t="str">
        <f t="shared" si="51"/>
        <v/>
      </c>
      <c r="D167" s="397" t="str">
        <f t="shared" si="48"/>
        <v/>
      </c>
      <c r="E167" s="397"/>
      <c r="F167" s="399" t="str">
        <f t="shared" si="39"/>
        <v/>
      </c>
      <c r="G167" s="400" t="str">
        <f t="shared" si="40"/>
        <v/>
      </c>
      <c r="H167" s="401" t="str">
        <f t="shared" si="41"/>
        <v/>
      </c>
      <c r="I167" s="402" t="str">
        <f t="shared" si="52"/>
        <v/>
      </c>
      <c r="J167" s="403" t="str">
        <f t="shared" si="52"/>
        <v/>
      </c>
      <c r="K167" s="403" t="str">
        <f t="shared" si="52"/>
        <v/>
      </c>
      <c r="L167" s="404" t="str">
        <f t="shared" si="52"/>
        <v/>
      </c>
      <c r="M167" s="405"/>
      <c r="N167" s="406" t="str">
        <f t="shared" si="42"/>
        <v/>
      </c>
      <c r="O167" s="406" t="str">
        <f t="shared" si="43"/>
        <v/>
      </c>
      <c r="S167" s="401" t="str">
        <f>IFERROR(IF(S166&lt;='Cat A monthly etc'!$R$3,"Nil",S166-$R$3),"")</f>
        <v/>
      </c>
      <c r="T167" s="402" t="str">
        <f t="shared" si="44"/>
        <v/>
      </c>
      <c r="U167" s="403" t="str">
        <f t="shared" si="45"/>
        <v/>
      </c>
      <c r="V167" s="403" t="str">
        <f t="shared" si="46"/>
        <v/>
      </c>
      <c r="W167" s="404" t="str">
        <f t="shared" si="47"/>
        <v/>
      </c>
      <c r="Z167" s="408"/>
      <c r="AA167" s="409"/>
      <c r="AC167" s="358" t="str">
        <f t="shared" si="49"/>
        <v/>
      </c>
      <c r="AD167" s="358" t="str">
        <f t="shared" si="50"/>
        <v/>
      </c>
    </row>
    <row r="168" spans="1:30" x14ac:dyDescent="0.25">
      <c r="A168" s="112" t="str">
        <f t="shared" si="37"/>
        <v/>
      </c>
      <c r="B168" s="112" t="str">
        <f t="shared" si="38"/>
        <v/>
      </c>
      <c r="C168" s="397" t="str">
        <f t="shared" si="51"/>
        <v/>
      </c>
      <c r="D168" s="397" t="str">
        <f t="shared" si="48"/>
        <v/>
      </c>
      <c r="E168" s="397"/>
      <c r="F168" s="399" t="str">
        <f t="shared" si="39"/>
        <v/>
      </c>
      <c r="G168" s="400" t="str">
        <f t="shared" si="40"/>
        <v/>
      </c>
      <c r="H168" s="401" t="str">
        <f t="shared" si="41"/>
        <v/>
      </c>
      <c r="I168" s="402" t="str">
        <f t="shared" si="52"/>
        <v/>
      </c>
      <c r="J168" s="403" t="str">
        <f t="shared" si="52"/>
        <v/>
      </c>
      <c r="K168" s="403" t="str">
        <f t="shared" si="52"/>
        <v/>
      </c>
      <c r="L168" s="404" t="str">
        <f t="shared" si="52"/>
        <v/>
      </c>
      <c r="M168" s="405"/>
      <c r="N168" s="406" t="str">
        <f t="shared" si="42"/>
        <v/>
      </c>
      <c r="O168" s="406" t="str">
        <f t="shared" si="43"/>
        <v/>
      </c>
      <c r="S168" s="401" t="str">
        <f>IFERROR(IF(S167&lt;='Cat A monthly etc'!$R$3,"Nil",S167-$R$3),"")</f>
        <v/>
      </c>
      <c r="T168" s="402" t="str">
        <f t="shared" si="44"/>
        <v/>
      </c>
      <c r="U168" s="403" t="str">
        <f t="shared" si="45"/>
        <v/>
      </c>
      <c r="V168" s="403" t="str">
        <f t="shared" si="46"/>
        <v/>
      </c>
      <c r="W168" s="404" t="str">
        <f t="shared" si="47"/>
        <v/>
      </c>
      <c r="Z168" s="408"/>
      <c r="AA168" s="409"/>
      <c r="AC168" s="358" t="str">
        <f t="shared" si="49"/>
        <v/>
      </c>
      <c r="AD168" s="358" t="str">
        <f t="shared" si="50"/>
        <v/>
      </c>
    </row>
    <row r="169" spans="1:30" x14ac:dyDescent="0.25">
      <c r="A169" s="112" t="str">
        <f t="shared" si="37"/>
        <v/>
      </c>
      <c r="B169" s="112" t="str">
        <f t="shared" si="38"/>
        <v/>
      </c>
      <c r="C169" s="397" t="str">
        <f t="shared" si="51"/>
        <v/>
      </c>
      <c r="D169" s="397" t="str">
        <f t="shared" si="48"/>
        <v/>
      </c>
      <c r="E169" s="397"/>
      <c r="F169" s="399" t="str">
        <f t="shared" si="39"/>
        <v/>
      </c>
      <c r="G169" s="400" t="str">
        <f t="shared" si="40"/>
        <v/>
      </c>
      <c r="H169" s="401" t="str">
        <f t="shared" si="41"/>
        <v/>
      </c>
      <c r="I169" s="402" t="str">
        <f t="shared" si="52"/>
        <v/>
      </c>
      <c r="J169" s="403" t="str">
        <f t="shared" si="52"/>
        <v/>
      </c>
      <c r="K169" s="403" t="str">
        <f t="shared" si="52"/>
        <v/>
      </c>
      <c r="L169" s="404" t="str">
        <f t="shared" si="52"/>
        <v/>
      </c>
      <c r="M169" s="405"/>
      <c r="N169" s="406" t="str">
        <f t="shared" si="42"/>
        <v/>
      </c>
      <c r="O169" s="406" t="str">
        <f t="shared" si="43"/>
        <v/>
      </c>
      <c r="S169" s="401" t="str">
        <f>IFERROR(IF(S168&lt;='Cat A monthly etc'!$R$3,"Nil",S168-$R$3),"")</f>
        <v/>
      </c>
      <c r="T169" s="402" t="str">
        <f t="shared" si="44"/>
        <v/>
      </c>
      <c r="U169" s="403" t="str">
        <f t="shared" si="45"/>
        <v/>
      </c>
      <c r="V169" s="403" t="str">
        <f t="shared" si="46"/>
        <v/>
      </c>
      <c r="W169" s="404" t="str">
        <f t="shared" si="47"/>
        <v/>
      </c>
      <c r="Z169" s="408"/>
      <c r="AA169" s="409"/>
      <c r="AC169" s="358" t="str">
        <f t="shared" si="49"/>
        <v/>
      </c>
      <c r="AD169" s="358" t="str">
        <f t="shared" si="50"/>
        <v/>
      </c>
    </row>
    <row r="170" spans="1:30" x14ac:dyDescent="0.25">
      <c r="A170" s="112" t="str">
        <f t="shared" si="37"/>
        <v/>
      </c>
      <c r="B170" s="112" t="str">
        <f t="shared" si="38"/>
        <v/>
      </c>
      <c r="C170" s="397" t="str">
        <f t="shared" si="51"/>
        <v/>
      </c>
      <c r="D170" s="397" t="str">
        <f t="shared" si="48"/>
        <v/>
      </c>
      <c r="E170" s="397"/>
      <c r="F170" s="399" t="str">
        <f t="shared" si="39"/>
        <v/>
      </c>
      <c r="G170" s="400" t="str">
        <f t="shared" si="40"/>
        <v/>
      </c>
      <c r="H170" s="401" t="str">
        <f t="shared" si="41"/>
        <v/>
      </c>
      <c r="I170" s="402" t="str">
        <f t="shared" si="52"/>
        <v/>
      </c>
      <c r="J170" s="403" t="str">
        <f t="shared" si="52"/>
        <v/>
      </c>
      <c r="K170" s="403" t="str">
        <f t="shared" si="52"/>
        <v/>
      </c>
      <c r="L170" s="404" t="str">
        <f t="shared" si="52"/>
        <v/>
      </c>
      <c r="M170" s="405"/>
      <c r="N170" s="406" t="str">
        <f t="shared" si="42"/>
        <v/>
      </c>
      <c r="O170" s="406" t="str">
        <f t="shared" si="43"/>
        <v/>
      </c>
      <c r="S170" s="401" t="str">
        <f>IFERROR(IF(S169&lt;='Cat A monthly etc'!$R$3,"Nil",S169-$R$3),"")</f>
        <v/>
      </c>
      <c r="T170" s="402" t="str">
        <f t="shared" si="44"/>
        <v/>
      </c>
      <c r="U170" s="403" t="str">
        <f t="shared" si="45"/>
        <v/>
      </c>
      <c r="V170" s="403" t="str">
        <f t="shared" si="46"/>
        <v/>
      </c>
      <c r="W170" s="404" t="str">
        <f t="shared" si="47"/>
        <v/>
      </c>
      <c r="Z170" s="408"/>
      <c r="AA170" s="409"/>
      <c r="AC170" s="358" t="str">
        <f t="shared" si="49"/>
        <v/>
      </c>
      <c r="AD170" s="358" t="str">
        <f t="shared" si="50"/>
        <v/>
      </c>
    </row>
    <row r="171" spans="1:30" x14ac:dyDescent="0.25">
      <c r="A171" s="112" t="str">
        <f t="shared" si="37"/>
        <v/>
      </c>
      <c r="B171" s="112" t="str">
        <f t="shared" si="38"/>
        <v/>
      </c>
      <c r="C171" s="397" t="str">
        <f t="shared" si="51"/>
        <v/>
      </c>
      <c r="D171" s="397" t="str">
        <f t="shared" si="48"/>
        <v/>
      </c>
      <c r="E171" s="397"/>
      <c r="F171" s="399" t="str">
        <f t="shared" si="39"/>
        <v/>
      </c>
      <c r="G171" s="400" t="str">
        <f t="shared" si="40"/>
        <v/>
      </c>
      <c r="H171" s="401" t="str">
        <f t="shared" si="41"/>
        <v/>
      </c>
      <c r="I171" s="402" t="str">
        <f t="shared" si="52"/>
        <v/>
      </c>
      <c r="J171" s="403" t="str">
        <f t="shared" si="52"/>
        <v/>
      </c>
      <c r="K171" s="403" t="str">
        <f t="shared" si="52"/>
        <v/>
      </c>
      <c r="L171" s="404" t="str">
        <f t="shared" si="52"/>
        <v/>
      </c>
      <c r="M171" s="405"/>
      <c r="N171" s="406" t="str">
        <f t="shared" si="42"/>
        <v/>
      </c>
      <c r="O171" s="406" t="str">
        <f t="shared" si="43"/>
        <v/>
      </c>
      <c r="S171" s="401" t="str">
        <f>IFERROR(IF(S170&lt;='Cat A monthly etc'!$R$3,"Nil",S170-$R$3),"")</f>
        <v/>
      </c>
      <c r="T171" s="402" t="str">
        <f t="shared" si="44"/>
        <v/>
      </c>
      <c r="U171" s="403" t="str">
        <f t="shared" si="45"/>
        <v/>
      </c>
      <c r="V171" s="403" t="str">
        <f t="shared" si="46"/>
        <v/>
      </c>
      <c r="W171" s="404" t="str">
        <f t="shared" si="47"/>
        <v/>
      </c>
      <c r="Z171" s="408"/>
      <c r="AA171" s="409"/>
      <c r="AC171" s="358" t="str">
        <f t="shared" si="49"/>
        <v/>
      </c>
      <c r="AD171" s="358" t="str">
        <f t="shared" si="50"/>
        <v/>
      </c>
    </row>
    <row r="172" spans="1:30" x14ac:dyDescent="0.25">
      <c r="A172" s="112" t="str">
        <f t="shared" si="37"/>
        <v/>
      </c>
      <c r="B172" s="112" t="str">
        <f t="shared" si="38"/>
        <v/>
      </c>
      <c r="C172" s="397" t="str">
        <f t="shared" si="51"/>
        <v/>
      </c>
      <c r="D172" s="397" t="str">
        <f t="shared" si="48"/>
        <v/>
      </c>
      <c r="E172" s="397"/>
      <c r="F172" s="399" t="str">
        <f t="shared" si="39"/>
        <v/>
      </c>
      <c r="G172" s="400" t="str">
        <f t="shared" si="40"/>
        <v/>
      </c>
      <c r="H172" s="401" t="str">
        <f t="shared" si="41"/>
        <v/>
      </c>
      <c r="I172" s="402" t="str">
        <f t="shared" si="52"/>
        <v/>
      </c>
      <c r="J172" s="403" t="str">
        <f t="shared" si="52"/>
        <v/>
      </c>
      <c r="K172" s="403" t="str">
        <f t="shared" si="52"/>
        <v/>
      </c>
      <c r="L172" s="404" t="str">
        <f t="shared" si="52"/>
        <v/>
      </c>
      <c r="M172" s="405"/>
      <c r="N172" s="406" t="str">
        <f t="shared" si="42"/>
        <v/>
      </c>
      <c r="O172" s="406" t="str">
        <f t="shared" si="43"/>
        <v/>
      </c>
      <c r="S172" s="401" t="str">
        <f>IFERROR(IF(S171&lt;='Cat A monthly etc'!$R$3,"Nil",S171-$R$3),"")</f>
        <v/>
      </c>
      <c r="T172" s="402" t="str">
        <f t="shared" si="44"/>
        <v/>
      </c>
      <c r="U172" s="403" t="str">
        <f t="shared" si="45"/>
        <v/>
      </c>
      <c r="V172" s="403" t="str">
        <f t="shared" si="46"/>
        <v/>
      </c>
      <c r="W172" s="404" t="str">
        <f t="shared" si="47"/>
        <v/>
      </c>
      <c r="Z172" s="408"/>
      <c r="AA172" s="409"/>
      <c r="AC172" s="358" t="str">
        <f t="shared" si="49"/>
        <v/>
      </c>
      <c r="AD172" s="358" t="str">
        <f t="shared" si="50"/>
        <v/>
      </c>
    </row>
    <row r="173" spans="1:30" x14ac:dyDescent="0.25">
      <c r="A173" s="112" t="str">
        <f t="shared" si="37"/>
        <v/>
      </c>
      <c r="B173" s="112" t="str">
        <f t="shared" si="38"/>
        <v/>
      </c>
      <c r="C173" s="397" t="str">
        <f t="shared" si="51"/>
        <v/>
      </c>
      <c r="D173" s="397" t="str">
        <f t="shared" si="48"/>
        <v/>
      </c>
      <c r="E173" s="397"/>
      <c r="F173" s="399" t="str">
        <f t="shared" si="39"/>
        <v/>
      </c>
      <c r="G173" s="400" t="str">
        <f t="shared" si="40"/>
        <v/>
      </c>
      <c r="H173" s="401" t="str">
        <f t="shared" si="41"/>
        <v/>
      </c>
      <c r="I173" s="402" t="str">
        <f t="shared" si="52"/>
        <v/>
      </c>
      <c r="J173" s="403" t="str">
        <f t="shared" si="52"/>
        <v/>
      </c>
      <c r="K173" s="403" t="str">
        <f t="shared" si="52"/>
        <v/>
      </c>
      <c r="L173" s="404" t="str">
        <f t="shared" si="52"/>
        <v/>
      </c>
      <c r="M173" s="405"/>
      <c r="N173" s="406" t="str">
        <f t="shared" si="42"/>
        <v/>
      </c>
      <c r="O173" s="406" t="str">
        <f t="shared" si="43"/>
        <v/>
      </c>
      <c r="S173" s="401" t="str">
        <f>IFERROR(IF(S172&lt;='Cat A monthly etc'!$R$3,"Nil",S172-$R$3),"")</f>
        <v/>
      </c>
      <c r="T173" s="402" t="str">
        <f t="shared" si="44"/>
        <v/>
      </c>
      <c r="U173" s="403" t="str">
        <f t="shared" si="45"/>
        <v/>
      </c>
      <c r="V173" s="403" t="str">
        <f t="shared" si="46"/>
        <v/>
      </c>
      <c r="W173" s="404" t="str">
        <f t="shared" si="47"/>
        <v/>
      </c>
      <c r="Z173" s="408"/>
      <c r="AA173" s="409"/>
      <c r="AC173" s="358" t="str">
        <f t="shared" si="49"/>
        <v/>
      </c>
      <c r="AD173" s="358" t="str">
        <f t="shared" si="50"/>
        <v/>
      </c>
    </row>
    <row r="174" spans="1:30" x14ac:dyDescent="0.25">
      <c r="A174" s="112" t="str">
        <f t="shared" si="37"/>
        <v/>
      </c>
      <c r="B174" s="112" t="str">
        <f t="shared" si="38"/>
        <v/>
      </c>
      <c r="C174" s="397" t="str">
        <f t="shared" si="51"/>
        <v/>
      </c>
      <c r="D174" s="397" t="str">
        <f t="shared" si="48"/>
        <v/>
      </c>
      <c r="E174" s="397"/>
      <c r="F174" s="399" t="str">
        <f t="shared" si="39"/>
        <v/>
      </c>
      <c r="G174" s="400" t="str">
        <f t="shared" si="40"/>
        <v/>
      </c>
      <c r="H174" s="401" t="str">
        <f t="shared" si="41"/>
        <v/>
      </c>
      <c r="I174" s="402" t="str">
        <f t="shared" si="52"/>
        <v/>
      </c>
      <c r="J174" s="403" t="str">
        <f t="shared" si="52"/>
        <v/>
      </c>
      <c r="K174" s="403" t="str">
        <f t="shared" si="52"/>
        <v/>
      </c>
      <c r="L174" s="404" t="str">
        <f t="shared" si="52"/>
        <v/>
      </c>
      <c r="M174" s="405"/>
      <c r="N174" s="406" t="str">
        <f t="shared" si="42"/>
        <v/>
      </c>
      <c r="O174" s="406" t="str">
        <f t="shared" si="43"/>
        <v/>
      </c>
      <c r="S174" s="401" t="str">
        <f>IFERROR(IF(S173&lt;='Cat A monthly etc'!$R$3,"Nil",S173-$R$3),"")</f>
        <v/>
      </c>
      <c r="T174" s="402" t="str">
        <f t="shared" si="44"/>
        <v/>
      </c>
      <c r="U174" s="403" t="str">
        <f t="shared" si="45"/>
        <v/>
      </c>
      <c r="V174" s="403" t="str">
        <f t="shared" si="46"/>
        <v/>
      </c>
      <c r="W174" s="404" t="str">
        <f t="shared" si="47"/>
        <v/>
      </c>
      <c r="Z174" s="408"/>
      <c r="AA174" s="409"/>
      <c r="AC174" s="358" t="str">
        <f t="shared" si="49"/>
        <v/>
      </c>
      <c r="AD174" s="358" t="str">
        <f t="shared" si="50"/>
        <v/>
      </c>
    </row>
    <row r="175" spans="1:30" x14ac:dyDescent="0.25">
      <c r="A175" s="112" t="str">
        <f t="shared" si="37"/>
        <v/>
      </c>
      <c r="B175" s="112" t="str">
        <f t="shared" si="38"/>
        <v/>
      </c>
      <c r="C175" s="397" t="str">
        <f t="shared" si="51"/>
        <v/>
      </c>
      <c r="D175" s="397" t="str">
        <f t="shared" si="48"/>
        <v/>
      </c>
      <c r="E175" s="397"/>
      <c r="F175" s="399" t="str">
        <f t="shared" si="39"/>
        <v/>
      </c>
      <c r="G175" s="400" t="str">
        <f t="shared" si="40"/>
        <v/>
      </c>
      <c r="H175" s="401" t="str">
        <f t="shared" si="41"/>
        <v/>
      </c>
      <c r="I175" s="402" t="str">
        <f t="shared" si="52"/>
        <v/>
      </c>
      <c r="J175" s="403" t="str">
        <f t="shared" si="52"/>
        <v/>
      </c>
      <c r="K175" s="403" t="str">
        <f t="shared" si="52"/>
        <v/>
      </c>
      <c r="L175" s="404" t="str">
        <f t="shared" si="52"/>
        <v/>
      </c>
      <c r="M175" s="405"/>
      <c r="N175" s="406" t="str">
        <f t="shared" si="42"/>
        <v/>
      </c>
      <c r="O175" s="406" t="str">
        <f t="shared" si="43"/>
        <v/>
      </c>
      <c r="S175" s="401" t="str">
        <f>IFERROR(IF(S174&lt;='Cat A monthly etc'!$R$3,"Nil",S174-$R$3),"")</f>
        <v/>
      </c>
      <c r="T175" s="402" t="str">
        <f t="shared" si="44"/>
        <v/>
      </c>
      <c r="U175" s="403" t="str">
        <f t="shared" si="45"/>
        <v/>
      </c>
      <c r="V175" s="403" t="str">
        <f t="shared" si="46"/>
        <v/>
      </c>
      <c r="W175" s="404" t="str">
        <f t="shared" si="47"/>
        <v/>
      </c>
      <c r="Z175" s="408"/>
      <c r="AA175" s="409"/>
      <c r="AC175" s="358" t="str">
        <f t="shared" si="49"/>
        <v/>
      </c>
      <c r="AD175" s="358" t="str">
        <f t="shared" si="50"/>
        <v/>
      </c>
    </row>
    <row r="176" spans="1:30" x14ac:dyDescent="0.25">
      <c r="A176" s="112" t="str">
        <f t="shared" si="37"/>
        <v/>
      </c>
      <c r="B176" s="112" t="str">
        <f t="shared" si="38"/>
        <v/>
      </c>
      <c r="C176" s="397" t="str">
        <f t="shared" si="51"/>
        <v/>
      </c>
      <c r="D176" s="397" t="str">
        <f t="shared" si="48"/>
        <v/>
      </c>
      <c r="E176" s="397"/>
      <c r="F176" s="399" t="str">
        <f t="shared" si="39"/>
        <v/>
      </c>
      <c r="G176" s="400" t="str">
        <f t="shared" si="40"/>
        <v/>
      </c>
      <c r="H176" s="401" t="str">
        <f t="shared" si="41"/>
        <v/>
      </c>
      <c r="I176" s="402" t="str">
        <f t="shared" si="52"/>
        <v/>
      </c>
      <c r="J176" s="403" t="str">
        <f t="shared" si="52"/>
        <v/>
      </c>
      <c r="K176" s="403" t="str">
        <f t="shared" si="52"/>
        <v/>
      </c>
      <c r="L176" s="404" t="str">
        <f t="shared" si="52"/>
        <v/>
      </c>
      <c r="M176" s="405"/>
      <c r="N176" s="406" t="str">
        <f t="shared" si="42"/>
        <v/>
      </c>
      <c r="O176" s="406" t="str">
        <f t="shared" si="43"/>
        <v/>
      </c>
      <c r="S176" s="401" t="str">
        <f>IFERROR(IF(S175&lt;='Cat A monthly etc'!$R$3,"Nil",S175-$R$3),"")</f>
        <v/>
      </c>
      <c r="T176" s="402" t="str">
        <f t="shared" si="44"/>
        <v/>
      </c>
      <c r="U176" s="403" t="str">
        <f t="shared" si="45"/>
        <v/>
      </c>
      <c r="V176" s="403" t="str">
        <f t="shared" si="46"/>
        <v/>
      </c>
      <c r="W176" s="404" t="str">
        <f t="shared" si="47"/>
        <v/>
      </c>
      <c r="Z176" s="408"/>
      <c r="AA176" s="409"/>
      <c r="AC176" s="358" t="str">
        <f t="shared" si="49"/>
        <v/>
      </c>
      <c r="AD176" s="358" t="str">
        <f t="shared" si="50"/>
        <v/>
      </c>
    </row>
    <row r="177" spans="1:30" x14ac:dyDescent="0.25">
      <c r="A177" s="112" t="str">
        <f t="shared" si="37"/>
        <v/>
      </c>
      <c r="B177" s="112" t="str">
        <f t="shared" si="38"/>
        <v/>
      </c>
      <c r="C177" s="397" t="str">
        <f t="shared" si="51"/>
        <v/>
      </c>
      <c r="D177" s="397" t="str">
        <f t="shared" si="48"/>
        <v/>
      </c>
      <c r="E177" s="397"/>
      <c r="F177" s="399" t="str">
        <f t="shared" si="39"/>
        <v/>
      </c>
      <c r="G177" s="400" t="str">
        <f t="shared" si="40"/>
        <v/>
      </c>
      <c r="H177" s="401" t="str">
        <f t="shared" si="41"/>
        <v/>
      </c>
      <c r="I177" s="402" t="str">
        <f t="shared" si="52"/>
        <v/>
      </c>
      <c r="J177" s="403" t="str">
        <f t="shared" si="52"/>
        <v/>
      </c>
      <c r="K177" s="403" t="str">
        <f t="shared" si="52"/>
        <v/>
      </c>
      <c r="L177" s="404" t="str">
        <f t="shared" si="52"/>
        <v/>
      </c>
      <c r="M177" s="405"/>
      <c r="N177" s="406" t="str">
        <f t="shared" si="42"/>
        <v/>
      </c>
      <c r="O177" s="406" t="str">
        <f t="shared" si="43"/>
        <v/>
      </c>
      <c r="S177" s="401" t="str">
        <f>IFERROR(IF(S176&lt;='Cat A monthly etc'!$R$3,"Nil",S176-$R$3),"")</f>
        <v/>
      </c>
      <c r="T177" s="402" t="str">
        <f t="shared" si="44"/>
        <v/>
      </c>
      <c r="U177" s="403" t="str">
        <f t="shared" si="45"/>
        <v/>
      </c>
      <c r="V177" s="403" t="str">
        <f t="shared" si="46"/>
        <v/>
      </c>
      <c r="W177" s="404" t="str">
        <f t="shared" si="47"/>
        <v/>
      </c>
      <c r="Z177" s="408"/>
      <c r="AA177" s="409"/>
      <c r="AC177" s="358" t="str">
        <f t="shared" si="49"/>
        <v/>
      </c>
      <c r="AD177" s="358" t="str">
        <f t="shared" si="50"/>
        <v/>
      </c>
    </row>
    <row r="178" spans="1:30" x14ac:dyDescent="0.25">
      <c r="A178" s="112" t="str">
        <f t="shared" si="37"/>
        <v/>
      </c>
      <c r="B178" s="112" t="str">
        <f t="shared" si="38"/>
        <v/>
      </c>
      <c r="C178" s="397" t="str">
        <f t="shared" si="51"/>
        <v/>
      </c>
      <c r="D178" s="397" t="str">
        <f t="shared" si="48"/>
        <v/>
      </c>
      <c r="E178" s="397"/>
      <c r="F178" s="399" t="str">
        <f t="shared" si="39"/>
        <v/>
      </c>
      <c r="G178" s="400" t="str">
        <f t="shared" si="40"/>
        <v/>
      </c>
      <c r="H178" s="401" t="str">
        <f t="shared" si="41"/>
        <v/>
      </c>
      <c r="I178" s="402" t="str">
        <f t="shared" si="52"/>
        <v/>
      </c>
      <c r="J178" s="403" t="str">
        <f t="shared" si="52"/>
        <v/>
      </c>
      <c r="K178" s="403" t="str">
        <f t="shared" si="52"/>
        <v/>
      </c>
      <c r="L178" s="404" t="str">
        <f t="shared" si="52"/>
        <v/>
      </c>
      <c r="M178" s="405"/>
      <c r="N178" s="406" t="str">
        <f t="shared" si="42"/>
        <v/>
      </c>
      <c r="O178" s="406" t="str">
        <f t="shared" si="43"/>
        <v/>
      </c>
      <c r="S178" s="401" t="str">
        <f>IFERROR(IF(S177&lt;='Cat A monthly etc'!$R$3,"Nil",S177-$R$3),"")</f>
        <v/>
      </c>
      <c r="T178" s="402" t="str">
        <f t="shared" si="44"/>
        <v/>
      </c>
      <c r="U178" s="403" t="str">
        <f t="shared" si="45"/>
        <v/>
      </c>
      <c r="V178" s="403" t="str">
        <f t="shared" si="46"/>
        <v/>
      </c>
      <c r="W178" s="404" t="str">
        <f t="shared" si="47"/>
        <v/>
      </c>
      <c r="Z178" s="408"/>
      <c r="AA178" s="409"/>
      <c r="AC178" s="358" t="str">
        <f t="shared" si="49"/>
        <v/>
      </c>
      <c r="AD178" s="358" t="str">
        <f t="shared" si="50"/>
        <v/>
      </c>
    </row>
    <row r="179" spans="1:30" x14ac:dyDescent="0.25">
      <c r="A179" s="112" t="str">
        <f t="shared" si="37"/>
        <v/>
      </c>
      <c r="B179" s="112" t="str">
        <f t="shared" si="38"/>
        <v/>
      </c>
      <c r="C179" s="397" t="str">
        <f t="shared" si="51"/>
        <v/>
      </c>
      <c r="D179" s="397" t="str">
        <f t="shared" si="48"/>
        <v/>
      </c>
      <c r="E179" s="397"/>
      <c r="F179" s="399" t="str">
        <f t="shared" si="39"/>
        <v/>
      </c>
      <c r="G179" s="400" t="str">
        <f t="shared" si="40"/>
        <v/>
      </c>
      <c r="H179" s="401" t="str">
        <f t="shared" si="41"/>
        <v/>
      </c>
      <c r="I179" s="402" t="str">
        <f t="shared" si="52"/>
        <v/>
      </c>
      <c r="J179" s="403" t="str">
        <f t="shared" si="52"/>
        <v/>
      </c>
      <c r="K179" s="403" t="str">
        <f t="shared" si="52"/>
        <v/>
      </c>
      <c r="L179" s="404" t="str">
        <f t="shared" si="52"/>
        <v/>
      </c>
      <c r="M179" s="405"/>
      <c r="N179" s="406" t="str">
        <f t="shared" si="42"/>
        <v/>
      </c>
      <c r="O179" s="406" t="str">
        <f t="shared" si="43"/>
        <v/>
      </c>
      <c r="S179" s="401" t="str">
        <f>IFERROR(IF(S178&lt;='Cat A monthly etc'!$R$3,"Nil",S178-$R$3),"")</f>
        <v/>
      </c>
      <c r="T179" s="402" t="str">
        <f t="shared" si="44"/>
        <v/>
      </c>
      <c r="U179" s="403" t="str">
        <f t="shared" si="45"/>
        <v/>
      </c>
      <c r="V179" s="403" t="str">
        <f t="shared" si="46"/>
        <v/>
      </c>
      <c r="W179" s="404" t="str">
        <f t="shared" si="47"/>
        <v/>
      </c>
      <c r="Z179" s="408"/>
      <c r="AA179" s="409"/>
      <c r="AC179" s="358" t="str">
        <f t="shared" si="49"/>
        <v/>
      </c>
      <c r="AD179" s="358" t="str">
        <f t="shared" si="50"/>
        <v/>
      </c>
    </row>
    <row r="180" spans="1:30" x14ac:dyDescent="0.25">
      <c r="A180" s="112" t="str">
        <f t="shared" si="37"/>
        <v/>
      </c>
      <c r="B180" s="112" t="str">
        <f t="shared" si="38"/>
        <v/>
      </c>
      <c r="C180" s="397" t="str">
        <f t="shared" si="51"/>
        <v/>
      </c>
      <c r="D180" s="397" t="str">
        <f t="shared" si="48"/>
        <v/>
      </c>
      <c r="E180" s="397"/>
      <c r="F180" s="399" t="str">
        <f t="shared" si="39"/>
        <v/>
      </c>
      <c r="G180" s="400" t="str">
        <f t="shared" si="40"/>
        <v/>
      </c>
      <c r="H180" s="401" t="str">
        <f t="shared" si="41"/>
        <v/>
      </c>
      <c r="I180" s="402" t="str">
        <f t="shared" si="52"/>
        <v/>
      </c>
      <c r="J180" s="403" t="str">
        <f t="shared" si="52"/>
        <v/>
      </c>
      <c r="K180" s="403" t="str">
        <f t="shared" si="52"/>
        <v/>
      </c>
      <c r="L180" s="404" t="str">
        <f t="shared" si="52"/>
        <v/>
      </c>
      <c r="M180" s="405"/>
      <c r="N180" s="406" t="str">
        <f t="shared" si="42"/>
        <v/>
      </c>
      <c r="O180" s="406" t="str">
        <f t="shared" si="43"/>
        <v/>
      </c>
      <c r="S180" s="401" t="str">
        <f>IFERROR(IF(S179&lt;='Cat A monthly etc'!$R$3,"Nil",S179-$R$3),"")</f>
        <v/>
      </c>
      <c r="T180" s="402" t="str">
        <f t="shared" si="44"/>
        <v/>
      </c>
      <c r="U180" s="403" t="str">
        <f t="shared" si="45"/>
        <v/>
      </c>
      <c r="V180" s="403" t="str">
        <f t="shared" si="46"/>
        <v/>
      </c>
      <c r="W180" s="404" t="str">
        <f t="shared" si="47"/>
        <v/>
      </c>
      <c r="Z180" s="408"/>
      <c r="AA180" s="409"/>
      <c r="AC180" s="358" t="str">
        <f t="shared" si="49"/>
        <v/>
      </c>
      <c r="AD180" s="358" t="str">
        <f t="shared" si="50"/>
        <v/>
      </c>
    </row>
    <row r="181" spans="1:30" x14ac:dyDescent="0.25">
      <c r="A181" s="112" t="str">
        <f t="shared" si="37"/>
        <v/>
      </c>
      <c r="B181" s="112" t="str">
        <f t="shared" si="38"/>
        <v/>
      </c>
      <c r="C181" s="397" t="str">
        <f t="shared" si="51"/>
        <v/>
      </c>
      <c r="D181" s="397" t="str">
        <f t="shared" si="48"/>
        <v/>
      </c>
      <c r="E181" s="397"/>
      <c r="F181" s="399" t="str">
        <f t="shared" si="39"/>
        <v/>
      </c>
      <c r="G181" s="400" t="str">
        <f t="shared" si="40"/>
        <v/>
      </c>
      <c r="H181" s="401" t="str">
        <f t="shared" si="41"/>
        <v/>
      </c>
      <c r="I181" s="402" t="str">
        <f t="shared" si="52"/>
        <v/>
      </c>
      <c r="J181" s="403" t="str">
        <f t="shared" si="52"/>
        <v/>
      </c>
      <c r="K181" s="403" t="str">
        <f t="shared" si="52"/>
        <v/>
      </c>
      <c r="L181" s="404" t="str">
        <f t="shared" si="52"/>
        <v/>
      </c>
      <c r="M181" s="405"/>
      <c r="N181" s="406" t="str">
        <f t="shared" si="42"/>
        <v/>
      </c>
      <c r="O181" s="406" t="str">
        <f t="shared" si="43"/>
        <v/>
      </c>
      <c r="S181" s="401" t="str">
        <f>IFERROR(IF(S180&lt;='Cat A monthly etc'!$R$3,"Nil",S180-$R$3),"")</f>
        <v/>
      </c>
      <c r="T181" s="402" t="str">
        <f t="shared" si="44"/>
        <v/>
      </c>
      <c r="U181" s="403" t="str">
        <f t="shared" si="45"/>
        <v/>
      </c>
      <c r="V181" s="403" t="str">
        <f t="shared" si="46"/>
        <v/>
      </c>
      <c r="W181" s="404" t="str">
        <f t="shared" si="47"/>
        <v/>
      </c>
      <c r="Z181" s="408"/>
      <c r="AA181" s="409"/>
      <c r="AC181" s="358" t="str">
        <f t="shared" si="49"/>
        <v/>
      </c>
      <c r="AD181" s="358" t="str">
        <f t="shared" si="50"/>
        <v/>
      </c>
    </row>
    <row r="182" spans="1:30" x14ac:dyDescent="0.25">
      <c r="A182" s="112" t="str">
        <f t="shared" si="37"/>
        <v/>
      </c>
      <c r="B182" s="112" t="str">
        <f t="shared" si="38"/>
        <v/>
      </c>
      <c r="C182" s="397" t="str">
        <f t="shared" si="51"/>
        <v/>
      </c>
      <c r="D182" s="397" t="str">
        <f t="shared" si="48"/>
        <v/>
      </c>
      <c r="E182" s="397"/>
      <c r="F182" s="399" t="str">
        <f t="shared" si="39"/>
        <v/>
      </c>
      <c r="G182" s="400" t="str">
        <f t="shared" si="40"/>
        <v/>
      </c>
      <c r="H182" s="401" t="str">
        <f t="shared" si="41"/>
        <v/>
      </c>
      <c r="I182" s="402" t="str">
        <f t="shared" si="52"/>
        <v/>
      </c>
      <c r="J182" s="403" t="str">
        <f t="shared" si="52"/>
        <v/>
      </c>
      <c r="K182" s="403" t="str">
        <f t="shared" si="52"/>
        <v/>
      </c>
      <c r="L182" s="404" t="str">
        <f t="shared" si="52"/>
        <v/>
      </c>
      <c r="M182" s="405"/>
      <c r="N182" s="406" t="str">
        <f t="shared" si="42"/>
        <v/>
      </c>
      <c r="O182" s="406" t="str">
        <f t="shared" si="43"/>
        <v/>
      </c>
      <c r="S182" s="401" t="str">
        <f>IFERROR(IF(S181&lt;='Cat A monthly etc'!$R$3,"Nil",S181-$R$3),"")</f>
        <v/>
      </c>
      <c r="T182" s="402" t="str">
        <f t="shared" si="44"/>
        <v/>
      </c>
      <c r="U182" s="403" t="str">
        <f t="shared" si="45"/>
        <v/>
      </c>
      <c r="V182" s="403" t="str">
        <f t="shared" si="46"/>
        <v/>
      </c>
      <c r="W182" s="404" t="str">
        <f t="shared" si="47"/>
        <v/>
      </c>
      <c r="Z182" s="408"/>
      <c r="AA182" s="409"/>
      <c r="AC182" s="358" t="str">
        <f t="shared" si="49"/>
        <v/>
      </c>
      <c r="AD182" s="358" t="str">
        <f t="shared" si="50"/>
        <v/>
      </c>
    </row>
    <row r="183" spans="1:30" x14ac:dyDescent="0.25">
      <c r="A183" s="112" t="str">
        <f t="shared" si="37"/>
        <v/>
      </c>
      <c r="B183" s="112" t="str">
        <f t="shared" si="38"/>
        <v/>
      </c>
      <c r="C183" s="397" t="str">
        <f t="shared" si="51"/>
        <v/>
      </c>
      <c r="D183" s="397" t="str">
        <f t="shared" si="48"/>
        <v/>
      </c>
      <c r="E183" s="397"/>
      <c r="F183" s="399" t="str">
        <f t="shared" si="39"/>
        <v/>
      </c>
      <c r="G183" s="400" t="str">
        <f t="shared" si="40"/>
        <v/>
      </c>
      <c r="H183" s="401" t="str">
        <f t="shared" si="41"/>
        <v/>
      </c>
      <c r="I183" s="402" t="str">
        <f t="shared" si="52"/>
        <v/>
      </c>
      <c r="J183" s="403" t="str">
        <f t="shared" si="52"/>
        <v/>
      </c>
      <c r="K183" s="403" t="str">
        <f t="shared" si="52"/>
        <v/>
      </c>
      <c r="L183" s="404" t="str">
        <f t="shared" si="52"/>
        <v/>
      </c>
      <c r="M183" s="405"/>
      <c r="N183" s="406" t="str">
        <f t="shared" si="42"/>
        <v/>
      </c>
      <c r="O183" s="406" t="str">
        <f t="shared" si="43"/>
        <v/>
      </c>
      <c r="S183" s="401" t="str">
        <f>IFERROR(IF(S182&lt;='Cat A monthly etc'!$R$3,"Nil",S182-$R$3),"")</f>
        <v/>
      </c>
      <c r="T183" s="402" t="str">
        <f t="shared" si="44"/>
        <v/>
      </c>
      <c r="U183" s="403" t="str">
        <f t="shared" si="45"/>
        <v/>
      </c>
      <c r="V183" s="403" t="str">
        <f t="shared" si="46"/>
        <v/>
      </c>
      <c r="W183" s="404" t="str">
        <f t="shared" si="47"/>
        <v/>
      </c>
      <c r="Z183" s="408"/>
      <c r="AA183" s="409"/>
      <c r="AC183" s="358" t="str">
        <f t="shared" si="49"/>
        <v/>
      </c>
      <c r="AD183" s="358" t="str">
        <f t="shared" si="50"/>
        <v/>
      </c>
    </row>
    <row r="184" spans="1:30" x14ac:dyDescent="0.25">
      <c r="A184" s="112" t="str">
        <f t="shared" si="37"/>
        <v/>
      </c>
      <c r="B184" s="112" t="str">
        <f t="shared" si="38"/>
        <v/>
      </c>
      <c r="C184" s="397" t="str">
        <f t="shared" si="51"/>
        <v/>
      </c>
      <c r="D184" s="397" t="str">
        <f t="shared" si="48"/>
        <v/>
      </c>
      <c r="E184" s="397"/>
      <c r="F184" s="399" t="str">
        <f t="shared" si="39"/>
        <v/>
      </c>
      <c r="G184" s="400" t="str">
        <f t="shared" si="40"/>
        <v/>
      </c>
      <c r="H184" s="401" t="str">
        <f t="shared" si="41"/>
        <v/>
      </c>
      <c r="I184" s="402" t="str">
        <f t="shared" si="52"/>
        <v/>
      </c>
      <c r="J184" s="403" t="str">
        <f t="shared" si="52"/>
        <v/>
      </c>
      <c r="K184" s="403" t="str">
        <f t="shared" si="52"/>
        <v/>
      </c>
      <c r="L184" s="404" t="str">
        <f t="shared" si="52"/>
        <v/>
      </c>
      <c r="M184" s="405"/>
      <c r="N184" s="406" t="str">
        <f t="shared" si="42"/>
        <v/>
      </c>
      <c r="O184" s="406" t="str">
        <f t="shared" si="43"/>
        <v/>
      </c>
      <c r="S184" s="401" t="str">
        <f>IFERROR(IF(S183&lt;='Cat A monthly etc'!$R$3,"Nil",S183-$R$3),"")</f>
        <v/>
      </c>
      <c r="T184" s="402" t="str">
        <f t="shared" si="44"/>
        <v/>
      </c>
      <c r="U184" s="403" t="str">
        <f t="shared" si="45"/>
        <v/>
      </c>
      <c r="V184" s="403" t="str">
        <f t="shared" si="46"/>
        <v/>
      </c>
      <c r="W184" s="404" t="str">
        <f t="shared" si="47"/>
        <v/>
      </c>
      <c r="Z184" s="408"/>
      <c r="AA184" s="409"/>
      <c r="AC184" s="358" t="str">
        <f t="shared" si="49"/>
        <v/>
      </c>
      <c r="AD184" s="358" t="str">
        <f t="shared" si="50"/>
        <v/>
      </c>
    </row>
    <row r="185" spans="1:30" x14ac:dyDescent="0.25">
      <c r="A185" s="112" t="str">
        <f t="shared" si="37"/>
        <v/>
      </c>
      <c r="B185" s="112" t="str">
        <f t="shared" si="38"/>
        <v/>
      </c>
      <c r="C185" s="397" t="str">
        <f t="shared" si="51"/>
        <v/>
      </c>
      <c r="D185" s="397" t="str">
        <f t="shared" si="48"/>
        <v/>
      </c>
      <c r="E185" s="397"/>
      <c r="F185" s="399" t="str">
        <f t="shared" si="39"/>
        <v/>
      </c>
      <c r="G185" s="400" t="str">
        <f t="shared" si="40"/>
        <v/>
      </c>
      <c r="H185" s="401" t="str">
        <f t="shared" si="41"/>
        <v/>
      </c>
      <c r="I185" s="402" t="str">
        <f t="shared" si="52"/>
        <v/>
      </c>
      <c r="J185" s="403" t="str">
        <f t="shared" si="52"/>
        <v/>
      </c>
      <c r="K185" s="403" t="str">
        <f t="shared" si="52"/>
        <v/>
      </c>
      <c r="L185" s="404" t="str">
        <f t="shared" si="52"/>
        <v/>
      </c>
      <c r="M185" s="405"/>
      <c r="N185" s="406" t="str">
        <f t="shared" si="42"/>
        <v/>
      </c>
      <c r="O185" s="406" t="str">
        <f t="shared" si="43"/>
        <v/>
      </c>
      <c r="S185" s="401" t="str">
        <f>IFERROR(IF(S184&lt;='Cat A monthly etc'!$R$3,"Nil",S184-$R$3),"")</f>
        <v/>
      </c>
      <c r="T185" s="402" t="str">
        <f t="shared" si="44"/>
        <v/>
      </c>
      <c r="U185" s="403" t="str">
        <f t="shared" si="45"/>
        <v/>
      </c>
      <c r="V185" s="403" t="str">
        <f t="shared" si="46"/>
        <v/>
      </c>
      <c r="W185" s="404" t="str">
        <f t="shared" si="47"/>
        <v/>
      </c>
      <c r="Z185" s="408"/>
      <c r="AA185" s="409"/>
      <c r="AC185" s="358" t="str">
        <f t="shared" si="49"/>
        <v/>
      </c>
      <c r="AD185" s="358" t="str">
        <f t="shared" si="50"/>
        <v/>
      </c>
    </row>
    <row r="186" spans="1:30" x14ac:dyDescent="0.25">
      <c r="A186" s="112" t="str">
        <f t="shared" si="37"/>
        <v/>
      </c>
      <c r="B186" s="112" t="str">
        <f t="shared" si="38"/>
        <v/>
      </c>
      <c r="C186" s="397" t="str">
        <f t="shared" si="51"/>
        <v/>
      </c>
      <c r="D186" s="397" t="str">
        <f t="shared" si="48"/>
        <v/>
      </c>
      <c r="E186" s="397"/>
      <c r="F186" s="399" t="str">
        <f t="shared" si="39"/>
        <v/>
      </c>
      <c r="G186" s="400" t="str">
        <f t="shared" si="40"/>
        <v/>
      </c>
      <c r="H186" s="401" t="str">
        <f t="shared" si="41"/>
        <v/>
      </c>
      <c r="I186" s="402" t="str">
        <f t="shared" si="52"/>
        <v/>
      </c>
      <c r="J186" s="403" t="str">
        <f t="shared" si="52"/>
        <v/>
      </c>
      <c r="K186" s="403" t="str">
        <f t="shared" si="52"/>
        <v/>
      </c>
      <c r="L186" s="404" t="str">
        <f t="shared" si="52"/>
        <v/>
      </c>
      <c r="M186" s="405"/>
      <c r="N186" s="406" t="str">
        <f t="shared" si="42"/>
        <v/>
      </c>
      <c r="O186" s="406" t="str">
        <f t="shared" si="43"/>
        <v/>
      </c>
      <c r="S186" s="401" t="str">
        <f>IFERROR(IF(S185&lt;='Cat A monthly etc'!$R$3,"Nil",S185-$R$3),"")</f>
        <v/>
      </c>
      <c r="T186" s="402" t="str">
        <f t="shared" si="44"/>
        <v/>
      </c>
      <c r="U186" s="403" t="str">
        <f t="shared" si="45"/>
        <v/>
      </c>
      <c r="V186" s="403" t="str">
        <f t="shared" si="46"/>
        <v/>
      </c>
      <c r="W186" s="404" t="str">
        <f t="shared" si="47"/>
        <v/>
      </c>
      <c r="Z186" s="408"/>
      <c r="AA186" s="409"/>
      <c r="AC186" s="358" t="str">
        <f t="shared" si="49"/>
        <v/>
      </c>
      <c r="AD186" s="358" t="str">
        <f t="shared" si="50"/>
        <v/>
      </c>
    </row>
    <row r="187" spans="1:30" x14ac:dyDescent="0.25">
      <c r="A187" s="112" t="str">
        <f t="shared" si="37"/>
        <v/>
      </c>
      <c r="B187" s="112" t="str">
        <f t="shared" si="38"/>
        <v/>
      </c>
      <c r="C187" s="397" t="str">
        <f t="shared" si="51"/>
        <v/>
      </c>
      <c r="D187" s="397" t="str">
        <f t="shared" si="48"/>
        <v/>
      </c>
      <c r="E187" s="397"/>
      <c r="F187" s="399" t="str">
        <f t="shared" si="39"/>
        <v/>
      </c>
      <c r="G187" s="400" t="str">
        <f t="shared" si="40"/>
        <v/>
      </c>
      <c r="H187" s="401" t="str">
        <f t="shared" si="41"/>
        <v/>
      </c>
      <c r="I187" s="402" t="str">
        <f t="shared" si="52"/>
        <v/>
      </c>
      <c r="J187" s="403" t="str">
        <f t="shared" si="52"/>
        <v/>
      </c>
      <c r="K187" s="403" t="str">
        <f t="shared" si="52"/>
        <v/>
      </c>
      <c r="L187" s="404" t="str">
        <f t="shared" si="52"/>
        <v/>
      </c>
      <c r="M187" s="405"/>
      <c r="N187" s="406" t="str">
        <f t="shared" si="42"/>
        <v/>
      </c>
      <c r="O187" s="406" t="str">
        <f t="shared" si="43"/>
        <v/>
      </c>
      <c r="S187" s="401" t="str">
        <f>IFERROR(IF(S186&lt;='Cat A monthly etc'!$R$3,"Nil",S186-$R$3),"")</f>
        <v/>
      </c>
      <c r="T187" s="402" t="str">
        <f t="shared" si="44"/>
        <v/>
      </c>
      <c r="U187" s="403" t="str">
        <f t="shared" si="45"/>
        <v/>
      </c>
      <c r="V187" s="403" t="str">
        <f t="shared" si="46"/>
        <v/>
      </c>
      <c r="W187" s="404" t="str">
        <f t="shared" si="47"/>
        <v/>
      </c>
      <c r="Z187" s="408"/>
      <c r="AA187" s="409"/>
      <c r="AC187" s="358" t="str">
        <f t="shared" si="49"/>
        <v/>
      </c>
      <c r="AD187" s="358" t="str">
        <f t="shared" si="50"/>
        <v/>
      </c>
    </row>
    <row r="188" spans="1:30" x14ac:dyDescent="0.25">
      <c r="A188" s="112" t="str">
        <f t="shared" si="37"/>
        <v/>
      </c>
      <c r="B188" s="112" t="str">
        <f t="shared" si="38"/>
        <v/>
      </c>
      <c r="C188" s="397" t="str">
        <f t="shared" si="51"/>
        <v/>
      </c>
      <c r="D188" s="397" t="str">
        <f t="shared" si="48"/>
        <v/>
      </c>
      <c r="E188" s="397"/>
      <c r="F188" s="399" t="str">
        <f t="shared" si="39"/>
        <v/>
      </c>
      <c r="G188" s="400" t="str">
        <f t="shared" si="40"/>
        <v/>
      </c>
      <c r="H188" s="401" t="str">
        <f t="shared" si="41"/>
        <v/>
      </c>
      <c r="I188" s="402" t="str">
        <f t="shared" si="52"/>
        <v/>
      </c>
      <c r="J188" s="403" t="str">
        <f t="shared" si="52"/>
        <v/>
      </c>
      <c r="K188" s="403" t="str">
        <f t="shared" si="52"/>
        <v/>
      </c>
      <c r="L188" s="404" t="str">
        <f t="shared" si="52"/>
        <v/>
      </c>
      <c r="M188" s="405"/>
      <c r="N188" s="406" t="str">
        <f t="shared" si="42"/>
        <v/>
      </c>
      <c r="O188" s="406" t="str">
        <f t="shared" si="43"/>
        <v/>
      </c>
      <c r="S188" s="401" t="str">
        <f>IFERROR(IF(S187&lt;='Cat A monthly etc'!$R$3,"Nil",S187-$R$3),"")</f>
        <v/>
      </c>
      <c r="T188" s="402" t="str">
        <f t="shared" si="44"/>
        <v/>
      </c>
      <c r="U188" s="403" t="str">
        <f t="shared" si="45"/>
        <v/>
      </c>
      <c r="V188" s="403" t="str">
        <f t="shared" si="46"/>
        <v/>
      </c>
      <c r="W188" s="404" t="str">
        <f t="shared" si="47"/>
        <v/>
      </c>
      <c r="Z188" s="408"/>
      <c r="AA188" s="409"/>
      <c r="AC188" s="358" t="str">
        <f t="shared" si="49"/>
        <v/>
      </c>
      <c r="AD188" s="358" t="str">
        <f t="shared" si="50"/>
        <v/>
      </c>
    </row>
    <row r="189" spans="1:30" x14ac:dyDescent="0.25">
      <c r="A189" s="112" t="str">
        <f t="shared" si="37"/>
        <v/>
      </c>
      <c r="B189" s="112" t="str">
        <f t="shared" si="38"/>
        <v/>
      </c>
      <c r="C189" s="397" t="str">
        <f t="shared" si="51"/>
        <v/>
      </c>
      <c r="D189" s="397" t="str">
        <f t="shared" si="48"/>
        <v/>
      </c>
      <c r="E189" s="397"/>
      <c r="F189" s="399" t="str">
        <f t="shared" si="39"/>
        <v/>
      </c>
      <c r="G189" s="400" t="str">
        <f t="shared" si="40"/>
        <v/>
      </c>
      <c r="H189" s="401" t="str">
        <f t="shared" si="41"/>
        <v/>
      </c>
      <c r="I189" s="402" t="str">
        <f t="shared" si="52"/>
        <v/>
      </c>
      <c r="J189" s="403" t="str">
        <f t="shared" si="52"/>
        <v/>
      </c>
      <c r="K189" s="403" t="str">
        <f t="shared" si="52"/>
        <v/>
      </c>
      <c r="L189" s="404" t="str">
        <f t="shared" si="52"/>
        <v/>
      </c>
      <c r="M189" s="405"/>
      <c r="N189" s="406" t="str">
        <f t="shared" si="42"/>
        <v/>
      </c>
      <c r="O189" s="406" t="str">
        <f t="shared" si="43"/>
        <v/>
      </c>
      <c r="S189" s="401" t="str">
        <f>IFERROR(IF(S188&lt;='Cat A monthly etc'!$R$3,"Nil",S188-$R$3),"")</f>
        <v/>
      </c>
      <c r="T189" s="402" t="str">
        <f t="shared" si="44"/>
        <v/>
      </c>
      <c r="U189" s="403" t="str">
        <f t="shared" si="45"/>
        <v/>
      </c>
      <c r="V189" s="403" t="str">
        <f t="shared" si="46"/>
        <v/>
      </c>
      <c r="W189" s="404" t="str">
        <f t="shared" si="47"/>
        <v/>
      </c>
      <c r="Z189" s="408"/>
      <c r="AA189" s="409"/>
      <c r="AC189" s="358" t="str">
        <f t="shared" si="49"/>
        <v/>
      </c>
      <c r="AD189" s="358" t="str">
        <f t="shared" si="50"/>
        <v/>
      </c>
    </row>
    <row r="190" spans="1:30" x14ac:dyDescent="0.25">
      <c r="A190" s="112" t="str">
        <f t="shared" si="37"/>
        <v/>
      </c>
      <c r="B190" s="112" t="str">
        <f t="shared" si="38"/>
        <v/>
      </c>
      <c r="C190" s="397" t="str">
        <f t="shared" si="51"/>
        <v/>
      </c>
      <c r="D190" s="397" t="str">
        <f t="shared" si="48"/>
        <v/>
      </c>
      <c r="E190" s="397"/>
      <c r="F190" s="399" t="str">
        <f t="shared" si="39"/>
        <v/>
      </c>
      <c r="G190" s="400" t="str">
        <f t="shared" si="40"/>
        <v/>
      </c>
      <c r="H190" s="401" t="str">
        <f t="shared" si="41"/>
        <v/>
      </c>
      <c r="I190" s="402" t="str">
        <f t="shared" si="52"/>
        <v/>
      </c>
      <c r="J190" s="403" t="str">
        <f t="shared" si="52"/>
        <v/>
      </c>
      <c r="K190" s="403" t="str">
        <f t="shared" si="52"/>
        <v/>
      </c>
      <c r="L190" s="404" t="str">
        <f t="shared" si="52"/>
        <v/>
      </c>
      <c r="M190" s="405"/>
      <c r="N190" s="406" t="str">
        <f t="shared" si="42"/>
        <v/>
      </c>
      <c r="O190" s="406" t="str">
        <f t="shared" si="43"/>
        <v/>
      </c>
      <c r="S190" s="401" t="str">
        <f>IFERROR(IF(S189&lt;='Cat A monthly etc'!$R$3,"Nil",S189-$R$3),"")</f>
        <v/>
      </c>
      <c r="T190" s="402" t="str">
        <f t="shared" si="44"/>
        <v/>
      </c>
      <c r="U190" s="403" t="str">
        <f t="shared" si="45"/>
        <v/>
      </c>
      <c r="V190" s="403" t="str">
        <f t="shared" si="46"/>
        <v/>
      </c>
      <c r="W190" s="404" t="str">
        <f t="shared" si="47"/>
        <v/>
      </c>
      <c r="Z190" s="408"/>
      <c r="AA190" s="409"/>
      <c r="AC190" s="358" t="str">
        <f t="shared" si="49"/>
        <v/>
      </c>
      <c r="AD190" s="358" t="str">
        <f t="shared" si="50"/>
        <v/>
      </c>
    </row>
    <row r="191" spans="1:30" x14ac:dyDescent="0.25">
      <c r="A191" s="112" t="str">
        <f t="shared" si="37"/>
        <v/>
      </c>
      <c r="B191" s="112" t="str">
        <f t="shared" si="38"/>
        <v/>
      </c>
      <c r="C191" s="397" t="str">
        <f t="shared" si="51"/>
        <v/>
      </c>
      <c r="D191" s="397" t="str">
        <f t="shared" si="48"/>
        <v/>
      </c>
      <c r="E191" s="397"/>
      <c r="F191" s="399" t="str">
        <f t="shared" si="39"/>
        <v/>
      </c>
      <c r="G191" s="400" t="str">
        <f t="shared" si="40"/>
        <v/>
      </c>
      <c r="H191" s="401" t="str">
        <f t="shared" si="41"/>
        <v/>
      </c>
      <c r="I191" s="402" t="str">
        <f t="shared" si="52"/>
        <v/>
      </c>
      <c r="J191" s="403" t="str">
        <f t="shared" si="52"/>
        <v/>
      </c>
      <c r="K191" s="403" t="str">
        <f t="shared" si="52"/>
        <v/>
      </c>
      <c r="L191" s="404" t="str">
        <f t="shared" si="52"/>
        <v/>
      </c>
      <c r="M191" s="405"/>
      <c r="N191" s="406" t="str">
        <f t="shared" si="42"/>
        <v/>
      </c>
      <c r="O191" s="406" t="str">
        <f t="shared" si="43"/>
        <v/>
      </c>
      <c r="S191" s="401" t="str">
        <f>IFERROR(IF(S190&lt;='Cat A monthly etc'!$R$3,"Nil",S190-$R$3),"")</f>
        <v/>
      </c>
      <c r="T191" s="402" t="str">
        <f t="shared" si="44"/>
        <v/>
      </c>
      <c r="U191" s="403" t="str">
        <f t="shared" si="45"/>
        <v/>
      </c>
      <c r="V191" s="403" t="str">
        <f t="shared" si="46"/>
        <v/>
      </c>
      <c r="W191" s="404" t="str">
        <f t="shared" si="47"/>
        <v/>
      </c>
      <c r="Z191" s="408"/>
      <c r="AA191" s="409"/>
      <c r="AC191" s="358" t="str">
        <f t="shared" si="49"/>
        <v/>
      </c>
      <c r="AD191" s="358" t="str">
        <f t="shared" si="50"/>
        <v/>
      </c>
    </row>
    <row r="192" spans="1:30" x14ac:dyDescent="0.25">
      <c r="A192" s="112" t="str">
        <f t="shared" si="37"/>
        <v/>
      </c>
      <c r="B192" s="112" t="str">
        <f t="shared" si="38"/>
        <v/>
      </c>
      <c r="C192" s="397" t="str">
        <f t="shared" si="51"/>
        <v/>
      </c>
      <c r="D192" s="397" t="str">
        <f t="shared" si="48"/>
        <v/>
      </c>
      <c r="E192" s="397"/>
      <c r="F192" s="399" t="str">
        <f t="shared" si="39"/>
        <v/>
      </c>
      <c r="G192" s="400" t="str">
        <f t="shared" si="40"/>
        <v/>
      </c>
      <c r="H192" s="401" t="str">
        <f t="shared" si="41"/>
        <v/>
      </c>
      <c r="I192" s="402" t="str">
        <f t="shared" si="52"/>
        <v/>
      </c>
      <c r="J192" s="403" t="str">
        <f t="shared" si="52"/>
        <v/>
      </c>
      <c r="K192" s="403" t="str">
        <f t="shared" si="52"/>
        <v/>
      </c>
      <c r="L192" s="404" t="str">
        <f t="shared" si="52"/>
        <v/>
      </c>
      <c r="M192" s="405"/>
      <c r="N192" s="406" t="str">
        <f t="shared" si="42"/>
        <v/>
      </c>
      <c r="O192" s="406" t="str">
        <f t="shared" si="43"/>
        <v/>
      </c>
      <c r="S192" s="401" t="str">
        <f>IFERROR(IF(S191&lt;='Cat A monthly etc'!$R$3,"Nil",S191-$R$3),"")</f>
        <v/>
      </c>
      <c r="T192" s="402" t="str">
        <f t="shared" si="44"/>
        <v/>
      </c>
      <c r="U192" s="403" t="str">
        <f t="shared" si="45"/>
        <v/>
      </c>
      <c r="V192" s="403" t="str">
        <f t="shared" si="46"/>
        <v/>
      </c>
      <c r="W192" s="404" t="str">
        <f t="shared" si="47"/>
        <v/>
      </c>
      <c r="Z192" s="408"/>
      <c r="AA192" s="409"/>
      <c r="AC192" s="358" t="str">
        <f t="shared" si="49"/>
        <v/>
      </c>
      <c r="AD192" s="358" t="str">
        <f t="shared" si="50"/>
        <v/>
      </c>
    </row>
    <row r="193" spans="1:30" x14ac:dyDescent="0.25">
      <c r="A193" s="112" t="str">
        <f t="shared" si="37"/>
        <v/>
      </c>
      <c r="B193" s="112" t="str">
        <f t="shared" si="38"/>
        <v/>
      </c>
      <c r="C193" s="397" t="str">
        <f t="shared" si="51"/>
        <v/>
      </c>
      <c r="D193" s="397" t="str">
        <f t="shared" si="48"/>
        <v/>
      </c>
      <c r="E193" s="397"/>
      <c r="F193" s="399" t="str">
        <f t="shared" si="39"/>
        <v/>
      </c>
      <c r="G193" s="400" t="str">
        <f t="shared" si="40"/>
        <v/>
      </c>
      <c r="H193" s="401" t="str">
        <f t="shared" si="41"/>
        <v/>
      </c>
      <c r="I193" s="402" t="str">
        <f t="shared" si="52"/>
        <v/>
      </c>
      <c r="J193" s="403" t="str">
        <f t="shared" si="52"/>
        <v/>
      </c>
      <c r="K193" s="403" t="str">
        <f t="shared" si="52"/>
        <v/>
      </c>
      <c r="L193" s="404" t="str">
        <f t="shared" si="52"/>
        <v/>
      </c>
      <c r="M193" s="405"/>
      <c r="N193" s="406" t="str">
        <f t="shared" si="42"/>
        <v/>
      </c>
      <c r="O193" s="406" t="str">
        <f t="shared" si="43"/>
        <v/>
      </c>
      <c r="S193" s="401" t="str">
        <f>IFERROR(IF(S192&lt;='Cat A monthly etc'!$R$3,"Nil",S192-$R$3),"")</f>
        <v/>
      </c>
      <c r="T193" s="402" t="str">
        <f t="shared" si="44"/>
        <v/>
      </c>
      <c r="U193" s="403" t="str">
        <f t="shared" si="45"/>
        <v/>
      </c>
      <c r="V193" s="403" t="str">
        <f t="shared" si="46"/>
        <v/>
      </c>
      <c r="W193" s="404" t="str">
        <f t="shared" si="47"/>
        <v/>
      </c>
      <c r="Z193" s="408"/>
      <c r="AA193" s="409"/>
      <c r="AC193" s="358" t="str">
        <f t="shared" si="49"/>
        <v/>
      </c>
      <c r="AD193" s="358" t="str">
        <f t="shared" si="50"/>
        <v/>
      </c>
    </row>
    <row r="194" spans="1:30" x14ac:dyDescent="0.25">
      <c r="A194" s="112" t="str">
        <f t="shared" si="37"/>
        <v/>
      </c>
      <c r="B194" s="112" t="str">
        <f t="shared" si="38"/>
        <v/>
      </c>
      <c r="C194" s="397" t="str">
        <f t="shared" si="51"/>
        <v/>
      </c>
      <c r="D194" s="397" t="str">
        <f t="shared" si="48"/>
        <v/>
      </c>
      <c r="E194" s="397"/>
      <c r="F194" s="399" t="str">
        <f t="shared" si="39"/>
        <v/>
      </c>
      <c r="G194" s="400" t="str">
        <f t="shared" si="40"/>
        <v/>
      </c>
      <c r="H194" s="401" t="str">
        <f t="shared" si="41"/>
        <v/>
      </c>
      <c r="I194" s="402" t="str">
        <f t="shared" si="52"/>
        <v/>
      </c>
      <c r="J194" s="403" t="str">
        <f t="shared" si="52"/>
        <v/>
      </c>
      <c r="K194" s="403" t="str">
        <f t="shared" si="52"/>
        <v/>
      </c>
      <c r="L194" s="404" t="str">
        <f t="shared" si="52"/>
        <v/>
      </c>
      <c r="M194" s="405"/>
      <c r="N194" s="406" t="str">
        <f t="shared" si="42"/>
        <v/>
      </c>
      <c r="O194" s="406" t="str">
        <f t="shared" si="43"/>
        <v/>
      </c>
      <c r="S194" s="401" t="str">
        <f>IFERROR(IF(S193&lt;='Cat A monthly etc'!$R$3,"Nil",S193-$R$3),"")</f>
        <v/>
      </c>
      <c r="T194" s="402" t="str">
        <f t="shared" si="44"/>
        <v/>
      </c>
      <c r="U194" s="403" t="str">
        <f t="shared" si="45"/>
        <v/>
      </c>
      <c r="V194" s="403" t="str">
        <f t="shared" si="46"/>
        <v/>
      </c>
      <c r="W194" s="404" t="str">
        <f t="shared" si="47"/>
        <v/>
      </c>
      <c r="Z194" s="408"/>
      <c r="AA194" s="409"/>
      <c r="AC194" s="358" t="str">
        <f t="shared" si="49"/>
        <v/>
      </c>
      <c r="AD194" s="358" t="str">
        <f t="shared" si="50"/>
        <v/>
      </c>
    </row>
    <row r="195" spans="1:30" x14ac:dyDescent="0.25">
      <c r="A195" s="112" t="str">
        <f t="shared" si="37"/>
        <v/>
      </c>
      <c r="B195" s="112" t="str">
        <f t="shared" si="38"/>
        <v/>
      </c>
      <c r="C195" s="397" t="str">
        <f t="shared" si="51"/>
        <v/>
      </c>
      <c r="D195" s="397" t="str">
        <f t="shared" si="48"/>
        <v/>
      </c>
      <c r="E195" s="397"/>
      <c r="F195" s="399" t="str">
        <f t="shared" si="39"/>
        <v/>
      </c>
      <c r="G195" s="400" t="str">
        <f t="shared" si="40"/>
        <v/>
      </c>
      <c r="H195" s="401" t="str">
        <f t="shared" si="41"/>
        <v/>
      </c>
      <c r="I195" s="402" t="str">
        <f t="shared" si="52"/>
        <v/>
      </c>
      <c r="J195" s="403" t="str">
        <f t="shared" si="52"/>
        <v/>
      </c>
      <c r="K195" s="403" t="str">
        <f t="shared" si="52"/>
        <v/>
      </c>
      <c r="L195" s="404" t="str">
        <f t="shared" si="52"/>
        <v/>
      </c>
      <c r="M195" s="405"/>
      <c r="N195" s="406" t="str">
        <f t="shared" si="42"/>
        <v/>
      </c>
      <c r="O195" s="406" t="str">
        <f t="shared" si="43"/>
        <v/>
      </c>
      <c r="S195" s="401" t="str">
        <f>IFERROR(IF(S194&lt;='Cat A monthly etc'!$R$3,"Nil",S194-$R$3),"")</f>
        <v/>
      </c>
      <c r="T195" s="402" t="str">
        <f t="shared" si="44"/>
        <v/>
      </c>
      <c r="U195" s="403" t="str">
        <f t="shared" si="45"/>
        <v/>
      </c>
      <c r="V195" s="403" t="str">
        <f t="shared" si="46"/>
        <v/>
      </c>
      <c r="W195" s="404" t="str">
        <f t="shared" si="47"/>
        <v/>
      </c>
      <c r="Z195" s="408"/>
      <c r="AA195" s="409"/>
      <c r="AC195" s="358" t="str">
        <f t="shared" si="49"/>
        <v/>
      </c>
      <c r="AD195" s="358" t="str">
        <f t="shared" si="50"/>
        <v/>
      </c>
    </row>
    <row r="196" spans="1:30" x14ac:dyDescent="0.25">
      <c r="A196" s="112" t="str">
        <f t="shared" si="37"/>
        <v/>
      </c>
      <c r="B196" s="112" t="str">
        <f t="shared" si="38"/>
        <v/>
      </c>
      <c r="C196" s="397" t="str">
        <f t="shared" si="51"/>
        <v/>
      </c>
      <c r="D196" s="397" t="str">
        <f t="shared" si="48"/>
        <v/>
      </c>
      <c r="E196" s="397"/>
      <c r="F196" s="399" t="str">
        <f t="shared" si="39"/>
        <v/>
      </c>
      <c r="G196" s="400" t="str">
        <f t="shared" si="40"/>
        <v/>
      </c>
      <c r="H196" s="401" t="str">
        <f t="shared" si="41"/>
        <v/>
      </c>
      <c r="I196" s="402" t="str">
        <f t="shared" si="52"/>
        <v/>
      </c>
      <c r="J196" s="403" t="str">
        <f t="shared" si="52"/>
        <v/>
      </c>
      <c r="K196" s="403" t="str">
        <f t="shared" si="52"/>
        <v/>
      </c>
      <c r="L196" s="404" t="str">
        <f t="shared" si="52"/>
        <v/>
      </c>
      <c r="M196" s="405"/>
      <c r="N196" s="406" t="str">
        <f t="shared" si="42"/>
        <v/>
      </c>
      <c r="O196" s="406" t="str">
        <f t="shared" si="43"/>
        <v/>
      </c>
      <c r="S196" s="401" t="str">
        <f>IFERROR(IF(S195&lt;='Cat A monthly etc'!$R$3,"Nil",S195-$R$3),"")</f>
        <v/>
      </c>
      <c r="T196" s="402" t="str">
        <f t="shared" si="44"/>
        <v/>
      </c>
      <c r="U196" s="403" t="str">
        <f t="shared" si="45"/>
        <v/>
      </c>
      <c r="V196" s="403" t="str">
        <f t="shared" si="46"/>
        <v/>
      </c>
      <c r="W196" s="404" t="str">
        <f t="shared" si="47"/>
        <v/>
      </c>
      <c r="Z196" s="408"/>
      <c r="AA196" s="409"/>
      <c r="AC196" s="358" t="str">
        <f t="shared" si="49"/>
        <v/>
      </c>
      <c r="AD196" s="358" t="str">
        <f t="shared" si="50"/>
        <v/>
      </c>
    </row>
    <row r="197" spans="1:30" x14ac:dyDescent="0.25">
      <c r="A197" s="112" t="str">
        <f t="shared" si="37"/>
        <v/>
      </c>
      <c r="B197" s="112" t="str">
        <f t="shared" si="38"/>
        <v/>
      </c>
      <c r="C197" s="397" t="str">
        <f t="shared" si="51"/>
        <v/>
      </c>
      <c r="D197" s="397" t="str">
        <f t="shared" si="48"/>
        <v/>
      </c>
      <c r="E197" s="397"/>
      <c r="F197" s="399" t="str">
        <f t="shared" si="39"/>
        <v/>
      </c>
      <c r="G197" s="400" t="str">
        <f t="shared" si="40"/>
        <v/>
      </c>
      <c r="H197" s="401" t="str">
        <f t="shared" si="41"/>
        <v/>
      </c>
      <c r="I197" s="402" t="str">
        <f t="shared" si="52"/>
        <v/>
      </c>
      <c r="J197" s="403" t="str">
        <f t="shared" si="52"/>
        <v/>
      </c>
      <c r="K197" s="403" t="str">
        <f t="shared" si="52"/>
        <v/>
      </c>
      <c r="L197" s="404" t="str">
        <f t="shared" si="52"/>
        <v/>
      </c>
      <c r="M197" s="405"/>
      <c r="N197" s="406" t="str">
        <f t="shared" si="42"/>
        <v/>
      </c>
      <c r="O197" s="406" t="str">
        <f t="shared" si="43"/>
        <v/>
      </c>
      <c r="S197" s="401" t="str">
        <f>IFERROR(IF(S196&lt;='Cat A monthly etc'!$R$3,"Nil",S196-$R$3),"")</f>
        <v/>
      </c>
      <c r="T197" s="402" t="str">
        <f t="shared" si="44"/>
        <v/>
      </c>
      <c r="U197" s="403" t="str">
        <f t="shared" si="45"/>
        <v/>
      </c>
      <c r="V197" s="403" t="str">
        <f t="shared" si="46"/>
        <v/>
      </c>
      <c r="W197" s="404" t="str">
        <f t="shared" si="47"/>
        <v/>
      </c>
      <c r="Z197" s="408"/>
      <c r="AA197" s="409"/>
      <c r="AC197" s="358" t="str">
        <f t="shared" si="49"/>
        <v/>
      </c>
      <c r="AD197" s="358" t="str">
        <f t="shared" si="50"/>
        <v/>
      </c>
    </row>
    <row r="198" spans="1:30" x14ac:dyDescent="0.25">
      <c r="A198" s="112" t="str">
        <f t="shared" si="37"/>
        <v/>
      </c>
      <c r="B198" s="112" t="str">
        <f t="shared" si="38"/>
        <v/>
      </c>
      <c r="C198" s="397" t="str">
        <f t="shared" si="51"/>
        <v/>
      </c>
      <c r="D198" s="397" t="str">
        <f t="shared" si="48"/>
        <v/>
      </c>
      <c r="E198" s="397"/>
      <c r="F198" s="399" t="str">
        <f t="shared" si="39"/>
        <v/>
      </c>
      <c r="G198" s="400" t="str">
        <f t="shared" si="40"/>
        <v/>
      </c>
      <c r="H198" s="401" t="str">
        <f t="shared" si="41"/>
        <v/>
      </c>
      <c r="I198" s="402" t="str">
        <f t="shared" si="52"/>
        <v/>
      </c>
      <c r="J198" s="403" t="str">
        <f t="shared" si="52"/>
        <v/>
      </c>
      <c r="K198" s="403" t="str">
        <f t="shared" si="52"/>
        <v/>
      </c>
      <c r="L198" s="404" t="str">
        <f t="shared" si="52"/>
        <v/>
      </c>
      <c r="M198" s="405"/>
      <c r="N198" s="406" t="str">
        <f t="shared" si="42"/>
        <v/>
      </c>
      <c r="O198" s="406" t="str">
        <f t="shared" si="43"/>
        <v/>
      </c>
      <c r="S198" s="401" t="str">
        <f>IFERROR(IF(S197&lt;='Cat A monthly etc'!$R$3,"Nil",S197-$R$3),"")</f>
        <v/>
      </c>
      <c r="T198" s="402" t="str">
        <f t="shared" si="44"/>
        <v/>
      </c>
      <c r="U198" s="403" t="str">
        <f t="shared" si="45"/>
        <v/>
      </c>
      <c r="V198" s="403" t="str">
        <f t="shared" si="46"/>
        <v/>
      </c>
      <c r="W198" s="404" t="str">
        <f t="shared" si="47"/>
        <v/>
      </c>
      <c r="Z198" s="408"/>
      <c r="AA198" s="409"/>
      <c r="AC198" s="358" t="str">
        <f t="shared" si="49"/>
        <v/>
      </c>
      <c r="AD198" s="358" t="str">
        <f t="shared" si="50"/>
        <v/>
      </c>
    </row>
    <row r="199" spans="1:30" x14ac:dyDescent="0.25">
      <c r="A199" s="112" t="str">
        <f t="shared" si="37"/>
        <v/>
      </c>
      <c r="B199" s="112" t="str">
        <f t="shared" si="38"/>
        <v/>
      </c>
      <c r="C199" s="397" t="str">
        <f t="shared" si="51"/>
        <v/>
      </c>
      <c r="D199" s="397" t="str">
        <f t="shared" si="48"/>
        <v/>
      </c>
      <c r="E199" s="397"/>
      <c r="F199" s="399" t="str">
        <f t="shared" si="39"/>
        <v/>
      </c>
      <c r="G199" s="400" t="str">
        <f t="shared" si="40"/>
        <v/>
      </c>
      <c r="H199" s="401" t="str">
        <f t="shared" si="41"/>
        <v/>
      </c>
      <c r="I199" s="402" t="str">
        <f t="shared" si="52"/>
        <v/>
      </c>
      <c r="J199" s="403" t="str">
        <f t="shared" si="52"/>
        <v/>
      </c>
      <c r="K199" s="403" t="str">
        <f t="shared" si="52"/>
        <v/>
      </c>
      <c r="L199" s="404" t="str">
        <f t="shared" si="52"/>
        <v/>
      </c>
      <c r="M199" s="405"/>
      <c r="N199" s="406" t="str">
        <f t="shared" si="42"/>
        <v/>
      </c>
      <c r="O199" s="406" t="str">
        <f t="shared" si="43"/>
        <v/>
      </c>
      <c r="S199" s="401" t="str">
        <f>IFERROR(IF(S198&lt;='Cat A monthly etc'!$R$3,"Nil",S198-$R$3),"")</f>
        <v/>
      </c>
      <c r="T199" s="402" t="str">
        <f t="shared" si="44"/>
        <v/>
      </c>
      <c r="U199" s="403" t="str">
        <f t="shared" si="45"/>
        <v/>
      </c>
      <c r="V199" s="403" t="str">
        <f t="shared" si="46"/>
        <v/>
      </c>
      <c r="W199" s="404" t="str">
        <f t="shared" si="47"/>
        <v/>
      </c>
      <c r="Z199" s="408"/>
      <c r="AA199" s="409"/>
      <c r="AC199" s="358" t="str">
        <f t="shared" si="49"/>
        <v/>
      </c>
      <c r="AD199" s="358" t="str">
        <f t="shared" si="50"/>
        <v/>
      </c>
    </row>
    <row r="200" spans="1:30" x14ac:dyDescent="0.25">
      <c r="A200" s="112" t="str">
        <f t="shared" si="37"/>
        <v/>
      </c>
      <c r="B200" s="112" t="str">
        <f t="shared" si="38"/>
        <v/>
      </c>
      <c r="C200" s="397" t="str">
        <f t="shared" si="51"/>
        <v/>
      </c>
      <c r="D200" s="397" t="str">
        <f t="shared" si="48"/>
        <v/>
      </c>
      <c r="E200" s="397"/>
      <c r="F200" s="399" t="str">
        <f t="shared" si="39"/>
        <v/>
      </c>
      <c r="G200" s="400" t="str">
        <f t="shared" si="40"/>
        <v/>
      </c>
      <c r="H200" s="401" t="str">
        <f t="shared" si="41"/>
        <v/>
      </c>
      <c r="I200" s="402" t="str">
        <f t="shared" si="52"/>
        <v/>
      </c>
      <c r="J200" s="403" t="str">
        <f t="shared" si="52"/>
        <v/>
      </c>
      <c r="K200" s="403" t="str">
        <f t="shared" si="52"/>
        <v/>
      </c>
      <c r="L200" s="404" t="str">
        <f t="shared" si="52"/>
        <v/>
      </c>
      <c r="M200" s="405"/>
      <c r="N200" s="406" t="str">
        <f t="shared" si="42"/>
        <v/>
      </c>
      <c r="O200" s="406" t="str">
        <f t="shared" si="43"/>
        <v/>
      </c>
      <c r="S200" s="401" t="str">
        <f>IFERROR(IF(S199&lt;='Cat A monthly etc'!$R$3,"Nil",S199-$R$3),"")</f>
        <v/>
      </c>
      <c r="T200" s="402" t="str">
        <f t="shared" si="44"/>
        <v/>
      </c>
      <c r="U200" s="403" t="str">
        <f t="shared" si="45"/>
        <v/>
      </c>
      <c r="V200" s="403" t="str">
        <f t="shared" si="46"/>
        <v/>
      </c>
      <c r="W200" s="404" t="str">
        <f t="shared" si="47"/>
        <v/>
      </c>
      <c r="Z200" s="408"/>
      <c r="AA200" s="409"/>
      <c r="AC200" s="358" t="str">
        <f t="shared" si="49"/>
        <v/>
      </c>
      <c r="AD200" s="358" t="str">
        <f t="shared" si="50"/>
        <v/>
      </c>
    </row>
    <row r="201" spans="1:30" x14ac:dyDescent="0.25">
      <c r="A201" s="112" t="str">
        <f t="shared" ref="A201:A264" si="53">IFERROR(
                      IF(
                            AND($B201&lt;&gt;$W$3,$B201=$W$2,$C201&lt;=$X$2,$D201&gt;=$X$2),
                              IF(RIGHT($F201,LEN("or any greater amount"))="or any greater amount",$W$3,""),""),"")</f>
        <v/>
      </c>
      <c r="B201" s="112" t="str">
        <f t="shared" ref="B201:B264" si="54">IFERROR(
                      IF(
                            AND($C201&lt;=$X$2,$D201&gt;=$X$2),$W$2,
                              IF(RIGHT($F201,LEN("or any greater amount"))="or any greater amount",$W$3,"")),"")</f>
        <v/>
      </c>
      <c r="C201" s="397" t="str">
        <f t="shared" si="51"/>
        <v/>
      </c>
      <c r="D201" s="397" t="str">
        <f t="shared" si="48"/>
        <v/>
      </c>
      <c r="E201" s="397"/>
      <c r="F201" s="399" t="str">
        <f t="shared" ref="F201:F264" si="55">IFERROR(IF(AND(C201="",D201=""),"",IF(C201="--",TEXT(D201,IF(D201=ROUND(D201,0),"€###.00","€##.00"))&amp;" or any lesser amount",IF(D201="--",TEXT(C201,IF(C201=ROUND(C201,0),"€###.00","€##.00"))&amp;" or any greater amount",TEXT(C201,IF(C201=ROUND(C201,0),"€###.00","€##.00"))&amp;" to "&amp;TEXT(D201,IF(D201=ROUND(D201,0),"€###.00","€##.00"))))),"")</f>
        <v/>
      </c>
      <c r="G201" s="400" t="str">
        <f t="shared" ref="G201:G264" si="56">IFERROR(IF(S201="Nil","Nil",ROUNDUP(ROUND(S201/7, 3),2)),"")</f>
        <v/>
      </c>
      <c r="H201" s="401" t="str">
        <f t="shared" ref="H201:H264" si="57">IFERROR(IF(S201="Nil","Nil",TEXT(S201,IF(S201=ROUND(S201,0),"€###","€0.00"))),"")</f>
        <v/>
      </c>
      <c r="I201" s="402" t="str">
        <f t="shared" si="52"/>
        <v/>
      </c>
      <c r="J201" s="403" t="str">
        <f t="shared" si="52"/>
        <v/>
      </c>
      <c r="K201" s="403" t="str">
        <f t="shared" si="52"/>
        <v/>
      </c>
      <c r="L201" s="404" t="str">
        <f t="shared" si="52"/>
        <v/>
      </c>
      <c r="M201" s="405"/>
      <c r="N201" s="406" t="str">
        <f t="shared" ref="N201:N264" si="58">IFERROR(IF(C201="--","&lt;"&amp;D201,C201-IF(OR($H201="Nil",$H201=""),0,$H201)),"")</f>
        <v/>
      </c>
      <c r="O201" s="406" t="str">
        <f t="shared" ref="O201:O264" si="59">IFERROR(IF(D201="--","&gt; €"&amp;N201,D201-IF(OR($H201="Nil",$H201=""),0,$H201)),"")</f>
        <v/>
      </c>
      <c r="S201" s="401" t="str">
        <f>IFERROR(IF(S200&lt;='Cat A monthly etc'!$R$3,"Nil",S200-$R$3),"")</f>
        <v/>
      </c>
      <c r="T201" s="402" t="str">
        <f t="shared" ref="T201:T264" si="60">IFERROR(IF($G201="Nil","Nil",IF(MROUND($G201*I$5,0.5)&lt;=$G201*I$5,MROUND($G201*I$5,0.5),MROUND($G201*I$5,0.5)-0.5)),"")</f>
        <v/>
      </c>
      <c r="U201" s="403" t="str">
        <f t="shared" ref="U201:U264" si="61">IFERROR(IF($G201="Nil","Nil",IF(MROUND($G201*J$5,0.5)&lt;=$G201*J$5,MROUND($G201*J$5,0.5),MROUND($G201*J$5,0.5)-0.5)),"")</f>
        <v/>
      </c>
      <c r="V201" s="403" t="str">
        <f t="shared" ref="V201:V264" si="62">IFERROR(IF($G201="Nil","Nil",IF(MROUND($G201*K$5,0.5)&lt;=$G201*K$5,MROUND($G201*K$5,0.5),MROUND($G201*K$5,0.5)-0.5)),"")</f>
        <v/>
      </c>
      <c r="W201" s="404" t="str">
        <f t="shared" ref="W201:W264" si="63">IFERROR(IF($G201="Nil","Nil",IF(MROUND($G201*L$5,0.5)&lt;=$G201*L$5,MROUND($G201*L$5,0.5),MROUND($G201*L$5,0.5)-0.5)),"")</f>
        <v/>
      </c>
      <c r="Z201" s="408"/>
      <c r="AA201" s="409"/>
      <c r="AC201" s="358" t="str">
        <f t="shared" si="49"/>
        <v/>
      </c>
      <c r="AD201" s="358" t="str">
        <f t="shared" si="50"/>
        <v/>
      </c>
    </row>
    <row r="202" spans="1:30" x14ac:dyDescent="0.25">
      <c r="A202" s="112" t="str">
        <f t="shared" si="53"/>
        <v/>
      </c>
      <c r="B202" s="112" t="str">
        <f t="shared" si="54"/>
        <v/>
      </c>
      <c r="C202" s="397" t="str">
        <f t="shared" si="51"/>
        <v/>
      </c>
      <c r="D202" s="397" t="str">
        <f t="shared" ref="D202:D265" si="64">IFERROR(IF(C201-0.01&gt;=0,C201-0.01,""),"")</f>
        <v/>
      </c>
      <c r="E202" s="397"/>
      <c r="F202" s="399" t="str">
        <f t="shared" si="55"/>
        <v/>
      </c>
      <c r="G202" s="400" t="str">
        <f t="shared" si="56"/>
        <v/>
      </c>
      <c r="H202" s="401" t="str">
        <f t="shared" si="57"/>
        <v/>
      </c>
      <c r="I202" s="402" t="str">
        <f t="shared" si="52"/>
        <v/>
      </c>
      <c r="J202" s="403" t="str">
        <f t="shared" si="52"/>
        <v/>
      </c>
      <c r="K202" s="403" t="str">
        <f t="shared" si="52"/>
        <v/>
      </c>
      <c r="L202" s="404" t="str">
        <f t="shared" si="52"/>
        <v/>
      </c>
      <c r="M202" s="405"/>
      <c r="N202" s="406" t="str">
        <f t="shared" si="58"/>
        <v/>
      </c>
      <c r="O202" s="406" t="str">
        <f t="shared" si="59"/>
        <v/>
      </c>
      <c r="S202" s="401" t="str">
        <f>IFERROR(IF(S201&lt;='Cat A monthly etc'!$R$3,"Nil",S201-$R$3),"")</f>
        <v/>
      </c>
      <c r="T202" s="402" t="str">
        <f t="shared" si="60"/>
        <v/>
      </c>
      <c r="U202" s="403" t="str">
        <f t="shared" si="61"/>
        <v/>
      </c>
      <c r="V202" s="403" t="str">
        <f t="shared" si="62"/>
        <v/>
      </c>
      <c r="W202" s="404" t="str">
        <f t="shared" si="63"/>
        <v/>
      </c>
      <c r="Z202" s="408"/>
      <c r="AA202" s="409"/>
      <c r="AC202" s="358" t="str">
        <f t="shared" ref="AC202:AC265" si="65">IFERROR(ROUNDUP(ROUND(S202/7, 3),2),"")</f>
        <v/>
      </c>
      <c r="AD202" s="358" t="str">
        <f t="shared" ref="AD202:AD265" si="66">IFERROR(ROUND(AC202-G202,2),"")</f>
        <v/>
      </c>
    </row>
    <row r="203" spans="1:30" x14ac:dyDescent="0.25">
      <c r="A203" s="112" t="str">
        <f t="shared" si="53"/>
        <v/>
      </c>
      <c r="B203" s="112" t="str">
        <f t="shared" si="54"/>
        <v/>
      </c>
      <c r="C203" s="397" t="str">
        <f t="shared" si="51"/>
        <v/>
      </c>
      <c r="D203" s="397" t="str">
        <f t="shared" si="64"/>
        <v/>
      </c>
      <c r="E203" s="397"/>
      <c r="F203" s="399" t="str">
        <f t="shared" si="55"/>
        <v/>
      </c>
      <c r="G203" s="400" t="str">
        <f t="shared" si="56"/>
        <v/>
      </c>
      <c r="H203" s="401" t="str">
        <f t="shared" si="57"/>
        <v/>
      </c>
      <c r="I203" s="402" t="str">
        <f t="shared" si="52"/>
        <v/>
      </c>
      <c r="J203" s="403" t="str">
        <f t="shared" si="52"/>
        <v/>
      </c>
      <c r="K203" s="403" t="str">
        <f t="shared" si="52"/>
        <v/>
      </c>
      <c r="L203" s="404" t="str">
        <f t="shared" si="52"/>
        <v/>
      </c>
      <c r="M203" s="405"/>
      <c r="N203" s="406" t="str">
        <f t="shared" si="58"/>
        <v/>
      </c>
      <c r="O203" s="406" t="str">
        <f t="shared" si="59"/>
        <v/>
      </c>
      <c r="S203" s="401" t="str">
        <f>IFERROR(IF(S202&lt;='Cat A monthly etc'!$R$3,"Nil",S202-$R$3),"")</f>
        <v/>
      </c>
      <c r="T203" s="402" t="str">
        <f t="shared" si="60"/>
        <v/>
      </c>
      <c r="U203" s="403" t="str">
        <f t="shared" si="61"/>
        <v/>
      </c>
      <c r="V203" s="403" t="str">
        <f t="shared" si="62"/>
        <v/>
      </c>
      <c r="W203" s="404" t="str">
        <f t="shared" si="63"/>
        <v/>
      </c>
      <c r="Z203" s="408"/>
      <c r="AA203" s="409"/>
      <c r="AC203" s="358" t="str">
        <f t="shared" si="65"/>
        <v/>
      </c>
      <c r="AD203" s="358" t="str">
        <f t="shared" si="66"/>
        <v/>
      </c>
    </row>
    <row r="204" spans="1:30" x14ac:dyDescent="0.25">
      <c r="A204" s="112" t="str">
        <f t="shared" si="53"/>
        <v/>
      </c>
      <c r="B204" s="112" t="str">
        <f t="shared" si="54"/>
        <v/>
      </c>
      <c r="C204" s="397" t="str">
        <f t="shared" si="51"/>
        <v/>
      </c>
      <c r="D204" s="397" t="str">
        <f t="shared" si="64"/>
        <v/>
      </c>
      <c r="E204" s="397"/>
      <c r="F204" s="399" t="str">
        <f t="shared" si="55"/>
        <v/>
      </c>
      <c r="G204" s="400" t="str">
        <f t="shared" si="56"/>
        <v/>
      </c>
      <c r="H204" s="401" t="str">
        <f t="shared" si="57"/>
        <v/>
      </c>
      <c r="I204" s="402" t="str">
        <f t="shared" si="52"/>
        <v/>
      </c>
      <c r="J204" s="403" t="str">
        <f t="shared" si="52"/>
        <v/>
      </c>
      <c r="K204" s="403" t="str">
        <f t="shared" si="52"/>
        <v/>
      </c>
      <c r="L204" s="404" t="str">
        <f t="shared" si="52"/>
        <v/>
      </c>
      <c r="M204" s="405"/>
      <c r="N204" s="406" t="str">
        <f t="shared" si="58"/>
        <v/>
      </c>
      <c r="O204" s="406" t="str">
        <f t="shared" si="59"/>
        <v/>
      </c>
      <c r="S204" s="401" t="str">
        <f>IFERROR(IF(S203&lt;='Cat A monthly etc'!$R$3,"Nil",S203-$R$3),"")</f>
        <v/>
      </c>
      <c r="T204" s="402" t="str">
        <f t="shared" si="60"/>
        <v/>
      </c>
      <c r="U204" s="403" t="str">
        <f t="shared" si="61"/>
        <v/>
      </c>
      <c r="V204" s="403" t="str">
        <f t="shared" si="62"/>
        <v/>
      </c>
      <c r="W204" s="404" t="str">
        <f t="shared" si="63"/>
        <v/>
      </c>
      <c r="Z204" s="408"/>
      <c r="AA204" s="409"/>
      <c r="AC204" s="358" t="str">
        <f t="shared" si="65"/>
        <v/>
      </c>
      <c r="AD204" s="358" t="str">
        <f t="shared" si="66"/>
        <v/>
      </c>
    </row>
    <row r="205" spans="1:30" x14ac:dyDescent="0.25">
      <c r="A205" s="112" t="str">
        <f t="shared" si="53"/>
        <v/>
      </c>
      <c r="B205" s="112" t="str">
        <f t="shared" si="54"/>
        <v/>
      </c>
      <c r="C205" s="397" t="str">
        <f t="shared" si="51"/>
        <v/>
      </c>
      <c r="D205" s="397" t="str">
        <f t="shared" si="64"/>
        <v/>
      </c>
      <c r="E205" s="397"/>
      <c r="F205" s="399" t="str">
        <f t="shared" si="55"/>
        <v/>
      </c>
      <c r="G205" s="400" t="str">
        <f t="shared" si="56"/>
        <v/>
      </c>
      <c r="H205" s="401" t="str">
        <f t="shared" si="57"/>
        <v/>
      </c>
      <c r="I205" s="402" t="str">
        <f t="shared" si="52"/>
        <v/>
      </c>
      <c r="J205" s="403" t="str">
        <f t="shared" si="52"/>
        <v/>
      </c>
      <c r="K205" s="403" t="str">
        <f t="shared" si="52"/>
        <v/>
      </c>
      <c r="L205" s="404" t="str">
        <f t="shared" si="52"/>
        <v/>
      </c>
      <c r="M205" s="405"/>
      <c r="N205" s="406" t="str">
        <f t="shared" si="58"/>
        <v/>
      </c>
      <c r="O205" s="406" t="str">
        <f t="shared" si="59"/>
        <v/>
      </c>
      <c r="S205" s="401" t="str">
        <f>IFERROR(IF(S204&lt;='Cat A monthly etc'!$R$3,"Nil",S204-$R$3),"")</f>
        <v/>
      </c>
      <c r="T205" s="402" t="str">
        <f t="shared" si="60"/>
        <v/>
      </c>
      <c r="U205" s="403" t="str">
        <f t="shared" si="61"/>
        <v/>
      </c>
      <c r="V205" s="403" t="str">
        <f t="shared" si="62"/>
        <v/>
      </c>
      <c r="W205" s="404" t="str">
        <f t="shared" si="63"/>
        <v/>
      </c>
      <c r="Z205" s="408"/>
      <c r="AA205" s="409"/>
      <c r="AC205" s="358" t="str">
        <f t="shared" si="65"/>
        <v/>
      </c>
      <c r="AD205" s="358" t="str">
        <f t="shared" si="66"/>
        <v/>
      </c>
    </row>
    <row r="206" spans="1:30" x14ac:dyDescent="0.25">
      <c r="A206" s="112" t="str">
        <f t="shared" si="53"/>
        <v/>
      </c>
      <c r="B206" s="112" t="str">
        <f t="shared" si="54"/>
        <v/>
      </c>
      <c r="C206" s="397" t="str">
        <f t="shared" si="51"/>
        <v/>
      </c>
      <c r="D206" s="397" t="str">
        <f t="shared" si="64"/>
        <v/>
      </c>
      <c r="E206" s="397"/>
      <c r="F206" s="399" t="str">
        <f t="shared" si="55"/>
        <v/>
      </c>
      <c r="G206" s="400" t="str">
        <f t="shared" si="56"/>
        <v/>
      </c>
      <c r="H206" s="401" t="str">
        <f t="shared" si="57"/>
        <v/>
      </c>
      <c r="I206" s="402" t="str">
        <f t="shared" si="52"/>
        <v/>
      </c>
      <c r="J206" s="403" t="str">
        <f t="shared" si="52"/>
        <v/>
      </c>
      <c r="K206" s="403" t="str">
        <f t="shared" si="52"/>
        <v/>
      </c>
      <c r="L206" s="404" t="str">
        <f t="shared" si="52"/>
        <v/>
      </c>
      <c r="M206" s="405"/>
      <c r="N206" s="406" t="str">
        <f t="shared" si="58"/>
        <v/>
      </c>
      <c r="O206" s="406" t="str">
        <f t="shared" si="59"/>
        <v/>
      </c>
      <c r="S206" s="401" t="str">
        <f>IFERROR(IF(S205&lt;='Cat A monthly etc'!$R$3,"Nil",S205-$R$3),"")</f>
        <v/>
      </c>
      <c r="T206" s="402" t="str">
        <f t="shared" si="60"/>
        <v/>
      </c>
      <c r="U206" s="403" t="str">
        <f t="shared" si="61"/>
        <v/>
      </c>
      <c r="V206" s="403" t="str">
        <f t="shared" si="62"/>
        <v/>
      </c>
      <c r="W206" s="404" t="str">
        <f t="shared" si="63"/>
        <v/>
      </c>
      <c r="Z206" s="408"/>
      <c r="AA206" s="409"/>
      <c r="AC206" s="358" t="str">
        <f t="shared" si="65"/>
        <v/>
      </c>
      <c r="AD206" s="358" t="str">
        <f t="shared" si="66"/>
        <v/>
      </c>
    </row>
    <row r="207" spans="1:30" x14ac:dyDescent="0.25">
      <c r="A207" s="112" t="str">
        <f t="shared" si="53"/>
        <v/>
      </c>
      <c r="B207" s="112" t="str">
        <f t="shared" si="54"/>
        <v/>
      </c>
      <c r="C207" s="397" t="str">
        <f t="shared" si="51"/>
        <v/>
      </c>
      <c r="D207" s="397" t="str">
        <f t="shared" si="64"/>
        <v/>
      </c>
      <c r="E207" s="397"/>
      <c r="F207" s="399" t="str">
        <f t="shared" si="55"/>
        <v/>
      </c>
      <c r="G207" s="400" t="str">
        <f t="shared" si="56"/>
        <v/>
      </c>
      <c r="H207" s="401" t="str">
        <f t="shared" si="57"/>
        <v/>
      </c>
      <c r="I207" s="402" t="str">
        <f t="shared" si="52"/>
        <v/>
      </c>
      <c r="J207" s="403" t="str">
        <f t="shared" si="52"/>
        <v/>
      </c>
      <c r="K207" s="403" t="str">
        <f t="shared" si="52"/>
        <v/>
      </c>
      <c r="L207" s="404" t="str">
        <f t="shared" si="52"/>
        <v/>
      </c>
      <c r="M207" s="405"/>
      <c r="N207" s="406" t="str">
        <f t="shared" si="58"/>
        <v/>
      </c>
      <c r="O207" s="406" t="str">
        <f t="shared" si="59"/>
        <v/>
      </c>
      <c r="S207" s="401" t="str">
        <f>IFERROR(IF(S206&lt;='Cat A monthly etc'!$R$3,"Nil",S206-$R$3),"")</f>
        <v/>
      </c>
      <c r="T207" s="402" t="str">
        <f t="shared" si="60"/>
        <v/>
      </c>
      <c r="U207" s="403" t="str">
        <f t="shared" si="61"/>
        <v/>
      </c>
      <c r="V207" s="403" t="str">
        <f t="shared" si="62"/>
        <v/>
      </c>
      <c r="W207" s="404" t="str">
        <f t="shared" si="63"/>
        <v/>
      </c>
      <c r="Z207" s="408"/>
      <c r="AA207" s="409"/>
      <c r="AC207" s="358" t="str">
        <f t="shared" si="65"/>
        <v/>
      </c>
      <c r="AD207" s="358" t="str">
        <f t="shared" si="66"/>
        <v/>
      </c>
    </row>
    <row r="208" spans="1:30" x14ac:dyDescent="0.25">
      <c r="A208" s="112" t="str">
        <f t="shared" si="53"/>
        <v/>
      </c>
      <c r="B208" s="112" t="str">
        <f t="shared" si="54"/>
        <v/>
      </c>
      <c r="C208" s="397" t="str">
        <f t="shared" si="51"/>
        <v/>
      </c>
      <c r="D208" s="397" t="str">
        <f t="shared" si="64"/>
        <v/>
      </c>
      <c r="E208" s="397"/>
      <c r="F208" s="399" t="str">
        <f t="shared" si="55"/>
        <v/>
      </c>
      <c r="G208" s="400" t="str">
        <f t="shared" si="56"/>
        <v/>
      </c>
      <c r="H208" s="401" t="str">
        <f t="shared" si="57"/>
        <v/>
      </c>
      <c r="I208" s="402" t="str">
        <f t="shared" si="52"/>
        <v/>
      </c>
      <c r="J208" s="403" t="str">
        <f t="shared" si="52"/>
        <v/>
      </c>
      <c r="K208" s="403" t="str">
        <f t="shared" si="52"/>
        <v/>
      </c>
      <c r="L208" s="404" t="str">
        <f t="shared" si="52"/>
        <v/>
      </c>
      <c r="M208" s="405"/>
      <c r="N208" s="406" t="str">
        <f t="shared" si="58"/>
        <v/>
      </c>
      <c r="O208" s="406" t="str">
        <f t="shared" si="59"/>
        <v/>
      </c>
      <c r="S208" s="401" t="str">
        <f>IFERROR(IF(S207&lt;='Cat A monthly etc'!$R$3,"Nil",S207-$R$3),"")</f>
        <v/>
      </c>
      <c r="T208" s="402" t="str">
        <f t="shared" si="60"/>
        <v/>
      </c>
      <c r="U208" s="403" t="str">
        <f t="shared" si="61"/>
        <v/>
      </c>
      <c r="V208" s="403" t="str">
        <f t="shared" si="62"/>
        <v/>
      </c>
      <c r="W208" s="404" t="str">
        <f t="shared" si="63"/>
        <v/>
      </c>
      <c r="Z208" s="408"/>
      <c r="AA208" s="409"/>
      <c r="AC208" s="358" t="str">
        <f t="shared" si="65"/>
        <v/>
      </c>
      <c r="AD208" s="358" t="str">
        <f t="shared" si="66"/>
        <v/>
      </c>
    </row>
    <row r="209" spans="1:30" x14ac:dyDescent="0.25">
      <c r="A209" s="112" t="str">
        <f t="shared" si="53"/>
        <v/>
      </c>
      <c r="B209" s="112" t="str">
        <f t="shared" si="54"/>
        <v/>
      </c>
      <c r="C209" s="397" t="str">
        <f t="shared" si="51"/>
        <v/>
      </c>
      <c r="D209" s="397" t="str">
        <f t="shared" si="64"/>
        <v/>
      </c>
      <c r="E209" s="397"/>
      <c r="F209" s="399" t="str">
        <f t="shared" si="55"/>
        <v/>
      </c>
      <c r="G209" s="400" t="str">
        <f t="shared" si="56"/>
        <v/>
      </c>
      <c r="H209" s="401" t="str">
        <f t="shared" si="57"/>
        <v/>
      </c>
      <c r="I209" s="402" t="str">
        <f t="shared" si="52"/>
        <v/>
      </c>
      <c r="J209" s="403" t="str">
        <f t="shared" si="52"/>
        <v/>
      </c>
      <c r="K209" s="403" t="str">
        <f t="shared" si="52"/>
        <v/>
      </c>
      <c r="L209" s="404" t="str">
        <f t="shared" si="52"/>
        <v/>
      </c>
      <c r="M209" s="405"/>
      <c r="N209" s="406" t="str">
        <f t="shared" si="58"/>
        <v/>
      </c>
      <c r="O209" s="406" t="str">
        <f t="shared" si="59"/>
        <v/>
      </c>
      <c r="S209" s="401" t="str">
        <f>IFERROR(IF(S208&lt;='Cat A monthly etc'!$R$3,"Nil",S208-$R$3),"")</f>
        <v/>
      </c>
      <c r="T209" s="402" t="str">
        <f t="shared" si="60"/>
        <v/>
      </c>
      <c r="U209" s="403" t="str">
        <f t="shared" si="61"/>
        <v/>
      </c>
      <c r="V209" s="403" t="str">
        <f t="shared" si="62"/>
        <v/>
      </c>
      <c r="W209" s="404" t="str">
        <f t="shared" si="63"/>
        <v/>
      </c>
      <c r="Z209" s="408"/>
      <c r="AA209" s="409"/>
      <c r="AC209" s="358" t="str">
        <f t="shared" si="65"/>
        <v/>
      </c>
      <c r="AD209" s="358" t="str">
        <f t="shared" si="66"/>
        <v/>
      </c>
    </row>
    <row r="210" spans="1:30" x14ac:dyDescent="0.25">
      <c r="A210" s="112" t="str">
        <f t="shared" si="53"/>
        <v/>
      </c>
      <c r="B210" s="112" t="str">
        <f t="shared" si="54"/>
        <v/>
      </c>
      <c r="C210" s="397" t="str">
        <f t="shared" ref="C210:C273" si="67">IFERROR(IF(C209-$R$3&gt;=0,C209-$R$3,""),"")</f>
        <v/>
      </c>
      <c r="D210" s="397" t="str">
        <f t="shared" si="64"/>
        <v/>
      </c>
      <c r="E210" s="397"/>
      <c r="F210" s="399" t="str">
        <f t="shared" si="55"/>
        <v/>
      </c>
      <c r="G210" s="400" t="str">
        <f t="shared" si="56"/>
        <v/>
      </c>
      <c r="H210" s="401" t="str">
        <f t="shared" si="57"/>
        <v/>
      </c>
      <c r="I210" s="402" t="str">
        <f t="shared" si="52"/>
        <v/>
      </c>
      <c r="J210" s="403" t="str">
        <f t="shared" si="52"/>
        <v/>
      </c>
      <c r="K210" s="403" t="str">
        <f t="shared" si="52"/>
        <v/>
      </c>
      <c r="L210" s="404" t="str">
        <f t="shared" si="52"/>
        <v/>
      </c>
      <c r="M210" s="405"/>
      <c r="N210" s="406" t="str">
        <f t="shared" si="58"/>
        <v/>
      </c>
      <c r="O210" s="406" t="str">
        <f t="shared" si="59"/>
        <v/>
      </c>
      <c r="S210" s="401" t="str">
        <f>IFERROR(IF(S209&lt;='Cat A monthly etc'!$R$3,"Nil",S209-$R$3),"")</f>
        <v/>
      </c>
      <c r="T210" s="402" t="str">
        <f t="shared" si="60"/>
        <v/>
      </c>
      <c r="U210" s="403" t="str">
        <f t="shared" si="61"/>
        <v/>
      </c>
      <c r="V210" s="403" t="str">
        <f t="shared" si="62"/>
        <v/>
      </c>
      <c r="W210" s="404" t="str">
        <f t="shared" si="63"/>
        <v/>
      </c>
      <c r="Z210" s="408"/>
      <c r="AA210" s="409"/>
      <c r="AC210" s="358" t="str">
        <f t="shared" si="65"/>
        <v/>
      </c>
      <c r="AD210" s="358" t="str">
        <f t="shared" si="66"/>
        <v/>
      </c>
    </row>
    <row r="211" spans="1:30" x14ac:dyDescent="0.25">
      <c r="A211" s="112" t="str">
        <f t="shared" si="53"/>
        <v/>
      </c>
      <c r="B211" s="112" t="str">
        <f t="shared" si="54"/>
        <v/>
      </c>
      <c r="C211" s="397" t="str">
        <f t="shared" si="67"/>
        <v/>
      </c>
      <c r="D211" s="397" t="str">
        <f t="shared" si="64"/>
        <v/>
      </c>
      <c r="E211" s="397"/>
      <c r="F211" s="399" t="str">
        <f t="shared" si="55"/>
        <v/>
      </c>
      <c r="G211" s="400" t="str">
        <f t="shared" si="56"/>
        <v/>
      </c>
      <c r="H211" s="401" t="str">
        <f t="shared" si="57"/>
        <v/>
      </c>
      <c r="I211" s="402" t="str">
        <f t="shared" si="52"/>
        <v/>
      </c>
      <c r="J211" s="403" t="str">
        <f t="shared" si="52"/>
        <v/>
      </c>
      <c r="K211" s="403" t="str">
        <f t="shared" si="52"/>
        <v/>
      </c>
      <c r="L211" s="404" t="str">
        <f t="shared" si="52"/>
        <v/>
      </c>
      <c r="M211" s="405"/>
      <c r="N211" s="406" t="str">
        <f t="shared" si="58"/>
        <v/>
      </c>
      <c r="O211" s="406" t="str">
        <f t="shared" si="59"/>
        <v/>
      </c>
      <c r="S211" s="401" t="str">
        <f>IFERROR(IF(S210&lt;='Cat A monthly etc'!$R$3,"Nil",S210-$R$3),"")</f>
        <v/>
      </c>
      <c r="T211" s="402" t="str">
        <f t="shared" si="60"/>
        <v/>
      </c>
      <c r="U211" s="403" t="str">
        <f t="shared" si="61"/>
        <v/>
      </c>
      <c r="V211" s="403" t="str">
        <f t="shared" si="62"/>
        <v/>
      </c>
      <c r="W211" s="404" t="str">
        <f t="shared" si="63"/>
        <v/>
      </c>
      <c r="Z211" s="408"/>
      <c r="AA211" s="409"/>
      <c r="AC211" s="358" t="str">
        <f t="shared" si="65"/>
        <v/>
      </c>
      <c r="AD211" s="358" t="str">
        <f t="shared" si="66"/>
        <v/>
      </c>
    </row>
    <row r="212" spans="1:30" x14ac:dyDescent="0.25">
      <c r="A212" s="112" t="str">
        <f t="shared" si="53"/>
        <v/>
      </c>
      <c r="B212" s="112" t="str">
        <f t="shared" si="54"/>
        <v/>
      </c>
      <c r="C212" s="397" t="str">
        <f t="shared" si="67"/>
        <v/>
      </c>
      <c r="D212" s="397" t="str">
        <f t="shared" si="64"/>
        <v/>
      </c>
      <c r="E212" s="397"/>
      <c r="F212" s="399" t="str">
        <f t="shared" si="55"/>
        <v/>
      </c>
      <c r="G212" s="400" t="str">
        <f t="shared" si="56"/>
        <v/>
      </c>
      <c r="H212" s="401" t="str">
        <f t="shared" si="57"/>
        <v/>
      </c>
      <c r="I212" s="402" t="str">
        <f t="shared" si="52"/>
        <v/>
      </c>
      <c r="J212" s="403" t="str">
        <f t="shared" si="52"/>
        <v/>
      </c>
      <c r="K212" s="403" t="str">
        <f t="shared" si="52"/>
        <v/>
      </c>
      <c r="L212" s="404" t="str">
        <f t="shared" si="52"/>
        <v/>
      </c>
      <c r="M212" s="405"/>
      <c r="N212" s="406" t="str">
        <f t="shared" si="58"/>
        <v/>
      </c>
      <c r="O212" s="406" t="str">
        <f t="shared" si="59"/>
        <v/>
      </c>
      <c r="S212" s="401" t="str">
        <f>IFERROR(IF(S211&lt;='Cat A monthly etc'!$R$3,"Nil",S211-$R$3),"")</f>
        <v/>
      </c>
      <c r="T212" s="402" t="str">
        <f t="shared" si="60"/>
        <v/>
      </c>
      <c r="U212" s="403" t="str">
        <f t="shared" si="61"/>
        <v/>
      </c>
      <c r="V212" s="403" t="str">
        <f t="shared" si="62"/>
        <v/>
      </c>
      <c r="W212" s="404" t="str">
        <f t="shared" si="63"/>
        <v/>
      </c>
      <c r="Z212" s="408"/>
      <c r="AA212" s="409"/>
      <c r="AC212" s="358" t="str">
        <f t="shared" si="65"/>
        <v/>
      </c>
      <c r="AD212" s="358" t="str">
        <f t="shared" si="66"/>
        <v/>
      </c>
    </row>
    <row r="213" spans="1:30" x14ac:dyDescent="0.25">
      <c r="A213" s="112" t="str">
        <f t="shared" si="53"/>
        <v/>
      </c>
      <c r="B213" s="112" t="str">
        <f t="shared" si="54"/>
        <v/>
      </c>
      <c r="C213" s="397" t="str">
        <f t="shared" si="67"/>
        <v/>
      </c>
      <c r="D213" s="397" t="str">
        <f t="shared" si="64"/>
        <v/>
      </c>
      <c r="E213" s="397"/>
      <c r="F213" s="399" t="str">
        <f t="shared" si="55"/>
        <v/>
      </c>
      <c r="G213" s="400" t="str">
        <f t="shared" si="56"/>
        <v/>
      </c>
      <c r="H213" s="401" t="str">
        <f t="shared" si="57"/>
        <v/>
      </c>
      <c r="I213" s="402" t="str">
        <f t="shared" si="52"/>
        <v/>
      </c>
      <c r="J213" s="403" t="str">
        <f t="shared" si="52"/>
        <v/>
      </c>
      <c r="K213" s="403" t="str">
        <f t="shared" si="52"/>
        <v/>
      </c>
      <c r="L213" s="404" t="str">
        <f t="shared" si="52"/>
        <v/>
      </c>
      <c r="M213" s="405"/>
      <c r="N213" s="406" t="str">
        <f t="shared" si="58"/>
        <v/>
      </c>
      <c r="O213" s="406" t="str">
        <f t="shared" si="59"/>
        <v/>
      </c>
      <c r="S213" s="401" t="str">
        <f>IFERROR(IF(S212&lt;='Cat A monthly etc'!$R$3,"Nil",S212-$R$3),"")</f>
        <v/>
      </c>
      <c r="T213" s="402" t="str">
        <f t="shared" si="60"/>
        <v/>
      </c>
      <c r="U213" s="403" t="str">
        <f t="shared" si="61"/>
        <v/>
      </c>
      <c r="V213" s="403" t="str">
        <f t="shared" si="62"/>
        <v/>
      </c>
      <c r="W213" s="404" t="str">
        <f t="shared" si="63"/>
        <v/>
      </c>
      <c r="Z213" s="408"/>
      <c r="AA213" s="409"/>
      <c r="AC213" s="358" t="str">
        <f t="shared" si="65"/>
        <v/>
      </c>
      <c r="AD213" s="358" t="str">
        <f t="shared" si="66"/>
        <v/>
      </c>
    </row>
    <row r="214" spans="1:30" x14ac:dyDescent="0.25">
      <c r="A214" s="112" t="str">
        <f t="shared" si="53"/>
        <v/>
      </c>
      <c r="B214" s="112" t="str">
        <f t="shared" si="54"/>
        <v/>
      </c>
      <c r="C214" s="397" t="str">
        <f t="shared" si="67"/>
        <v/>
      </c>
      <c r="D214" s="397" t="str">
        <f t="shared" si="64"/>
        <v/>
      </c>
      <c r="E214" s="397"/>
      <c r="F214" s="399" t="str">
        <f t="shared" si="55"/>
        <v/>
      </c>
      <c r="G214" s="400" t="str">
        <f t="shared" si="56"/>
        <v/>
      </c>
      <c r="H214" s="401" t="str">
        <f t="shared" si="57"/>
        <v/>
      </c>
      <c r="I214" s="402" t="str">
        <f t="shared" si="52"/>
        <v/>
      </c>
      <c r="J214" s="403" t="str">
        <f t="shared" si="52"/>
        <v/>
      </c>
      <c r="K214" s="403" t="str">
        <f t="shared" si="52"/>
        <v/>
      </c>
      <c r="L214" s="404" t="str">
        <f t="shared" si="52"/>
        <v/>
      </c>
      <c r="M214" s="405"/>
      <c r="N214" s="406" t="str">
        <f t="shared" si="58"/>
        <v/>
      </c>
      <c r="O214" s="406" t="str">
        <f t="shared" si="59"/>
        <v/>
      </c>
      <c r="S214" s="401" t="str">
        <f>IFERROR(IF(S213&lt;='Cat A monthly etc'!$R$3,"Nil",S213-$R$3),"")</f>
        <v/>
      </c>
      <c r="T214" s="402" t="str">
        <f t="shared" si="60"/>
        <v/>
      </c>
      <c r="U214" s="403" t="str">
        <f t="shared" si="61"/>
        <v/>
      </c>
      <c r="V214" s="403" t="str">
        <f t="shared" si="62"/>
        <v/>
      </c>
      <c r="W214" s="404" t="str">
        <f t="shared" si="63"/>
        <v/>
      </c>
      <c r="Z214" s="408"/>
      <c r="AA214" s="409"/>
      <c r="AC214" s="358" t="str">
        <f t="shared" si="65"/>
        <v/>
      </c>
      <c r="AD214" s="358" t="str">
        <f t="shared" si="66"/>
        <v/>
      </c>
    </row>
    <row r="215" spans="1:30" x14ac:dyDescent="0.25">
      <c r="A215" s="112" t="str">
        <f t="shared" si="53"/>
        <v/>
      </c>
      <c r="B215" s="112" t="str">
        <f t="shared" si="54"/>
        <v/>
      </c>
      <c r="C215" s="397" t="str">
        <f t="shared" si="67"/>
        <v/>
      </c>
      <c r="D215" s="397" t="str">
        <f t="shared" si="64"/>
        <v/>
      </c>
      <c r="E215" s="397"/>
      <c r="F215" s="399" t="str">
        <f t="shared" si="55"/>
        <v/>
      </c>
      <c r="G215" s="400" t="str">
        <f t="shared" si="56"/>
        <v/>
      </c>
      <c r="H215" s="401" t="str">
        <f t="shared" si="57"/>
        <v/>
      </c>
      <c r="I215" s="402" t="str">
        <f t="shared" si="52"/>
        <v/>
      </c>
      <c r="J215" s="403" t="str">
        <f t="shared" si="52"/>
        <v/>
      </c>
      <c r="K215" s="403" t="str">
        <f t="shared" si="52"/>
        <v/>
      </c>
      <c r="L215" s="404" t="str">
        <f t="shared" si="52"/>
        <v/>
      </c>
      <c r="M215" s="405"/>
      <c r="N215" s="406" t="str">
        <f t="shared" si="58"/>
        <v/>
      </c>
      <c r="O215" s="406" t="str">
        <f t="shared" si="59"/>
        <v/>
      </c>
      <c r="S215" s="401" t="str">
        <f>IFERROR(IF(S214&lt;='Cat A monthly etc'!$R$3,"Nil",S214-$R$3),"")</f>
        <v/>
      </c>
      <c r="T215" s="402" t="str">
        <f t="shared" si="60"/>
        <v/>
      </c>
      <c r="U215" s="403" t="str">
        <f t="shared" si="61"/>
        <v/>
      </c>
      <c r="V215" s="403" t="str">
        <f t="shared" si="62"/>
        <v/>
      </c>
      <c r="W215" s="404" t="str">
        <f t="shared" si="63"/>
        <v/>
      </c>
      <c r="Z215" s="408"/>
      <c r="AA215" s="409"/>
      <c r="AC215" s="358" t="str">
        <f t="shared" si="65"/>
        <v/>
      </c>
      <c r="AD215" s="358" t="str">
        <f t="shared" si="66"/>
        <v/>
      </c>
    </row>
    <row r="216" spans="1:30" x14ac:dyDescent="0.25">
      <c r="A216" s="112" t="str">
        <f t="shared" si="53"/>
        <v/>
      </c>
      <c r="B216" s="112" t="str">
        <f t="shared" si="54"/>
        <v/>
      </c>
      <c r="C216" s="397" t="str">
        <f t="shared" si="67"/>
        <v/>
      </c>
      <c r="D216" s="397" t="str">
        <f t="shared" si="64"/>
        <v/>
      </c>
      <c r="E216" s="397"/>
      <c r="F216" s="399" t="str">
        <f t="shared" si="55"/>
        <v/>
      </c>
      <c r="G216" s="400" t="str">
        <f t="shared" si="56"/>
        <v/>
      </c>
      <c r="H216" s="401" t="str">
        <f t="shared" si="57"/>
        <v/>
      </c>
      <c r="I216" s="402" t="str">
        <f t="shared" si="52"/>
        <v/>
      </c>
      <c r="J216" s="403" t="str">
        <f t="shared" si="52"/>
        <v/>
      </c>
      <c r="K216" s="403" t="str">
        <f t="shared" si="52"/>
        <v/>
      </c>
      <c r="L216" s="404" t="str">
        <f t="shared" si="52"/>
        <v/>
      </c>
      <c r="M216" s="405"/>
      <c r="N216" s="406" t="str">
        <f t="shared" si="58"/>
        <v/>
      </c>
      <c r="O216" s="406" t="str">
        <f t="shared" si="59"/>
        <v/>
      </c>
      <c r="S216" s="401" t="str">
        <f>IFERROR(IF(S215&lt;='Cat A monthly etc'!$R$3,"Nil",S215-$R$3),"")</f>
        <v/>
      </c>
      <c r="T216" s="402" t="str">
        <f t="shared" si="60"/>
        <v/>
      </c>
      <c r="U216" s="403" t="str">
        <f t="shared" si="61"/>
        <v/>
      </c>
      <c r="V216" s="403" t="str">
        <f t="shared" si="62"/>
        <v/>
      </c>
      <c r="W216" s="404" t="str">
        <f t="shared" si="63"/>
        <v/>
      </c>
      <c r="Z216" s="408"/>
      <c r="AA216" s="409"/>
      <c r="AC216" s="358" t="str">
        <f t="shared" si="65"/>
        <v/>
      </c>
      <c r="AD216" s="358" t="str">
        <f t="shared" si="66"/>
        <v/>
      </c>
    </row>
    <row r="217" spans="1:30" x14ac:dyDescent="0.25">
      <c r="A217" s="112" t="str">
        <f t="shared" si="53"/>
        <v/>
      </c>
      <c r="B217" s="112" t="str">
        <f t="shared" si="54"/>
        <v/>
      </c>
      <c r="C217" s="397" t="str">
        <f t="shared" si="67"/>
        <v/>
      </c>
      <c r="D217" s="397" t="str">
        <f t="shared" si="64"/>
        <v/>
      </c>
      <c r="E217" s="397"/>
      <c r="F217" s="399" t="str">
        <f t="shared" si="55"/>
        <v/>
      </c>
      <c r="G217" s="400" t="str">
        <f t="shared" si="56"/>
        <v/>
      </c>
      <c r="H217" s="401" t="str">
        <f t="shared" si="57"/>
        <v/>
      </c>
      <c r="I217" s="402" t="str">
        <f t="shared" si="52"/>
        <v/>
      </c>
      <c r="J217" s="403" t="str">
        <f t="shared" si="52"/>
        <v/>
      </c>
      <c r="K217" s="403" t="str">
        <f t="shared" si="52"/>
        <v/>
      </c>
      <c r="L217" s="404" t="str">
        <f t="shared" ref="L217:L280" si="68">IFERROR(IF(W217="Nil","Nil",TEXT(W217,IF(W217=ROUND(W217,0),"€###","€###.00"))),"")</f>
        <v/>
      </c>
      <c r="M217" s="405"/>
      <c r="N217" s="406" t="str">
        <f t="shared" si="58"/>
        <v/>
      </c>
      <c r="O217" s="406" t="str">
        <f t="shared" si="59"/>
        <v/>
      </c>
      <c r="S217" s="401" t="str">
        <f>IFERROR(IF(S216&lt;='Cat A monthly etc'!$R$3,"Nil",S216-$R$3),"")</f>
        <v/>
      </c>
      <c r="T217" s="402" t="str">
        <f t="shared" si="60"/>
        <v/>
      </c>
      <c r="U217" s="403" t="str">
        <f t="shared" si="61"/>
        <v/>
      </c>
      <c r="V217" s="403" t="str">
        <f t="shared" si="62"/>
        <v/>
      </c>
      <c r="W217" s="404" t="str">
        <f t="shared" si="63"/>
        <v/>
      </c>
      <c r="Z217" s="408"/>
      <c r="AA217" s="409"/>
      <c r="AC217" s="358" t="str">
        <f t="shared" si="65"/>
        <v/>
      </c>
      <c r="AD217" s="358" t="str">
        <f t="shared" si="66"/>
        <v/>
      </c>
    </row>
    <row r="218" spans="1:30" x14ac:dyDescent="0.25">
      <c r="A218" s="112" t="str">
        <f t="shared" si="53"/>
        <v/>
      </c>
      <c r="B218" s="112" t="str">
        <f t="shared" si="54"/>
        <v/>
      </c>
      <c r="C218" s="397" t="str">
        <f t="shared" si="67"/>
        <v/>
      </c>
      <c r="D218" s="397" t="str">
        <f t="shared" si="64"/>
        <v/>
      </c>
      <c r="E218" s="397"/>
      <c r="F218" s="399" t="str">
        <f t="shared" si="55"/>
        <v/>
      </c>
      <c r="G218" s="400" t="str">
        <f t="shared" si="56"/>
        <v/>
      </c>
      <c r="H218" s="401" t="str">
        <f t="shared" si="57"/>
        <v/>
      </c>
      <c r="I218" s="402" t="str">
        <f t="shared" ref="I218:L281" si="69">IFERROR(IF(T218="Nil","Nil",TEXT(T218,IF(T218=ROUND(T218,0),"€###","€###.00"))),"")</f>
        <v/>
      </c>
      <c r="J218" s="403" t="str">
        <f t="shared" si="69"/>
        <v/>
      </c>
      <c r="K218" s="403" t="str">
        <f t="shared" si="69"/>
        <v/>
      </c>
      <c r="L218" s="404" t="str">
        <f t="shared" si="68"/>
        <v/>
      </c>
      <c r="M218" s="405"/>
      <c r="N218" s="406" t="str">
        <f t="shared" si="58"/>
        <v/>
      </c>
      <c r="O218" s="406" t="str">
        <f t="shared" si="59"/>
        <v/>
      </c>
      <c r="S218" s="401" t="str">
        <f>IFERROR(IF(S217&lt;='Cat A monthly etc'!$R$3,"Nil",S217-$R$3),"")</f>
        <v/>
      </c>
      <c r="T218" s="402" t="str">
        <f t="shared" si="60"/>
        <v/>
      </c>
      <c r="U218" s="403" t="str">
        <f t="shared" si="61"/>
        <v/>
      </c>
      <c r="V218" s="403" t="str">
        <f t="shared" si="62"/>
        <v/>
      </c>
      <c r="W218" s="404" t="str">
        <f t="shared" si="63"/>
        <v/>
      </c>
      <c r="Z218" s="408"/>
      <c r="AA218" s="409"/>
      <c r="AC218" s="358" t="str">
        <f t="shared" si="65"/>
        <v/>
      </c>
      <c r="AD218" s="358" t="str">
        <f t="shared" si="66"/>
        <v/>
      </c>
    </row>
    <row r="219" spans="1:30" x14ac:dyDescent="0.25">
      <c r="A219" s="112" t="str">
        <f t="shared" si="53"/>
        <v/>
      </c>
      <c r="B219" s="112" t="str">
        <f t="shared" si="54"/>
        <v/>
      </c>
      <c r="C219" s="397" t="str">
        <f t="shared" si="67"/>
        <v/>
      </c>
      <c r="D219" s="397" t="str">
        <f t="shared" si="64"/>
        <v/>
      </c>
      <c r="E219" s="397"/>
      <c r="F219" s="399" t="str">
        <f t="shared" si="55"/>
        <v/>
      </c>
      <c r="G219" s="400" t="str">
        <f t="shared" si="56"/>
        <v/>
      </c>
      <c r="H219" s="401" t="str">
        <f t="shared" si="57"/>
        <v/>
      </c>
      <c r="I219" s="402" t="str">
        <f t="shared" si="69"/>
        <v/>
      </c>
      <c r="J219" s="403" t="str">
        <f t="shared" si="69"/>
        <v/>
      </c>
      <c r="K219" s="403" t="str">
        <f t="shared" si="69"/>
        <v/>
      </c>
      <c r="L219" s="404" t="str">
        <f t="shared" si="68"/>
        <v/>
      </c>
      <c r="M219" s="405"/>
      <c r="N219" s="406" t="str">
        <f t="shared" si="58"/>
        <v/>
      </c>
      <c r="O219" s="406" t="str">
        <f t="shared" si="59"/>
        <v/>
      </c>
      <c r="S219" s="401" t="str">
        <f>IFERROR(IF(S218&lt;='Cat A monthly etc'!$R$3,"Nil",S218-$R$3),"")</f>
        <v/>
      </c>
      <c r="T219" s="402" t="str">
        <f t="shared" si="60"/>
        <v/>
      </c>
      <c r="U219" s="403" t="str">
        <f t="shared" si="61"/>
        <v/>
      </c>
      <c r="V219" s="403" t="str">
        <f t="shared" si="62"/>
        <v/>
      </c>
      <c r="W219" s="404" t="str">
        <f t="shared" si="63"/>
        <v/>
      </c>
      <c r="Z219" s="408"/>
      <c r="AA219" s="409"/>
      <c r="AC219" s="358" t="str">
        <f t="shared" si="65"/>
        <v/>
      </c>
      <c r="AD219" s="358" t="str">
        <f t="shared" si="66"/>
        <v/>
      </c>
    </row>
    <row r="220" spans="1:30" x14ac:dyDescent="0.25">
      <c r="A220" s="112" t="str">
        <f t="shared" si="53"/>
        <v/>
      </c>
      <c r="B220" s="112" t="str">
        <f t="shared" si="54"/>
        <v/>
      </c>
      <c r="C220" s="397" t="str">
        <f t="shared" si="67"/>
        <v/>
      </c>
      <c r="D220" s="397" t="str">
        <f t="shared" si="64"/>
        <v/>
      </c>
      <c r="E220" s="397"/>
      <c r="F220" s="399" t="str">
        <f t="shared" si="55"/>
        <v/>
      </c>
      <c r="G220" s="400" t="str">
        <f t="shared" si="56"/>
        <v/>
      </c>
      <c r="H220" s="401" t="str">
        <f t="shared" si="57"/>
        <v/>
      </c>
      <c r="I220" s="402" t="str">
        <f t="shared" si="69"/>
        <v/>
      </c>
      <c r="J220" s="403" t="str">
        <f t="shared" si="69"/>
        <v/>
      </c>
      <c r="K220" s="403" t="str">
        <f t="shared" si="69"/>
        <v/>
      </c>
      <c r="L220" s="404" t="str">
        <f t="shared" si="68"/>
        <v/>
      </c>
      <c r="M220" s="405"/>
      <c r="N220" s="406" t="str">
        <f t="shared" si="58"/>
        <v/>
      </c>
      <c r="O220" s="406" t="str">
        <f t="shared" si="59"/>
        <v/>
      </c>
      <c r="S220" s="401" t="str">
        <f>IFERROR(IF(S219&lt;='Cat A monthly etc'!$R$3,"Nil",S219-$R$3),"")</f>
        <v/>
      </c>
      <c r="T220" s="402" t="str">
        <f t="shared" si="60"/>
        <v/>
      </c>
      <c r="U220" s="403" t="str">
        <f t="shared" si="61"/>
        <v/>
      </c>
      <c r="V220" s="403" t="str">
        <f t="shared" si="62"/>
        <v/>
      </c>
      <c r="W220" s="404" t="str">
        <f t="shared" si="63"/>
        <v/>
      </c>
      <c r="Z220" s="408"/>
      <c r="AA220" s="409"/>
      <c r="AC220" s="358" t="str">
        <f t="shared" si="65"/>
        <v/>
      </c>
      <c r="AD220" s="358" t="str">
        <f t="shared" si="66"/>
        <v/>
      </c>
    </row>
    <row r="221" spans="1:30" x14ac:dyDescent="0.25">
      <c r="A221" s="112" t="str">
        <f t="shared" si="53"/>
        <v/>
      </c>
      <c r="B221" s="112" t="str">
        <f t="shared" si="54"/>
        <v/>
      </c>
      <c r="C221" s="397" t="str">
        <f t="shared" si="67"/>
        <v/>
      </c>
      <c r="D221" s="397" t="str">
        <f t="shared" si="64"/>
        <v/>
      </c>
      <c r="E221" s="397"/>
      <c r="F221" s="399" t="str">
        <f t="shared" si="55"/>
        <v/>
      </c>
      <c r="G221" s="400" t="str">
        <f t="shared" si="56"/>
        <v/>
      </c>
      <c r="H221" s="401" t="str">
        <f t="shared" si="57"/>
        <v/>
      </c>
      <c r="I221" s="402" t="str">
        <f t="shared" si="69"/>
        <v/>
      </c>
      <c r="J221" s="403" t="str">
        <f t="shared" si="69"/>
        <v/>
      </c>
      <c r="K221" s="403" t="str">
        <f t="shared" si="69"/>
        <v/>
      </c>
      <c r="L221" s="404" t="str">
        <f t="shared" si="68"/>
        <v/>
      </c>
      <c r="M221" s="405"/>
      <c r="N221" s="406" t="str">
        <f t="shared" si="58"/>
        <v/>
      </c>
      <c r="O221" s="406" t="str">
        <f t="shared" si="59"/>
        <v/>
      </c>
      <c r="S221" s="401" t="str">
        <f>IFERROR(IF(S220&lt;='Cat A monthly etc'!$R$3,"Nil",S220-$R$3),"")</f>
        <v/>
      </c>
      <c r="T221" s="402" t="str">
        <f t="shared" si="60"/>
        <v/>
      </c>
      <c r="U221" s="403" t="str">
        <f t="shared" si="61"/>
        <v/>
      </c>
      <c r="V221" s="403" t="str">
        <f t="shared" si="62"/>
        <v/>
      </c>
      <c r="W221" s="404" t="str">
        <f t="shared" si="63"/>
        <v/>
      </c>
      <c r="Z221" s="408"/>
      <c r="AA221" s="409"/>
      <c r="AC221" s="358" t="str">
        <f t="shared" si="65"/>
        <v/>
      </c>
      <c r="AD221" s="358" t="str">
        <f t="shared" si="66"/>
        <v/>
      </c>
    </row>
    <row r="222" spans="1:30" x14ac:dyDescent="0.25">
      <c r="A222" s="112" t="str">
        <f t="shared" si="53"/>
        <v/>
      </c>
      <c r="B222" s="112" t="str">
        <f t="shared" si="54"/>
        <v/>
      </c>
      <c r="C222" s="397" t="str">
        <f t="shared" si="67"/>
        <v/>
      </c>
      <c r="D222" s="397" t="str">
        <f t="shared" si="64"/>
        <v/>
      </c>
      <c r="E222" s="397"/>
      <c r="F222" s="399" t="str">
        <f t="shared" si="55"/>
        <v/>
      </c>
      <c r="G222" s="400" t="str">
        <f t="shared" si="56"/>
        <v/>
      </c>
      <c r="H222" s="401" t="str">
        <f t="shared" si="57"/>
        <v/>
      </c>
      <c r="I222" s="402" t="str">
        <f t="shared" si="69"/>
        <v/>
      </c>
      <c r="J222" s="403" t="str">
        <f t="shared" si="69"/>
        <v/>
      </c>
      <c r="K222" s="403" t="str">
        <f t="shared" si="69"/>
        <v/>
      </c>
      <c r="L222" s="404" t="str">
        <f t="shared" si="68"/>
        <v/>
      </c>
      <c r="M222" s="405"/>
      <c r="N222" s="406" t="str">
        <f t="shared" si="58"/>
        <v/>
      </c>
      <c r="O222" s="406" t="str">
        <f t="shared" si="59"/>
        <v/>
      </c>
      <c r="S222" s="401" t="str">
        <f>IFERROR(IF(S221&lt;='Cat A monthly etc'!$R$3,"Nil",S221-$R$3),"")</f>
        <v/>
      </c>
      <c r="T222" s="402" t="str">
        <f t="shared" si="60"/>
        <v/>
      </c>
      <c r="U222" s="403" t="str">
        <f t="shared" si="61"/>
        <v/>
      </c>
      <c r="V222" s="403" t="str">
        <f t="shared" si="62"/>
        <v/>
      </c>
      <c r="W222" s="404" t="str">
        <f t="shared" si="63"/>
        <v/>
      </c>
      <c r="Z222" s="408"/>
      <c r="AA222" s="409"/>
      <c r="AC222" s="358" t="str">
        <f t="shared" si="65"/>
        <v/>
      </c>
      <c r="AD222" s="358" t="str">
        <f t="shared" si="66"/>
        <v/>
      </c>
    </row>
    <row r="223" spans="1:30" x14ac:dyDescent="0.25">
      <c r="A223" s="112" t="str">
        <f t="shared" si="53"/>
        <v/>
      </c>
      <c r="B223" s="112" t="str">
        <f t="shared" si="54"/>
        <v/>
      </c>
      <c r="C223" s="397" t="str">
        <f t="shared" si="67"/>
        <v/>
      </c>
      <c r="D223" s="397" t="str">
        <f t="shared" si="64"/>
        <v/>
      </c>
      <c r="E223" s="397"/>
      <c r="F223" s="399" t="str">
        <f t="shared" si="55"/>
        <v/>
      </c>
      <c r="G223" s="400" t="str">
        <f t="shared" si="56"/>
        <v/>
      </c>
      <c r="H223" s="401" t="str">
        <f t="shared" si="57"/>
        <v/>
      </c>
      <c r="I223" s="402" t="str">
        <f t="shared" si="69"/>
        <v/>
      </c>
      <c r="J223" s="403" t="str">
        <f t="shared" si="69"/>
        <v/>
      </c>
      <c r="K223" s="403" t="str">
        <f t="shared" si="69"/>
        <v/>
      </c>
      <c r="L223" s="404" t="str">
        <f t="shared" si="68"/>
        <v/>
      </c>
      <c r="M223" s="405"/>
      <c r="N223" s="406" t="str">
        <f t="shared" si="58"/>
        <v/>
      </c>
      <c r="O223" s="406" t="str">
        <f t="shared" si="59"/>
        <v/>
      </c>
      <c r="S223" s="401" t="str">
        <f>IFERROR(IF(S222&lt;='Cat A monthly etc'!$R$3,"Nil",S222-$R$3),"")</f>
        <v/>
      </c>
      <c r="T223" s="402" t="str">
        <f t="shared" si="60"/>
        <v/>
      </c>
      <c r="U223" s="403" t="str">
        <f t="shared" si="61"/>
        <v/>
      </c>
      <c r="V223" s="403" t="str">
        <f t="shared" si="62"/>
        <v/>
      </c>
      <c r="W223" s="404" t="str">
        <f t="shared" si="63"/>
        <v/>
      </c>
      <c r="Z223" s="408"/>
      <c r="AA223" s="409"/>
      <c r="AC223" s="358" t="str">
        <f t="shared" si="65"/>
        <v/>
      </c>
      <c r="AD223" s="358" t="str">
        <f t="shared" si="66"/>
        <v/>
      </c>
    </row>
    <row r="224" spans="1:30" x14ac:dyDescent="0.25">
      <c r="A224" s="112" t="str">
        <f t="shared" si="53"/>
        <v/>
      </c>
      <c r="B224" s="112" t="str">
        <f t="shared" si="54"/>
        <v/>
      </c>
      <c r="C224" s="397" t="str">
        <f t="shared" si="67"/>
        <v/>
      </c>
      <c r="D224" s="397" t="str">
        <f t="shared" si="64"/>
        <v/>
      </c>
      <c r="E224" s="397"/>
      <c r="F224" s="399" t="str">
        <f t="shared" si="55"/>
        <v/>
      </c>
      <c r="G224" s="400" t="str">
        <f t="shared" si="56"/>
        <v/>
      </c>
      <c r="H224" s="401" t="str">
        <f t="shared" si="57"/>
        <v/>
      </c>
      <c r="I224" s="402" t="str">
        <f t="shared" si="69"/>
        <v/>
      </c>
      <c r="J224" s="403" t="str">
        <f t="shared" si="69"/>
        <v/>
      </c>
      <c r="K224" s="403" t="str">
        <f t="shared" si="69"/>
        <v/>
      </c>
      <c r="L224" s="404" t="str">
        <f t="shared" si="68"/>
        <v/>
      </c>
      <c r="M224" s="405"/>
      <c r="N224" s="406" t="str">
        <f t="shared" si="58"/>
        <v/>
      </c>
      <c r="O224" s="406" t="str">
        <f t="shared" si="59"/>
        <v/>
      </c>
      <c r="S224" s="401" t="str">
        <f>IFERROR(IF(S223&lt;='Cat A monthly etc'!$R$3,"Nil",S223-$R$3),"")</f>
        <v/>
      </c>
      <c r="T224" s="402" t="str">
        <f t="shared" si="60"/>
        <v/>
      </c>
      <c r="U224" s="403" t="str">
        <f t="shared" si="61"/>
        <v/>
      </c>
      <c r="V224" s="403" t="str">
        <f t="shared" si="62"/>
        <v/>
      </c>
      <c r="W224" s="404" t="str">
        <f t="shared" si="63"/>
        <v/>
      </c>
      <c r="Z224" s="408"/>
      <c r="AA224" s="409"/>
      <c r="AC224" s="358" t="str">
        <f t="shared" si="65"/>
        <v/>
      </c>
      <c r="AD224" s="358" t="str">
        <f t="shared" si="66"/>
        <v/>
      </c>
    </row>
    <row r="225" spans="1:30" x14ac:dyDescent="0.25">
      <c r="A225" s="112" t="str">
        <f t="shared" si="53"/>
        <v/>
      </c>
      <c r="B225" s="112" t="str">
        <f t="shared" si="54"/>
        <v/>
      </c>
      <c r="C225" s="397" t="str">
        <f t="shared" si="67"/>
        <v/>
      </c>
      <c r="D225" s="397" t="str">
        <f t="shared" si="64"/>
        <v/>
      </c>
      <c r="E225" s="397"/>
      <c r="F225" s="399" t="str">
        <f t="shared" si="55"/>
        <v/>
      </c>
      <c r="G225" s="400" t="str">
        <f t="shared" si="56"/>
        <v/>
      </c>
      <c r="H225" s="401" t="str">
        <f t="shared" si="57"/>
        <v/>
      </c>
      <c r="I225" s="402" t="str">
        <f t="shared" si="69"/>
        <v/>
      </c>
      <c r="J225" s="403" t="str">
        <f t="shared" si="69"/>
        <v/>
      </c>
      <c r="K225" s="403" t="str">
        <f t="shared" si="69"/>
        <v/>
      </c>
      <c r="L225" s="404" t="str">
        <f t="shared" si="68"/>
        <v/>
      </c>
      <c r="M225" s="405"/>
      <c r="N225" s="406" t="str">
        <f t="shared" si="58"/>
        <v/>
      </c>
      <c r="O225" s="406" t="str">
        <f t="shared" si="59"/>
        <v/>
      </c>
      <c r="S225" s="401" t="str">
        <f>IFERROR(IF(S224&lt;='Cat A monthly etc'!$R$3,"Nil",S224-$R$3),"")</f>
        <v/>
      </c>
      <c r="T225" s="402" t="str">
        <f t="shared" si="60"/>
        <v/>
      </c>
      <c r="U225" s="403" t="str">
        <f t="shared" si="61"/>
        <v/>
      </c>
      <c r="V225" s="403" t="str">
        <f t="shared" si="62"/>
        <v/>
      </c>
      <c r="W225" s="404" t="str">
        <f t="shared" si="63"/>
        <v/>
      </c>
      <c r="Z225" s="408"/>
      <c r="AA225" s="409"/>
      <c r="AC225" s="358" t="str">
        <f t="shared" si="65"/>
        <v/>
      </c>
      <c r="AD225" s="358" t="str">
        <f t="shared" si="66"/>
        <v/>
      </c>
    </row>
    <row r="226" spans="1:30" x14ac:dyDescent="0.25">
      <c r="A226" s="112" t="str">
        <f t="shared" si="53"/>
        <v/>
      </c>
      <c r="B226" s="112" t="str">
        <f t="shared" si="54"/>
        <v/>
      </c>
      <c r="C226" s="397" t="str">
        <f t="shared" si="67"/>
        <v/>
      </c>
      <c r="D226" s="397" t="str">
        <f t="shared" si="64"/>
        <v/>
      </c>
      <c r="E226" s="397"/>
      <c r="F226" s="399" t="str">
        <f t="shared" si="55"/>
        <v/>
      </c>
      <c r="G226" s="400" t="str">
        <f t="shared" si="56"/>
        <v/>
      </c>
      <c r="H226" s="401" t="str">
        <f t="shared" si="57"/>
        <v/>
      </c>
      <c r="I226" s="402" t="str">
        <f t="shared" si="69"/>
        <v/>
      </c>
      <c r="J226" s="403" t="str">
        <f t="shared" si="69"/>
        <v/>
      </c>
      <c r="K226" s="403" t="str">
        <f t="shared" si="69"/>
        <v/>
      </c>
      <c r="L226" s="404" t="str">
        <f t="shared" si="68"/>
        <v/>
      </c>
      <c r="M226" s="405"/>
      <c r="N226" s="406" t="str">
        <f t="shared" si="58"/>
        <v/>
      </c>
      <c r="O226" s="406" t="str">
        <f t="shared" si="59"/>
        <v/>
      </c>
      <c r="S226" s="401" t="str">
        <f>IFERROR(IF(S225&lt;='Cat A monthly etc'!$R$3,"Nil",S225-$R$3),"")</f>
        <v/>
      </c>
      <c r="T226" s="402" t="str">
        <f t="shared" si="60"/>
        <v/>
      </c>
      <c r="U226" s="403" t="str">
        <f t="shared" si="61"/>
        <v/>
      </c>
      <c r="V226" s="403" t="str">
        <f t="shared" si="62"/>
        <v/>
      </c>
      <c r="W226" s="404" t="str">
        <f t="shared" si="63"/>
        <v/>
      </c>
      <c r="Z226" s="408"/>
      <c r="AA226" s="409"/>
      <c r="AC226" s="358" t="str">
        <f t="shared" si="65"/>
        <v/>
      </c>
      <c r="AD226" s="358" t="str">
        <f t="shared" si="66"/>
        <v/>
      </c>
    </row>
    <row r="227" spans="1:30" x14ac:dyDescent="0.25">
      <c r="A227" s="112" t="str">
        <f t="shared" si="53"/>
        <v/>
      </c>
      <c r="B227" s="112" t="str">
        <f t="shared" si="54"/>
        <v/>
      </c>
      <c r="C227" s="397" t="str">
        <f t="shared" si="67"/>
        <v/>
      </c>
      <c r="D227" s="397" t="str">
        <f t="shared" si="64"/>
        <v/>
      </c>
      <c r="E227" s="397"/>
      <c r="F227" s="399" t="str">
        <f t="shared" si="55"/>
        <v/>
      </c>
      <c r="G227" s="400" t="str">
        <f t="shared" si="56"/>
        <v/>
      </c>
      <c r="H227" s="401" t="str">
        <f t="shared" si="57"/>
        <v/>
      </c>
      <c r="I227" s="402" t="str">
        <f t="shared" si="69"/>
        <v/>
      </c>
      <c r="J227" s="403" t="str">
        <f t="shared" si="69"/>
        <v/>
      </c>
      <c r="K227" s="403" t="str">
        <f t="shared" si="69"/>
        <v/>
      </c>
      <c r="L227" s="404" t="str">
        <f t="shared" si="68"/>
        <v/>
      </c>
      <c r="M227" s="405"/>
      <c r="N227" s="406" t="str">
        <f t="shared" si="58"/>
        <v/>
      </c>
      <c r="O227" s="406" t="str">
        <f t="shared" si="59"/>
        <v/>
      </c>
      <c r="S227" s="401" t="str">
        <f>IFERROR(IF(S226&lt;='Cat A monthly etc'!$R$3,"Nil",S226-$R$3),"")</f>
        <v/>
      </c>
      <c r="T227" s="402" t="str">
        <f t="shared" si="60"/>
        <v/>
      </c>
      <c r="U227" s="403" t="str">
        <f t="shared" si="61"/>
        <v/>
      </c>
      <c r="V227" s="403" t="str">
        <f t="shared" si="62"/>
        <v/>
      </c>
      <c r="W227" s="404" t="str">
        <f t="shared" si="63"/>
        <v/>
      </c>
      <c r="Z227" s="408"/>
      <c r="AA227" s="409"/>
      <c r="AC227" s="358" t="str">
        <f t="shared" si="65"/>
        <v/>
      </c>
      <c r="AD227" s="358" t="str">
        <f t="shared" si="66"/>
        <v/>
      </c>
    </row>
    <row r="228" spans="1:30" x14ac:dyDescent="0.25">
      <c r="A228" s="112" t="str">
        <f t="shared" si="53"/>
        <v/>
      </c>
      <c r="B228" s="112" t="str">
        <f t="shared" si="54"/>
        <v/>
      </c>
      <c r="C228" s="397" t="str">
        <f t="shared" si="67"/>
        <v/>
      </c>
      <c r="D228" s="397" t="str">
        <f t="shared" si="64"/>
        <v/>
      </c>
      <c r="E228" s="397"/>
      <c r="F228" s="399" t="str">
        <f t="shared" si="55"/>
        <v/>
      </c>
      <c r="G228" s="400" t="str">
        <f t="shared" si="56"/>
        <v/>
      </c>
      <c r="H228" s="401" t="str">
        <f t="shared" si="57"/>
        <v/>
      </c>
      <c r="I228" s="402" t="str">
        <f t="shared" si="69"/>
        <v/>
      </c>
      <c r="J228" s="403" t="str">
        <f t="shared" si="69"/>
        <v/>
      </c>
      <c r="K228" s="403" t="str">
        <f t="shared" si="69"/>
        <v/>
      </c>
      <c r="L228" s="404" t="str">
        <f t="shared" si="68"/>
        <v/>
      </c>
      <c r="M228" s="405"/>
      <c r="N228" s="406" t="str">
        <f t="shared" si="58"/>
        <v/>
      </c>
      <c r="O228" s="406" t="str">
        <f t="shared" si="59"/>
        <v/>
      </c>
      <c r="S228" s="401" t="str">
        <f>IFERROR(IF(S227&lt;='Cat A monthly etc'!$R$3,"Nil",S227-$R$3),"")</f>
        <v/>
      </c>
      <c r="T228" s="402" t="str">
        <f t="shared" si="60"/>
        <v/>
      </c>
      <c r="U228" s="403" t="str">
        <f t="shared" si="61"/>
        <v/>
      </c>
      <c r="V228" s="403" t="str">
        <f t="shared" si="62"/>
        <v/>
      </c>
      <c r="W228" s="404" t="str">
        <f t="shared" si="63"/>
        <v/>
      </c>
      <c r="Z228" s="408"/>
      <c r="AA228" s="409"/>
      <c r="AC228" s="358" t="str">
        <f t="shared" si="65"/>
        <v/>
      </c>
      <c r="AD228" s="358" t="str">
        <f t="shared" si="66"/>
        <v/>
      </c>
    </row>
    <row r="229" spans="1:30" x14ac:dyDescent="0.25">
      <c r="A229" s="112" t="str">
        <f t="shared" si="53"/>
        <v/>
      </c>
      <c r="B229" s="112" t="str">
        <f t="shared" si="54"/>
        <v/>
      </c>
      <c r="C229" s="397" t="str">
        <f t="shared" si="67"/>
        <v/>
      </c>
      <c r="D229" s="397" t="str">
        <f t="shared" si="64"/>
        <v/>
      </c>
      <c r="E229" s="397"/>
      <c r="F229" s="399" t="str">
        <f t="shared" si="55"/>
        <v/>
      </c>
      <c r="G229" s="400" t="str">
        <f t="shared" si="56"/>
        <v/>
      </c>
      <c r="H229" s="401" t="str">
        <f t="shared" si="57"/>
        <v/>
      </c>
      <c r="I229" s="402" t="str">
        <f t="shared" si="69"/>
        <v/>
      </c>
      <c r="J229" s="403" t="str">
        <f t="shared" si="69"/>
        <v/>
      </c>
      <c r="K229" s="403" t="str">
        <f t="shared" si="69"/>
        <v/>
      </c>
      <c r="L229" s="404" t="str">
        <f t="shared" si="68"/>
        <v/>
      </c>
      <c r="M229" s="405"/>
      <c r="N229" s="406" t="str">
        <f t="shared" si="58"/>
        <v/>
      </c>
      <c r="O229" s="406" t="str">
        <f t="shared" si="59"/>
        <v/>
      </c>
      <c r="S229" s="401" t="str">
        <f>IFERROR(IF(S228&lt;='Cat A monthly etc'!$R$3,"Nil",S228-$R$3),"")</f>
        <v/>
      </c>
      <c r="T229" s="402" t="str">
        <f t="shared" si="60"/>
        <v/>
      </c>
      <c r="U229" s="403" t="str">
        <f t="shared" si="61"/>
        <v/>
      </c>
      <c r="V229" s="403" t="str">
        <f t="shared" si="62"/>
        <v/>
      </c>
      <c r="W229" s="404" t="str">
        <f t="shared" si="63"/>
        <v/>
      </c>
      <c r="Z229" s="408"/>
      <c r="AA229" s="409"/>
      <c r="AC229" s="358" t="str">
        <f t="shared" si="65"/>
        <v/>
      </c>
      <c r="AD229" s="358" t="str">
        <f t="shared" si="66"/>
        <v/>
      </c>
    </row>
    <row r="230" spans="1:30" x14ac:dyDescent="0.25">
      <c r="A230" s="112" t="str">
        <f t="shared" si="53"/>
        <v/>
      </c>
      <c r="B230" s="112" t="str">
        <f t="shared" si="54"/>
        <v/>
      </c>
      <c r="C230" s="397" t="str">
        <f t="shared" si="67"/>
        <v/>
      </c>
      <c r="D230" s="397" t="str">
        <f t="shared" si="64"/>
        <v/>
      </c>
      <c r="E230" s="397"/>
      <c r="F230" s="399" t="str">
        <f t="shared" si="55"/>
        <v/>
      </c>
      <c r="G230" s="400" t="str">
        <f t="shared" si="56"/>
        <v/>
      </c>
      <c r="H230" s="401" t="str">
        <f t="shared" si="57"/>
        <v/>
      </c>
      <c r="I230" s="402" t="str">
        <f t="shared" si="69"/>
        <v/>
      </c>
      <c r="J230" s="403" t="str">
        <f t="shared" si="69"/>
        <v/>
      </c>
      <c r="K230" s="403" t="str">
        <f t="shared" si="69"/>
        <v/>
      </c>
      <c r="L230" s="404" t="str">
        <f t="shared" si="68"/>
        <v/>
      </c>
      <c r="M230" s="405"/>
      <c r="N230" s="406" t="str">
        <f t="shared" si="58"/>
        <v/>
      </c>
      <c r="O230" s="406" t="str">
        <f t="shared" si="59"/>
        <v/>
      </c>
      <c r="S230" s="401" t="str">
        <f>IFERROR(IF(S229&lt;='Cat A monthly etc'!$R$3,"Nil",S229-$R$3),"")</f>
        <v/>
      </c>
      <c r="T230" s="402" t="str">
        <f t="shared" si="60"/>
        <v/>
      </c>
      <c r="U230" s="403" t="str">
        <f t="shared" si="61"/>
        <v/>
      </c>
      <c r="V230" s="403" t="str">
        <f t="shared" si="62"/>
        <v/>
      </c>
      <c r="W230" s="404" t="str">
        <f t="shared" si="63"/>
        <v/>
      </c>
      <c r="Z230" s="408"/>
      <c r="AA230" s="409"/>
      <c r="AC230" s="358" t="str">
        <f t="shared" si="65"/>
        <v/>
      </c>
      <c r="AD230" s="358" t="str">
        <f t="shared" si="66"/>
        <v/>
      </c>
    </row>
    <row r="231" spans="1:30" x14ac:dyDescent="0.25">
      <c r="A231" s="112" t="str">
        <f t="shared" si="53"/>
        <v/>
      </c>
      <c r="B231" s="112" t="str">
        <f t="shared" si="54"/>
        <v/>
      </c>
      <c r="C231" s="397" t="str">
        <f t="shared" si="67"/>
        <v/>
      </c>
      <c r="D231" s="397" t="str">
        <f t="shared" si="64"/>
        <v/>
      </c>
      <c r="E231" s="397"/>
      <c r="F231" s="399" t="str">
        <f t="shared" si="55"/>
        <v/>
      </c>
      <c r="G231" s="400" t="str">
        <f t="shared" si="56"/>
        <v/>
      </c>
      <c r="H231" s="401" t="str">
        <f t="shared" si="57"/>
        <v/>
      </c>
      <c r="I231" s="402" t="str">
        <f t="shared" si="69"/>
        <v/>
      </c>
      <c r="J231" s="403" t="str">
        <f t="shared" si="69"/>
        <v/>
      </c>
      <c r="K231" s="403" t="str">
        <f t="shared" si="69"/>
        <v/>
      </c>
      <c r="L231" s="404" t="str">
        <f t="shared" si="68"/>
        <v/>
      </c>
      <c r="M231" s="405"/>
      <c r="N231" s="406" t="str">
        <f t="shared" si="58"/>
        <v/>
      </c>
      <c r="O231" s="406" t="str">
        <f t="shared" si="59"/>
        <v/>
      </c>
      <c r="S231" s="401" t="str">
        <f>IFERROR(IF(S230&lt;='Cat A monthly etc'!$R$3,"Nil",S230-$R$3),"")</f>
        <v/>
      </c>
      <c r="T231" s="402" t="str">
        <f t="shared" si="60"/>
        <v/>
      </c>
      <c r="U231" s="403" t="str">
        <f t="shared" si="61"/>
        <v/>
      </c>
      <c r="V231" s="403" t="str">
        <f t="shared" si="62"/>
        <v/>
      </c>
      <c r="W231" s="404" t="str">
        <f t="shared" si="63"/>
        <v/>
      </c>
      <c r="Z231" s="408"/>
      <c r="AA231" s="409"/>
      <c r="AC231" s="358" t="str">
        <f t="shared" si="65"/>
        <v/>
      </c>
      <c r="AD231" s="358" t="str">
        <f t="shared" si="66"/>
        <v/>
      </c>
    </row>
    <row r="232" spans="1:30" x14ac:dyDescent="0.25">
      <c r="A232" s="112" t="str">
        <f t="shared" si="53"/>
        <v/>
      </c>
      <c r="B232" s="112" t="str">
        <f t="shared" si="54"/>
        <v/>
      </c>
      <c r="C232" s="397" t="str">
        <f t="shared" si="67"/>
        <v/>
      </c>
      <c r="D232" s="397" t="str">
        <f t="shared" si="64"/>
        <v/>
      </c>
      <c r="E232" s="397"/>
      <c r="F232" s="399" t="str">
        <f t="shared" si="55"/>
        <v/>
      </c>
      <c r="G232" s="400" t="str">
        <f t="shared" si="56"/>
        <v/>
      </c>
      <c r="H232" s="401" t="str">
        <f t="shared" si="57"/>
        <v/>
      </c>
      <c r="I232" s="402" t="str">
        <f t="shared" si="69"/>
        <v/>
      </c>
      <c r="J232" s="403" t="str">
        <f t="shared" si="69"/>
        <v/>
      </c>
      <c r="K232" s="403" t="str">
        <f t="shared" si="69"/>
        <v/>
      </c>
      <c r="L232" s="404" t="str">
        <f t="shared" si="68"/>
        <v/>
      </c>
      <c r="M232" s="405"/>
      <c r="N232" s="406" t="str">
        <f t="shared" si="58"/>
        <v/>
      </c>
      <c r="O232" s="406" t="str">
        <f t="shared" si="59"/>
        <v/>
      </c>
      <c r="S232" s="401" t="str">
        <f>IFERROR(IF(S231&lt;='Cat A monthly etc'!$R$3,"Nil",S231-$R$3),"")</f>
        <v/>
      </c>
      <c r="T232" s="402" t="str">
        <f t="shared" si="60"/>
        <v/>
      </c>
      <c r="U232" s="403" t="str">
        <f t="shared" si="61"/>
        <v/>
      </c>
      <c r="V232" s="403" t="str">
        <f t="shared" si="62"/>
        <v/>
      </c>
      <c r="W232" s="404" t="str">
        <f t="shared" si="63"/>
        <v/>
      </c>
      <c r="Z232" s="408"/>
      <c r="AA232" s="409"/>
      <c r="AC232" s="358" t="str">
        <f t="shared" si="65"/>
        <v/>
      </c>
      <c r="AD232" s="358" t="str">
        <f t="shared" si="66"/>
        <v/>
      </c>
    </row>
    <row r="233" spans="1:30" x14ac:dyDescent="0.25">
      <c r="A233" s="112" t="str">
        <f t="shared" si="53"/>
        <v/>
      </c>
      <c r="B233" s="112" t="str">
        <f t="shared" si="54"/>
        <v/>
      </c>
      <c r="C233" s="397" t="str">
        <f t="shared" si="67"/>
        <v/>
      </c>
      <c r="D233" s="397" t="str">
        <f t="shared" si="64"/>
        <v/>
      </c>
      <c r="E233" s="397"/>
      <c r="F233" s="399" t="str">
        <f t="shared" si="55"/>
        <v/>
      </c>
      <c r="G233" s="400" t="str">
        <f t="shared" si="56"/>
        <v/>
      </c>
      <c r="H233" s="401" t="str">
        <f t="shared" si="57"/>
        <v/>
      </c>
      <c r="I233" s="402" t="str">
        <f t="shared" si="69"/>
        <v/>
      </c>
      <c r="J233" s="403" t="str">
        <f t="shared" si="69"/>
        <v/>
      </c>
      <c r="K233" s="403" t="str">
        <f t="shared" si="69"/>
        <v/>
      </c>
      <c r="L233" s="404" t="str">
        <f t="shared" si="68"/>
        <v/>
      </c>
      <c r="M233" s="405"/>
      <c r="N233" s="406" t="str">
        <f t="shared" si="58"/>
        <v/>
      </c>
      <c r="O233" s="406" t="str">
        <f t="shared" si="59"/>
        <v/>
      </c>
      <c r="S233" s="401" t="str">
        <f>IFERROR(IF(S232&lt;='Cat A monthly etc'!$R$3,"Nil",S232-$R$3),"")</f>
        <v/>
      </c>
      <c r="T233" s="402" t="str">
        <f t="shared" si="60"/>
        <v/>
      </c>
      <c r="U233" s="403" t="str">
        <f t="shared" si="61"/>
        <v/>
      </c>
      <c r="V233" s="403" t="str">
        <f t="shared" si="62"/>
        <v/>
      </c>
      <c r="W233" s="404" t="str">
        <f t="shared" si="63"/>
        <v/>
      </c>
      <c r="Z233" s="408"/>
      <c r="AA233" s="409"/>
      <c r="AC233" s="358" t="str">
        <f t="shared" si="65"/>
        <v/>
      </c>
      <c r="AD233" s="358" t="str">
        <f t="shared" si="66"/>
        <v/>
      </c>
    </row>
    <row r="234" spans="1:30" x14ac:dyDescent="0.25">
      <c r="A234" s="112" t="str">
        <f t="shared" si="53"/>
        <v/>
      </c>
      <c r="B234" s="112" t="str">
        <f t="shared" si="54"/>
        <v/>
      </c>
      <c r="C234" s="397" t="str">
        <f t="shared" si="67"/>
        <v/>
      </c>
      <c r="D234" s="397" t="str">
        <f t="shared" si="64"/>
        <v/>
      </c>
      <c r="E234" s="397"/>
      <c r="F234" s="399" t="str">
        <f t="shared" si="55"/>
        <v/>
      </c>
      <c r="G234" s="400" t="str">
        <f t="shared" si="56"/>
        <v/>
      </c>
      <c r="H234" s="401" t="str">
        <f t="shared" si="57"/>
        <v/>
      </c>
      <c r="I234" s="402" t="str">
        <f t="shared" si="69"/>
        <v/>
      </c>
      <c r="J234" s="403" t="str">
        <f t="shared" si="69"/>
        <v/>
      </c>
      <c r="K234" s="403" t="str">
        <f t="shared" si="69"/>
        <v/>
      </c>
      <c r="L234" s="404" t="str">
        <f t="shared" si="68"/>
        <v/>
      </c>
      <c r="M234" s="405"/>
      <c r="N234" s="406" t="str">
        <f t="shared" si="58"/>
        <v/>
      </c>
      <c r="O234" s="406" t="str">
        <f t="shared" si="59"/>
        <v/>
      </c>
      <c r="S234" s="401" t="str">
        <f>IFERROR(IF(S233&lt;='Cat A monthly etc'!$R$3,"Nil",S233-$R$3),"")</f>
        <v/>
      </c>
      <c r="T234" s="402" t="str">
        <f t="shared" si="60"/>
        <v/>
      </c>
      <c r="U234" s="403" t="str">
        <f t="shared" si="61"/>
        <v/>
      </c>
      <c r="V234" s="403" t="str">
        <f t="shared" si="62"/>
        <v/>
      </c>
      <c r="W234" s="404" t="str">
        <f t="shared" si="63"/>
        <v/>
      </c>
      <c r="Z234" s="408"/>
      <c r="AA234" s="409"/>
      <c r="AC234" s="358" t="str">
        <f t="shared" si="65"/>
        <v/>
      </c>
      <c r="AD234" s="358" t="str">
        <f t="shared" si="66"/>
        <v/>
      </c>
    </row>
    <row r="235" spans="1:30" x14ac:dyDescent="0.25">
      <c r="A235" s="112" t="str">
        <f t="shared" si="53"/>
        <v/>
      </c>
      <c r="B235" s="112" t="str">
        <f t="shared" si="54"/>
        <v/>
      </c>
      <c r="C235" s="397" t="str">
        <f t="shared" si="67"/>
        <v/>
      </c>
      <c r="D235" s="397" t="str">
        <f t="shared" si="64"/>
        <v/>
      </c>
      <c r="E235" s="397"/>
      <c r="F235" s="399" t="str">
        <f t="shared" si="55"/>
        <v/>
      </c>
      <c r="G235" s="400" t="str">
        <f t="shared" si="56"/>
        <v/>
      </c>
      <c r="H235" s="401" t="str">
        <f t="shared" si="57"/>
        <v/>
      </c>
      <c r="I235" s="402" t="str">
        <f t="shared" si="69"/>
        <v/>
      </c>
      <c r="J235" s="403" t="str">
        <f t="shared" si="69"/>
        <v/>
      </c>
      <c r="K235" s="403" t="str">
        <f t="shared" si="69"/>
        <v/>
      </c>
      <c r="L235" s="404" t="str">
        <f t="shared" si="68"/>
        <v/>
      </c>
      <c r="M235" s="405"/>
      <c r="N235" s="406" t="str">
        <f t="shared" si="58"/>
        <v/>
      </c>
      <c r="O235" s="406" t="str">
        <f t="shared" si="59"/>
        <v/>
      </c>
      <c r="S235" s="401" t="str">
        <f>IFERROR(IF(S234&lt;='Cat A monthly etc'!$R$3,"Nil",S234-$R$3),"")</f>
        <v/>
      </c>
      <c r="T235" s="402" t="str">
        <f t="shared" si="60"/>
        <v/>
      </c>
      <c r="U235" s="403" t="str">
        <f t="shared" si="61"/>
        <v/>
      </c>
      <c r="V235" s="403" t="str">
        <f t="shared" si="62"/>
        <v/>
      </c>
      <c r="W235" s="404" t="str">
        <f t="shared" si="63"/>
        <v/>
      </c>
      <c r="Z235" s="408"/>
      <c r="AA235" s="409"/>
      <c r="AC235" s="358" t="str">
        <f t="shared" si="65"/>
        <v/>
      </c>
      <c r="AD235" s="358" t="str">
        <f t="shared" si="66"/>
        <v/>
      </c>
    </row>
    <row r="236" spans="1:30" x14ac:dyDescent="0.25">
      <c r="A236" s="112" t="str">
        <f t="shared" si="53"/>
        <v/>
      </c>
      <c r="B236" s="112" t="str">
        <f t="shared" si="54"/>
        <v/>
      </c>
      <c r="C236" s="397" t="str">
        <f t="shared" si="67"/>
        <v/>
      </c>
      <c r="D236" s="397" t="str">
        <f t="shared" si="64"/>
        <v/>
      </c>
      <c r="E236" s="397"/>
      <c r="F236" s="399" t="str">
        <f t="shared" si="55"/>
        <v/>
      </c>
      <c r="G236" s="400" t="str">
        <f t="shared" si="56"/>
        <v/>
      </c>
      <c r="H236" s="401" t="str">
        <f t="shared" si="57"/>
        <v/>
      </c>
      <c r="I236" s="402" t="str">
        <f t="shared" si="69"/>
        <v/>
      </c>
      <c r="J236" s="403" t="str">
        <f t="shared" si="69"/>
        <v/>
      </c>
      <c r="K236" s="403" t="str">
        <f t="shared" si="69"/>
        <v/>
      </c>
      <c r="L236" s="404" t="str">
        <f t="shared" si="68"/>
        <v/>
      </c>
      <c r="M236" s="405"/>
      <c r="N236" s="406" t="str">
        <f t="shared" si="58"/>
        <v/>
      </c>
      <c r="O236" s="406" t="str">
        <f t="shared" si="59"/>
        <v/>
      </c>
      <c r="S236" s="401" t="str">
        <f>IFERROR(IF(S235&lt;='Cat A monthly etc'!$R$3,"Nil",S235-$R$3),"")</f>
        <v/>
      </c>
      <c r="T236" s="402" t="str">
        <f t="shared" si="60"/>
        <v/>
      </c>
      <c r="U236" s="403" t="str">
        <f t="shared" si="61"/>
        <v/>
      </c>
      <c r="V236" s="403" t="str">
        <f t="shared" si="62"/>
        <v/>
      </c>
      <c r="W236" s="404" t="str">
        <f t="shared" si="63"/>
        <v/>
      </c>
      <c r="Z236" s="408"/>
      <c r="AA236" s="409"/>
      <c r="AC236" s="358" t="str">
        <f t="shared" si="65"/>
        <v/>
      </c>
      <c r="AD236" s="358" t="str">
        <f t="shared" si="66"/>
        <v/>
      </c>
    </row>
    <row r="237" spans="1:30" x14ac:dyDescent="0.25">
      <c r="A237" s="112" t="str">
        <f t="shared" si="53"/>
        <v/>
      </c>
      <c r="B237" s="112" t="str">
        <f t="shared" si="54"/>
        <v/>
      </c>
      <c r="C237" s="397" t="str">
        <f t="shared" si="67"/>
        <v/>
      </c>
      <c r="D237" s="397" t="str">
        <f t="shared" si="64"/>
        <v/>
      </c>
      <c r="E237" s="397"/>
      <c r="F237" s="399" t="str">
        <f t="shared" si="55"/>
        <v/>
      </c>
      <c r="G237" s="400" t="str">
        <f t="shared" si="56"/>
        <v/>
      </c>
      <c r="H237" s="401" t="str">
        <f t="shared" si="57"/>
        <v/>
      </c>
      <c r="I237" s="402" t="str">
        <f t="shared" si="69"/>
        <v/>
      </c>
      <c r="J237" s="403" t="str">
        <f t="shared" si="69"/>
        <v/>
      </c>
      <c r="K237" s="403" t="str">
        <f t="shared" si="69"/>
        <v/>
      </c>
      <c r="L237" s="404" t="str">
        <f t="shared" si="68"/>
        <v/>
      </c>
      <c r="M237" s="405"/>
      <c r="N237" s="406" t="str">
        <f t="shared" si="58"/>
        <v/>
      </c>
      <c r="O237" s="406" t="str">
        <f t="shared" si="59"/>
        <v/>
      </c>
      <c r="S237" s="401" t="str">
        <f>IFERROR(IF(S236&lt;='Cat A monthly etc'!$R$3,"Nil",S236-$R$3),"")</f>
        <v/>
      </c>
      <c r="T237" s="402" t="str">
        <f t="shared" si="60"/>
        <v/>
      </c>
      <c r="U237" s="403" t="str">
        <f t="shared" si="61"/>
        <v/>
      </c>
      <c r="V237" s="403" t="str">
        <f t="shared" si="62"/>
        <v/>
      </c>
      <c r="W237" s="404" t="str">
        <f t="shared" si="63"/>
        <v/>
      </c>
      <c r="Z237" s="408"/>
      <c r="AA237" s="409"/>
      <c r="AC237" s="358" t="str">
        <f t="shared" si="65"/>
        <v/>
      </c>
      <c r="AD237" s="358" t="str">
        <f t="shared" si="66"/>
        <v/>
      </c>
    </row>
    <row r="238" spans="1:30" x14ac:dyDescent="0.25">
      <c r="A238" s="112" t="str">
        <f t="shared" si="53"/>
        <v/>
      </c>
      <c r="B238" s="112" t="str">
        <f t="shared" si="54"/>
        <v/>
      </c>
      <c r="C238" s="397" t="str">
        <f t="shared" si="67"/>
        <v/>
      </c>
      <c r="D238" s="397" t="str">
        <f t="shared" si="64"/>
        <v/>
      </c>
      <c r="E238" s="397"/>
      <c r="F238" s="399" t="str">
        <f t="shared" si="55"/>
        <v/>
      </c>
      <c r="G238" s="400" t="str">
        <f t="shared" si="56"/>
        <v/>
      </c>
      <c r="H238" s="401" t="str">
        <f t="shared" si="57"/>
        <v/>
      </c>
      <c r="I238" s="402" t="str">
        <f t="shared" si="69"/>
        <v/>
      </c>
      <c r="J238" s="403" t="str">
        <f t="shared" si="69"/>
        <v/>
      </c>
      <c r="K238" s="403" t="str">
        <f t="shared" si="69"/>
        <v/>
      </c>
      <c r="L238" s="404" t="str">
        <f t="shared" si="68"/>
        <v/>
      </c>
      <c r="M238" s="405"/>
      <c r="N238" s="406" t="str">
        <f t="shared" si="58"/>
        <v/>
      </c>
      <c r="O238" s="406" t="str">
        <f t="shared" si="59"/>
        <v/>
      </c>
      <c r="S238" s="401" t="str">
        <f>IFERROR(IF(S237&lt;='Cat A monthly etc'!$R$3,"Nil",S237-$R$3),"")</f>
        <v/>
      </c>
      <c r="T238" s="402" t="str">
        <f t="shared" si="60"/>
        <v/>
      </c>
      <c r="U238" s="403" t="str">
        <f t="shared" si="61"/>
        <v/>
      </c>
      <c r="V238" s="403" t="str">
        <f t="shared" si="62"/>
        <v/>
      </c>
      <c r="W238" s="404" t="str">
        <f t="shared" si="63"/>
        <v/>
      </c>
      <c r="Z238" s="408"/>
      <c r="AA238" s="409"/>
      <c r="AC238" s="358" t="str">
        <f t="shared" si="65"/>
        <v/>
      </c>
      <c r="AD238" s="358" t="str">
        <f t="shared" si="66"/>
        <v/>
      </c>
    </row>
    <row r="239" spans="1:30" x14ac:dyDescent="0.25">
      <c r="A239" s="112" t="str">
        <f t="shared" si="53"/>
        <v/>
      </c>
      <c r="B239" s="112" t="str">
        <f t="shared" si="54"/>
        <v/>
      </c>
      <c r="C239" s="397" t="str">
        <f t="shared" si="67"/>
        <v/>
      </c>
      <c r="D239" s="397" t="str">
        <f t="shared" si="64"/>
        <v/>
      </c>
      <c r="E239" s="397"/>
      <c r="F239" s="399" t="str">
        <f t="shared" si="55"/>
        <v/>
      </c>
      <c r="G239" s="400" t="str">
        <f t="shared" si="56"/>
        <v/>
      </c>
      <c r="H239" s="401" t="str">
        <f t="shared" si="57"/>
        <v/>
      </c>
      <c r="I239" s="402" t="str">
        <f t="shared" si="69"/>
        <v/>
      </c>
      <c r="J239" s="403" t="str">
        <f t="shared" si="69"/>
        <v/>
      </c>
      <c r="K239" s="403" t="str">
        <f t="shared" si="69"/>
        <v/>
      </c>
      <c r="L239" s="404" t="str">
        <f t="shared" si="68"/>
        <v/>
      </c>
      <c r="M239" s="405"/>
      <c r="N239" s="406" t="str">
        <f t="shared" si="58"/>
        <v/>
      </c>
      <c r="O239" s="406" t="str">
        <f t="shared" si="59"/>
        <v/>
      </c>
      <c r="S239" s="401" t="str">
        <f>IFERROR(IF(S238&lt;='Cat A monthly etc'!$R$3,"Nil",S238-$R$3),"")</f>
        <v/>
      </c>
      <c r="T239" s="402" t="str">
        <f t="shared" si="60"/>
        <v/>
      </c>
      <c r="U239" s="403" t="str">
        <f t="shared" si="61"/>
        <v/>
      </c>
      <c r="V239" s="403" t="str">
        <f t="shared" si="62"/>
        <v/>
      </c>
      <c r="W239" s="404" t="str">
        <f t="shared" si="63"/>
        <v/>
      </c>
      <c r="Z239" s="408"/>
      <c r="AA239" s="409"/>
      <c r="AC239" s="358" t="str">
        <f t="shared" si="65"/>
        <v/>
      </c>
      <c r="AD239" s="358" t="str">
        <f t="shared" si="66"/>
        <v/>
      </c>
    </row>
    <row r="240" spans="1:30" x14ac:dyDescent="0.25">
      <c r="A240" s="112" t="str">
        <f t="shared" si="53"/>
        <v/>
      </c>
      <c r="B240" s="112" t="str">
        <f t="shared" si="54"/>
        <v/>
      </c>
      <c r="C240" s="397" t="str">
        <f t="shared" si="67"/>
        <v/>
      </c>
      <c r="D240" s="397" t="str">
        <f t="shared" si="64"/>
        <v/>
      </c>
      <c r="E240" s="397"/>
      <c r="F240" s="399" t="str">
        <f t="shared" si="55"/>
        <v/>
      </c>
      <c r="G240" s="400" t="str">
        <f t="shared" si="56"/>
        <v/>
      </c>
      <c r="H240" s="401" t="str">
        <f t="shared" si="57"/>
        <v/>
      </c>
      <c r="I240" s="402" t="str">
        <f t="shared" si="69"/>
        <v/>
      </c>
      <c r="J240" s="403" t="str">
        <f t="shared" si="69"/>
        <v/>
      </c>
      <c r="K240" s="403" t="str">
        <f t="shared" si="69"/>
        <v/>
      </c>
      <c r="L240" s="404" t="str">
        <f t="shared" si="68"/>
        <v/>
      </c>
      <c r="M240" s="405"/>
      <c r="N240" s="406" t="str">
        <f t="shared" si="58"/>
        <v/>
      </c>
      <c r="O240" s="406" t="str">
        <f t="shared" si="59"/>
        <v/>
      </c>
      <c r="S240" s="401" t="str">
        <f>IFERROR(IF(S239&lt;='Cat A monthly etc'!$R$3,"Nil",S239-$R$3),"")</f>
        <v/>
      </c>
      <c r="T240" s="402" t="str">
        <f t="shared" si="60"/>
        <v/>
      </c>
      <c r="U240" s="403" t="str">
        <f t="shared" si="61"/>
        <v/>
      </c>
      <c r="V240" s="403" t="str">
        <f t="shared" si="62"/>
        <v/>
      </c>
      <c r="W240" s="404" t="str">
        <f t="shared" si="63"/>
        <v/>
      </c>
      <c r="Z240" s="408"/>
      <c r="AA240" s="409"/>
      <c r="AC240" s="358" t="str">
        <f t="shared" si="65"/>
        <v/>
      </c>
      <c r="AD240" s="358" t="str">
        <f t="shared" si="66"/>
        <v/>
      </c>
    </row>
    <row r="241" spans="1:30" x14ac:dyDescent="0.25">
      <c r="A241" s="112" t="str">
        <f t="shared" si="53"/>
        <v/>
      </c>
      <c r="B241" s="112" t="str">
        <f t="shared" si="54"/>
        <v/>
      </c>
      <c r="C241" s="397" t="str">
        <f t="shared" si="67"/>
        <v/>
      </c>
      <c r="D241" s="397" t="str">
        <f t="shared" si="64"/>
        <v/>
      </c>
      <c r="E241" s="397"/>
      <c r="F241" s="399" t="str">
        <f t="shared" si="55"/>
        <v/>
      </c>
      <c r="G241" s="400" t="str">
        <f t="shared" si="56"/>
        <v/>
      </c>
      <c r="H241" s="401" t="str">
        <f t="shared" si="57"/>
        <v/>
      </c>
      <c r="I241" s="402" t="str">
        <f t="shared" si="69"/>
        <v/>
      </c>
      <c r="J241" s="403" t="str">
        <f t="shared" si="69"/>
        <v/>
      </c>
      <c r="K241" s="403" t="str">
        <f t="shared" si="69"/>
        <v/>
      </c>
      <c r="L241" s="404" t="str">
        <f t="shared" si="68"/>
        <v/>
      </c>
      <c r="M241" s="405"/>
      <c r="N241" s="406" t="str">
        <f t="shared" si="58"/>
        <v/>
      </c>
      <c r="O241" s="406" t="str">
        <f t="shared" si="59"/>
        <v/>
      </c>
      <c r="S241" s="401" t="str">
        <f>IFERROR(IF(S240&lt;='Cat A monthly etc'!$R$3,"Nil",S240-$R$3),"")</f>
        <v/>
      </c>
      <c r="T241" s="402" t="str">
        <f t="shared" si="60"/>
        <v/>
      </c>
      <c r="U241" s="403" t="str">
        <f t="shared" si="61"/>
        <v/>
      </c>
      <c r="V241" s="403" t="str">
        <f t="shared" si="62"/>
        <v/>
      </c>
      <c r="W241" s="404" t="str">
        <f t="shared" si="63"/>
        <v/>
      </c>
      <c r="Z241" s="408"/>
      <c r="AA241" s="409"/>
      <c r="AC241" s="358" t="str">
        <f t="shared" si="65"/>
        <v/>
      </c>
      <c r="AD241" s="358" t="str">
        <f t="shared" si="66"/>
        <v/>
      </c>
    </row>
    <row r="242" spans="1:30" x14ac:dyDescent="0.25">
      <c r="A242" s="112" t="str">
        <f t="shared" si="53"/>
        <v/>
      </c>
      <c r="B242" s="112" t="str">
        <f t="shared" si="54"/>
        <v/>
      </c>
      <c r="C242" s="397" t="str">
        <f t="shared" si="67"/>
        <v/>
      </c>
      <c r="D242" s="397" t="str">
        <f t="shared" si="64"/>
        <v/>
      </c>
      <c r="E242" s="397"/>
      <c r="F242" s="399" t="str">
        <f t="shared" si="55"/>
        <v/>
      </c>
      <c r="G242" s="400" t="str">
        <f t="shared" si="56"/>
        <v/>
      </c>
      <c r="H242" s="401" t="str">
        <f t="shared" si="57"/>
        <v/>
      </c>
      <c r="I242" s="402" t="str">
        <f t="shared" si="69"/>
        <v/>
      </c>
      <c r="J242" s="403" t="str">
        <f t="shared" si="69"/>
        <v/>
      </c>
      <c r="K242" s="403" t="str">
        <f t="shared" si="69"/>
        <v/>
      </c>
      <c r="L242" s="404" t="str">
        <f t="shared" si="68"/>
        <v/>
      </c>
      <c r="M242" s="405"/>
      <c r="N242" s="406" t="str">
        <f t="shared" si="58"/>
        <v/>
      </c>
      <c r="O242" s="406" t="str">
        <f t="shared" si="59"/>
        <v/>
      </c>
      <c r="S242" s="401" t="str">
        <f>IFERROR(IF(S241&lt;='Cat A monthly etc'!$R$3,"Nil",S241-$R$3),"")</f>
        <v/>
      </c>
      <c r="T242" s="402" t="str">
        <f t="shared" si="60"/>
        <v/>
      </c>
      <c r="U242" s="403" t="str">
        <f t="shared" si="61"/>
        <v/>
      </c>
      <c r="V242" s="403" t="str">
        <f t="shared" si="62"/>
        <v/>
      </c>
      <c r="W242" s="404" t="str">
        <f t="shared" si="63"/>
        <v/>
      </c>
      <c r="Z242" s="408"/>
      <c r="AA242" s="409"/>
      <c r="AC242" s="358" t="str">
        <f t="shared" si="65"/>
        <v/>
      </c>
      <c r="AD242" s="358" t="str">
        <f t="shared" si="66"/>
        <v/>
      </c>
    </row>
    <row r="243" spans="1:30" x14ac:dyDescent="0.25">
      <c r="A243" s="112" t="str">
        <f t="shared" si="53"/>
        <v/>
      </c>
      <c r="B243" s="112" t="str">
        <f t="shared" si="54"/>
        <v/>
      </c>
      <c r="C243" s="397" t="str">
        <f t="shared" si="67"/>
        <v/>
      </c>
      <c r="D243" s="397" t="str">
        <f t="shared" si="64"/>
        <v/>
      </c>
      <c r="E243" s="397"/>
      <c r="F243" s="399" t="str">
        <f t="shared" si="55"/>
        <v/>
      </c>
      <c r="G243" s="400" t="str">
        <f t="shared" si="56"/>
        <v/>
      </c>
      <c r="H243" s="401" t="str">
        <f t="shared" si="57"/>
        <v/>
      </c>
      <c r="I243" s="402" t="str">
        <f t="shared" si="69"/>
        <v/>
      </c>
      <c r="J243" s="403" t="str">
        <f t="shared" si="69"/>
        <v/>
      </c>
      <c r="K243" s="403" t="str">
        <f t="shared" si="69"/>
        <v/>
      </c>
      <c r="L243" s="404" t="str">
        <f t="shared" si="68"/>
        <v/>
      </c>
      <c r="M243" s="405"/>
      <c r="N243" s="406" t="str">
        <f t="shared" si="58"/>
        <v/>
      </c>
      <c r="O243" s="406" t="str">
        <f t="shared" si="59"/>
        <v/>
      </c>
      <c r="S243" s="401" t="str">
        <f>IFERROR(IF(S242&lt;='Cat A monthly etc'!$R$3,"Nil",S242-$R$3),"")</f>
        <v/>
      </c>
      <c r="T243" s="402" t="str">
        <f t="shared" si="60"/>
        <v/>
      </c>
      <c r="U243" s="403" t="str">
        <f t="shared" si="61"/>
        <v/>
      </c>
      <c r="V243" s="403" t="str">
        <f t="shared" si="62"/>
        <v/>
      </c>
      <c r="W243" s="404" t="str">
        <f t="shared" si="63"/>
        <v/>
      </c>
      <c r="Z243" s="408"/>
      <c r="AA243" s="409"/>
      <c r="AC243" s="358" t="str">
        <f t="shared" si="65"/>
        <v/>
      </c>
      <c r="AD243" s="358" t="str">
        <f t="shared" si="66"/>
        <v/>
      </c>
    </row>
    <row r="244" spans="1:30" x14ac:dyDescent="0.25">
      <c r="A244" s="112" t="str">
        <f t="shared" si="53"/>
        <v/>
      </c>
      <c r="B244" s="112" t="str">
        <f t="shared" si="54"/>
        <v/>
      </c>
      <c r="C244" s="397" t="str">
        <f t="shared" si="67"/>
        <v/>
      </c>
      <c r="D244" s="397" t="str">
        <f t="shared" si="64"/>
        <v/>
      </c>
      <c r="E244" s="397"/>
      <c r="F244" s="399" t="str">
        <f t="shared" si="55"/>
        <v/>
      </c>
      <c r="G244" s="400" t="str">
        <f t="shared" si="56"/>
        <v/>
      </c>
      <c r="H244" s="401" t="str">
        <f t="shared" si="57"/>
        <v/>
      </c>
      <c r="I244" s="402" t="str">
        <f t="shared" si="69"/>
        <v/>
      </c>
      <c r="J244" s="403" t="str">
        <f t="shared" si="69"/>
        <v/>
      </c>
      <c r="K244" s="403" t="str">
        <f t="shared" si="69"/>
        <v/>
      </c>
      <c r="L244" s="404" t="str">
        <f t="shared" si="68"/>
        <v/>
      </c>
      <c r="M244" s="405"/>
      <c r="N244" s="406" t="str">
        <f t="shared" si="58"/>
        <v/>
      </c>
      <c r="O244" s="406" t="str">
        <f t="shared" si="59"/>
        <v/>
      </c>
      <c r="S244" s="401" t="str">
        <f>IFERROR(IF(S243&lt;='Cat A monthly etc'!$R$3,"Nil",S243-$R$3),"")</f>
        <v/>
      </c>
      <c r="T244" s="402" t="str">
        <f t="shared" si="60"/>
        <v/>
      </c>
      <c r="U244" s="403" t="str">
        <f t="shared" si="61"/>
        <v/>
      </c>
      <c r="V244" s="403" t="str">
        <f t="shared" si="62"/>
        <v/>
      </c>
      <c r="W244" s="404" t="str">
        <f t="shared" si="63"/>
        <v/>
      </c>
      <c r="Z244" s="408"/>
      <c r="AA244" s="409"/>
      <c r="AC244" s="358" t="str">
        <f t="shared" si="65"/>
        <v/>
      </c>
      <c r="AD244" s="358" t="str">
        <f t="shared" si="66"/>
        <v/>
      </c>
    </row>
    <row r="245" spans="1:30" x14ac:dyDescent="0.25">
      <c r="A245" s="112" t="str">
        <f t="shared" si="53"/>
        <v/>
      </c>
      <c r="B245" s="112" t="str">
        <f t="shared" si="54"/>
        <v/>
      </c>
      <c r="C245" s="397" t="str">
        <f t="shared" si="67"/>
        <v/>
      </c>
      <c r="D245" s="397" t="str">
        <f t="shared" si="64"/>
        <v/>
      </c>
      <c r="E245" s="397"/>
      <c r="F245" s="399" t="str">
        <f t="shared" si="55"/>
        <v/>
      </c>
      <c r="G245" s="400" t="str">
        <f t="shared" si="56"/>
        <v/>
      </c>
      <c r="H245" s="401" t="str">
        <f t="shared" si="57"/>
        <v/>
      </c>
      <c r="I245" s="402" t="str">
        <f t="shared" si="69"/>
        <v/>
      </c>
      <c r="J245" s="403" t="str">
        <f t="shared" si="69"/>
        <v/>
      </c>
      <c r="K245" s="403" t="str">
        <f t="shared" si="69"/>
        <v/>
      </c>
      <c r="L245" s="404" t="str">
        <f t="shared" si="68"/>
        <v/>
      </c>
      <c r="M245" s="405"/>
      <c r="N245" s="406" t="str">
        <f t="shared" si="58"/>
        <v/>
      </c>
      <c r="O245" s="406" t="str">
        <f t="shared" si="59"/>
        <v/>
      </c>
      <c r="S245" s="401" t="str">
        <f>IFERROR(IF(S244&lt;='Cat A monthly etc'!$R$3,"Nil",S244-$R$3),"")</f>
        <v/>
      </c>
      <c r="T245" s="402" t="str">
        <f t="shared" si="60"/>
        <v/>
      </c>
      <c r="U245" s="403" t="str">
        <f t="shared" si="61"/>
        <v/>
      </c>
      <c r="V245" s="403" t="str">
        <f t="shared" si="62"/>
        <v/>
      </c>
      <c r="W245" s="404" t="str">
        <f t="shared" si="63"/>
        <v/>
      </c>
      <c r="Z245" s="408"/>
      <c r="AA245" s="409"/>
      <c r="AC245" s="358" t="str">
        <f t="shared" si="65"/>
        <v/>
      </c>
      <c r="AD245" s="358" t="str">
        <f t="shared" si="66"/>
        <v/>
      </c>
    </row>
    <row r="246" spans="1:30" x14ac:dyDescent="0.25">
      <c r="A246" s="112" t="str">
        <f t="shared" si="53"/>
        <v/>
      </c>
      <c r="B246" s="112" t="str">
        <f t="shared" si="54"/>
        <v/>
      </c>
      <c r="C246" s="397" t="str">
        <f t="shared" si="67"/>
        <v/>
      </c>
      <c r="D246" s="397" t="str">
        <f t="shared" si="64"/>
        <v/>
      </c>
      <c r="E246" s="397"/>
      <c r="F246" s="399" t="str">
        <f t="shared" si="55"/>
        <v/>
      </c>
      <c r="G246" s="400" t="str">
        <f t="shared" si="56"/>
        <v/>
      </c>
      <c r="H246" s="401" t="str">
        <f t="shared" si="57"/>
        <v/>
      </c>
      <c r="I246" s="402" t="str">
        <f t="shared" si="69"/>
        <v/>
      </c>
      <c r="J246" s="403" t="str">
        <f t="shared" si="69"/>
        <v/>
      </c>
      <c r="K246" s="403" t="str">
        <f t="shared" si="69"/>
        <v/>
      </c>
      <c r="L246" s="404" t="str">
        <f t="shared" si="68"/>
        <v/>
      </c>
      <c r="M246" s="405"/>
      <c r="N246" s="406" t="str">
        <f t="shared" si="58"/>
        <v/>
      </c>
      <c r="O246" s="406" t="str">
        <f t="shared" si="59"/>
        <v/>
      </c>
      <c r="S246" s="401" t="str">
        <f>IFERROR(IF(S245&lt;='Cat A monthly etc'!$R$3,"Nil",S245-$R$3),"")</f>
        <v/>
      </c>
      <c r="T246" s="402" t="str">
        <f t="shared" si="60"/>
        <v/>
      </c>
      <c r="U246" s="403" t="str">
        <f t="shared" si="61"/>
        <v/>
      </c>
      <c r="V246" s="403" t="str">
        <f t="shared" si="62"/>
        <v/>
      </c>
      <c r="W246" s="404" t="str">
        <f t="shared" si="63"/>
        <v/>
      </c>
      <c r="Z246" s="408"/>
      <c r="AA246" s="409"/>
      <c r="AC246" s="358" t="str">
        <f t="shared" si="65"/>
        <v/>
      </c>
      <c r="AD246" s="358" t="str">
        <f t="shared" si="66"/>
        <v/>
      </c>
    </row>
    <row r="247" spans="1:30" x14ac:dyDescent="0.25">
      <c r="A247" s="112" t="str">
        <f t="shared" si="53"/>
        <v/>
      </c>
      <c r="B247" s="112" t="str">
        <f t="shared" si="54"/>
        <v/>
      </c>
      <c r="C247" s="397" t="str">
        <f t="shared" si="67"/>
        <v/>
      </c>
      <c r="D247" s="397" t="str">
        <f t="shared" si="64"/>
        <v/>
      </c>
      <c r="E247" s="397"/>
      <c r="F247" s="399" t="str">
        <f t="shared" si="55"/>
        <v/>
      </c>
      <c r="G247" s="400" t="str">
        <f t="shared" si="56"/>
        <v/>
      </c>
      <c r="H247" s="401" t="str">
        <f t="shared" si="57"/>
        <v/>
      </c>
      <c r="I247" s="402" t="str">
        <f t="shared" si="69"/>
        <v/>
      </c>
      <c r="J247" s="403" t="str">
        <f t="shared" si="69"/>
        <v/>
      </c>
      <c r="K247" s="403" t="str">
        <f t="shared" si="69"/>
        <v/>
      </c>
      <c r="L247" s="404" t="str">
        <f t="shared" si="68"/>
        <v/>
      </c>
      <c r="M247" s="405"/>
      <c r="N247" s="406" t="str">
        <f t="shared" si="58"/>
        <v/>
      </c>
      <c r="O247" s="406" t="str">
        <f t="shared" si="59"/>
        <v/>
      </c>
      <c r="S247" s="401" t="str">
        <f>IFERROR(IF(S246&lt;='Cat A monthly etc'!$R$3,"Nil",S246-$R$3),"")</f>
        <v/>
      </c>
      <c r="T247" s="402" t="str">
        <f t="shared" si="60"/>
        <v/>
      </c>
      <c r="U247" s="403" t="str">
        <f t="shared" si="61"/>
        <v/>
      </c>
      <c r="V247" s="403" t="str">
        <f t="shared" si="62"/>
        <v/>
      </c>
      <c r="W247" s="404" t="str">
        <f t="shared" si="63"/>
        <v/>
      </c>
      <c r="Z247" s="408"/>
      <c r="AA247" s="409"/>
      <c r="AC247" s="358" t="str">
        <f t="shared" si="65"/>
        <v/>
      </c>
      <c r="AD247" s="358" t="str">
        <f t="shared" si="66"/>
        <v/>
      </c>
    </row>
    <row r="248" spans="1:30" x14ac:dyDescent="0.25">
      <c r="A248" s="112" t="str">
        <f t="shared" si="53"/>
        <v/>
      </c>
      <c r="B248" s="112" t="str">
        <f t="shared" si="54"/>
        <v/>
      </c>
      <c r="C248" s="397" t="str">
        <f t="shared" si="67"/>
        <v/>
      </c>
      <c r="D248" s="397" t="str">
        <f t="shared" si="64"/>
        <v/>
      </c>
      <c r="E248" s="397"/>
      <c r="F248" s="399" t="str">
        <f t="shared" si="55"/>
        <v/>
      </c>
      <c r="G248" s="400" t="str">
        <f t="shared" si="56"/>
        <v/>
      </c>
      <c r="H248" s="401" t="str">
        <f t="shared" si="57"/>
        <v/>
      </c>
      <c r="I248" s="402" t="str">
        <f t="shared" si="69"/>
        <v/>
      </c>
      <c r="J248" s="403" t="str">
        <f t="shared" si="69"/>
        <v/>
      </c>
      <c r="K248" s="403" t="str">
        <f t="shared" si="69"/>
        <v/>
      </c>
      <c r="L248" s="404" t="str">
        <f t="shared" si="68"/>
        <v/>
      </c>
      <c r="M248" s="405"/>
      <c r="N248" s="406" t="str">
        <f t="shared" si="58"/>
        <v/>
      </c>
      <c r="O248" s="406" t="str">
        <f t="shared" si="59"/>
        <v/>
      </c>
      <c r="S248" s="401" t="str">
        <f>IFERROR(IF(S247&lt;='Cat A monthly etc'!$R$3,"Nil",S247-$R$3),"")</f>
        <v/>
      </c>
      <c r="T248" s="402" t="str">
        <f t="shared" si="60"/>
        <v/>
      </c>
      <c r="U248" s="403" t="str">
        <f t="shared" si="61"/>
        <v/>
      </c>
      <c r="V248" s="403" t="str">
        <f t="shared" si="62"/>
        <v/>
      </c>
      <c r="W248" s="404" t="str">
        <f t="shared" si="63"/>
        <v/>
      </c>
      <c r="Z248" s="408"/>
      <c r="AA248" s="409"/>
      <c r="AC248" s="358" t="str">
        <f t="shared" si="65"/>
        <v/>
      </c>
      <c r="AD248" s="358" t="str">
        <f t="shared" si="66"/>
        <v/>
      </c>
    </row>
    <row r="249" spans="1:30" x14ac:dyDescent="0.25">
      <c r="A249" s="112" t="str">
        <f t="shared" si="53"/>
        <v/>
      </c>
      <c r="B249" s="112" t="str">
        <f t="shared" si="54"/>
        <v/>
      </c>
      <c r="C249" s="397" t="str">
        <f t="shared" si="67"/>
        <v/>
      </c>
      <c r="D249" s="397" t="str">
        <f t="shared" si="64"/>
        <v/>
      </c>
      <c r="E249" s="397"/>
      <c r="F249" s="399" t="str">
        <f t="shared" si="55"/>
        <v/>
      </c>
      <c r="G249" s="400" t="str">
        <f t="shared" si="56"/>
        <v/>
      </c>
      <c r="H249" s="401" t="str">
        <f t="shared" si="57"/>
        <v/>
      </c>
      <c r="I249" s="402" t="str">
        <f t="shared" si="69"/>
        <v/>
      </c>
      <c r="J249" s="403" t="str">
        <f t="shared" si="69"/>
        <v/>
      </c>
      <c r="K249" s="403" t="str">
        <f t="shared" si="69"/>
        <v/>
      </c>
      <c r="L249" s="404" t="str">
        <f t="shared" si="68"/>
        <v/>
      </c>
      <c r="M249" s="405"/>
      <c r="N249" s="406" t="str">
        <f t="shared" si="58"/>
        <v/>
      </c>
      <c r="O249" s="406" t="str">
        <f t="shared" si="59"/>
        <v/>
      </c>
      <c r="S249" s="401" t="str">
        <f>IFERROR(IF(S248&lt;='Cat A monthly etc'!$R$3,"Nil",S248-$R$3),"")</f>
        <v/>
      </c>
      <c r="T249" s="402" t="str">
        <f t="shared" si="60"/>
        <v/>
      </c>
      <c r="U249" s="403" t="str">
        <f t="shared" si="61"/>
        <v/>
      </c>
      <c r="V249" s="403" t="str">
        <f t="shared" si="62"/>
        <v/>
      </c>
      <c r="W249" s="404" t="str">
        <f t="shared" si="63"/>
        <v/>
      </c>
      <c r="Z249" s="408"/>
      <c r="AA249" s="409"/>
      <c r="AC249" s="358" t="str">
        <f t="shared" si="65"/>
        <v/>
      </c>
      <c r="AD249" s="358" t="str">
        <f t="shared" si="66"/>
        <v/>
      </c>
    </row>
    <row r="250" spans="1:30" x14ac:dyDescent="0.25">
      <c r="A250" s="112" t="str">
        <f t="shared" si="53"/>
        <v/>
      </c>
      <c r="B250" s="112" t="str">
        <f t="shared" si="54"/>
        <v/>
      </c>
      <c r="C250" s="397" t="str">
        <f t="shared" si="67"/>
        <v/>
      </c>
      <c r="D250" s="397" t="str">
        <f t="shared" si="64"/>
        <v/>
      </c>
      <c r="E250" s="397"/>
      <c r="F250" s="399" t="str">
        <f t="shared" si="55"/>
        <v/>
      </c>
      <c r="G250" s="400" t="str">
        <f t="shared" si="56"/>
        <v/>
      </c>
      <c r="H250" s="401" t="str">
        <f t="shared" si="57"/>
        <v/>
      </c>
      <c r="I250" s="402" t="str">
        <f t="shared" si="69"/>
        <v/>
      </c>
      <c r="J250" s="403" t="str">
        <f t="shared" si="69"/>
        <v/>
      </c>
      <c r="K250" s="403" t="str">
        <f t="shared" si="69"/>
        <v/>
      </c>
      <c r="L250" s="404" t="str">
        <f t="shared" si="68"/>
        <v/>
      </c>
      <c r="M250" s="405"/>
      <c r="N250" s="406" t="str">
        <f t="shared" si="58"/>
        <v/>
      </c>
      <c r="O250" s="406" t="str">
        <f t="shared" si="59"/>
        <v/>
      </c>
      <c r="S250" s="401" t="str">
        <f>IFERROR(IF(S249&lt;='Cat A monthly etc'!$R$3,"Nil",S249-$R$3),"")</f>
        <v/>
      </c>
      <c r="T250" s="402" t="str">
        <f t="shared" si="60"/>
        <v/>
      </c>
      <c r="U250" s="403" t="str">
        <f t="shared" si="61"/>
        <v/>
      </c>
      <c r="V250" s="403" t="str">
        <f t="shared" si="62"/>
        <v/>
      </c>
      <c r="W250" s="404" t="str">
        <f t="shared" si="63"/>
        <v/>
      </c>
      <c r="Z250" s="408"/>
      <c r="AA250" s="409"/>
      <c r="AC250" s="358" t="str">
        <f t="shared" si="65"/>
        <v/>
      </c>
      <c r="AD250" s="358" t="str">
        <f t="shared" si="66"/>
        <v/>
      </c>
    </row>
    <row r="251" spans="1:30" x14ac:dyDescent="0.25">
      <c r="A251" s="112" t="str">
        <f t="shared" si="53"/>
        <v/>
      </c>
      <c r="B251" s="112" t="str">
        <f t="shared" si="54"/>
        <v/>
      </c>
      <c r="C251" s="397" t="str">
        <f t="shared" si="67"/>
        <v/>
      </c>
      <c r="D251" s="397" t="str">
        <f t="shared" si="64"/>
        <v/>
      </c>
      <c r="E251" s="397"/>
      <c r="F251" s="399" t="str">
        <f t="shared" si="55"/>
        <v/>
      </c>
      <c r="G251" s="400" t="str">
        <f t="shared" si="56"/>
        <v/>
      </c>
      <c r="H251" s="401" t="str">
        <f t="shared" si="57"/>
        <v/>
      </c>
      <c r="I251" s="402" t="str">
        <f t="shared" si="69"/>
        <v/>
      </c>
      <c r="J251" s="403" t="str">
        <f t="shared" si="69"/>
        <v/>
      </c>
      <c r="K251" s="403" t="str">
        <f t="shared" si="69"/>
        <v/>
      </c>
      <c r="L251" s="404" t="str">
        <f t="shared" si="68"/>
        <v/>
      </c>
      <c r="M251" s="405"/>
      <c r="N251" s="406" t="str">
        <f t="shared" si="58"/>
        <v/>
      </c>
      <c r="O251" s="406" t="str">
        <f t="shared" si="59"/>
        <v/>
      </c>
      <c r="S251" s="401" t="str">
        <f>IFERROR(IF(S250&lt;='Cat A monthly etc'!$R$3,"Nil",S250-$R$3),"")</f>
        <v/>
      </c>
      <c r="T251" s="402" t="str">
        <f t="shared" si="60"/>
        <v/>
      </c>
      <c r="U251" s="403" t="str">
        <f t="shared" si="61"/>
        <v/>
      </c>
      <c r="V251" s="403" t="str">
        <f t="shared" si="62"/>
        <v/>
      </c>
      <c r="W251" s="404" t="str">
        <f t="shared" si="63"/>
        <v/>
      </c>
      <c r="Z251" s="408"/>
      <c r="AA251" s="409"/>
      <c r="AC251" s="358" t="str">
        <f t="shared" si="65"/>
        <v/>
      </c>
      <c r="AD251" s="358" t="str">
        <f t="shared" si="66"/>
        <v/>
      </c>
    </row>
    <row r="252" spans="1:30" x14ac:dyDescent="0.25">
      <c r="A252" s="112" t="str">
        <f t="shared" si="53"/>
        <v/>
      </c>
      <c r="B252" s="112" t="str">
        <f t="shared" si="54"/>
        <v/>
      </c>
      <c r="C252" s="397" t="str">
        <f t="shared" si="67"/>
        <v/>
      </c>
      <c r="D252" s="397" t="str">
        <f t="shared" si="64"/>
        <v/>
      </c>
      <c r="E252" s="397"/>
      <c r="F252" s="399" t="str">
        <f t="shared" si="55"/>
        <v/>
      </c>
      <c r="G252" s="400" t="str">
        <f t="shared" si="56"/>
        <v/>
      </c>
      <c r="H252" s="401" t="str">
        <f t="shared" si="57"/>
        <v/>
      </c>
      <c r="I252" s="402" t="str">
        <f t="shared" si="69"/>
        <v/>
      </c>
      <c r="J252" s="403" t="str">
        <f t="shared" si="69"/>
        <v/>
      </c>
      <c r="K252" s="403" t="str">
        <f t="shared" si="69"/>
        <v/>
      </c>
      <c r="L252" s="404" t="str">
        <f t="shared" si="68"/>
        <v/>
      </c>
      <c r="M252" s="405"/>
      <c r="N252" s="406" t="str">
        <f t="shared" si="58"/>
        <v/>
      </c>
      <c r="O252" s="406" t="str">
        <f t="shared" si="59"/>
        <v/>
      </c>
      <c r="S252" s="401" t="str">
        <f>IFERROR(IF(S251&lt;='Cat A monthly etc'!$R$3,"Nil",S251-$R$3),"")</f>
        <v/>
      </c>
      <c r="T252" s="402" t="str">
        <f t="shared" si="60"/>
        <v/>
      </c>
      <c r="U252" s="403" t="str">
        <f t="shared" si="61"/>
        <v/>
      </c>
      <c r="V252" s="403" t="str">
        <f t="shared" si="62"/>
        <v/>
      </c>
      <c r="W252" s="404" t="str">
        <f t="shared" si="63"/>
        <v/>
      </c>
      <c r="Z252" s="408"/>
      <c r="AA252" s="409"/>
      <c r="AC252" s="358" t="str">
        <f t="shared" si="65"/>
        <v/>
      </c>
      <c r="AD252" s="358" t="str">
        <f t="shared" si="66"/>
        <v/>
      </c>
    </row>
    <row r="253" spans="1:30" x14ac:dyDescent="0.25">
      <c r="A253" s="112" t="str">
        <f t="shared" si="53"/>
        <v/>
      </c>
      <c r="B253" s="112" t="str">
        <f t="shared" si="54"/>
        <v/>
      </c>
      <c r="C253" s="397" t="str">
        <f t="shared" si="67"/>
        <v/>
      </c>
      <c r="D253" s="397" t="str">
        <f t="shared" si="64"/>
        <v/>
      </c>
      <c r="E253" s="397"/>
      <c r="F253" s="399" t="str">
        <f t="shared" si="55"/>
        <v/>
      </c>
      <c r="G253" s="400" t="str">
        <f t="shared" si="56"/>
        <v/>
      </c>
      <c r="H253" s="401" t="str">
        <f t="shared" si="57"/>
        <v/>
      </c>
      <c r="I253" s="402" t="str">
        <f t="shared" si="69"/>
        <v/>
      </c>
      <c r="J253" s="403" t="str">
        <f t="shared" si="69"/>
        <v/>
      </c>
      <c r="K253" s="403" t="str">
        <f t="shared" si="69"/>
        <v/>
      </c>
      <c r="L253" s="404" t="str">
        <f t="shared" si="68"/>
        <v/>
      </c>
      <c r="M253" s="405"/>
      <c r="N253" s="406" t="str">
        <f t="shared" si="58"/>
        <v/>
      </c>
      <c r="O253" s="406" t="str">
        <f t="shared" si="59"/>
        <v/>
      </c>
      <c r="S253" s="401" t="str">
        <f>IFERROR(IF(S252&lt;='Cat A monthly etc'!$R$3,"Nil",S252-$R$3),"")</f>
        <v/>
      </c>
      <c r="T253" s="402" t="str">
        <f t="shared" si="60"/>
        <v/>
      </c>
      <c r="U253" s="403" t="str">
        <f t="shared" si="61"/>
        <v/>
      </c>
      <c r="V253" s="403" t="str">
        <f t="shared" si="62"/>
        <v/>
      </c>
      <c r="W253" s="404" t="str">
        <f t="shared" si="63"/>
        <v/>
      </c>
      <c r="Z253" s="408"/>
      <c r="AA253" s="409"/>
      <c r="AC253" s="358" t="str">
        <f t="shared" si="65"/>
        <v/>
      </c>
      <c r="AD253" s="358" t="str">
        <f t="shared" si="66"/>
        <v/>
      </c>
    </row>
    <row r="254" spans="1:30" x14ac:dyDescent="0.25">
      <c r="A254" s="112" t="str">
        <f t="shared" si="53"/>
        <v/>
      </c>
      <c r="B254" s="112" t="str">
        <f t="shared" si="54"/>
        <v/>
      </c>
      <c r="C254" s="397" t="str">
        <f t="shared" si="67"/>
        <v/>
      </c>
      <c r="D254" s="397" t="str">
        <f t="shared" si="64"/>
        <v/>
      </c>
      <c r="E254" s="397"/>
      <c r="F254" s="399" t="str">
        <f t="shared" si="55"/>
        <v/>
      </c>
      <c r="G254" s="400" t="str">
        <f t="shared" si="56"/>
        <v/>
      </c>
      <c r="H254" s="401" t="str">
        <f t="shared" si="57"/>
        <v/>
      </c>
      <c r="I254" s="402" t="str">
        <f t="shared" si="69"/>
        <v/>
      </c>
      <c r="J254" s="403" t="str">
        <f t="shared" si="69"/>
        <v/>
      </c>
      <c r="K254" s="403" t="str">
        <f t="shared" si="69"/>
        <v/>
      </c>
      <c r="L254" s="404" t="str">
        <f t="shared" si="68"/>
        <v/>
      </c>
      <c r="M254" s="405"/>
      <c r="N254" s="406" t="str">
        <f t="shared" si="58"/>
        <v/>
      </c>
      <c r="O254" s="406" t="str">
        <f t="shared" si="59"/>
        <v/>
      </c>
      <c r="S254" s="401" t="str">
        <f>IFERROR(IF(S253&lt;='Cat A monthly etc'!$R$3,"Nil",S253-$R$3),"")</f>
        <v/>
      </c>
      <c r="T254" s="402" t="str">
        <f t="shared" si="60"/>
        <v/>
      </c>
      <c r="U254" s="403" t="str">
        <f t="shared" si="61"/>
        <v/>
      </c>
      <c r="V254" s="403" t="str">
        <f t="shared" si="62"/>
        <v/>
      </c>
      <c r="W254" s="404" t="str">
        <f t="shared" si="63"/>
        <v/>
      </c>
      <c r="Z254" s="408"/>
      <c r="AA254" s="409"/>
      <c r="AC254" s="358" t="str">
        <f t="shared" si="65"/>
        <v/>
      </c>
      <c r="AD254" s="358" t="str">
        <f t="shared" si="66"/>
        <v/>
      </c>
    </row>
    <row r="255" spans="1:30" x14ac:dyDescent="0.25">
      <c r="A255" s="112" t="str">
        <f t="shared" si="53"/>
        <v/>
      </c>
      <c r="B255" s="112" t="str">
        <f t="shared" si="54"/>
        <v/>
      </c>
      <c r="C255" s="397" t="str">
        <f t="shared" si="67"/>
        <v/>
      </c>
      <c r="D255" s="397" t="str">
        <f t="shared" si="64"/>
        <v/>
      </c>
      <c r="E255" s="397"/>
      <c r="F255" s="399" t="str">
        <f t="shared" si="55"/>
        <v/>
      </c>
      <c r="G255" s="400" t="str">
        <f t="shared" si="56"/>
        <v/>
      </c>
      <c r="H255" s="401" t="str">
        <f t="shared" si="57"/>
        <v/>
      </c>
      <c r="I255" s="402" t="str">
        <f t="shared" si="69"/>
        <v/>
      </c>
      <c r="J255" s="403" t="str">
        <f t="shared" si="69"/>
        <v/>
      </c>
      <c r="K255" s="403" t="str">
        <f t="shared" si="69"/>
        <v/>
      </c>
      <c r="L255" s="404" t="str">
        <f t="shared" si="68"/>
        <v/>
      </c>
      <c r="M255" s="405"/>
      <c r="N255" s="406" t="str">
        <f t="shared" si="58"/>
        <v/>
      </c>
      <c r="O255" s="406" t="str">
        <f t="shared" si="59"/>
        <v/>
      </c>
      <c r="S255" s="401" t="str">
        <f>IFERROR(IF(S254&lt;='Cat A monthly etc'!$R$3,"Nil",S254-$R$3),"")</f>
        <v/>
      </c>
      <c r="T255" s="402" t="str">
        <f t="shared" si="60"/>
        <v/>
      </c>
      <c r="U255" s="403" t="str">
        <f t="shared" si="61"/>
        <v/>
      </c>
      <c r="V255" s="403" t="str">
        <f t="shared" si="62"/>
        <v/>
      </c>
      <c r="W255" s="404" t="str">
        <f t="shared" si="63"/>
        <v/>
      </c>
      <c r="Z255" s="408"/>
      <c r="AA255" s="409"/>
      <c r="AC255" s="358" t="str">
        <f t="shared" si="65"/>
        <v/>
      </c>
      <c r="AD255" s="358" t="str">
        <f t="shared" si="66"/>
        <v/>
      </c>
    </row>
    <row r="256" spans="1:30" x14ac:dyDescent="0.25">
      <c r="A256" s="112" t="str">
        <f t="shared" si="53"/>
        <v/>
      </c>
      <c r="B256" s="112" t="str">
        <f t="shared" si="54"/>
        <v/>
      </c>
      <c r="C256" s="397" t="str">
        <f t="shared" si="67"/>
        <v/>
      </c>
      <c r="D256" s="397" t="str">
        <f t="shared" si="64"/>
        <v/>
      </c>
      <c r="E256" s="397"/>
      <c r="F256" s="399" t="str">
        <f t="shared" si="55"/>
        <v/>
      </c>
      <c r="G256" s="400" t="str">
        <f t="shared" si="56"/>
        <v/>
      </c>
      <c r="H256" s="401" t="str">
        <f t="shared" si="57"/>
        <v/>
      </c>
      <c r="I256" s="402" t="str">
        <f t="shared" si="69"/>
        <v/>
      </c>
      <c r="J256" s="403" t="str">
        <f t="shared" si="69"/>
        <v/>
      </c>
      <c r="K256" s="403" t="str">
        <f t="shared" si="69"/>
        <v/>
      </c>
      <c r="L256" s="404" t="str">
        <f t="shared" si="68"/>
        <v/>
      </c>
      <c r="M256" s="405"/>
      <c r="N256" s="406" t="str">
        <f t="shared" si="58"/>
        <v/>
      </c>
      <c r="O256" s="406" t="str">
        <f t="shared" si="59"/>
        <v/>
      </c>
      <c r="S256" s="401" t="str">
        <f>IFERROR(IF(S255&lt;='Cat A monthly etc'!$R$3,"Nil",S255-$R$3),"")</f>
        <v/>
      </c>
      <c r="T256" s="402" t="str">
        <f t="shared" si="60"/>
        <v/>
      </c>
      <c r="U256" s="403" t="str">
        <f t="shared" si="61"/>
        <v/>
      </c>
      <c r="V256" s="403" t="str">
        <f t="shared" si="62"/>
        <v/>
      </c>
      <c r="W256" s="404" t="str">
        <f t="shared" si="63"/>
        <v/>
      </c>
      <c r="Z256" s="408"/>
      <c r="AA256" s="409"/>
      <c r="AC256" s="358" t="str">
        <f t="shared" si="65"/>
        <v/>
      </c>
      <c r="AD256" s="358" t="str">
        <f t="shared" si="66"/>
        <v/>
      </c>
    </row>
    <row r="257" spans="1:30" x14ac:dyDescent="0.25">
      <c r="A257" s="112" t="str">
        <f t="shared" si="53"/>
        <v/>
      </c>
      <c r="B257" s="112" t="str">
        <f t="shared" si="54"/>
        <v/>
      </c>
      <c r="C257" s="397" t="str">
        <f t="shared" si="67"/>
        <v/>
      </c>
      <c r="D257" s="397" t="str">
        <f t="shared" si="64"/>
        <v/>
      </c>
      <c r="E257" s="397"/>
      <c r="F257" s="399" t="str">
        <f t="shared" si="55"/>
        <v/>
      </c>
      <c r="G257" s="400" t="str">
        <f t="shared" si="56"/>
        <v/>
      </c>
      <c r="H257" s="401" t="str">
        <f t="shared" si="57"/>
        <v/>
      </c>
      <c r="I257" s="402" t="str">
        <f t="shared" si="69"/>
        <v/>
      </c>
      <c r="J257" s="403" t="str">
        <f t="shared" si="69"/>
        <v/>
      </c>
      <c r="K257" s="403" t="str">
        <f t="shared" si="69"/>
        <v/>
      </c>
      <c r="L257" s="404" t="str">
        <f t="shared" si="68"/>
        <v/>
      </c>
      <c r="M257" s="405"/>
      <c r="N257" s="406" t="str">
        <f t="shared" si="58"/>
        <v/>
      </c>
      <c r="O257" s="406" t="str">
        <f t="shared" si="59"/>
        <v/>
      </c>
      <c r="S257" s="401" t="str">
        <f>IFERROR(IF(S256&lt;='Cat A monthly etc'!$R$3,"Nil",S256-$R$3),"")</f>
        <v/>
      </c>
      <c r="T257" s="402" t="str">
        <f t="shared" si="60"/>
        <v/>
      </c>
      <c r="U257" s="403" t="str">
        <f t="shared" si="61"/>
        <v/>
      </c>
      <c r="V257" s="403" t="str">
        <f t="shared" si="62"/>
        <v/>
      </c>
      <c r="W257" s="404" t="str">
        <f t="shared" si="63"/>
        <v/>
      </c>
      <c r="Z257" s="408"/>
      <c r="AA257" s="409"/>
      <c r="AC257" s="358" t="str">
        <f t="shared" si="65"/>
        <v/>
      </c>
      <c r="AD257" s="358" t="str">
        <f t="shared" si="66"/>
        <v/>
      </c>
    </row>
    <row r="258" spans="1:30" x14ac:dyDescent="0.25">
      <c r="A258" s="112" t="str">
        <f t="shared" si="53"/>
        <v/>
      </c>
      <c r="B258" s="112" t="str">
        <f t="shared" si="54"/>
        <v/>
      </c>
      <c r="C258" s="397" t="str">
        <f t="shared" si="67"/>
        <v/>
      </c>
      <c r="D258" s="397" t="str">
        <f t="shared" si="64"/>
        <v/>
      </c>
      <c r="E258" s="397"/>
      <c r="F258" s="399" t="str">
        <f t="shared" si="55"/>
        <v/>
      </c>
      <c r="G258" s="400" t="str">
        <f t="shared" si="56"/>
        <v/>
      </c>
      <c r="H258" s="401" t="str">
        <f t="shared" si="57"/>
        <v/>
      </c>
      <c r="I258" s="402" t="str">
        <f t="shared" si="69"/>
        <v/>
      </c>
      <c r="J258" s="403" t="str">
        <f t="shared" si="69"/>
        <v/>
      </c>
      <c r="K258" s="403" t="str">
        <f t="shared" si="69"/>
        <v/>
      </c>
      <c r="L258" s="404" t="str">
        <f t="shared" si="68"/>
        <v/>
      </c>
      <c r="M258" s="405"/>
      <c r="N258" s="406" t="str">
        <f t="shared" si="58"/>
        <v/>
      </c>
      <c r="O258" s="406" t="str">
        <f t="shared" si="59"/>
        <v/>
      </c>
      <c r="S258" s="401" t="str">
        <f>IFERROR(IF(S257&lt;='Cat A monthly etc'!$R$3,"Nil",S257-$R$3),"")</f>
        <v/>
      </c>
      <c r="T258" s="402" t="str">
        <f t="shared" si="60"/>
        <v/>
      </c>
      <c r="U258" s="403" t="str">
        <f t="shared" si="61"/>
        <v/>
      </c>
      <c r="V258" s="403" t="str">
        <f t="shared" si="62"/>
        <v/>
      </c>
      <c r="W258" s="404" t="str">
        <f t="shared" si="63"/>
        <v/>
      </c>
      <c r="Z258" s="408"/>
      <c r="AA258" s="409"/>
      <c r="AC258" s="358" t="str">
        <f t="shared" si="65"/>
        <v/>
      </c>
      <c r="AD258" s="358" t="str">
        <f t="shared" si="66"/>
        <v/>
      </c>
    </row>
    <row r="259" spans="1:30" x14ac:dyDescent="0.25">
      <c r="A259" s="112" t="str">
        <f t="shared" si="53"/>
        <v/>
      </c>
      <c r="B259" s="112" t="str">
        <f t="shared" si="54"/>
        <v/>
      </c>
      <c r="C259" s="397" t="str">
        <f t="shared" si="67"/>
        <v/>
      </c>
      <c r="D259" s="397" t="str">
        <f t="shared" si="64"/>
        <v/>
      </c>
      <c r="E259" s="397"/>
      <c r="F259" s="399" t="str">
        <f t="shared" si="55"/>
        <v/>
      </c>
      <c r="G259" s="400" t="str">
        <f t="shared" si="56"/>
        <v/>
      </c>
      <c r="H259" s="401" t="str">
        <f t="shared" si="57"/>
        <v/>
      </c>
      <c r="I259" s="402" t="str">
        <f t="shared" si="69"/>
        <v/>
      </c>
      <c r="J259" s="403" t="str">
        <f t="shared" si="69"/>
        <v/>
      </c>
      <c r="K259" s="403" t="str">
        <f t="shared" si="69"/>
        <v/>
      </c>
      <c r="L259" s="404" t="str">
        <f t="shared" si="68"/>
        <v/>
      </c>
      <c r="M259" s="405"/>
      <c r="N259" s="406" t="str">
        <f t="shared" si="58"/>
        <v/>
      </c>
      <c r="O259" s="406" t="str">
        <f t="shared" si="59"/>
        <v/>
      </c>
      <c r="S259" s="401" t="str">
        <f>IFERROR(IF(S258&lt;='Cat A monthly etc'!$R$3,"Nil",S258-$R$3),"")</f>
        <v/>
      </c>
      <c r="T259" s="402" t="str">
        <f t="shared" si="60"/>
        <v/>
      </c>
      <c r="U259" s="403" t="str">
        <f t="shared" si="61"/>
        <v/>
      </c>
      <c r="V259" s="403" t="str">
        <f t="shared" si="62"/>
        <v/>
      </c>
      <c r="W259" s="404" t="str">
        <f t="shared" si="63"/>
        <v/>
      </c>
      <c r="Z259" s="408"/>
      <c r="AA259" s="409"/>
      <c r="AC259" s="358" t="str">
        <f t="shared" si="65"/>
        <v/>
      </c>
      <c r="AD259" s="358" t="str">
        <f t="shared" si="66"/>
        <v/>
      </c>
    </row>
    <row r="260" spans="1:30" x14ac:dyDescent="0.25">
      <c r="A260" s="112" t="str">
        <f t="shared" si="53"/>
        <v/>
      </c>
      <c r="B260" s="112" t="str">
        <f t="shared" si="54"/>
        <v/>
      </c>
      <c r="C260" s="397" t="str">
        <f t="shared" si="67"/>
        <v/>
      </c>
      <c r="D260" s="397" t="str">
        <f t="shared" si="64"/>
        <v/>
      </c>
      <c r="E260" s="397"/>
      <c r="F260" s="399" t="str">
        <f t="shared" si="55"/>
        <v/>
      </c>
      <c r="G260" s="400" t="str">
        <f t="shared" si="56"/>
        <v/>
      </c>
      <c r="H260" s="401" t="str">
        <f t="shared" si="57"/>
        <v/>
      </c>
      <c r="I260" s="402" t="str">
        <f t="shared" si="69"/>
        <v/>
      </c>
      <c r="J260" s="403" t="str">
        <f t="shared" si="69"/>
        <v/>
      </c>
      <c r="K260" s="403" t="str">
        <f t="shared" si="69"/>
        <v/>
      </c>
      <c r="L260" s="404" t="str">
        <f t="shared" si="68"/>
        <v/>
      </c>
      <c r="M260" s="405"/>
      <c r="N260" s="406" t="str">
        <f t="shared" si="58"/>
        <v/>
      </c>
      <c r="O260" s="406" t="str">
        <f t="shared" si="59"/>
        <v/>
      </c>
      <c r="S260" s="401" t="str">
        <f>IFERROR(IF(S259&lt;='Cat A monthly etc'!$R$3,"Nil",S259-$R$3),"")</f>
        <v/>
      </c>
      <c r="T260" s="402" t="str">
        <f t="shared" si="60"/>
        <v/>
      </c>
      <c r="U260" s="403" t="str">
        <f t="shared" si="61"/>
        <v/>
      </c>
      <c r="V260" s="403" t="str">
        <f t="shared" si="62"/>
        <v/>
      </c>
      <c r="W260" s="404" t="str">
        <f t="shared" si="63"/>
        <v/>
      </c>
      <c r="Z260" s="408"/>
      <c r="AA260" s="409"/>
      <c r="AC260" s="358" t="str">
        <f t="shared" si="65"/>
        <v/>
      </c>
      <c r="AD260" s="358" t="str">
        <f t="shared" si="66"/>
        <v/>
      </c>
    </row>
    <row r="261" spans="1:30" x14ac:dyDescent="0.25">
      <c r="A261" s="112" t="str">
        <f t="shared" si="53"/>
        <v/>
      </c>
      <c r="B261" s="112" t="str">
        <f t="shared" si="54"/>
        <v/>
      </c>
      <c r="C261" s="397" t="str">
        <f t="shared" si="67"/>
        <v/>
      </c>
      <c r="D261" s="397" t="str">
        <f t="shared" si="64"/>
        <v/>
      </c>
      <c r="E261" s="397"/>
      <c r="F261" s="399" t="str">
        <f t="shared" si="55"/>
        <v/>
      </c>
      <c r="G261" s="400" t="str">
        <f t="shared" si="56"/>
        <v/>
      </c>
      <c r="H261" s="401" t="str">
        <f t="shared" si="57"/>
        <v/>
      </c>
      <c r="I261" s="402" t="str">
        <f t="shared" si="69"/>
        <v/>
      </c>
      <c r="J261" s="403" t="str">
        <f t="shared" si="69"/>
        <v/>
      </c>
      <c r="K261" s="403" t="str">
        <f t="shared" si="69"/>
        <v/>
      </c>
      <c r="L261" s="404" t="str">
        <f t="shared" si="68"/>
        <v/>
      </c>
      <c r="M261" s="405"/>
      <c r="N261" s="406" t="str">
        <f t="shared" si="58"/>
        <v/>
      </c>
      <c r="O261" s="406" t="str">
        <f t="shared" si="59"/>
        <v/>
      </c>
      <c r="S261" s="401" t="str">
        <f>IFERROR(IF(S260&lt;='Cat A monthly etc'!$R$3,"Nil",S260-$R$3),"")</f>
        <v/>
      </c>
      <c r="T261" s="402" t="str">
        <f t="shared" si="60"/>
        <v/>
      </c>
      <c r="U261" s="403" t="str">
        <f t="shared" si="61"/>
        <v/>
      </c>
      <c r="V261" s="403" t="str">
        <f t="shared" si="62"/>
        <v/>
      </c>
      <c r="W261" s="404" t="str">
        <f t="shared" si="63"/>
        <v/>
      </c>
      <c r="Z261" s="408"/>
      <c r="AA261" s="409"/>
      <c r="AC261" s="358" t="str">
        <f t="shared" si="65"/>
        <v/>
      </c>
      <c r="AD261" s="358" t="str">
        <f t="shared" si="66"/>
        <v/>
      </c>
    </row>
    <row r="262" spans="1:30" x14ac:dyDescent="0.25">
      <c r="A262" s="112" t="str">
        <f t="shared" si="53"/>
        <v/>
      </c>
      <c r="B262" s="112" t="str">
        <f t="shared" si="54"/>
        <v/>
      </c>
      <c r="C262" s="397" t="str">
        <f t="shared" si="67"/>
        <v/>
      </c>
      <c r="D262" s="397" t="str">
        <f t="shared" si="64"/>
        <v/>
      </c>
      <c r="E262" s="397"/>
      <c r="F262" s="399" t="str">
        <f t="shared" si="55"/>
        <v/>
      </c>
      <c r="G262" s="400" t="str">
        <f t="shared" si="56"/>
        <v/>
      </c>
      <c r="H262" s="401" t="str">
        <f t="shared" si="57"/>
        <v/>
      </c>
      <c r="I262" s="402" t="str">
        <f t="shared" si="69"/>
        <v/>
      </c>
      <c r="J262" s="403" t="str">
        <f t="shared" si="69"/>
        <v/>
      </c>
      <c r="K262" s="403" t="str">
        <f t="shared" si="69"/>
        <v/>
      </c>
      <c r="L262" s="404" t="str">
        <f t="shared" si="68"/>
        <v/>
      </c>
      <c r="M262" s="405"/>
      <c r="N262" s="406" t="str">
        <f t="shared" si="58"/>
        <v/>
      </c>
      <c r="O262" s="406" t="str">
        <f t="shared" si="59"/>
        <v/>
      </c>
      <c r="S262" s="401" t="str">
        <f>IFERROR(IF(S261&lt;='Cat A monthly etc'!$R$3,"Nil",S261-$R$3),"")</f>
        <v/>
      </c>
      <c r="T262" s="402" t="str">
        <f t="shared" si="60"/>
        <v/>
      </c>
      <c r="U262" s="403" t="str">
        <f t="shared" si="61"/>
        <v/>
      </c>
      <c r="V262" s="403" t="str">
        <f t="shared" si="62"/>
        <v/>
      </c>
      <c r="W262" s="404" t="str">
        <f t="shared" si="63"/>
        <v/>
      </c>
      <c r="Z262" s="408"/>
      <c r="AA262" s="409"/>
      <c r="AC262" s="358" t="str">
        <f t="shared" si="65"/>
        <v/>
      </c>
      <c r="AD262" s="358" t="str">
        <f t="shared" si="66"/>
        <v/>
      </c>
    </row>
    <row r="263" spans="1:30" x14ac:dyDescent="0.25">
      <c r="A263" s="112" t="str">
        <f t="shared" si="53"/>
        <v/>
      </c>
      <c r="B263" s="112" t="str">
        <f t="shared" si="54"/>
        <v/>
      </c>
      <c r="C263" s="397" t="str">
        <f t="shared" si="67"/>
        <v/>
      </c>
      <c r="D263" s="397" t="str">
        <f t="shared" si="64"/>
        <v/>
      </c>
      <c r="E263" s="397"/>
      <c r="F263" s="399" t="str">
        <f t="shared" si="55"/>
        <v/>
      </c>
      <c r="G263" s="400" t="str">
        <f t="shared" si="56"/>
        <v/>
      </c>
      <c r="H263" s="401" t="str">
        <f t="shared" si="57"/>
        <v/>
      </c>
      <c r="I263" s="402" t="str">
        <f t="shared" si="69"/>
        <v/>
      </c>
      <c r="J263" s="403" t="str">
        <f t="shared" si="69"/>
        <v/>
      </c>
      <c r="K263" s="403" t="str">
        <f t="shared" si="69"/>
        <v/>
      </c>
      <c r="L263" s="404" t="str">
        <f t="shared" si="68"/>
        <v/>
      </c>
      <c r="M263" s="405"/>
      <c r="N263" s="406" t="str">
        <f t="shared" si="58"/>
        <v/>
      </c>
      <c r="O263" s="406" t="str">
        <f t="shared" si="59"/>
        <v/>
      </c>
      <c r="S263" s="401" t="str">
        <f>IFERROR(IF(S262&lt;='Cat A monthly etc'!$R$3,"Nil",S262-$R$3),"")</f>
        <v/>
      </c>
      <c r="T263" s="402" t="str">
        <f t="shared" si="60"/>
        <v/>
      </c>
      <c r="U263" s="403" t="str">
        <f t="shared" si="61"/>
        <v/>
      </c>
      <c r="V263" s="403" t="str">
        <f t="shared" si="62"/>
        <v/>
      </c>
      <c r="W263" s="404" t="str">
        <f t="shared" si="63"/>
        <v/>
      </c>
      <c r="Z263" s="408"/>
      <c r="AA263" s="409"/>
      <c r="AC263" s="358" t="str">
        <f t="shared" si="65"/>
        <v/>
      </c>
      <c r="AD263" s="358" t="str">
        <f t="shared" si="66"/>
        <v/>
      </c>
    </row>
    <row r="264" spans="1:30" x14ac:dyDescent="0.25">
      <c r="A264" s="112" t="str">
        <f t="shared" si="53"/>
        <v/>
      </c>
      <c r="B264" s="112" t="str">
        <f t="shared" si="54"/>
        <v/>
      </c>
      <c r="C264" s="397" t="str">
        <f t="shared" si="67"/>
        <v/>
      </c>
      <c r="D264" s="397" t="str">
        <f t="shared" si="64"/>
        <v/>
      </c>
      <c r="E264" s="397"/>
      <c r="F264" s="399" t="str">
        <f t="shared" si="55"/>
        <v/>
      </c>
      <c r="G264" s="400" t="str">
        <f t="shared" si="56"/>
        <v/>
      </c>
      <c r="H264" s="401" t="str">
        <f t="shared" si="57"/>
        <v/>
      </c>
      <c r="I264" s="402" t="str">
        <f t="shared" si="69"/>
        <v/>
      </c>
      <c r="J264" s="403" t="str">
        <f t="shared" si="69"/>
        <v/>
      </c>
      <c r="K264" s="403" t="str">
        <f t="shared" si="69"/>
        <v/>
      </c>
      <c r="L264" s="404" t="str">
        <f t="shared" si="68"/>
        <v/>
      </c>
      <c r="M264" s="405"/>
      <c r="N264" s="406" t="str">
        <f t="shared" si="58"/>
        <v/>
      </c>
      <c r="O264" s="406" t="str">
        <f t="shared" si="59"/>
        <v/>
      </c>
      <c r="S264" s="401" t="str">
        <f>IFERROR(IF(S263&lt;='Cat A monthly etc'!$R$3,"Nil",S263-$R$3),"")</f>
        <v/>
      </c>
      <c r="T264" s="402" t="str">
        <f t="shared" si="60"/>
        <v/>
      </c>
      <c r="U264" s="403" t="str">
        <f t="shared" si="61"/>
        <v/>
      </c>
      <c r="V264" s="403" t="str">
        <f t="shared" si="62"/>
        <v/>
      </c>
      <c r="W264" s="404" t="str">
        <f t="shared" si="63"/>
        <v/>
      </c>
      <c r="Z264" s="408"/>
      <c r="AA264" s="409"/>
      <c r="AC264" s="358" t="str">
        <f t="shared" si="65"/>
        <v/>
      </c>
      <c r="AD264" s="358" t="str">
        <f t="shared" si="66"/>
        <v/>
      </c>
    </row>
    <row r="265" spans="1:30" x14ac:dyDescent="0.25">
      <c r="A265" s="112" t="str">
        <f t="shared" ref="A265:A328" si="70">IFERROR(
                      IF(
                            AND($B265&lt;&gt;$W$3,$B265=$W$2,$C265&lt;=$X$2,$D265&gt;=$X$2),
                              IF(RIGHT($F265,LEN("or any greater amount"))="or any greater amount",$W$3,""),""),"")</f>
        <v/>
      </c>
      <c r="B265" s="112" t="str">
        <f t="shared" ref="B265:B328" si="71">IFERROR(
                      IF(
                            AND($C265&lt;=$X$2,$D265&gt;=$X$2),$W$2,
                              IF(RIGHT($F265,LEN("or any greater amount"))="or any greater amount",$W$3,"")),"")</f>
        <v/>
      </c>
      <c r="C265" s="397" t="str">
        <f t="shared" si="67"/>
        <v/>
      </c>
      <c r="D265" s="397" t="str">
        <f t="shared" si="64"/>
        <v/>
      </c>
      <c r="E265" s="397"/>
      <c r="F265" s="399" t="str">
        <f t="shared" ref="F265:F328" si="72">IFERROR(IF(AND(C265="",D265=""),"",IF(C265="--",TEXT(D265,IF(D265=ROUND(D265,0),"€###.00","€##.00"))&amp;" or any lesser amount",IF(D265="--",TEXT(C265,IF(C265=ROUND(C265,0),"€###.00","€##.00"))&amp;" or any greater amount",TEXT(C265,IF(C265=ROUND(C265,0),"€###.00","€##.00"))&amp;" to "&amp;TEXT(D265,IF(D265=ROUND(D265,0),"€###.00","€##.00"))))),"")</f>
        <v/>
      </c>
      <c r="G265" s="400" t="str">
        <f t="shared" ref="G265:G328" si="73">IFERROR(IF(S265="Nil","Nil",ROUNDUP(ROUND(S265/7, 3),2)),"")</f>
        <v/>
      </c>
      <c r="H265" s="401" t="str">
        <f t="shared" ref="H265:H328" si="74">IFERROR(IF(S265="Nil","Nil",TEXT(S265,IF(S265=ROUND(S265,0),"€###","€0.00"))),"")</f>
        <v/>
      </c>
      <c r="I265" s="402" t="str">
        <f t="shared" si="69"/>
        <v/>
      </c>
      <c r="J265" s="403" t="str">
        <f t="shared" si="69"/>
        <v/>
      </c>
      <c r="K265" s="403" t="str">
        <f t="shared" si="69"/>
        <v/>
      </c>
      <c r="L265" s="404" t="str">
        <f t="shared" si="68"/>
        <v/>
      </c>
      <c r="M265" s="405"/>
      <c r="N265" s="406" t="str">
        <f t="shared" ref="N265:N328" si="75">IFERROR(IF(C265="--","&lt;"&amp;D265,C265-IF(OR($H265="Nil",$H265=""),0,$H265)),"")</f>
        <v/>
      </c>
      <c r="O265" s="406" t="str">
        <f t="shared" ref="O265:O328" si="76">IFERROR(IF(D265="--","&gt; €"&amp;N265,D265-IF(OR($H265="Nil",$H265=""),0,$H265)),"")</f>
        <v/>
      </c>
      <c r="S265" s="401" t="str">
        <f>IFERROR(IF(S264&lt;='Cat A monthly etc'!$R$3,"Nil",S264-$R$3),"")</f>
        <v/>
      </c>
      <c r="T265" s="402" t="str">
        <f t="shared" ref="T265:T328" si="77">IFERROR(IF($G265="Nil","Nil",IF(MROUND($G265*I$5,0.5)&lt;=$G265*I$5,MROUND($G265*I$5,0.5),MROUND($G265*I$5,0.5)-0.5)),"")</f>
        <v/>
      </c>
      <c r="U265" s="403" t="str">
        <f t="shared" ref="U265:U328" si="78">IFERROR(IF($G265="Nil","Nil",IF(MROUND($G265*J$5,0.5)&lt;=$G265*J$5,MROUND($G265*J$5,0.5),MROUND($G265*J$5,0.5)-0.5)),"")</f>
        <v/>
      </c>
      <c r="V265" s="403" t="str">
        <f t="shared" ref="V265:V328" si="79">IFERROR(IF($G265="Nil","Nil",IF(MROUND($G265*K$5,0.5)&lt;=$G265*K$5,MROUND($G265*K$5,0.5),MROUND($G265*K$5,0.5)-0.5)),"")</f>
        <v/>
      </c>
      <c r="W265" s="404" t="str">
        <f t="shared" ref="W265:W328" si="80">IFERROR(IF($G265="Nil","Nil",IF(MROUND($G265*L$5,0.5)&lt;=$G265*L$5,MROUND($G265*L$5,0.5),MROUND($G265*L$5,0.5)-0.5)),"")</f>
        <v/>
      </c>
      <c r="Z265" s="408"/>
      <c r="AA265" s="409"/>
      <c r="AC265" s="358" t="str">
        <f t="shared" si="65"/>
        <v/>
      </c>
      <c r="AD265" s="358" t="str">
        <f t="shared" si="66"/>
        <v/>
      </c>
    </row>
    <row r="266" spans="1:30" x14ac:dyDescent="0.25">
      <c r="A266" s="112" t="str">
        <f t="shared" si="70"/>
        <v/>
      </c>
      <c r="B266" s="112" t="str">
        <f t="shared" si="71"/>
        <v/>
      </c>
      <c r="C266" s="397" t="str">
        <f t="shared" si="67"/>
        <v/>
      </c>
      <c r="D266" s="397" t="str">
        <f t="shared" ref="D266:D320" si="81">IFERROR(IF(C265-0.01&gt;=0,C265-0.01,""),"")</f>
        <v/>
      </c>
      <c r="E266" s="397"/>
      <c r="F266" s="399" t="str">
        <f t="shared" si="72"/>
        <v/>
      </c>
      <c r="G266" s="400" t="str">
        <f t="shared" si="73"/>
        <v/>
      </c>
      <c r="H266" s="401" t="str">
        <f t="shared" si="74"/>
        <v/>
      </c>
      <c r="I266" s="402" t="str">
        <f t="shared" si="69"/>
        <v/>
      </c>
      <c r="J266" s="403" t="str">
        <f t="shared" si="69"/>
        <v/>
      </c>
      <c r="K266" s="403" t="str">
        <f t="shared" si="69"/>
        <v/>
      </c>
      <c r="L266" s="404" t="str">
        <f t="shared" si="68"/>
        <v/>
      </c>
      <c r="M266" s="405"/>
      <c r="N266" s="406" t="str">
        <f t="shared" si="75"/>
        <v/>
      </c>
      <c r="O266" s="406" t="str">
        <f t="shared" si="76"/>
        <v/>
      </c>
      <c r="S266" s="401" t="str">
        <f>IFERROR(IF(S265&lt;='Cat A monthly etc'!$R$3,"Nil",S265-$R$3),"")</f>
        <v/>
      </c>
      <c r="T266" s="402" t="str">
        <f t="shared" si="77"/>
        <v/>
      </c>
      <c r="U266" s="403" t="str">
        <f t="shared" si="78"/>
        <v/>
      </c>
      <c r="V266" s="403" t="str">
        <f t="shared" si="79"/>
        <v/>
      </c>
      <c r="W266" s="404" t="str">
        <f t="shared" si="80"/>
        <v/>
      </c>
      <c r="Z266" s="408"/>
      <c r="AA266" s="409"/>
      <c r="AC266" s="358" t="str">
        <f t="shared" ref="AC266:AC329" si="82">IFERROR(ROUNDUP(ROUND(S266/7, 3),2),"")</f>
        <v/>
      </c>
      <c r="AD266" s="358" t="str">
        <f t="shared" ref="AD266:AD329" si="83">IFERROR(ROUND(AC266-G266,2),"")</f>
        <v/>
      </c>
    </row>
    <row r="267" spans="1:30" x14ac:dyDescent="0.25">
      <c r="A267" s="112" t="str">
        <f t="shared" si="70"/>
        <v/>
      </c>
      <c r="B267" s="112" t="str">
        <f t="shared" si="71"/>
        <v/>
      </c>
      <c r="C267" s="397" t="str">
        <f t="shared" si="67"/>
        <v/>
      </c>
      <c r="D267" s="397" t="str">
        <f t="shared" si="81"/>
        <v/>
      </c>
      <c r="E267" s="397"/>
      <c r="F267" s="399" t="str">
        <f t="shared" si="72"/>
        <v/>
      </c>
      <c r="G267" s="400" t="str">
        <f t="shared" si="73"/>
        <v/>
      </c>
      <c r="H267" s="401" t="str">
        <f t="shared" si="74"/>
        <v/>
      </c>
      <c r="I267" s="402" t="str">
        <f t="shared" si="69"/>
        <v/>
      </c>
      <c r="J267" s="403" t="str">
        <f t="shared" si="69"/>
        <v/>
      </c>
      <c r="K267" s="403" t="str">
        <f t="shared" si="69"/>
        <v/>
      </c>
      <c r="L267" s="404" t="str">
        <f t="shared" si="68"/>
        <v/>
      </c>
      <c r="M267" s="405"/>
      <c r="N267" s="406" t="str">
        <f t="shared" si="75"/>
        <v/>
      </c>
      <c r="O267" s="406" t="str">
        <f t="shared" si="76"/>
        <v/>
      </c>
      <c r="S267" s="401" t="str">
        <f>IFERROR(IF(S266&lt;='Cat A monthly etc'!$R$3,"Nil",S266-$R$3),"")</f>
        <v/>
      </c>
      <c r="T267" s="402" t="str">
        <f t="shared" si="77"/>
        <v/>
      </c>
      <c r="U267" s="403" t="str">
        <f t="shared" si="78"/>
        <v/>
      </c>
      <c r="V267" s="403" t="str">
        <f t="shared" si="79"/>
        <v/>
      </c>
      <c r="W267" s="404" t="str">
        <f t="shared" si="80"/>
        <v/>
      </c>
      <c r="Z267" s="408"/>
      <c r="AA267" s="409"/>
      <c r="AC267" s="358" t="str">
        <f t="shared" si="82"/>
        <v/>
      </c>
      <c r="AD267" s="358" t="str">
        <f t="shared" si="83"/>
        <v/>
      </c>
    </row>
    <row r="268" spans="1:30" x14ac:dyDescent="0.25">
      <c r="A268" s="112" t="str">
        <f t="shared" si="70"/>
        <v/>
      </c>
      <c r="B268" s="112" t="str">
        <f t="shared" si="71"/>
        <v/>
      </c>
      <c r="C268" s="397" t="str">
        <f t="shared" si="67"/>
        <v/>
      </c>
      <c r="D268" s="397" t="str">
        <f t="shared" si="81"/>
        <v/>
      </c>
      <c r="E268" s="397"/>
      <c r="F268" s="399" t="str">
        <f t="shared" si="72"/>
        <v/>
      </c>
      <c r="G268" s="400" t="str">
        <f t="shared" si="73"/>
        <v/>
      </c>
      <c r="H268" s="401" t="str">
        <f t="shared" si="74"/>
        <v/>
      </c>
      <c r="I268" s="402" t="str">
        <f t="shared" si="69"/>
        <v/>
      </c>
      <c r="J268" s="403" t="str">
        <f t="shared" si="69"/>
        <v/>
      </c>
      <c r="K268" s="403" t="str">
        <f t="shared" si="69"/>
        <v/>
      </c>
      <c r="L268" s="404" t="str">
        <f t="shared" si="68"/>
        <v/>
      </c>
      <c r="M268" s="405"/>
      <c r="N268" s="406" t="str">
        <f t="shared" si="75"/>
        <v/>
      </c>
      <c r="O268" s="406" t="str">
        <f t="shared" si="76"/>
        <v/>
      </c>
      <c r="S268" s="401" t="str">
        <f>IFERROR(IF(S267&lt;='Cat A monthly etc'!$R$3,"Nil",S267-$R$3),"")</f>
        <v/>
      </c>
      <c r="T268" s="402" t="str">
        <f t="shared" si="77"/>
        <v/>
      </c>
      <c r="U268" s="403" t="str">
        <f t="shared" si="78"/>
        <v/>
      </c>
      <c r="V268" s="403" t="str">
        <f t="shared" si="79"/>
        <v/>
      </c>
      <c r="W268" s="404" t="str">
        <f t="shared" si="80"/>
        <v/>
      </c>
      <c r="Z268" s="408"/>
      <c r="AA268" s="409"/>
      <c r="AC268" s="358" t="str">
        <f t="shared" si="82"/>
        <v/>
      </c>
      <c r="AD268" s="358" t="str">
        <f t="shared" si="83"/>
        <v/>
      </c>
    </row>
    <row r="269" spans="1:30" x14ac:dyDescent="0.25">
      <c r="A269" s="112" t="str">
        <f t="shared" si="70"/>
        <v/>
      </c>
      <c r="B269" s="112" t="str">
        <f t="shared" si="71"/>
        <v/>
      </c>
      <c r="C269" s="397" t="str">
        <f t="shared" si="67"/>
        <v/>
      </c>
      <c r="D269" s="397" t="str">
        <f t="shared" si="81"/>
        <v/>
      </c>
      <c r="E269" s="397"/>
      <c r="F269" s="399" t="str">
        <f t="shared" si="72"/>
        <v/>
      </c>
      <c r="G269" s="400" t="str">
        <f t="shared" si="73"/>
        <v/>
      </c>
      <c r="H269" s="401" t="str">
        <f t="shared" si="74"/>
        <v/>
      </c>
      <c r="I269" s="402" t="str">
        <f t="shared" si="69"/>
        <v/>
      </c>
      <c r="J269" s="403" t="str">
        <f t="shared" si="69"/>
        <v/>
      </c>
      <c r="K269" s="403" t="str">
        <f t="shared" si="69"/>
        <v/>
      </c>
      <c r="L269" s="404" t="str">
        <f t="shared" si="68"/>
        <v/>
      </c>
      <c r="M269" s="405"/>
      <c r="N269" s="406" t="str">
        <f t="shared" si="75"/>
        <v/>
      </c>
      <c r="O269" s="406" t="str">
        <f t="shared" si="76"/>
        <v/>
      </c>
      <c r="S269" s="401" t="str">
        <f>IFERROR(IF(S268&lt;='Cat A monthly etc'!$R$3,"Nil",S268-$R$3),"")</f>
        <v/>
      </c>
      <c r="T269" s="402" t="str">
        <f t="shared" si="77"/>
        <v/>
      </c>
      <c r="U269" s="403" t="str">
        <f t="shared" si="78"/>
        <v/>
      </c>
      <c r="V269" s="403" t="str">
        <f t="shared" si="79"/>
        <v/>
      </c>
      <c r="W269" s="404" t="str">
        <f t="shared" si="80"/>
        <v/>
      </c>
      <c r="Z269" s="408"/>
      <c r="AA269" s="409"/>
      <c r="AC269" s="358" t="str">
        <f t="shared" si="82"/>
        <v/>
      </c>
      <c r="AD269" s="358" t="str">
        <f t="shared" si="83"/>
        <v/>
      </c>
    </row>
    <row r="270" spans="1:30" x14ac:dyDescent="0.25">
      <c r="A270" s="112" t="str">
        <f t="shared" si="70"/>
        <v/>
      </c>
      <c r="B270" s="112" t="str">
        <f t="shared" si="71"/>
        <v/>
      </c>
      <c r="C270" s="397" t="str">
        <f t="shared" si="67"/>
        <v/>
      </c>
      <c r="D270" s="397" t="str">
        <f t="shared" si="81"/>
        <v/>
      </c>
      <c r="E270" s="397"/>
      <c r="F270" s="399" t="str">
        <f t="shared" si="72"/>
        <v/>
      </c>
      <c r="G270" s="400" t="str">
        <f t="shared" si="73"/>
        <v/>
      </c>
      <c r="H270" s="401" t="str">
        <f t="shared" si="74"/>
        <v/>
      </c>
      <c r="I270" s="402" t="str">
        <f t="shared" si="69"/>
        <v/>
      </c>
      <c r="J270" s="403" t="str">
        <f t="shared" si="69"/>
        <v/>
      </c>
      <c r="K270" s="403" t="str">
        <f t="shared" si="69"/>
        <v/>
      </c>
      <c r="L270" s="404" t="str">
        <f t="shared" si="68"/>
        <v/>
      </c>
      <c r="M270" s="405"/>
      <c r="N270" s="406" t="str">
        <f t="shared" si="75"/>
        <v/>
      </c>
      <c r="O270" s="406" t="str">
        <f t="shared" si="76"/>
        <v/>
      </c>
      <c r="S270" s="401" t="str">
        <f>IFERROR(IF(S269&lt;='Cat A monthly etc'!$R$3,"Nil",S269-$R$3),"")</f>
        <v/>
      </c>
      <c r="T270" s="402" t="str">
        <f t="shared" si="77"/>
        <v/>
      </c>
      <c r="U270" s="403" t="str">
        <f t="shared" si="78"/>
        <v/>
      </c>
      <c r="V270" s="403" t="str">
        <f t="shared" si="79"/>
        <v/>
      </c>
      <c r="W270" s="404" t="str">
        <f t="shared" si="80"/>
        <v/>
      </c>
      <c r="Z270" s="408"/>
      <c r="AA270" s="409"/>
      <c r="AC270" s="358" t="str">
        <f t="shared" si="82"/>
        <v/>
      </c>
      <c r="AD270" s="358" t="str">
        <f t="shared" si="83"/>
        <v/>
      </c>
    </row>
    <row r="271" spans="1:30" x14ac:dyDescent="0.25">
      <c r="A271" s="112" t="str">
        <f t="shared" si="70"/>
        <v/>
      </c>
      <c r="B271" s="112" t="str">
        <f t="shared" si="71"/>
        <v/>
      </c>
      <c r="C271" s="397" t="str">
        <f t="shared" si="67"/>
        <v/>
      </c>
      <c r="D271" s="397" t="str">
        <f t="shared" si="81"/>
        <v/>
      </c>
      <c r="E271" s="397"/>
      <c r="F271" s="399" t="str">
        <f t="shared" si="72"/>
        <v/>
      </c>
      <c r="G271" s="400" t="str">
        <f t="shared" si="73"/>
        <v/>
      </c>
      <c r="H271" s="401" t="str">
        <f t="shared" si="74"/>
        <v/>
      </c>
      <c r="I271" s="402" t="str">
        <f t="shared" si="69"/>
        <v/>
      </c>
      <c r="J271" s="403" t="str">
        <f t="shared" si="69"/>
        <v/>
      </c>
      <c r="K271" s="403" t="str">
        <f t="shared" si="69"/>
        <v/>
      </c>
      <c r="L271" s="404" t="str">
        <f t="shared" si="68"/>
        <v/>
      </c>
      <c r="M271" s="405"/>
      <c r="N271" s="406" t="str">
        <f t="shared" si="75"/>
        <v/>
      </c>
      <c r="O271" s="406" t="str">
        <f t="shared" si="76"/>
        <v/>
      </c>
      <c r="S271" s="401" t="str">
        <f>IFERROR(IF(S270&lt;='Cat A monthly etc'!$R$3,"Nil",S270-$R$3),"")</f>
        <v/>
      </c>
      <c r="T271" s="402" t="str">
        <f t="shared" si="77"/>
        <v/>
      </c>
      <c r="U271" s="403" t="str">
        <f t="shared" si="78"/>
        <v/>
      </c>
      <c r="V271" s="403" t="str">
        <f t="shared" si="79"/>
        <v/>
      </c>
      <c r="W271" s="404" t="str">
        <f t="shared" si="80"/>
        <v/>
      </c>
      <c r="Z271" s="408"/>
      <c r="AA271" s="409"/>
      <c r="AC271" s="358" t="str">
        <f t="shared" si="82"/>
        <v/>
      </c>
      <c r="AD271" s="358" t="str">
        <f t="shared" si="83"/>
        <v/>
      </c>
    </row>
    <row r="272" spans="1:30" x14ac:dyDescent="0.25">
      <c r="A272" s="112" t="str">
        <f t="shared" si="70"/>
        <v/>
      </c>
      <c r="B272" s="112" t="str">
        <f t="shared" si="71"/>
        <v/>
      </c>
      <c r="C272" s="397" t="str">
        <f t="shared" si="67"/>
        <v/>
      </c>
      <c r="D272" s="397" t="str">
        <f t="shared" si="81"/>
        <v/>
      </c>
      <c r="E272" s="397"/>
      <c r="F272" s="399" t="str">
        <f t="shared" si="72"/>
        <v/>
      </c>
      <c r="G272" s="400" t="str">
        <f t="shared" si="73"/>
        <v/>
      </c>
      <c r="H272" s="401" t="str">
        <f t="shared" si="74"/>
        <v/>
      </c>
      <c r="I272" s="402" t="str">
        <f t="shared" si="69"/>
        <v/>
      </c>
      <c r="J272" s="403" t="str">
        <f t="shared" si="69"/>
        <v/>
      </c>
      <c r="K272" s="403" t="str">
        <f t="shared" si="69"/>
        <v/>
      </c>
      <c r="L272" s="404" t="str">
        <f t="shared" si="68"/>
        <v/>
      </c>
      <c r="M272" s="405"/>
      <c r="N272" s="406" t="str">
        <f t="shared" si="75"/>
        <v/>
      </c>
      <c r="O272" s="406" t="str">
        <f t="shared" si="76"/>
        <v/>
      </c>
      <c r="S272" s="401" t="str">
        <f>IFERROR(IF(S271&lt;='Cat A monthly etc'!$R$3,"Nil",S271-$R$3),"")</f>
        <v/>
      </c>
      <c r="T272" s="402" t="str">
        <f t="shared" si="77"/>
        <v/>
      </c>
      <c r="U272" s="403" t="str">
        <f t="shared" si="78"/>
        <v/>
      </c>
      <c r="V272" s="403" t="str">
        <f t="shared" si="79"/>
        <v/>
      </c>
      <c r="W272" s="404" t="str">
        <f t="shared" si="80"/>
        <v/>
      </c>
      <c r="Z272" s="408"/>
      <c r="AA272" s="409"/>
      <c r="AC272" s="358" t="str">
        <f t="shared" si="82"/>
        <v/>
      </c>
      <c r="AD272" s="358" t="str">
        <f t="shared" si="83"/>
        <v/>
      </c>
    </row>
    <row r="273" spans="1:30" x14ac:dyDescent="0.25">
      <c r="A273" s="112" t="str">
        <f t="shared" si="70"/>
        <v/>
      </c>
      <c r="B273" s="112" t="str">
        <f t="shared" si="71"/>
        <v/>
      </c>
      <c r="C273" s="397" t="str">
        <f t="shared" si="67"/>
        <v/>
      </c>
      <c r="D273" s="397" t="str">
        <f t="shared" si="81"/>
        <v/>
      </c>
      <c r="E273" s="397"/>
      <c r="F273" s="399" t="str">
        <f t="shared" si="72"/>
        <v/>
      </c>
      <c r="G273" s="400" t="str">
        <f t="shared" si="73"/>
        <v/>
      </c>
      <c r="H273" s="401" t="str">
        <f t="shared" si="74"/>
        <v/>
      </c>
      <c r="I273" s="402" t="str">
        <f t="shared" si="69"/>
        <v/>
      </c>
      <c r="J273" s="403" t="str">
        <f t="shared" si="69"/>
        <v/>
      </c>
      <c r="K273" s="403" t="str">
        <f t="shared" si="69"/>
        <v/>
      </c>
      <c r="L273" s="404" t="str">
        <f t="shared" si="68"/>
        <v/>
      </c>
      <c r="M273" s="405"/>
      <c r="N273" s="406" t="str">
        <f t="shared" si="75"/>
        <v/>
      </c>
      <c r="O273" s="406" t="str">
        <f t="shared" si="76"/>
        <v/>
      </c>
      <c r="S273" s="401" t="str">
        <f>IFERROR(IF(S272&lt;='Cat A monthly etc'!$R$3,"Nil",S272-$R$3),"")</f>
        <v/>
      </c>
      <c r="T273" s="402" t="str">
        <f t="shared" si="77"/>
        <v/>
      </c>
      <c r="U273" s="403" t="str">
        <f t="shared" si="78"/>
        <v/>
      </c>
      <c r="V273" s="403" t="str">
        <f t="shared" si="79"/>
        <v/>
      </c>
      <c r="W273" s="404" t="str">
        <f t="shared" si="80"/>
        <v/>
      </c>
      <c r="Z273" s="408"/>
      <c r="AA273" s="409"/>
      <c r="AC273" s="358" t="str">
        <f t="shared" si="82"/>
        <v/>
      </c>
      <c r="AD273" s="358" t="str">
        <f t="shared" si="83"/>
        <v/>
      </c>
    </row>
    <row r="274" spans="1:30" x14ac:dyDescent="0.25">
      <c r="A274" s="112" t="str">
        <f t="shared" si="70"/>
        <v/>
      </c>
      <c r="B274" s="112" t="str">
        <f t="shared" si="71"/>
        <v/>
      </c>
      <c r="C274" s="397" t="str">
        <f t="shared" ref="C274:C337" si="84">IFERROR(IF(C273-$R$3&gt;=0,C273-$R$3,""),"")</f>
        <v/>
      </c>
      <c r="D274" s="397" t="str">
        <f t="shared" si="81"/>
        <v/>
      </c>
      <c r="E274" s="397"/>
      <c r="F274" s="399" t="str">
        <f t="shared" si="72"/>
        <v/>
      </c>
      <c r="G274" s="400" t="str">
        <f t="shared" si="73"/>
        <v/>
      </c>
      <c r="H274" s="401" t="str">
        <f t="shared" si="74"/>
        <v/>
      </c>
      <c r="I274" s="402" t="str">
        <f t="shared" si="69"/>
        <v/>
      </c>
      <c r="J274" s="403" t="str">
        <f t="shared" si="69"/>
        <v/>
      </c>
      <c r="K274" s="403" t="str">
        <f t="shared" si="69"/>
        <v/>
      </c>
      <c r="L274" s="404" t="str">
        <f t="shared" si="68"/>
        <v/>
      </c>
      <c r="M274" s="405"/>
      <c r="N274" s="406" t="str">
        <f t="shared" si="75"/>
        <v/>
      </c>
      <c r="O274" s="406" t="str">
        <f t="shared" si="76"/>
        <v/>
      </c>
      <c r="S274" s="401" t="str">
        <f>IFERROR(IF(S273&lt;='Cat A monthly etc'!$R$3,"Nil",S273-$R$3),"")</f>
        <v/>
      </c>
      <c r="T274" s="402" t="str">
        <f t="shared" si="77"/>
        <v/>
      </c>
      <c r="U274" s="403" t="str">
        <f t="shared" si="78"/>
        <v/>
      </c>
      <c r="V274" s="403" t="str">
        <f t="shared" si="79"/>
        <v/>
      </c>
      <c r="W274" s="404" t="str">
        <f t="shared" si="80"/>
        <v/>
      </c>
      <c r="Z274" s="408"/>
      <c r="AA274" s="409"/>
      <c r="AC274" s="358" t="str">
        <f t="shared" si="82"/>
        <v/>
      </c>
      <c r="AD274" s="358" t="str">
        <f t="shared" si="83"/>
        <v/>
      </c>
    </row>
    <row r="275" spans="1:30" x14ac:dyDescent="0.25">
      <c r="A275" s="112" t="str">
        <f t="shared" si="70"/>
        <v/>
      </c>
      <c r="B275" s="112" t="str">
        <f t="shared" si="71"/>
        <v/>
      </c>
      <c r="C275" s="397" t="str">
        <f t="shared" si="84"/>
        <v/>
      </c>
      <c r="D275" s="397" t="str">
        <f t="shared" si="81"/>
        <v/>
      </c>
      <c r="E275" s="397"/>
      <c r="F275" s="399" t="str">
        <f t="shared" si="72"/>
        <v/>
      </c>
      <c r="G275" s="400" t="str">
        <f t="shared" si="73"/>
        <v/>
      </c>
      <c r="H275" s="401" t="str">
        <f t="shared" si="74"/>
        <v/>
      </c>
      <c r="I275" s="402" t="str">
        <f t="shared" si="69"/>
        <v/>
      </c>
      <c r="J275" s="403" t="str">
        <f t="shared" si="69"/>
        <v/>
      </c>
      <c r="K275" s="403" t="str">
        <f t="shared" si="69"/>
        <v/>
      </c>
      <c r="L275" s="404" t="str">
        <f t="shared" si="68"/>
        <v/>
      </c>
      <c r="M275" s="405"/>
      <c r="N275" s="406" t="str">
        <f t="shared" si="75"/>
        <v/>
      </c>
      <c r="O275" s="406" t="str">
        <f t="shared" si="76"/>
        <v/>
      </c>
      <c r="S275" s="401" t="str">
        <f>IFERROR(IF(S274&lt;='Cat A monthly etc'!$R$3,"Nil",S274-$R$3),"")</f>
        <v/>
      </c>
      <c r="T275" s="402" t="str">
        <f t="shared" si="77"/>
        <v/>
      </c>
      <c r="U275" s="403" t="str">
        <f t="shared" si="78"/>
        <v/>
      </c>
      <c r="V275" s="403" t="str">
        <f t="shared" si="79"/>
        <v/>
      </c>
      <c r="W275" s="404" t="str">
        <f t="shared" si="80"/>
        <v/>
      </c>
      <c r="Z275" s="408"/>
      <c r="AA275" s="409"/>
      <c r="AC275" s="358" t="str">
        <f t="shared" si="82"/>
        <v/>
      </c>
      <c r="AD275" s="358" t="str">
        <f t="shared" si="83"/>
        <v/>
      </c>
    </row>
    <row r="276" spans="1:30" x14ac:dyDescent="0.25">
      <c r="A276" s="112" t="str">
        <f t="shared" si="70"/>
        <v/>
      </c>
      <c r="B276" s="112" t="str">
        <f t="shared" si="71"/>
        <v/>
      </c>
      <c r="C276" s="397" t="str">
        <f t="shared" si="84"/>
        <v/>
      </c>
      <c r="D276" s="397" t="str">
        <f t="shared" si="81"/>
        <v/>
      </c>
      <c r="E276" s="397"/>
      <c r="F276" s="399" t="str">
        <f t="shared" si="72"/>
        <v/>
      </c>
      <c r="G276" s="400" t="str">
        <f t="shared" si="73"/>
        <v/>
      </c>
      <c r="H276" s="401" t="str">
        <f t="shared" si="74"/>
        <v/>
      </c>
      <c r="I276" s="402" t="str">
        <f t="shared" si="69"/>
        <v/>
      </c>
      <c r="J276" s="403" t="str">
        <f t="shared" si="69"/>
        <v/>
      </c>
      <c r="K276" s="403" t="str">
        <f t="shared" si="69"/>
        <v/>
      </c>
      <c r="L276" s="404" t="str">
        <f t="shared" si="68"/>
        <v/>
      </c>
      <c r="M276" s="405"/>
      <c r="N276" s="406" t="str">
        <f t="shared" si="75"/>
        <v/>
      </c>
      <c r="O276" s="406" t="str">
        <f t="shared" si="76"/>
        <v/>
      </c>
      <c r="S276" s="401" t="str">
        <f>IFERROR(IF(S275&lt;='Cat A monthly etc'!$R$3,"Nil",S275-$R$3),"")</f>
        <v/>
      </c>
      <c r="T276" s="402" t="str">
        <f t="shared" si="77"/>
        <v/>
      </c>
      <c r="U276" s="403" t="str">
        <f t="shared" si="78"/>
        <v/>
      </c>
      <c r="V276" s="403" t="str">
        <f t="shared" si="79"/>
        <v/>
      </c>
      <c r="W276" s="404" t="str">
        <f t="shared" si="80"/>
        <v/>
      </c>
      <c r="Z276" s="408"/>
      <c r="AA276" s="409"/>
      <c r="AC276" s="358" t="str">
        <f t="shared" si="82"/>
        <v/>
      </c>
      <c r="AD276" s="358" t="str">
        <f t="shared" si="83"/>
        <v/>
      </c>
    </row>
    <row r="277" spans="1:30" x14ac:dyDescent="0.25">
      <c r="A277" s="112" t="str">
        <f t="shared" si="70"/>
        <v/>
      </c>
      <c r="B277" s="112" t="str">
        <f t="shared" si="71"/>
        <v/>
      </c>
      <c r="C277" s="397" t="str">
        <f t="shared" si="84"/>
        <v/>
      </c>
      <c r="D277" s="397" t="str">
        <f t="shared" si="81"/>
        <v/>
      </c>
      <c r="E277" s="397"/>
      <c r="F277" s="399" t="str">
        <f t="shared" si="72"/>
        <v/>
      </c>
      <c r="G277" s="400" t="str">
        <f t="shared" si="73"/>
        <v/>
      </c>
      <c r="H277" s="401" t="str">
        <f t="shared" si="74"/>
        <v/>
      </c>
      <c r="I277" s="402" t="str">
        <f t="shared" si="69"/>
        <v/>
      </c>
      <c r="J277" s="403" t="str">
        <f t="shared" si="69"/>
        <v/>
      </c>
      <c r="K277" s="403" t="str">
        <f t="shared" si="69"/>
        <v/>
      </c>
      <c r="L277" s="404" t="str">
        <f t="shared" si="68"/>
        <v/>
      </c>
      <c r="M277" s="405"/>
      <c r="N277" s="406" t="str">
        <f t="shared" si="75"/>
        <v/>
      </c>
      <c r="O277" s="406" t="str">
        <f t="shared" si="76"/>
        <v/>
      </c>
      <c r="S277" s="401" t="str">
        <f>IFERROR(IF(S276&lt;='Cat A monthly etc'!$R$3,"Nil",S276-$R$3),"")</f>
        <v/>
      </c>
      <c r="T277" s="402" t="str">
        <f t="shared" si="77"/>
        <v/>
      </c>
      <c r="U277" s="403" t="str">
        <f t="shared" si="78"/>
        <v/>
      </c>
      <c r="V277" s="403" t="str">
        <f t="shared" si="79"/>
        <v/>
      </c>
      <c r="W277" s="404" t="str">
        <f t="shared" si="80"/>
        <v/>
      </c>
      <c r="Z277" s="408"/>
      <c r="AA277" s="409"/>
      <c r="AC277" s="358" t="str">
        <f t="shared" si="82"/>
        <v/>
      </c>
      <c r="AD277" s="358" t="str">
        <f t="shared" si="83"/>
        <v/>
      </c>
    </row>
    <row r="278" spans="1:30" x14ac:dyDescent="0.25">
      <c r="A278" s="112" t="str">
        <f t="shared" si="70"/>
        <v/>
      </c>
      <c r="B278" s="112" t="str">
        <f t="shared" si="71"/>
        <v/>
      </c>
      <c r="C278" s="397" t="str">
        <f t="shared" si="84"/>
        <v/>
      </c>
      <c r="D278" s="397" t="str">
        <f t="shared" si="81"/>
        <v/>
      </c>
      <c r="E278" s="397"/>
      <c r="F278" s="399" t="str">
        <f t="shared" si="72"/>
        <v/>
      </c>
      <c r="G278" s="400" t="str">
        <f t="shared" si="73"/>
        <v/>
      </c>
      <c r="H278" s="401" t="str">
        <f t="shared" si="74"/>
        <v/>
      </c>
      <c r="I278" s="402" t="str">
        <f t="shared" si="69"/>
        <v/>
      </c>
      <c r="J278" s="403" t="str">
        <f t="shared" si="69"/>
        <v/>
      </c>
      <c r="K278" s="403" t="str">
        <f t="shared" si="69"/>
        <v/>
      </c>
      <c r="L278" s="404" t="str">
        <f t="shared" si="68"/>
        <v/>
      </c>
      <c r="M278" s="405"/>
      <c r="N278" s="406" t="str">
        <f t="shared" si="75"/>
        <v/>
      </c>
      <c r="O278" s="406" t="str">
        <f t="shared" si="76"/>
        <v/>
      </c>
      <c r="S278" s="401" t="str">
        <f>IFERROR(IF(S277&lt;='Cat A monthly etc'!$R$3,"Nil",S277-$R$3),"")</f>
        <v/>
      </c>
      <c r="T278" s="402" t="str">
        <f t="shared" si="77"/>
        <v/>
      </c>
      <c r="U278" s="403" t="str">
        <f t="shared" si="78"/>
        <v/>
      </c>
      <c r="V278" s="403" t="str">
        <f t="shared" si="79"/>
        <v/>
      </c>
      <c r="W278" s="404" t="str">
        <f t="shared" si="80"/>
        <v/>
      </c>
      <c r="Z278" s="408"/>
      <c r="AA278" s="409"/>
      <c r="AC278" s="358" t="str">
        <f t="shared" si="82"/>
        <v/>
      </c>
      <c r="AD278" s="358" t="str">
        <f t="shared" si="83"/>
        <v/>
      </c>
    </row>
    <row r="279" spans="1:30" x14ac:dyDescent="0.25">
      <c r="A279" s="112" t="str">
        <f t="shared" si="70"/>
        <v/>
      </c>
      <c r="B279" s="112" t="str">
        <f t="shared" si="71"/>
        <v/>
      </c>
      <c r="C279" s="397" t="str">
        <f t="shared" si="84"/>
        <v/>
      </c>
      <c r="D279" s="397" t="str">
        <f t="shared" si="81"/>
        <v/>
      </c>
      <c r="E279" s="397"/>
      <c r="F279" s="399" t="str">
        <f t="shared" si="72"/>
        <v/>
      </c>
      <c r="G279" s="400" t="str">
        <f t="shared" si="73"/>
        <v/>
      </c>
      <c r="H279" s="401" t="str">
        <f t="shared" si="74"/>
        <v/>
      </c>
      <c r="I279" s="402" t="str">
        <f t="shared" si="69"/>
        <v/>
      </c>
      <c r="J279" s="403" t="str">
        <f t="shared" si="69"/>
        <v/>
      </c>
      <c r="K279" s="403" t="str">
        <f t="shared" si="69"/>
        <v/>
      </c>
      <c r="L279" s="404" t="str">
        <f t="shared" si="68"/>
        <v/>
      </c>
      <c r="M279" s="405"/>
      <c r="N279" s="406" t="str">
        <f t="shared" si="75"/>
        <v/>
      </c>
      <c r="O279" s="406" t="str">
        <f t="shared" si="76"/>
        <v/>
      </c>
      <c r="S279" s="401" t="str">
        <f>IFERROR(IF(S278&lt;='Cat A monthly etc'!$R$3,"Nil",S278-$R$3),"")</f>
        <v/>
      </c>
      <c r="T279" s="402" t="str">
        <f t="shared" si="77"/>
        <v/>
      </c>
      <c r="U279" s="403" t="str">
        <f t="shared" si="78"/>
        <v/>
      </c>
      <c r="V279" s="403" t="str">
        <f t="shared" si="79"/>
        <v/>
      </c>
      <c r="W279" s="404" t="str">
        <f t="shared" si="80"/>
        <v/>
      </c>
      <c r="Z279" s="408"/>
      <c r="AA279" s="409"/>
      <c r="AC279" s="358" t="str">
        <f t="shared" si="82"/>
        <v/>
      </c>
      <c r="AD279" s="358" t="str">
        <f t="shared" si="83"/>
        <v/>
      </c>
    </row>
    <row r="280" spans="1:30" x14ac:dyDescent="0.25">
      <c r="A280" s="112" t="str">
        <f t="shared" si="70"/>
        <v/>
      </c>
      <c r="B280" s="112" t="str">
        <f t="shared" si="71"/>
        <v/>
      </c>
      <c r="C280" s="397" t="str">
        <f t="shared" si="84"/>
        <v/>
      </c>
      <c r="D280" s="397" t="str">
        <f t="shared" si="81"/>
        <v/>
      </c>
      <c r="E280" s="397"/>
      <c r="F280" s="399" t="str">
        <f t="shared" si="72"/>
        <v/>
      </c>
      <c r="G280" s="400" t="str">
        <f t="shared" si="73"/>
        <v/>
      </c>
      <c r="H280" s="401" t="str">
        <f t="shared" si="74"/>
        <v/>
      </c>
      <c r="I280" s="402" t="str">
        <f t="shared" si="69"/>
        <v/>
      </c>
      <c r="J280" s="403" t="str">
        <f t="shared" si="69"/>
        <v/>
      </c>
      <c r="K280" s="403" t="str">
        <f t="shared" si="69"/>
        <v/>
      </c>
      <c r="L280" s="404" t="str">
        <f t="shared" si="68"/>
        <v/>
      </c>
      <c r="M280" s="405"/>
      <c r="N280" s="406" t="str">
        <f t="shared" si="75"/>
        <v/>
      </c>
      <c r="O280" s="406" t="str">
        <f t="shared" si="76"/>
        <v/>
      </c>
      <c r="S280" s="401" t="str">
        <f>IFERROR(IF(S279&lt;='Cat A monthly etc'!$R$3,"Nil",S279-$R$3),"")</f>
        <v/>
      </c>
      <c r="T280" s="402" t="str">
        <f t="shared" si="77"/>
        <v/>
      </c>
      <c r="U280" s="403" t="str">
        <f t="shared" si="78"/>
        <v/>
      </c>
      <c r="V280" s="403" t="str">
        <f t="shared" si="79"/>
        <v/>
      </c>
      <c r="W280" s="404" t="str">
        <f t="shared" si="80"/>
        <v/>
      </c>
      <c r="Z280" s="408"/>
      <c r="AA280" s="409"/>
      <c r="AC280" s="358" t="str">
        <f t="shared" si="82"/>
        <v/>
      </c>
      <c r="AD280" s="358" t="str">
        <f t="shared" si="83"/>
        <v/>
      </c>
    </row>
    <row r="281" spans="1:30" x14ac:dyDescent="0.25">
      <c r="A281" s="112" t="str">
        <f t="shared" si="70"/>
        <v/>
      </c>
      <c r="B281" s="112" t="str">
        <f t="shared" si="71"/>
        <v/>
      </c>
      <c r="C281" s="397" t="str">
        <f t="shared" si="84"/>
        <v/>
      </c>
      <c r="D281" s="397" t="str">
        <f t="shared" si="81"/>
        <v/>
      </c>
      <c r="E281" s="397"/>
      <c r="F281" s="399" t="str">
        <f t="shared" si="72"/>
        <v/>
      </c>
      <c r="G281" s="400" t="str">
        <f t="shared" si="73"/>
        <v/>
      </c>
      <c r="H281" s="401" t="str">
        <f t="shared" si="74"/>
        <v/>
      </c>
      <c r="I281" s="402" t="str">
        <f t="shared" si="69"/>
        <v/>
      </c>
      <c r="J281" s="403" t="str">
        <f t="shared" si="69"/>
        <v/>
      </c>
      <c r="K281" s="403" t="str">
        <f t="shared" si="69"/>
        <v/>
      </c>
      <c r="L281" s="404" t="str">
        <f t="shared" si="69"/>
        <v/>
      </c>
      <c r="M281" s="405"/>
      <c r="N281" s="406" t="str">
        <f t="shared" si="75"/>
        <v/>
      </c>
      <c r="O281" s="406" t="str">
        <f t="shared" si="76"/>
        <v/>
      </c>
      <c r="S281" s="401" t="str">
        <f>IFERROR(IF(S280&lt;='Cat A monthly etc'!$R$3,"Nil",S280-$R$3),"")</f>
        <v/>
      </c>
      <c r="T281" s="402" t="str">
        <f t="shared" si="77"/>
        <v/>
      </c>
      <c r="U281" s="403" t="str">
        <f t="shared" si="78"/>
        <v/>
      </c>
      <c r="V281" s="403" t="str">
        <f t="shared" si="79"/>
        <v/>
      </c>
      <c r="W281" s="404" t="str">
        <f t="shared" si="80"/>
        <v/>
      </c>
      <c r="Z281" s="408"/>
      <c r="AA281" s="409"/>
      <c r="AC281" s="358" t="str">
        <f t="shared" si="82"/>
        <v/>
      </c>
      <c r="AD281" s="358" t="str">
        <f t="shared" si="83"/>
        <v/>
      </c>
    </row>
    <row r="282" spans="1:30" x14ac:dyDescent="0.25">
      <c r="A282" s="112" t="str">
        <f t="shared" si="70"/>
        <v/>
      </c>
      <c r="B282" s="112" t="str">
        <f t="shared" si="71"/>
        <v/>
      </c>
      <c r="C282" s="397" t="str">
        <f t="shared" si="84"/>
        <v/>
      </c>
      <c r="D282" s="397" t="str">
        <f t="shared" si="81"/>
        <v/>
      </c>
      <c r="E282" s="397"/>
      <c r="F282" s="399" t="str">
        <f t="shared" si="72"/>
        <v/>
      </c>
      <c r="G282" s="400" t="str">
        <f t="shared" si="73"/>
        <v/>
      </c>
      <c r="H282" s="401" t="str">
        <f t="shared" si="74"/>
        <v/>
      </c>
      <c r="I282" s="402" t="str">
        <f t="shared" ref="I282:L342" si="85">IFERROR(IF(T282="Nil","Nil",TEXT(T282,IF(T282=ROUND(T282,0),"€###","€###.00"))),"")</f>
        <v/>
      </c>
      <c r="J282" s="403" t="str">
        <f t="shared" si="85"/>
        <v/>
      </c>
      <c r="K282" s="403" t="str">
        <f t="shared" si="85"/>
        <v/>
      </c>
      <c r="L282" s="404" t="str">
        <f t="shared" si="85"/>
        <v/>
      </c>
      <c r="M282" s="405"/>
      <c r="N282" s="406" t="str">
        <f t="shared" si="75"/>
        <v/>
      </c>
      <c r="O282" s="406" t="str">
        <f t="shared" si="76"/>
        <v/>
      </c>
      <c r="S282" s="401" t="str">
        <f>IFERROR(IF(S281&lt;='Cat A monthly etc'!$R$3,"Nil",S281-$R$3),"")</f>
        <v/>
      </c>
      <c r="T282" s="402" t="str">
        <f t="shared" si="77"/>
        <v/>
      </c>
      <c r="U282" s="403" t="str">
        <f t="shared" si="78"/>
        <v/>
      </c>
      <c r="V282" s="403" t="str">
        <f t="shared" si="79"/>
        <v/>
      </c>
      <c r="W282" s="404" t="str">
        <f t="shared" si="80"/>
        <v/>
      </c>
      <c r="Z282" s="408"/>
      <c r="AA282" s="409"/>
      <c r="AC282" s="358" t="str">
        <f t="shared" si="82"/>
        <v/>
      </c>
      <c r="AD282" s="358" t="str">
        <f t="shared" si="83"/>
        <v/>
      </c>
    </row>
    <row r="283" spans="1:30" x14ac:dyDescent="0.25">
      <c r="A283" s="112" t="str">
        <f t="shared" si="70"/>
        <v/>
      </c>
      <c r="B283" s="112" t="str">
        <f t="shared" si="71"/>
        <v/>
      </c>
      <c r="C283" s="397" t="str">
        <f t="shared" si="84"/>
        <v/>
      </c>
      <c r="D283" s="397" t="str">
        <f t="shared" si="81"/>
        <v/>
      </c>
      <c r="E283" s="397"/>
      <c r="F283" s="399" t="str">
        <f t="shared" si="72"/>
        <v/>
      </c>
      <c r="G283" s="400" t="str">
        <f t="shared" si="73"/>
        <v/>
      </c>
      <c r="H283" s="401" t="str">
        <f t="shared" si="74"/>
        <v/>
      </c>
      <c r="I283" s="402" t="str">
        <f t="shared" si="85"/>
        <v/>
      </c>
      <c r="J283" s="403" t="str">
        <f t="shared" si="85"/>
        <v/>
      </c>
      <c r="K283" s="403" t="str">
        <f t="shared" si="85"/>
        <v/>
      </c>
      <c r="L283" s="404" t="str">
        <f t="shared" si="85"/>
        <v/>
      </c>
      <c r="M283" s="405"/>
      <c r="N283" s="406" t="str">
        <f t="shared" si="75"/>
        <v/>
      </c>
      <c r="O283" s="406" t="str">
        <f t="shared" si="76"/>
        <v/>
      </c>
      <c r="S283" s="401" t="str">
        <f>IFERROR(IF(S282&lt;='Cat A monthly etc'!$R$3,"Nil",S282-$R$3),"")</f>
        <v/>
      </c>
      <c r="T283" s="402" t="str">
        <f t="shared" si="77"/>
        <v/>
      </c>
      <c r="U283" s="403" t="str">
        <f t="shared" si="78"/>
        <v/>
      </c>
      <c r="V283" s="403" t="str">
        <f t="shared" si="79"/>
        <v/>
      </c>
      <c r="W283" s="404" t="str">
        <f t="shared" si="80"/>
        <v/>
      </c>
      <c r="Z283" s="408"/>
      <c r="AA283" s="409"/>
      <c r="AC283" s="358" t="str">
        <f t="shared" si="82"/>
        <v/>
      </c>
      <c r="AD283" s="358" t="str">
        <f t="shared" si="83"/>
        <v/>
      </c>
    </row>
    <row r="284" spans="1:30" x14ac:dyDescent="0.25">
      <c r="A284" s="112" t="str">
        <f t="shared" si="70"/>
        <v/>
      </c>
      <c r="B284" s="112" t="str">
        <f t="shared" si="71"/>
        <v/>
      </c>
      <c r="C284" s="397" t="str">
        <f t="shared" si="84"/>
        <v/>
      </c>
      <c r="D284" s="397" t="str">
        <f t="shared" si="81"/>
        <v/>
      </c>
      <c r="E284" s="397"/>
      <c r="F284" s="399" t="str">
        <f t="shared" si="72"/>
        <v/>
      </c>
      <c r="G284" s="400" t="str">
        <f t="shared" si="73"/>
        <v/>
      </c>
      <c r="H284" s="401" t="str">
        <f t="shared" si="74"/>
        <v/>
      </c>
      <c r="I284" s="402" t="str">
        <f t="shared" si="85"/>
        <v/>
      </c>
      <c r="J284" s="403" t="str">
        <f t="shared" si="85"/>
        <v/>
      </c>
      <c r="K284" s="403" t="str">
        <f t="shared" si="85"/>
        <v/>
      </c>
      <c r="L284" s="404" t="str">
        <f t="shared" si="85"/>
        <v/>
      </c>
      <c r="M284" s="405"/>
      <c r="N284" s="406" t="str">
        <f t="shared" si="75"/>
        <v/>
      </c>
      <c r="O284" s="406" t="str">
        <f t="shared" si="76"/>
        <v/>
      </c>
      <c r="S284" s="401" t="str">
        <f>IFERROR(IF(S283&lt;='Cat A monthly etc'!$R$3,"Nil",S283-$R$3),"")</f>
        <v/>
      </c>
      <c r="T284" s="402" t="str">
        <f t="shared" si="77"/>
        <v/>
      </c>
      <c r="U284" s="403" t="str">
        <f t="shared" si="78"/>
        <v/>
      </c>
      <c r="V284" s="403" t="str">
        <f t="shared" si="79"/>
        <v/>
      </c>
      <c r="W284" s="404" t="str">
        <f t="shared" si="80"/>
        <v/>
      </c>
      <c r="Z284" s="408"/>
      <c r="AA284" s="409"/>
      <c r="AC284" s="358" t="str">
        <f t="shared" si="82"/>
        <v/>
      </c>
      <c r="AD284" s="358" t="str">
        <f t="shared" si="83"/>
        <v/>
      </c>
    </row>
    <row r="285" spans="1:30" x14ac:dyDescent="0.25">
      <c r="A285" s="112" t="str">
        <f t="shared" si="70"/>
        <v/>
      </c>
      <c r="B285" s="112" t="str">
        <f t="shared" si="71"/>
        <v/>
      </c>
      <c r="C285" s="397" t="str">
        <f t="shared" si="84"/>
        <v/>
      </c>
      <c r="D285" s="397" t="str">
        <f t="shared" si="81"/>
        <v/>
      </c>
      <c r="E285" s="397"/>
      <c r="F285" s="399" t="str">
        <f t="shared" si="72"/>
        <v/>
      </c>
      <c r="G285" s="400" t="str">
        <f t="shared" si="73"/>
        <v/>
      </c>
      <c r="H285" s="401" t="str">
        <f t="shared" si="74"/>
        <v/>
      </c>
      <c r="I285" s="402" t="str">
        <f t="shared" si="85"/>
        <v/>
      </c>
      <c r="J285" s="403" t="str">
        <f t="shared" si="85"/>
        <v/>
      </c>
      <c r="K285" s="403" t="str">
        <f t="shared" si="85"/>
        <v/>
      </c>
      <c r="L285" s="404" t="str">
        <f t="shared" si="85"/>
        <v/>
      </c>
      <c r="M285" s="405"/>
      <c r="N285" s="406" t="str">
        <f t="shared" si="75"/>
        <v/>
      </c>
      <c r="O285" s="406" t="str">
        <f t="shared" si="76"/>
        <v/>
      </c>
      <c r="S285" s="401" t="str">
        <f>IFERROR(IF(S284&lt;='Cat A monthly etc'!$R$3,"Nil",S284-$R$3),"")</f>
        <v/>
      </c>
      <c r="T285" s="402" t="str">
        <f t="shared" si="77"/>
        <v/>
      </c>
      <c r="U285" s="403" t="str">
        <f t="shared" si="78"/>
        <v/>
      </c>
      <c r="V285" s="403" t="str">
        <f t="shared" si="79"/>
        <v/>
      </c>
      <c r="W285" s="404" t="str">
        <f t="shared" si="80"/>
        <v/>
      </c>
      <c r="Z285" s="408"/>
      <c r="AA285" s="409"/>
      <c r="AC285" s="358" t="str">
        <f t="shared" si="82"/>
        <v/>
      </c>
      <c r="AD285" s="358" t="str">
        <f t="shared" si="83"/>
        <v/>
      </c>
    </row>
    <row r="286" spans="1:30" x14ac:dyDescent="0.25">
      <c r="A286" s="112" t="str">
        <f t="shared" si="70"/>
        <v/>
      </c>
      <c r="B286" s="112" t="str">
        <f t="shared" si="71"/>
        <v/>
      </c>
      <c r="C286" s="397" t="str">
        <f t="shared" si="84"/>
        <v/>
      </c>
      <c r="D286" s="397" t="str">
        <f t="shared" si="81"/>
        <v/>
      </c>
      <c r="E286" s="397"/>
      <c r="F286" s="399" t="str">
        <f t="shared" si="72"/>
        <v/>
      </c>
      <c r="G286" s="400" t="str">
        <f t="shared" si="73"/>
        <v/>
      </c>
      <c r="H286" s="401" t="str">
        <f t="shared" si="74"/>
        <v/>
      </c>
      <c r="I286" s="402" t="str">
        <f t="shared" si="85"/>
        <v/>
      </c>
      <c r="J286" s="403" t="str">
        <f t="shared" si="85"/>
        <v/>
      </c>
      <c r="K286" s="403" t="str">
        <f t="shared" si="85"/>
        <v/>
      </c>
      <c r="L286" s="404" t="str">
        <f t="shared" si="85"/>
        <v/>
      </c>
      <c r="M286" s="405"/>
      <c r="N286" s="406" t="str">
        <f t="shared" si="75"/>
        <v/>
      </c>
      <c r="O286" s="406" t="str">
        <f t="shared" si="76"/>
        <v/>
      </c>
      <c r="S286" s="401" t="str">
        <f>IFERROR(IF(S285&lt;='Cat A monthly etc'!$R$3,"Nil",S285-$R$3),"")</f>
        <v/>
      </c>
      <c r="T286" s="402" t="str">
        <f t="shared" si="77"/>
        <v/>
      </c>
      <c r="U286" s="403" t="str">
        <f t="shared" si="78"/>
        <v/>
      </c>
      <c r="V286" s="403" t="str">
        <f t="shared" si="79"/>
        <v/>
      </c>
      <c r="W286" s="404" t="str">
        <f t="shared" si="80"/>
        <v/>
      </c>
      <c r="Z286" s="408"/>
      <c r="AA286" s="409"/>
      <c r="AC286" s="358" t="str">
        <f t="shared" si="82"/>
        <v/>
      </c>
      <c r="AD286" s="358" t="str">
        <f t="shared" si="83"/>
        <v/>
      </c>
    </row>
    <row r="287" spans="1:30" x14ac:dyDescent="0.25">
      <c r="A287" s="112" t="str">
        <f t="shared" si="70"/>
        <v/>
      </c>
      <c r="B287" s="112" t="str">
        <f t="shared" si="71"/>
        <v/>
      </c>
      <c r="C287" s="397" t="str">
        <f t="shared" si="84"/>
        <v/>
      </c>
      <c r="D287" s="397" t="str">
        <f t="shared" si="81"/>
        <v/>
      </c>
      <c r="E287" s="397"/>
      <c r="F287" s="399" t="str">
        <f t="shared" si="72"/>
        <v/>
      </c>
      <c r="G287" s="400" t="str">
        <f t="shared" si="73"/>
        <v/>
      </c>
      <c r="H287" s="401" t="str">
        <f t="shared" si="74"/>
        <v/>
      </c>
      <c r="I287" s="402" t="str">
        <f t="shared" si="85"/>
        <v/>
      </c>
      <c r="J287" s="403" t="str">
        <f t="shared" si="85"/>
        <v/>
      </c>
      <c r="K287" s="403" t="str">
        <f t="shared" si="85"/>
        <v/>
      </c>
      <c r="L287" s="404" t="str">
        <f t="shared" si="85"/>
        <v/>
      </c>
      <c r="M287" s="405"/>
      <c r="N287" s="406" t="str">
        <f t="shared" si="75"/>
        <v/>
      </c>
      <c r="O287" s="406" t="str">
        <f t="shared" si="76"/>
        <v/>
      </c>
      <c r="S287" s="401" t="str">
        <f>IFERROR(IF(S286&lt;='Cat A monthly etc'!$R$3,"Nil",S286-$R$3),"")</f>
        <v/>
      </c>
      <c r="T287" s="402" t="str">
        <f t="shared" si="77"/>
        <v/>
      </c>
      <c r="U287" s="403" t="str">
        <f t="shared" si="78"/>
        <v/>
      </c>
      <c r="V287" s="403" t="str">
        <f t="shared" si="79"/>
        <v/>
      </c>
      <c r="W287" s="404" t="str">
        <f t="shared" si="80"/>
        <v/>
      </c>
      <c r="Z287" s="408"/>
      <c r="AA287" s="409"/>
      <c r="AC287" s="358" t="str">
        <f t="shared" si="82"/>
        <v/>
      </c>
      <c r="AD287" s="358" t="str">
        <f t="shared" si="83"/>
        <v/>
      </c>
    </row>
    <row r="288" spans="1:30" x14ac:dyDescent="0.25">
      <c r="A288" s="112" t="str">
        <f t="shared" si="70"/>
        <v/>
      </c>
      <c r="B288" s="112" t="str">
        <f t="shared" si="71"/>
        <v/>
      </c>
      <c r="C288" s="397" t="str">
        <f t="shared" si="84"/>
        <v/>
      </c>
      <c r="D288" s="397" t="str">
        <f t="shared" si="81"/>
        <v/>
      </c>
      <c r="E288" s="397"/>
      <c r="F288" s="399" t="str">
        <f t="shared" si="72"/>
        <v/>
      </c>
      <c r="G288" s="400" t="str">
        <f t="shared" si="73"/>
        <v/>
      </c>
      <c r="H288" s="401" t="str">
        <f t="shared" si="74"/>
        <v/>
      </c>
      <c r="I288" s="402" t="str">
        <f t="shared" si="85"/>
        <v/>
      </c>
      <c r="J288" s="403" t="str">
        <f t="shared" si="85"/>
        <v/>
      </c>
      <c r="K288" s="403" t="str">
        <f t="shared" si="85"/>
        <v/>
      </c>
      <c r="L288" s="404" t="str">
        <f t="shared" si="85"/>
        <v/>
      </c>
      <c r="M288" s="405"/>
      <c r="N288" s="406" t="str">
        <f t="shared" si="75"/>
        <v/>
      </c>
      <c r="O288" s="406" t="str">
        <f t="shared" si="76"/>
        <v/>
      </c>
      <c r="S288" s="401" t="str">
        <f>IFERROR(IF(S287&lt;='Cat A monthly etc'!$R$3,"Nil",S287-$R$3),"")</f>
        <v/>
      </c>
      <c r="T288" s="402" t="str">
        <f t="shared" si="77"/>
        <v/>
      </c>
      <c r="U288" s="403" t="str">
        <f t="shared" si="78"/>
        <v/>
      </c>
      <c r="V288" s="403" t="str">
        <f t="shared" si="79"/>
        <v/>
      </c>
      <c r="W288" s="404" t="str">
        <f t="shared" si="80"/>
        <v/>
      </c>
      <c r="Z288" s="408"/>
      <c r="AA288" s="409"/>
      <c r="AC288" s="358" t="str">
        <f t="shared" si="82"/>
        <v/>
      </c>
      <c r="AD288" s="358" t="str">
        <f t="shared" si="83"/>
        <v/>
      </c>
    </row>
    <row r="289" spans="1:30" x14ac:dyDescent="0.25">
      <c r="A289" s="112" t="str">
        <f t="shared" si="70"/>
        <v/>
      </c>
      <c r="B289" s="112" t="str">
        <f t="shared" si="71"/>
        <v/>
      </c>
      <c r="C289" s="397" t="str">
        <f t="shared" si="84"/>
        <v/>
      </c>
      <c r="D289" s="397" t="str">
        <f t="shared" si="81"/>
        <v/>
      </c>
      <c r="E289" s="397"/>
      <c r="F289" s="399" t="str">
        <f t="shared" si="72"/>
        <v/>
      </c>
      <c r="G289" s="400" t="str">
        <f t="shared" si="73"/>
        <v/>
      </c>
      <c r="H289" s="401" t="str">
        <f t="shared" si="74"/>
        <v/>
      </c>
      <c r="I289" s="402" t="str">
        <f t="shared" si="85"/>
        <v/>
      </c>
      <c r="J289" s="403" t="str">
        <f t="shared" si="85"/>
        <v/>
      </c>
      <c r="K289" s="403" t="str">
        <f t="shared" si="85"/>
        <v/>
      </c>
      <c r="L289" s="404" t="str">
        <f t="shared" si="85"/>
        <v/>
      </c>
      <c r="M289" s="405"/>
      <c r="N289" s="406" t="str">
        <f t="shared" si="75"/>
        <v/>
      </c>
      <c r="O289" s="406" t="str">
        <f t="shared" si="76"/>
        <v/>
      </c>
      <c r="S289" s="401" t="str">
        <f>IFERROR(IF(S288&lt;='Cat A monthly etc'!$R$3,"Nil",S288-$R$3),"")</f>
        <v/>
      </c>
      <c r="T289" s="402" t="str">
        <f t="shared" si="77"/>
        <v/>
      </c>
      <c r="U289" s="403" t="str">
        <f t="shared" si="78"/>
        <v/>
      </c>
      <c r="V289" s="403" t="str">
        <f t="shared" si="79"/>
        <v/>
      </c>
      <c r="W289" s="404" t="str">
        <f t="shared" si="80"/>
        <v/>
      </c>
      <c r="Z289" s="408"/>
      <c r="AA289" s="409"/>
      <c r="AC289" s="358" t="str">
        <f t="shared" si="82"/>
        <v/>
      </c>
      <c r="AD289" s="358" t="str">
        <f t="shared" si="83"/>
        <v/>
      </c>
    </row>
    <row r="290" spans="1:30" x14ac:dyDescent="0.25">
      <c r="A290" s="112" t="str">
        <f t="shared" si="70"/>
        <v/>
      </c>
      <c r="B290" s="112" t="str">
        <f t="shared" si="71"/>
        <v/>
      </c>
      <c r="C290" s="397" t="str">
        <f t="shared" si="84"/>
        <v/>
      </c>
      <c r="D290" s="397" t="str">
        <f t="shared" si="81"/>
        <v/>
      </c>
      <c r="E290" s="397"/>
      <c r="F290" s="399" t="str">
        <f t="shared" si="72"/>
        <v/>
      </c>
      <c r="G290" s="400" t="str">
        <f t="shared" si="73"/>
        <v/>
      </c>
      <c r="H290" s="401" t="str">
        <f t="shared" si="74"/>
        <v/>
      </c>
      <c r="I290" s="402" t="str">
        <f t="shared" si="85"/>
        <v/>
      </c>
      <c r="J290" s="403" t="str">
        <f t="shared" si="85"/>
        <v/>
      </c>
      <c r="K290" s="403" t="str">
        <f t="shared" si="85"/>
        <v/>
      </c>
      <c r="L290" s="404" t="str">
        <f t="shared" si="85"/>
        <v/>
      </c>
      <c r="M290" s="405"/>
      <c r="N290" s="406" t="str">
        <f t="shared" si="75"/>
        <v/>
      </c>
      <c r="O290" s="406" t="str">
        <f t="shared" si="76"/>
        <v/>
      </c>
      <c r="S290" s="401" t="str">
        <f>IFERROR(IF(S289&lt;='Cat A monthly etc'!$R$3,"Nil",S289-$R$3),"")</f>
        <v/>
      </c>
      <c r="T290" s="402" t="str">
        <f t="shared" si="77"/>
        <v/>
      </c>
      <c r="U290" s="403" t="str">
        <f t="shared" si="78"/>
        <v/>
      </c>
      <c r="V290" s="403" t="str">
        <f t="shared" si="79"/>
        <v/>
      </c>
      <c r="W290" s="404" t="str">
        <f t="shared" si="80"/>
        <v/>
      </c>
      <c r="Z290" s="408"/>
      <c r="AA290" s="409"/>
      <c r="AC290" s="358" t="str">
        <f t="shared" si="82"/>
        <v/>
      </c>
      <c r="AD290" s="358" t="str">
        <f t="shared" si="83"/>
        <v/>
      </c>
    </row>
    <row r="291" spans="1:30" x14ac:dyDescent="0.25">
      <c r="A291" s="112" t="str">
        <f t="shared" si="70"/>
        <v/>
      </c>
      <c r="B291" s="112" t="str">
        <f t="shared" si="71"/>
        <v/>
      </c>
      <c r="C291" s="397" t="str">
        <f t="shared" si="84"/>
        <v/>
      </c>
      <c r="D291" s="397" t="str">
        <f t="shared" si="81"/>
        <v/>
      </c>
      <c r="E291" s="397"/>
      <c r="F291" s="399" t="str">
        <f t="shared" si="72"/>
        <v/>
      </c>
      <c r="G291" s="400" t="str">
        <f t="shared" si="73"/>
        <v/>
      </c>
      <c r="H291" s="401" t="str">
        <f t="shared" si="74"/>
        <v/>
      </c>
      <c r="I291" s="402" t="str">
        <f t="shared" si="85"/>
        <v/>
      </c>
      <c r="J291" s="403" t="str">
        <f t="shared" si="85"/>
        <v/>
      </c>
      <c r="K291" s="403" t="str">
        <f t="shared" si="85"/>
        <v/>
      </c>
      <c r="L291" s="404" t="str">
        <f t="shared" si="85"/>
        <v/>
      </c>
      <c r="M291" s="405"/>
      <c r="N291" s="406" t="str">
        <f t="shared" si="75"/>
        <v/>
      </c>
      <c r="O291" s="406" t="str">
        <f t="shared" si="76"/>
        <v/>
      </c>
      <c r="S291" s="401" t="str">
        <f>IFERROR(IF(S290&lt;='Cat A monthly etc'!$R$3,"Nil",S290-$R$3),"")</f>
        <v/>
      </c>
      <c r="T291" s="402" t="str">
        <f t="shared" si="77"/>
        <v/>
      </c>
      <c r="U291" s="403" t="str">
        <f t="shared" si="78"/>
        <v/>
      </c>
      <c r="V291" s="403" t="str">
        <f t="shared" si="79"/>
        <v/>
      </c>
      <c r="W291" s="404" t="str">
        <f t="shared" si="80"/>
        <v/>
      </c>
      <c r="Z291" s="408"/>
      <c r="AA291" s="409"/>
      <c r="AC291" s="358" t="str">
        <f t="shared" si="82"/>
        <v/>
      </c>
      <c r="AD291" s="358" t="str">
        <f t="shared" si="83"/>
        <v/>
      </c>
    </row>
    <row r="292" spans="1:30" x14ac:dyDescent="0.25">
      <c r="A292" s="112" t="str">
        <f t="shared" si="70"/>
        <v/>
      </c>
      <c r="B292" s="112" t="str">
        <f t="shared" si="71"/>
        <v/>
      </c>
      <c r="C292" s="397" t="str">
        <f t="shared" si="84"/>
        <v/>
      </c>
      <c r="D292" s="397" t="str">
        <f t="shared" si="81"/>
        <v/>
      </c>
      <c r="E292" s="397"/>
      <c r="F292" s="399" t="str">
        <f t="shared" si="72"/>
        <v/>
      </c>
      <c r="G292" s="400" t="str">
        <f t="shared" si="73"/>
        <v/>
      </c>
      <c r="H292" s="401" t="str">
        <f t="shared" si="74"/>
        <v/>
      </c>
      <c r="I292" s="402" t="str">
        <f t="shared" si="85"/>
        <v/>
      </c>
      <c r="J292" s="403" t="str">
        <f t="shared" si="85"/>
        <v/>
      </c>
      <c r="K292" s="403" t="str">
        <f t="shared" si="85"/>
        <v/>
      </c>
      <c r="L292" s="404" t="str">
        <f t="shared" si="85"/>
        <v/>
      </c>
      <c r="M292" s="405"/>
      <c r="N292" s="406" t="str">
        <f t="shared" si="75"/>
        <v/>
      </c>
      <c r="O292" s="406" t="str">
        <f t="shared" si="76"/>
        <v/>
      </c>
      <c r="S292" s="401" t="str">
        <f>IFERROR(IF(S291&lt;='Cat A monthly etc'!$R$3,"Nil",S291-$R$3),"")</f>
        <v/>
      </c>
      <c r="T292" s="402" t="str">
        <f t="shared" si="77"/>
        <v/>
      </c>
      <c r="U292" s="403" t="str">
        <f t="shared" si="78"/>
        <v/>
      </c>
      <c r="V292" s="403" t="str">
        <f t="shared" si="79"/>
        <v/>
      </c>
      <c r="W292" s="404" t="str">
        <f t="shared" si="80"/>
        <v/>
      </c>
      <c r="Z292" s="408"/>
      <c r="AA292" s="409"/>
      <c r="AC292" s="358" t="str">
        <f t="shared" si="82"/>
        <v/>
      </c>
      <c r="AD292" s="358" t="str">
        <f t="shared" si="83"/>
        <v/>
      </c>
    </row>
    <row r="293" spans="1:30" x14ac:dyDescent="0.25">
      <c r="A293" s="112" t="str">
        <f t="shared" si="70"/>
        <v/>
      </c>
      <c r="B293" s="112" t="str">
        <f t="shared" si="71"/>
        <v/>
      </c>
      <c r="C293" s="397" t="str">
        <f t="shared" si="84"/>
        <v/>
      </c>
      <c r="D293" s="397" t="str">
        <f t="shared" si="81"/>
        <v/>
      </c>
      <c r="E293" s="397"/>
      <c r="F293" s="399" t="str">
        <f t="shared" si="72"/>
        <v/>
      </c>
      <c r="G293" s="400" t="str">
        <f t="shared" si="73"/>
        <v/>
      </c>
      <c r="H293" s="401" t="str">
        <f t="shared" si="74"/>
        <v/>
      </c>
      <c r="I293" s="402" t="str">
        <f t="shared" si="85"/>
        <v/>
      </c>
      <c r="J293" s="403" t="str">
        <f t="shared" si="85"/>
        <v/>
      </c>
      <c r="K293" s="403" t="str">
        <f t="shared" si="85"/>
        <v/>
      </c>
      <c r="L293" s="404" t="str">
        <f t="shared" si="85"/>
        <v/>
      </c>
      <c r="M293" s="405"/>
      <c r="N293" s="406" t="str">
        <f t="shared" si="75"/>
        <v/>
      </c>
      <c r="O293" s="406" t="str">
        <f t="shared" si="76"/>
        <v/>
      </c>
      <c r="S293" s="401" t="str">
        <f>IFERROR(IF(S292&lt;='Cat A monthly etc'!$R$3,"Nil",S292-$R$3),"")</f>
        <v/>
      </c>
      <c r="T293" s="402" t="str">
        <f t="shared" si="77"/>
        <v/>
      </c>
      <c r="U293" s="403" t="str">
        <f t="shared" si="78"/>
        <v/>
      </c>
      <c r="V293" s="403" t="str">
        <f t="shared" si="79"/>
        <v/>
      </c>
      <c r="W293" s="404" t="str">
        <f t="shared" si="80"/>
        <v/>
      </c>
      <c r="Z293" s="408"/>
      <c r="AA293" s="409"/>
      <c r="AC293" s="358" t="str">
        <f t="shared" si="82"/>
        <v/>
      </c>
      <c r="AD293" s="358" t="str">
        <f t="shared" si="83"/>
        <v/>
      </c>
    </row>
    <row r="294" spans="1:30" x14ac:dyDescent="0.25">
      <c r="A294" s="112" t="str">
        <f t="shared" si="70"/>
        <v/>
      </c>
      <c r="B294" s="112" t="str">
        <f t="shared" si="71"/>
        <v/>
      </c>
      <c r="C294" s="397" t="str">
        <f t="shared" si="84"/>
        <v/>
      </c>
      <c r="D294" s="397" t="str">
        <f t="shared" si="81"/>
        <v/>
      </c>
      <c r="E294" s="397"/>
      <c r="F294" s="399" t="str">
        <f t="shared" si="72"/>
        <v/>
      </c>
      <c r="G294" s="400" t="str">
        <f t="shared" si="73"/>
        <v/>
      </c>
      <c r="H294" s="401" t="str">
        <f t="shared" si="74"/>
        <v/>
      </c>
      <c r="I294" s="402" t="str">
        <f t="shared" si="85"/>
        <v/>
      </c>
      <c r="J294" s="403" t="str">
        <f t="shared" si="85"/>
        <v/>
      </c>
      <c r="K294" s="403" t="str">
        <f t="shared" si="85"/>
        <v/>
      </c>
      <c r="L294" s="404" t="str">
        <f t="shared" si="85"/>
        <v/>
      </c>
      <c r="M294" s="405"/>
      <c r="N294" s="406" t="str">
        <f t="shared" si="75"/>
        <v/>
      </c>
      <c r="O294" s="406" t="str">
        <f t="shared" si="76"/>
        <v/>
      </c>
      <c r="S294" s="401" t="str">
        <f>IFERROR(IF(S293&lt;='Cat A monthly etc'!$R$3,"Nil",S293-$R$3),"")</f>
        <v/>
      </c>
      <c r="T294" s="402" t="str">
        <f t="shared" si="77"/>
        <v/>
      </c>
      <c r="U294" s="403" t="str">
        <f t="shared" si="78"/>
        <v/>
      </c>
      <c r="V294" s="403" t="str">
        <f t="shared" si="79"/>
        <v/>
      </c>
      <c r="W294" s="404" t="str">
        <f t="shared" si="80"/>
        <v/>
      </c>
      <c r="Z294" s="408"/>
      <c r="AA294" s="409"/>
      <c r="AC294" s="358" t="str">
        <f t="shared" si="82"/>
        <v/>
      </c>
      <c r="AD294" s="358" t="str">
        <f t="shared" si="83"/>
        <v/>
      </c>
    </row>
    <row r="295" spans="1:30" x14ac:dyDescent="0.25">
      <c r="A295" s="112" t="str">
        <f t="shared" si="70"/>
        <v/>
      </c>
      <c r="B295" s="112" t="str">
        <f t="shared" si="71"/>
        <v/>
      </c>
      <c r="C295" s="397" t="str">
        <f t="shared" si="84"/>
        <v/>
      </c>
      <c r="D295" s="397" t="str">
        <f t="shared" si="81"/>
        <v/>
      </c>
      <c r="E295" s="397"/>
      <c r="F295" s="399" t="str">
        <f t="shared" si="72"/>
        <v/>
      </c>
      <c r="G295" s="400" t="str">
        <f t="shared" si="73"/>
        <v/>
      </c>
      <c r="H295" s="401" t="str">
        <f t="shared" si="74"/>
        <v/>
      </c>
      <c r="I295" s="402" t="str">
        <f t="shared" si="85"/>
        <v/>
      </c>
      <c r="J295" s="403" t="str">
        <f t="shared" si="85"/>
        <v/>
      </c>
      <c r="K295" s="403" t="str">
        <f t="shared" si="85"/>
        <v/>
      </c>
      <c r="L295" s="404" t="str">
        <f t="shared" si="85"/>
        <v/>
      </c>
      <c r="M295" s="405"/>
      <c r="N295" s="406" t="str">
        <f t="shared" si="75"/>
        <v/>
      </c>
      <c r="O295" s="406" t="str">
        <f t="shared" si="76"/>
        <v/>
      </c>
      <c r="S295" s="401" t="str">
        <f>IFERROR(IF(S294&lt;='Cat A monthly etc'!$R$3,"Nil",S294-$R$3),"")</f>
        <v/>
      </c>
      <c r="T295" s="402" t="str">
        <f t="shared" si="77"/>
        <v/>
      </c>
      <c r="U295" s="403" t="str">
        <f t="shared" si="78"/>
        <v/>
      </c>
      <c r="V295" s="403" t="str">
        <f t="shared" si="79"/>
        <v/>
      </c>
      <c r="W295" s="404" t="str">
        <f t="shared" si="80"/>
        <v/>
      </c>
      <c r="Z295" s="408"/>
      <c r="AA295" s="409"/>
      <c r="AC295" s="358" t="str">
        <f t="shared" si="82"/>
        <v/>
      </c>
      <c r="AD295" s="358" t="str">
        <f t="shared" si="83"/>
        <v/>
      </c>
    </row>
    <row r="296" spans="1:30" x14ac:dyDescent="0.25">
      <c r="A296" s="112" t="str">
        <f t="shared" si="70"/>
        <v/>
      </c>
      <c r="B296" s="112" t="str">
        <f t="shared" si="71"/>
        <v/>
      </c>
      <c r="C296" s="397" t="str">
        <f t="shared" si="84"/>
        <v/>
      </c>
      <c r="D296" s="397" t="str">
        <f t="shared" si="81"/>
        <v/>
      </c>
      <c r="E296" s="397"/>
      <c r="F296" s="399" t="str">
        <f t="shared" si="72"/>
        <v/>
      </c>
      <c r="G296" s="400" t="str">
        <f t="shared" si="73"/>
        <v/>
      </c>
      <c r="H296" s="401" t="str">
        <f t="shared" si="74"/>
        <v/>
      </c>
      <c r="I296" s="402" t="str">
        <f t="shared" si="85"/>
        <v/>
      </c>
      <c r="J296" s="403" t="str">
        <f t="shared" si="85"/>
        <v/>
      </c>
      <c r="K296" s="403" t="str">
        <f t="shared" si="85"/>
        <v/>
      </c>
      <c r="L296" s="404" t="str">
        <f t="shared" si="85"/>
        <v/>
      </c>
      <c r="M296" s="405"/>
      <c r="N296" s="406" t="str">
        <f t="shared" si="75"/>
        <v/>
      </c>
      <c r="O296" s="406" t="str">
        <f t="shared" si="76"/>
        <v/>
      </c>
      <c r="S296" s="401" t="str">
        <f>IFERROR(IF(S295&lt;='Cat A monthly etc'!$R$3,"Nil",S295-$R$3),"")</f>
        <v/>
      </c>
      <c r="T296" s="402" t="str">
        <f t="shared" si="77"/>
        <v/>
      </c>
      <c r="U296" s="403" t="str">
        <f t="shared" si="78"/>
        <v/>
      </c>
      <c r="V296" s="403" t="str">
        <f t="shared" si="79"/>
        <v/>
      </c>
      <c r="W296" s="404" t="str">
        <f t="shared" si="80"/>
        <v/>
      </c>
      <c r="Z296" s="408"/>
      <c r="AA296" s="409"/>
      <c r="AC296" s="358" t="str">
        <f t="shared" si="82"/>
        <v/>
      </c>
      <c r="AD296" s="358" t="str">
        <f t="shared" si="83"/>
        <v/>
      </c>
    </row>
    <row r="297" spans="1:30" x14ac:dyDescent="0.25">
      <c r="A297" s="112" t="str">
        <f t="shared" si="70"/>
        <v/>
      </c>
      <c r="B297" s="112" t="str">
        <f t="shared" si="71"/>
        <v/>
      </c>
      <c r="C297" s="397" t="str">
        <f t="shared" si="84"/>
        <v/>
      </c>
      <c r="D297" s="397" t="str">
        <f t="shared" si="81"/>
        <v/>
      </c>
      <c r="E297" s="397"/>
      <c r="F297" s="399" t="str">
        <f t="shared" si="72"/>
        <v/>
      </c>
      <c r="G297" s="400" t="str">
        <f t="shared" si="73"/>
        <v/>
      </c>
      <c r="H297" s="401" t="str">
        <f t="shared" si="74"/>
        <v/>
      </c>
      <c r="I297" s="402" t="str">
        <f t="shared" si="85"/>
        <v/>
      </c>
      <c r="J297" s="403" t="str">
        <f t="shared" si="85"/>
        <v/>
      </c>
      <c r="K297" s="403" t="str">
        <f t="shared" si="85"/>
        <v/>
      </c>
      <c r="L297" s="404" t="str">
        <f t="shared" si="85"/>
        <v/>
      </c>
      <c r="M297" s="405"/>
      <c r="N297" s="406" t="str">
        <f t="shared" si="75"/>
        <v/>
      </c>
      <c r="O297" s="406" t="str">
        <f t="shared" si="76"/>
        <v/>
      </c>
      <c r="S297" s="401" t="str">
        <f>IFERROR(IF(S296&lt;='Cat A monthly etc'!$R$3,"Nil",S296-$R$3),"")</f>
        <v/>
      </c>
      <c r="T297" s="402" t="str">
        <f t="shared" si="77"/>
        <v/>
      </c>
      <c r="U297" s="403" t="str">
        <f t="shared" si="78"/>
        <v/>
      </c>
      <c r="V297" s="403" t="str">
        <f t="shared" si="79"/>
        <v/>
      </c>
      <c r="W297" s="404" t="str">
        <f t="shared" si="80"/>
        <v/>
      </c>
      <c r="Z297" s="408"/>
      <c r="AA297" s="409"/>
      <c r="AC297" s="358" t="str">
        <f t="shared" si="82"/>
        <v/>
      </c>
      <c r="AD297" s="358" t="str">
        <f t="shared" si="83"/>
        <v/>
      </c>
    </row>
    <row r="298" spans="1:30" x14ac:dyDescent="0.25">
      <c r="A298" s="112" t="str">
        <f t="shared" si="70"/>
        <v/>
      </c>
      <c r="B298" s="112" t="str">
        <f t="shared" si="71"/>
        <v/>
      </c>
      <c r="C298" s="397" t="str">
        <f t="shared" si="84"/>
        <v/>
      </c>
      <c r="D298" s="397" t="str">
        <f t="shared" si="81"/>
        <v/>
      </c>
      <c r="E298" s="397"/>
      <c r="F298" s="399" t="str">
        <f t="shared" si="72"/>
        <v/>
      </c>
      <c r="G298" s="400" t="str">
        <f t="shared" si="73"/>
        <v/>
      </c>
      <c r="H298" s="401" t="str">
        <f t="shared" si="74"/>
        <v/>
      </c>
      <c r="I298" s="402" t="str">
        <f t="shared" si="85"/>
        <v/>
      </c>
      <c r="J298" s="403" t="str">
        <f t="shared" si="85"/>
        <v/>
      </c>
      <c r="K298" s="403" t="str">
        <f t="shared" si="85"/>
        <v/>
      </c>
      <c r="L298" s="404" t="str">
        <f t="shared" si="85"/>
        <v/>
      </c>
      <c r="M298" s="405"/>
      <c r="N298" s="406" t="str">
        <f t="shared" si="75"/>
        <v/>
      </c>
      <c r="O298" s="406" t="str">
        <f t="shared" si="76"/>
        <v/>
      </c>
      <c r="S298" s="401" t="str">
        <f>IFERROR(IF(S297&lt;='Cat A monthly etc'!$R$3,"Nil",S297-$R$3),"")</f>
        <v/>
      </c>
      <c r="T298" s="402" t="str">
        <f t="shared" si="77"/>
        <v/>
      </c>
      <c r="U298" s="403" t="str">
        <f t="shared" si="78"/>
        <v/>
      </c>
      <c r="V298" s="403" t="str">
        <f t="shared" si="79"/>
        <v/>
      </c>
      <c r="W298" s="404" t="str">
        <f t="shared" si="80"/>
        <v/>
      </c>
      <c r="Z298" s="408"/>
      <c r="AA298" s="409"/>
      <c r="AC298" s="358" t="str">
        <f t="shared" si="82"/>
        <v/>
      </c>
      <c r="AD298" s="358" t="str">
        <f t="shared" si="83"/>
        <v/>
      </c>
    </row>
    <row r="299" spans="1:30" x14ac:dyDescent="0.25">
      <c r="A299" s="112" t="str">
        <f t="shared" si="70"/>
        <v/>
      </c>
      <c r="B299" s="112" t="str">
        <f t="shared" si="71"/>
        <v/>
      </c>
      <c r="C299" s="397" t="str">
        <f t="shared" si="84"/>
        <v/>
      </c>
      <c r="D299" s="397" t="str">
        <f t="shared" si="81"/>
        <v/>
      </c>
      <c r="E299" s="397"/>
      <c r="F299" s="399" t="str">
        <f t="shared" si="72"/>
        <v/>
      </c>
      <c r="G299" s="400" t="str">
        <f t="shared" si="73"/>
        <v/>
      </c>
      <c r="H299" s="401" t="str">
        <f t="shared" si="74"/>
        <v/>
      </c>
      <c r="I299" s="402" t="str">
        <f t="shared" si="85"/>
        <v/>
      </c>
      <c r="J299" s="403" t="str">
        <f t="shared" si="85"/>
        <v/>
      </c>
      <c r="K299" s="403" t="str">
        <f t="shared" si="85"/>
        <v/>
      </c>
      <c r="L299" s="404" t="str">
        <f t="shared" si="85"/>
        <v/>
      </c>
      <c r="M299" s="405"/>
      <c r="N299" s="406" t="str">
        <f t="shared" si="75"/>
        <v/>
      </c>
      <c r="O299" s="406" t="str">
        <f t="shared" si="76"/>
        <v/>
      </c>
      <c r="S299" s="401" t="str">
        <f>IFERROR(IF(S298&lt;='Cat A monthly etc'!$R$3,"Nil",S298-$R$3),"")</f>
        <v/>
      </c>
      <c r="T299" s="402" t="str">
        <f t="shared" si="77"/>
        <v/>
      </c>
      <c r="U299" s="403" t="str">
        <f t="shared" si="78"/>
        <v/>
      </c>
      <c r="V299" s="403" t="str">
        <f t="shared" si="79"/>
        <v/>
      </c>
      <c r="W299" s="404" t="str">
        <f t="shared" si="80"/>
        <v/>
      </c>
      <c r="Z299" s="408"/>
      <c r="AA299" s="409"/>
      <c r="AC299" s="358" t="str">
        <f t="shared" si="82"/>
        <v/>
      </c>
      <c r="AD299" s="358" t="str">
        <f t="shared" si="83"/>
        <v/>
      </c>
    </row>
    <row r="300" spans="1:30" x14ac:dyDescent="0.25">
      <c r="A300" s="112" t="str">
        <f t="shared" si="70"/>
        <v/>
      </c>
      <c r="B300" s="112" t="str">
        <f t="shared" si="71"/>
        <v/>
      </c>
      <c r="C300" s="397" t="str">
        <f t="shared" si="84"/>
        <v/>
      </c>
      <c r="D300" s="397" t="str">
        <f t="shared" si="81"/>
        <v/>
      </c>
      <c r="E300" s="397"/>
      <c r="F300" s="399" t="str">
        <f t="shared" si="72"/>
        <v/>
      </c>
      <c r="G300" s="400" t="str">
        <f t="shared" si="73"/>
        <v/>
      </c>
      <c r="H300" s="401" t="str">
        <f t="shared" si="74"/>
        <v/>
      </c>
      <c r="I300" s="402" t="str">
        <f t="shared" si="85"/>
        <v/>
      </c>
      <c r="J300" s="403" t="str">
        <f t="shared" si="85"/>
        <v/>
      </c>
      <c r="K300" s="403" t="str">
        <f t="shared" si="85"/>
        <v/>
      </c>
      <c r="L300" s="404" t="str">
        <f t="shared" si="85"/>
        <v/>
      </c>
      <c r="M300" s="405"/>
      <c r="N300" s="406" t="str">
        <f t="shared" si="75"/>
        <v/>
      </c>
      <c r="O300" s="406" t="str">
        <f t="shared" si="76"/>
        <v/>
      </c>
      <c r="S300" s="401" t="str">
        <f>IFERROR(IF(S299&lt;='Cat A monthly etc'!$R$3,"Nil",S299-$R$3),"")</f>
        <v/>
      </c>
      <c r="T300" s="402" t="str">
        <f t="shared" si="77"/>
        <v/>
      </c>
      <c r="U300" s="403" t="str">
        <f t="shared" si="78"/>
        <v/>
      </c>
      <c r="V300" s="403" t="str">
        <f t="shared" si="79"/>
        <v/>
      </c>
      <c r="W300" s="404" t="str">
        <f t="shared" si="80"/>
        <v/>
      </c>
      <c r="Z300" s="408"/>
      <c r="AA300" s="409"/>
      <c r="AC300" s="358" t="str">
        <f t="shared" si="82"/>
        <v/>
      </c>
      <c r="AD300" s="358" t="str">
        <f t="shared" si="83"/>
        <v/>
      </c>
    </row>
    <row r="301" spans="1:30" x14ac:dyDescent="0.25">
      <c r="A301" s="112" t="str">
        <f t="shared" si="70"/>
        <v/>
      </c>
      <c r="B301" s="112" t="str">
        <f t="shared" si="71"/>
        <v/>
      </c>
      <c r="C301" s="397" t="str">
        <f t="shared" si="84"/>
        <v/>
      </c>
      <c r="D301" s="397" t="str">
        <f t="shared" si="81"/>
        <v/>
      </c>
      <c r="E301" s="397"/>
      <c r="F301" s="399" t="str">
        <f t="shared" si="72"/>
        <v/>
      </c>
      <c r="G301" s="400" t="str">
        <f t="shared" si="73"/>
        <v/>
      </c>
      <c r="H301" s="401" t="str">
        <f t="shared" si="74"/>
        <v/>
      </c>
      <c r="I301" s="402" t="str">
        <f t="shared" si="85"/>
        <v/>
      </c>
      <c r="J301" s="403" t="str">
        <f t="shared" si="85"/>
        <v/>
      </c>
      <c r="K301" s="403" t="str">
        <f t="shared" si="85"/>
        <v/>
      </c>
      <c r="L301" s="404" t="str">
        <f t="shared" si="85"/>
        <v/>
      </c>
      <c r="M301" s="405"/>
      <c r="N301" s="406" t="str">
        <f t="shared" si="75"/>
        <v/>
      </c>
      <c r="O301" s="406" t="str">
        <f t="shared" si="76"/>
        <v/>
      </c>
      <c r="S301" s="401" t="str">
        <f>IFERROR(IF(S300&lt;='Cat A monthly etc'!$R$3,"Nil",S300-$R$3),"")</f>
        <v/>
      </c>
      <c r="T301" s="402" t="str">
        <f t="shared" si="77"/>
        <v/>
      </c>
      <c r="U301" s="403" t="str">
        <f t="shared" si="78"/>
        <v/>
      </c>
      <c r="V301" s="403" t="str">
        <f t="shared" si="79"/>
        <v/>
      </c>
      <c r="W301" s="404" t="str">
        <f t="shared" si="80"/>
        <v/>
      </c>
      <c r="Z301" s="408"/>
      <c r="AA301" s="409"/>
      <c r="AC301" s="358" t="str">
        <f t="shared" si="82"/>
        <v/>
      </c>
      <c r="AD301" s="358" t="str">
        <f t="shared" si="83"/>
        <v/>
      </c>
    </row>
    <row r="302" spans="1:30" x14ac:dyDescent="0.25">
      <c r="A302" s="112" t="str">
        <f t="shared" si="70"/>
        <v/>
      </c>
      <c r="B302" s="112" t="str">
        <f t="shared" si="71"/>
        <v/>
      </c>
      <c r="C302" s="397" t="str">
        <f t="shared" si="84"/>
        <v/>
      </c>
      <c r="D302" s="397" t="str">
        <f t="shared" si="81"/>
        <v/>
      </c>
      <c r="E302" s="397"/>
      <c r="F302" s="399" t="str">
        <f t="shared" si="72"/>
        <v/>
      </c>
      <c r="G302" s="400" t="str">
        <f t="shared" si="73"/>
        <v/>
      </c>
      <c r="H302" s="401" t="str">
        <f t="shared" si="74"/>
        <v/>
      </c>
      <c r="I302" s="402" t="str">
        <f t="shared" si="85"/>
        <v/>
      </c>
      <c r="J302" s="403" t="str">
        <f t="shared" si="85"/>
        <v/>
      </c>
      <c r="K302" s="403" t="str">
        <f t="shared" si="85"/>
        <v/>
      </c>
      <c r="L302" s="404" t="str">
        <f t="shared" si="85"/>
        <v/>
      </c>
      <c r="M302" s="405"/>
      <c r="N302" s="406" t="str">
        <f t="shared" si="75"/>
        <v/>
      </c>
      <c r="O302" s="406" t="str">
        <f t="shared" si="76"/>
        <v/>
      </c>
      <c r="S302" s="401" t="str">
        <f>IFERROR(IF(S301&lt;='Cat A monthly etc'!$R$3,"Nil",S301-$R$3),"")</f>
        <v/>
      </c>
      <c r="T302" s="402" t="str">
        <f t="shared" si="77"/>
        <v/>
      </c>
      <c r="U302" s="403" t="str">
        <f t="shared" si="78"/>
        <v/>
      </c>
      <c r="V302" s="403" t="str">
        <f t="shared" si="79"/>
        <v/>
      </c>
      <c r="W302" s="404" t="str">
        <f t="shared" si="80"/>
        <v/>
      </c>
      <c r="Z302" s="408"/>
      <c r="AA302" s="409"/>
      <c r="AC302" s="358" t="str">
        <f t="shared" si="82"/>
        <v/>
      </c>
      <c r="AD302" s="358" t="str">
        <f t="shared" si="83"/>
        <v/>
      </c>
    </row>
    <row r="303" spans="1:30" x14ac:dyDescent="0.25">
      <c r="A303" s="112" t="str">
        <f t="shared" si="70"/>
        <v/>
      </c>
      <c r="B303" s="112" t="str">
        <f t="shared" si="71"/>
        <v/>
      </c>
      <c r="C303" s="397" t="str">
        <f t="shared" si="84"/>
        <v/>
      </c>
      <c r="D303" s="397" t="str">
        <f t="shared" si="81"/>
        <v/>
      </c>
      <c r="E303" s="397"/>
      <c r="F303" s="399" t="str">
        <f t="shared" si="72"/>
        <v/>
      </c>
      <c r="G303" s="400" t="str">
        <f t="shared" si="73"/>
        <v/>
      </c>
      <c r="H303" s="401" t="str">
        <f t="shared" si="74"/>
        <v/>
      </c>
      <c r="I303" s="402" t="str">
        <f t="shared" si="85"/>
        <v/>
      </c>
      <c r="J303" s="403" t="str">
        <f t="shared" si="85"/>
        <v/>
      </c>
      <c r="K303" s="403" t="str">
        <f t="shared" si="85"/>
        <v/>
      </c>
      <c r="L303" s="404" t="str">
        <f t="shared" si="85"/>
        <v/>
      </c>
      <c r="M303" s="405"/>
      <c r="N303" s="406" t="str">
        <f t="shared" si="75"/>
        <v/>
      </c>
      <c r="O303" s="406" t="str">
        <f t="shared" si="76"/>
        <v/>
      </c>
      <c r="S303" s="401" t="str">
        <f>IFERROR(IF(S302&lt;='Cat A monthly etc'!$R$3,"Nil",S302-$R$3),"")</f>
        <v/>
      </c>
      <c r="T303" s="402" t="str">
        <f t="shared" si="77"/>
        <v/>
      </c>
      <c r="U303" s="403" t="str">
        <f t="shared" si="78"/>
        <v/>
      </c>
      <c r="V303" s="403" t="str">
        <f t="shared" si="79"/>
        <v/>
      </c>
      <c r="W303" s="404" t="str">
        <f t="shared" si="80"/>
        <v/>
      </c>
      <c r="Z303" s="408"/>
      <c r="AA303" s="409"/>
      <c r="AC303" s="358" t="str">
        <f t="shared" si="82"/>
        <v/>
      </c>
      <c r="AD303" s="358" t="str">
        <f t="shared" si="83"/>
        <v/>
      </c>
    </row>
    <row r="304" spans="1:30" x14ac:dyDescent="0.25">
      <c r="A304" s="112" t="str">
        <f t="shared" si="70"/>
        <v/>
      </c>
      <c r="B304" s="112" t="str">
        <f t="shared" si="71"/>
        <v/>
      </c>
      <c r="C304" s="397" t="str">
        <f t="shared" si="84"/>
        <v/>
      </c>
      <c r="D304" s="397" t="str">
        <f t="shared" si="81"/>
        <v/>
      </c>
      <c r="E304" s="397"/>
      <c r="F304" s="399" t="str">
        <f t="shared" si="72"/>
        <v/>
      </c>
      <c r="G304" s="400" t="str">
        <f t="shared" si="73"/>
        <v/>
      </c>
      <c r="H304" s="401" t="str">
        <f t="shared" si="74"/>
        <v/>
      </c>
      <c r="I304" s="402" t="str">
        <f t="shared" si="85"/>
        <v/>
      </c>
      <c r="J304" s="403" t="str">
        <f t="shared" si="85"/>
        <v/>
      </c>
      <c r="K304" s="403" t="str">
        <f t="shared" si="85"/>
        <v/>
      </c>
      <c r="L304" s="404" t="str">
        <f t="shared" si="85"/>
        <v/>
      </c>
      <c r="M304" s="405"/>
      <c r="N304" s="406" t="str">
        <f t="shared" si="75"/>
        <v/>
      </c>
      <c r="O304" s="406" t="str">
        <f t="shared" si="76"/>
        <v/>
      </c>
      <c r="S304" s="401" t="str">
        <f>IFERROR(IF(S303&lt;='Cat A monthly etc'!$R$3,"Nil",S303-$R$3),"")</f>
        <v/>
      </c>
      <c r="T304" s="402" t="str">
        <f t="shared" si="77"/>
        <v/>
      </c>
      <c r="U304" s="403" t="str">
        <f t="shared" si="78"/>
        <v/>
      </c>
      <c r="V304" s="403" t="str">
        <f t="shared" si="79"/>
        <v/>
      </c>
      <c r="W304" s="404" t="str">
        <f t="shared" si="80"/>
        <v/>
      </c>
      <c r="Z304" s="408"/>
      <c r="AA304" s="409"/>
      <c r="AC304" s="358" t="str">
        <f t="shared" si="82"/>
        <v/>
      </c>
      <c r="AD304" s="358" t="str">
        <f t="shared" si="83"/>
        <v/>
      </c>
    </row>
    <row r="305" spans="1:30" x14ac:dyDescent="0.25">
      <c r="A305" s="112" t="str">
        <f t="shared" si="70"/>
        <v/>
      </c>
      <c r="B305" s="112" t="str">
        <f t="shared" si="71"/>
        <v/>
      </c>
      <c r="C305" s="397" t="str">
        <f t="shared" si="84"/>
        <v/>
      </c>
      <c r="D305" s="397" t="str">
        <f t="shared" si="81"/>
        <v/>
      </c>
      <c r="E305" s="397"/>
      <c r="F305" s="399" t="str">
        <f t="shared" si="72"/>
        <v/>
      </c>
      <c r="G305" s="400" t="str">
        <f t="shared" si="73"/>
        <v/>
      </c>
      <c r="H305" s="401" t="str">
        <f t="shared" si="74"/>
        <v/>
      </c>
      <c r="I305" s="402" t="str">
        <f t="shared" si="85"/>
        <v/>
      </c>
      <c r="J305" s="403" t="str">
        <f t="shared" si="85"/>
        <v/>
      </c>
      <c r="K305" s="403" t="str">
        <f t="shared" si="85"/>
        <v/>
      </c>
      <c r="L305" s="404" t="str">
        <f t="shared" si="85"/>
        <v/>
      </c>
      <c r="M305" s="405"/>
      <c r="N305" s="406" t="str">
        <f t="shared" si="75"/>
        <v/>
      </c>
      <c r="O305" s="406" t="str">
        <f t="shared" si="76"/>
        <v/>
      </c>
      <c r="S305" s="401" t="str">
        <f>IFERROR(IF(S304&lt;='Cat A monthly etc'!$R$3,"Nil",S304-$R$3),"")</f>
        <v/>
      </c>
      <c r="T305" s="402" t="str">
        <f t="shared" si="77"/>
        <v/>
      </c>
      <c r="U305" s="403" t="str">
        <f t="shared" si="78"/>
        <v/>
      </c>
      <c r="V305" s="403" t="str">
        <f t="shared" si="79"/>
        <v/>
      </c>
      <c r="W305" s="404" t="str">
        <f t="shared" si="80"/>
        <v/>
      </c>
      <c r="Z305" s="408"/>
      <c r="AA305" s="409"/>
      <c r="AC305" s="358" t="str">
        <f t="shared" si="82"/>
        <v/>
      </c>
      <c r="AD305" s="358" t="str">
        <f t="shared" si="83"/>
        <v/>
      </c>
    </row>
    <row r="306" spans="1:30" x14ac:dyDescent="0.25">
      <c r="A306" s="112" t="str">
        <f t="shared" si="70"/>
        <v/>
      </c>
      <c r="B306" s="112" t="str">
        <f t="shared" si="71"/>
        <v/>
      </c>
      <c r="C306" s="397" t="str">
        <f t="shared" si="84"/>
        <v/>
      </c>
      <c r="D306" s="397" t="str">
        <f t="shared" si="81"/>
        <v/>
      </c>
      <c r="E306" s="397"/>
      <c r="F306" s="399" t="str">
        <f t="shared" si="72"/>
        <v/>
      </c>
      <c r="G306" s="400" t="str">
        <f t="shared" si="73"/>
        <v/>
      </c>
      <c r="H306" s="401" t="str">
        <f t="shared" si="74"/>
        <v/>
      </c>
      <c r="I306" s="402" t="str">
        <f t="shared" si="85"/>
        <v/>
      </c>
      <c r="J306" s="403" t="str">
        <f t="shared" si="85"/>
        <v/>
      </c>
      <c r="K306" s="403" t="str">
        <f t="shared" si="85"/>
        <v/>
      </c>
      <c r="L306" s="404" t="str">
        <f t="shared" si="85"/>
        <v/>
      </c>
      <c r="M306" s="405"/>
      <c r="N306" s="406" t="str">
        <f t="shared" si="75"/>
        <v/>
      </c>
      <c r="O306" s="406" t="str">
        <f t="shared" si="76"/>
        <v/>
      </c>
      <c r="S306" s="401" t="str">
        <f>IFERROR(IF(S305&lt;='Cat A monthly etc'!$R$3,"Nil",S305-$R$3),"")</f>
        <v/>
      </c>
      <c r="T306" s="402" t="str">
        <f t="shared" si="77"/>
        <v/>
      </c>
      <c r="U306" s="403" t="str">
        <f t="shared" si="78"/>
        <v/>
      </c>
      <c r="V306" s="403" t="str">
        <f t="shared" si="79"/>
        <v/>
      </c>
      <c r="W306" s="404" t="str">
        <f t="shared" si="80"/>
        <v/>
      </c>
      <c r="Z306" s="408"/>
      <c r="AA306" s="409"/>
      <c r="AC306" s="358" t="str">
        <f t="shared" si="82"/>
        <v/>
      </c>
      <c r="AD306" s="358" t="str">
        <f t="shared" si="83"/>
        <v/>
      </c>
    </row>
    <row r="307" spans="1:30" x14ac:dyDescent="0.25">
      <c r="A307" s="112" t="str">
        <f t="shared" si="70"/>
        <v/>
      </c>
      <c r="B307" s="112" t="str">
        <f t="shared" si="71"/>
        <v/>
      </c>
      <c r="C307" s="397" t="str">
        <f t="shared" si="84"/>
        <v/>
      </c>
      <c r="D307" s="397" t="str">
        <f t="shared" si="81"/>
        <v/>
      </c>
      <c r="E307" s="397"/>
      <c r="F307" s="399" t="str">
        <f t="shared" si="72"/>
        <v/>
      </c>
      <c r="G307" s="400" t="str">
        <f t="shared" si="73"/>
        <v/>
      </c>
      <c r="H307" s="401" t="str">
        <f t="shared" si="74"/>
        <v/>
      </c>
      <c r="I307" s="402" t="str">
        <f t="shared" si="85"/>
        <v/>
      </c>
      <c r="J307" s="403" t="str">
        <f t="shared" si="85"/>
        <v/>
      </c>
      <c r="K307" s="403" t="str">
        <f t="shared" si="85"/>
        <v/>
      </c>
      <c r="L307" s="404" t="str">
        <f t="shared" si="85"/>
        <v/>
      </c>
      <c r="M307" s="405"/>
      <c r="N307" s="406" t="str">
        <f t="shared" si="75"/>
        <v/>
      </c>
      <c r="O307" s="406" t="str">
        <f t="shared" si="76"/>
        <v/>
      </c>
      <c r="S307" s="401" t="str">
        <f>IFERROR(IF(S306&lt;='Cat A monthly etc'!$R$3,"Nil",S306-$R$3),"")</f>
        <v/>
      </c>
      <c r="T307" s="402" t="str">
        <f t="shared" si="77"/>
        <v/>
      </c>
      <c r="U307" s="403" t="str">
        <f t="shared" si="78"/>
        <v/>
      </c>
      <c r="V307" s="403" t="str">
        <f t="shared" si="79"/>
        <v/>
      </c>
      <c r="W307" s="404" t="str">
        <f t="shared" si="80"/>
        <v/>
      </c>
      <c r="Z307" s="408"/>
      <c r="AA307" s="409"/>
      <c r="AC307" s="358" t="str">
        <f t="shared" si="82"/>
        <v/>
      </c>
      <c r="AD307" s="358" t="str">
        <f t="shared" si="83"/>
        <v/>
      </c>
    </row>
    <row r="308" spans="1:30" x14ac:dyDescent="0.25">
      <c r="A308" s="112" t="str">
        <f t="shared" si="70"/>
        <v/>
      </c>
      <c r="B308" s="112" t="str">
        <f t="shared" si="71"/>
        <v/>
      </c>
      <c r="C308" s="397" t="str">
        <f t="shared" si="84"/>
        <v/>
      </c>
      <c r="D308" s="397" t="str">
        <f t="shared" si="81"/>
        <v/>
      </c>
      <c r="E308" s="397"/>
      <c r="F308" s="399" t="str">
        <f t="shared" si="72"/>
        <v/>
      </c>
      <c r="G308" s="400" t="str">
        <f t="shared" si="73"/>
        <v/>
      </c>
      <c r="H308" s="401" t="str">
        <f t="shared" si="74"/>
        <v/>
      </c>
      <c r="I308" s="402" t="str">
        <f t="shared" si="85"/>
        <v/>
      </c>
      <c r="J308" s="403" t="str">
        <f t="shared" si="85"/>
        <v/>
      </c>
      <c r="K308" s="403" t="str">
        <f t="shared" si="85"/>
        <v/>
      </c>
      <c r="L308" s="404" t="str">
        <f t="shared" si="85"/>
        <v/>
      </c>
      <c r="M308" s="405"/>
      <c r="N308" s="406" t="str">
        <f t="shared" si="75"/>
        <v/>
      </c>
      <c r="O308" s="406" t="str">
        <f t="shared" si="76"/>
        <v/>
      </c>
      <c r="S308" s="401" t="str">
        <f>IFERROR(IF(S307&lt;='Cat A monthly etc'!$R$3,"Nil",S307-$R$3),"")</f>
        <v/>
      </c>
      <c r="T308" s="402" t="str">
        <f t="shared" si="77"/>
        <v/>
      </c>
      <c r="U308" s="403" t="str">
        <f t="shared" si="78"/>
        <v/>
      </c>
      <c r="V308" s="403" t="str">
        <f t="shared" si="79"/>
        <v/>
      </c>
      <c r="W308" s="404" t="str">
        <f t="shared" si="80"/>
        <v/>
      </c>
      <c r="Z308" s="408"/>
      <c r="AA308" s="409"/>
      <c r="AC308" s="358" t="str">
        <f t="shared" si="82"/>
        <v/>
      </c>
      <c r="AD308" s="358" t="str">
        <f t="shared" si="83"/>
        <v/>
      </c>
    </row>
    <row r="309" spans="1:30" x14ac:dyDescent="0.25">
      <c r="A309" s="112" t="str">
        <f t="shared" si="70"/>
        <v/>
      </c>
      <c r="B309" s="112" t="str">
        <f t="shared" si="71"/>
        <v/>
      </c>
      <c r="C309" s="397" t="str">
        <f t="shared" si="84"/>
        <v/>
      </c>
      <c r="D309" s="397" t="str">
        <f t="shared" si="81"/>
        <v/>
      </c>
      <c r="E309" s="397"/>
      <c r="F309" s="399" t="str">
        <f t="shared" si="72"/>
        <v/>
      </c>
      <c r="G309" s="400" t="str">
        <f t="shared" si="73"/>
        <v/>
      </c>
      <c r="H309" s="401" t="str">
        <f t="shared" si="74"/>
        <v/>
      </c>
      <c r="I309" s="402" t="str">
        <f t="shared" si="85"/>
        <v/>
      </c>
      <c r="J309" s="403" t="str">
        <f t="shared" si="85"/>
        <v/>
      </c>
      <c r="K309" s="403" t="str">
        <f t="shared" si="85"/>
        <v/>
      </c>
      <c r="L309" s="404" t="str">
        <f t="shared" si="85"/>
        <v/>
      </c>
      <c r="M309" s="405"/>
      <c r="N309" s="406" t="str">
        <f t="shared" si="75"/>
        <v/>
      </c>
      <c r="O309" s="406" t="str">
        <f t="shared" si="76"/>
        <v/>
      </c>
      <c r="S309" s="401" t="str">
        <f>IFERROR(IF(S308&lt;='Cat A monthly etc'!$R$3,"Nil",S308-$R$3),"")</f>
        <v/>
      </c>
      <c r="T309" s="402" t="str">
        <f t="shared" si="77"/>
        <v/>
      </c>
      <c r="U309" s="403" t="str">
        <f t="shared" si="78"/>
        <v/>
      </c>
      <c r="V309" s="403" t="str">
        <f t="shared" si="79"/>
        <v/>
      </c>
      <c r="W309" s="404" t="str">
        <f t="shared" si="80"/>
        <v/>
      </c>
      <c r="Z309" s="408"/>
      <c r="AA309" s="409"/>
      <c r="AC309" s="358" t="str">
        <f t="shared" si="82"/>
        <v/>
      </c>
      <c r="AD309" s="358" t="str">
        <f t="shared" si="83"/>
        <v/>
      </c>
    </row>
    <row r="310" spans="1:30" x14ac:dyDescent="0.25">
      <c r="A310" s="112" t="str">
        <f t="shared" si="70"/>
        <v/>
      </c>
      <c r="B310" s="112" t="str">
        <f t="shared" si="71"/>
        <v/>
      </c>
      <c r="C310" s="397" t="str">
        <f t="shared" si="84"/>
        <v/>
      </c>
      <c r="D310" s="397" t="str">
        <f t="shared" si="81"/>
        <v/>
      </c>
      <c r="E310" s="397"/>
      <c r="F310" s="399" t="str">
        <f t="shared" si="72"/>
        <v/>
      </c>
      <c r="G310" s="400" t="str">
        <f t="shared" si="73"/>
        <v/>
      </c>
      <c r="H310" s="401" t="str">
        <f t="shared" si="74"/>
        <v/>
      </c>
      <c r="I310" s="402" t="str">
        <f t="shared" si="85"/>
        <v/>
      </c>
      <c r="J310" s="403" t="str">
        <f t="shared" si="85"/>
        <v/>
      </c>
      <c r="K310" s="403" t="str">
        <f t="shared" si="85"/>
        <v/>
      </c>
      <c r="L310" s="404" t="str">
        <f t="shared" si="85"/>
        <v/>
      </c>
      <c r="M310" s="405"/>
      <c r="N310" s="406" t="str">
        <f t="shared" si="75"/>
        <v/>
      </c>
      <c r="O310" s="406" t="str">
        <f t="shared" si="76"/>
        <v/>
      </c>
      <c r="S310" s="401" t="str">
        <f>IFERROR(IF(S309&lt;='Cat A monthly etc'!$R$3,"Nil",S309-$R$3),"")</f>
        <v/>
      </c>
      <c r="T310" s="402" t="str">
        <f t="shared" si="77"/>
        <v/>
      </c>
      <c r="U310" s="403" t="str">
        <f t="shared" si="78"/>
        <v/>
      </c>
      <c r="V310" s="403" t="str">
        <f t="shared" si="79"/>
        <v/>
      </c>
      <c r="W310" s="404" t="str">
        <f t="shared" si="80"/>
        <v/>
      </c>
      <c r="Z310" s="408"/>
      <c r="AA310" s="409"/>
      <c r="AC310" s="358" t="str">
        <f t="shared" si="82"/>
        <v/>
      </c>
      <c r="AD310" s="358" t="str">
        <f t="shared" si="83"/>
        <v/>
      </c>
    </row>
    <row r="311" spans="1:30" x14ac:dyDescent="0.25">
      <c r="A311" s="112" t="str">
        <f t="shared" si="70"/>
        <v/>
      </c>
      <c r="B311" s="112" t="str">
        <f t="shared" si="71"/>
        <v/>
      </c>
      <c r="C311" s="397" t="str">
        <f t="shared" si="84"/>
        <v/>
      </c>
      <c r="D311" s="397" t="str">
        <f t="shared" si="81"/>
        <v/>
      </c>
      <c r="E311" s="397"/>
      <c r="F311" s="399" t="str">
        <f t="shared" si="72"/>
        <v/>
      </c>
      <c r="G311" s="400" t="str">
        <f t="shared" si="73"/>
        <v/>
      </c>
      <c r="H311" s="401" t="str">
        <f t="shared" si="74"/>
        <v/>
      </c>
      <c r="I311" s="402" t="str">
        <f t="shared" si="85"/>
        <v/>
      </c>
      <c r="J311" s="403" t="str">
        <f t="shared" si="85"/>
        <v/>
      </c>
      <c r="K311" s="403" t="str">
        <f t="shared" si="85"/>
        <v/>
      </c>
      <c r="L311" s="404" t="str">
        <f t="shared" si="85"/>
        <v/>
      </c>
      <c r="M311" s="405"/>
      <c r="N311" s="406" t="str">
        <f t="shared" si="75"/>
        <v/>
      </c>
      <c r="O311" s="406" t="str">
        <f t="shared" si="76"/>
        <v/>
      </c>
      <c r="S311" s="401" t="str">
        <f>IFERROR(IF(S310&lt;='Cat A monthly etc'!$R$3,"Nil",S310-$R$3),"")</f>
        <v/>
      </c>
      <c r="T311" s="402" t="str">
        <f t="shared" si="77"/>
        <v/>
      </c>
      <c r="U311" s="403" t="str">
        <f t="shared" si="78"/>
        <v/>
      </c>
      <c r="V311" s="403" t="str">
        <f t="shared" si="79"/>
        <v/>
      </c>
      <c r="W311" s="404" t="str">
        <f t="shared" si="80"/>
        <v/>
      </c>
      <c r="Z311" s="408"/>
      <c r="AA311" s="409"/>
      <c r="AC311" s="358" t="str">
        <f t="shared" si="82"/>
        <v/>
      </c>
      <c r="AD311" s="358" t="str">
        <f t="shared" si="83"/>
        <v/>
      </c>
    </row>
    <row r="312" spans="1:30" x14ac:dyDescent="0.25">
      <c r="A312" s="112" t="str">
        <f t="shared" si="70"/>
        <v/>
      </c>
      <c r="B312" s="112" t="str">
        <f t="shared" si="71"/>
        <v/>
      </c>
      <c r="C312" s="397" t="str">
        <f t="shared" si="84"/>
        <v/>
      </c>
      <c r="D312" s="397" t="str">
        <f t="shared" si="81"/>
        <v/>
      </c>
      <c r="E312" s="397"/>
      <c r="F312" s="399" t="str">
        <f t="shared" si="72"/>
        <v/>
      </c>
      <c r="G312" s="400" t="str">
        <f t="shared" si="73"/>
        <v/>
      </c>
      <c r="H312" s="401" t="str">
        <f t="shared" si="74"/>
        <v/>
      </c>
      <c r="I312" s="402" t="str">
        <f t="shared" si="85"/>
        <v/>
      </c>
      <c r="J312" s="403" t="str">
        <f t="shared" si="85"/>
        <v/>
      </c>
      <c r="K312" s="403" t="str">
        <f t="shared" si="85"/>
        <v/>
      </c>
      <c r="L312" s="404" t="str">
        <f t="shared" si="85"/>
        <v/>
      </c>
      <c r="M312" s="405"/>
      <c r="N312" s="406" t="str">
        <f t="shared" si="75"/>
        <v/>
      </c>
      <c r="O312" s="406" t="str">
        <f t="shared" si="76"/>
        <v/>
      </c>
      <c r="S312" s="401" t="str">
        <f>IFERROR(IF(S311&lt;='Cat A monthly etc'!$R$3,"Nil",S311-$R$3),"")</f>
        <v/>
      </c>
      <c r="T312" s="402" t="str">
        <f t="shared" si="77"/>
        <v/>
      </c>
      <c r="U312" s="403" t="str">
        <f t="shared" si="78"/>
        <v/>
      </c>
      <c r="V312" s="403" t="str">
        <f t="shared" si="79"/>
        <v/>
      </c>
      <c r="W312" s="404" t="str">
        <f t="shared" si="80"/>
        <v/>
      </c>
      <c r="Z312" s="408"/>
      <c r="AA312" s="409"/>
      <c r="AC312" s="358" t="str">
        <f t="shared" si="82"/>
        <v/>
      </c>
      <c r="AD312" s="358" t="str">
        <f t="shared" si="83"/>
        <v/>
      </c>
    </row>
    <row r="313" spans="1:30" x14ac:dyDescent="0.25">
      <c r="A313" s="112" t="str">
        <f t="shared" si="70"/>
        <v/>
      </c>
      <c r="B313" s="112" t="str">
        <f t="shared" si="71"/>
        <v/>
      </c>
      <c r="C313" s="397" t="str">
        <f t="shared" si="84"/>
        <v/>
      </c>
      <c r="D313" s="397" t="str">
        <f t="shared" si="81"/>
        <v/>
      </c>
      <c r="E313" s="397"/>
      <c r="F313" s="399" t="str">
        <f t="shared" si="72"/>
        <v/>
      </c>
      <c r="G313" s="400" t="str">
        <f t="shared" si="73"/>
        <v/>
      </c>
      <c r="H313" s="401" t="str">
        <f t="shared" si="74"/>
        <v/>
      </c>
      <c r="I313" s="402" t="str">
        <f t="shared" si="85"/>
        <v/>
      </c>
      <c r="J313" s="403" t="str">
        <f t="shared" si="85"/>
        <v/>
      </c>
      <c r="K313" s="403" t="str">
        <f t="shared" si="85"/>
        <v/>
      </c>
      <c r="L313" s="404" t="str">
        <f t="shared" si="85"/>
        <v/>
      </c>
      <c r="M313" s="405"/>
      <c r="N313" s="406" t="str">
        <f t="shared" si="75"/>
        <v/>
      </c>
      <c r="O313" s="406" t="str">
        <f t="shared" si="76"/>
        <v/>
      </c>
      <c r="S313" s="401" t="str">
        <f>IFERROR(IF(S312&lt;='Cat A monthly etc'!$R$3,"Nil",S312-$R$3),"")</f>
        <v/>
      </c>
      <c r="T313" s="402" t="str">
        <f t="shared" si="77"/>
        <v/>
      </c>
      <c r="U313" s="403" t="str">
        <f t="shared" si="78"/>
        <v/>
      </c>
      <c r="V313" s="403" t="str">
        <f t="shared" si="79"/>
        <v/>
      </c>
      <c r="W313" s="404" t="str">
        <f t="shared" si="80"/>
        <v/>
      </c>
      <c r="Z313" s="408"/>
      <c r="AA313" s="409"/>
      <c r="AC313" s="358" t="str">
        <f t="shared" si="82"/>
        <v/>
      </c>
      <c r="AD313" s="358" t="str">
        <f t="shared" si="83"/>
        <v/>
      </c>
    </row>
    <row r="314" spans="1:30" x14ac:dyDescent="0.25">
      <c r="A314" s="112" t="str">
        <f t="shared" si="70"/>
        <v/>
      </c>
      <c r="B314" s="112" t="str">
        <f t="shared" si="71"/>
        <v/>
      </c>
      <c r="C314" s="397" t="str">
        <f t="shared" si="84"/>
        <v/>
      </c>
      <c r="D314" s="397" t="str">
        <f t="shared" si="81"/>
        <v/>
      </c>
      <c r="E314" s="397"/>
      <c r="F314" s="399" t="str">
        <f t="shared" si="72"/>
        <v/>
      </c>
      <c r="G314" s="400" t="str">
        <f t="shared" si="73"/>
        <v/>
      </c>
      <c r="H314" s="401" t="str">
        <f t="shared" si="74"/>
        <v/>
      </c>
      <c r="I314" s="402" t="str">
        <f t="shared" si="85"/>
        <v/>
      </c>
      <c r="J314" s="403" t="str">
        <f t="shared" si="85"/>
        <v/>
      </c>
      <c r="K314" s="403" t="str">
        <f t="shared" si="85"/>
        <v/>
      </c>
      <c r="L314" s="404" t="str">
        <f t="shared" si="85"/>
        <v/>
      </c>
      <c r="M314" s="405"/>
      <c r="N314" s="406" t="str">
        <f t="shared" si="75"/>
        <v/>
      </c>
      <c r="O314" s="406" t="str">
        <f t="shared" si="76"/>
        <v/>
      </c>
      <c r="S314" s="401" t="str">
        <f>IFERROR(IF(S313&lt;='Cat A monthly etc'!$R$3,"Nil",S313-$R$3),"")</f>
        <v/>
      </c>
      <c r="T314" s="402" t="str">
        <f t="shared" si="77"/>
        <v/>
      </c>
      <c r="U314" s="403" t="str">
        <f t="shared" si="78"/>
        <v/>
      </c>
      <c r="V314" s="403" t="str">
        <f t="shared" si="79"/>
        <v/>
      </c>
      <c r="W314" s="404" t="str">
        <f t="shared" si="80"/>
        <v/>
      </c>
      <c r="Z314" s="408"/>
      <c r="AA314" s="409"/>
      <c r="AC314" s="358" t="str">
        <f t="shared" si="82"/>
        <v/>
      </c>
      <c r="AD314" s="358" t="str">
        <f t="shared" si="83"/>
        <v/>
      </c>
    </row>
    <row r="315" spans="1:30" x14ac:dyDescent="0.25">
      <c r="A315" s="112" t="str">
        <f t="shared" si="70"/>
        <v/>
      </c>
      <c r="B315" s="112" t="str">
        <f t="shared" si="71"/>
        <v/>
      </c>
      <c r="C315" s="397" t="str">
        <f t="shared" si="84"/>
        <v/>
      </c>
      <c r="D315" s="397" t="str">
        <f t="shared" si="81"/>
        <v/>
      </c>
      <c r="E315" s="397"/>
      <c r="F315" s="399" t="str">
        <f t="shared" si="72"/>
        <v/>
      </c>
      <c r="G315" s="400" t="str">
        <f t="shared" si="73"/>
        <v/>
      </c>
      <c r="H315" s="401" t="str">
        <f t="shared" si="74"/>
        <v/>
      </c>
      <c r="I315" s="402" t="str">
        <f t="shared" si="85"/>
        <v/>
      </c>
      <c r="J315" s="403" t="str">
        <f t="shared" si="85"/>
        <v/>
      </c>
      <c r="K315" s="403" t="str">
        <f t="shared" si="85"/>
        <v/>
      </c>
      <c r="L315" s="404" t="str">
        <f t="shared" si="85"/>
        <v/>
      </c>
      <c r="M315" s="405"/>
      <c r="N315" s="406" t="str">
        <f t="shared" si="75"/>
        <v/>
      </c>
      <c r="O315" s="406" t="str">
        <f t="shared" si="76"/>
        <v/>
      </c>
      <c r="S315" s="401" t="str">
        <f>IFERROR(IF(S314&lt;='Cat A monthly etc'!$R$3,"Nil",S314-$R$3),"")</f>
        <v/>
      </c>
      <c r="T315" s="402" t="str">
        <f t="shared" si="77"/>
        <v/>
      </c>
      <c r="U315" s="403" t="str">
        <f t="shared" si="78"/>
        <v/>
      </c>
      <c r="V315" s="403" t="str">
        <f t="shared" si="79"/>
        <v/>
      </c>
      <c r="W315" s="404" t="str">
        <f t="shared" si="80"/>
        <v/>
      </c>
      <c r="Z315" s="408"/>
      <c r="AA315" s="409"/>
      <c r="AC315" s="358" t="str">
        <f t="shared" si="82"/>
        <v/>
      </c>
      <c r="AD315" s="358" t="str">
        <f t="shared" si="83"/>
        <v/>
      </c>
    </row>
    <row r="316" spans="1:30" x14ac:dyDescent="0.25">
      <c r="A316" s="112" t="str">
        <f t="shared" si="70"/>
        <v/>
      </c>
      <c r="B316" s="112" t="str">
        <f t="shared" si="71"/>
        <v/>
      </c>
      <c r="C316" s="397" t="str">
        <f t="shared" si="84"/>
        <v/>
      </c>
      <c r="D316" s="397" t="str">
        <f t="shared" si="81"/>
        <v/>
      </c>
      <c r="E316" s="397"/>
      <c r="F316" s="399" t="str">
        <f t="shared" si="72"/>
        <v/>
      </c>
      <c r="G316" s="400" t="str">
        <f t="shared" si="73"/>
        <v/>
      </c>
      <c r="H316" s="401" t="str">
        <f t="shared" si="74"/>
        <v/>
      </c>
      <c r="I316" s="402" t="str">
        <f t="shared" si="85"/>
        <v/>
      </c>
      <c r="J316" s="403" t="str">
        <f t="shared" si="85"/>
        <v/>
      </c>
      <c r="K316" s="403" t="str">
        <f t="shared" si="85"/>
        <v/>
      </c>
      <c r="L316" s="404" t="str">
        <f t="shared" si="85"/>
        <v/>
      </c>
      <c r="M316" s="405"/>
      <c r="N316" s="406" t="str">
        <f t="shared" si="75"/>
        <v/>
      </c>
      <c r="O316" s="406" t="str">
        <f t="shared" si="76"/>
        <v/>
      </c>
      <c r="S316" s="401" t="str">
        <f>IFERROR(IF(S315&lt;='Cat A monthly etc'!$R$3,"Nil",S315-$R$3),"")</f>
        <v/>
      </c>
      <c r="T316" s="402" t="str">
        <f t="shared" si="77"/>
        <v/>
      </c>
      <c r="U316" s="403" t="str">
        <f t="shared" si="78"/>
        <v/>
      </c>
      <c r="V316" s="403" t="str">
        <f t="shared" si="79"/>
        <v/>
      </c>
      <c r="W316" s="404" t="str">
        <f t="shared" si="80"/>
        <v/>
      </c>
      <c r="Z316" s="408"/>
      <c r="AA316" s="409"/>
      <c r="AC316" s="358" t="str">
        <f t="shared" si="82"/>
        <v/>
      </c>
      <c r="AD316" s="358" t="str">
        <f t="shared" si="83"/>
        <v/>
      </c>
    </row>
    <row r="317" spans="1:30" x14ac:dyDescent="0.25">
      <c r="A317" s="112" t="str">
        <f t="shared" si="70"/>
        <v/>
      </c>
      <c r="B317" s="112" t="str">
        <f t="shared" si="71"/>
        <v/>
      </c>
      <c r="C317" s="397" t="str">
        <f t="shared" si="84"/>
        <v/>
      </c>
      <c r="D317" s="397" t="str">
        <f t="shared" si="81"/>
        <v/>
      </c>
      <c r="E317" s="397"/>
      <c r="F317" s="399" t="str">
        <f t="shared" si="72"/>
        <v/>
      </c>
      <c r="G317" s="400" t="str">
        <f t="shared" si="73"/>
        <v/>
      </c>
      <c r="H317" s="401" t="str">
        <f t="shared" si="74"/>
        <v/>
      </c>
      <c r="I317" s="402" t="str">
        <f t="shared" si="85"/>
        <v/>
      </c>
      <c r="J317" s="403" t="str">
        <f t="shared" si="85"/>
        <v/>
      </c>
      <c r="K317" s="403" t="str">
        <f t="shared" si="85"/>
        <v/>
      </c>
      <c r="L317" s="404" t="str">
        <f t="shared" si="85"/>
        <v/>
      </c>
      <c r="M317" s="405"/>
      <c r="N317" s="406" t="str">
        <f t="shared" si="75"/>
        <v/>
      </c>
      <c r="O317" s="406" t="str">
        <f t="shared" si="76"/>
        <v/>
      </c>
      <c r="S317" s="401" t="str">
        <f>IFERROR(IF(S316&lt;='Cat A monthly etc'!$R$3,"Nil",S316-$R$3),"")</f>
        <v/>
      </c>
      <c r="T317" s="402" t="str">
        <f t="shared" si="77"/>
        <v/>
      </c>
      <c r="U317" s="403" t="str">
        <f t="shared" si="78"/>
        <v/>
      </c>
      <c r="V317" s="403" t="str">
        <f t="shared" si="79"/>
        <v/>
      </c>
      <c r="W317" s="404" t="str">
        <f t="shared" si="80"/>
        <v/>
      </c>
      <c r="Z317" s="408"/>
      <c r="AA317" s="409"/>
      <c r="AC317" s="358" t="str">
        <f t="shared" si="82"/>
        <v/>
      </c>
      <c r="AD317" s="358" t="str">
        <f t="shared" si="83"/>
        <v/>
      </c>
    </row>
    <row r="318" spans="1:30" x14ac:dyDescent="0.25">
      <c r="A318" s="112" t="str">
        <f t="shared" si="70"/>
        <v/>
      </c>
      <c r="B318" s="112" t="str">
        <f t="shared" si="71"/>
        <v/>
      </c>
      <c r="C318" s="397" t="str">
        <f t="shared" si="84"/>
        <v/>
      </c>
      <c r="D318" s="397" t="str">
        <f t="shared" si="81"/>
        <v/>
      </c>
      <c r="E318" s="397"/>
      <c r="F318" s="399" t="str">
        <f t="shared" si="72"/>
        <v/>
      </c>
      <c r="G318" s="400" t="str">
        <f t="shared" si="73"/>
        <v/>
      </c>
      <c r="H318" s="401" t="str">
        <f t="shared" si="74"/>
        <v/>
      </c>
      <c r="I318" s="402" t="str">
        <f t="shared" si="85"/>
        <v/>
      </c>
      <c r="J318" s="403" t="str">
        <f t="shared" si="85"/>
        <v/>
      </c>
      <c r="K318" s="403" t="str">
        <f t="shared" si="85"/>
        <v/>
      </c>
      <c r="L318" s="404" t="str">
        <f t="shared" si="85"/>
        <v/>
      </c>
      <c r="M318" s="405"/>
      <c r="N318" s="406" t="str">
        <f t="shared" si="75"/>
        <v/>
      </c>
      <c r="O318" s="406" t="str">
        <f t="shared" si="76"/>
        <v/>
      </c>
      <c r="S318" s="401" t="str">
        <f>IFERROR(IF(S317&lt;='Cat A monthly etc'!$R$3,"Nil",S317-$R$3),"")</f>
        <v/>
      </c>
      <c r="T318" s="402" t="str">
        <f t="shared" si="77"/>
        <v/>
      </c>
      <c r="U318" s="403" t="str">
        <f t="shared" si="78"/>
        <v/>
      </c>
      <c r="V318" s="403" t="str">
        <f t="shared" si="79"/>
        <v/>
      </c>
      <c r="W318" s="404" t="str">
        <f t="shared" si="80"/>
        <v/>
      </c>
      <c r="Z318" s="408"/>
      <c r="AA318" s="409"/>
      <c r="AC318" s="358" t="str">
        <f t="shared" si="82"/>
        <v/>
      </c>
      <c r="AD318" s="358" t="str">
        <f t="shared" si="83"/>
        <v/>
      </c>
    </row>
    <row r="319" spans="1:30" x14ac:dyDescent="0.25">
      <c r="A319" s="112" t="str">
        <f t="shared" si="70"/>
        <v/>
      </c>
      <c r="B319" s="112" t="str">
        <f t="shared" si="71"/>
        <v/>
      </c>
      <c r="C319" s="397" t="str">
        <f t="shared" si="84"/>
        <v/>
      </c>
      <c r="D319" s="397" t="str">
        <f t="shared" si="81"/>
        <v/>
      </c>
      <c r="E319" s="397"/>
      <c r="F319" s="399" t="str">
        <f t="shared" si="72"/>
        <v/>
      </c>
      <c r="G319" s="400" t="str">
        <f t="shared" si="73"/>
        <v/>
      </c>
      <c r="H319" s="401" t="str">
        <f t="shared" si="74"/>
        <v/>
      </c>
      <c r="I319" s="402" t="str">
        <f t="shared" si="85"/>
        <v/>
      </c>
      <c r="J319" s="403" t="str">
        <f t="shared" si="85"/>
        <v/>
      </c>
      <c r="K319" s="403" t="str">
        <f t="shared" si="85"/>
        <v/>
      </c>
      <c r="L319" s="404" t="str">
        <f t="shared" si="85"/>
        <v/>
      </c>
      <c r="M319" s="405"/>
      <c r="N319" s="406" t="str">
        <f t="shared" si="75"/>
        <v/>
      </c>
      <c r="O319" s="406" t="str">
        <f t="shared" si="76"/>
        <v/>
      </c>
      <c r="S319" s="401" t="str">
        <f>IFERROR(IF(S318&lt;='Cat A monthly etc'!$R$3,"Nil",S318-$R$3),"")</f>
        <v/>
      </c>
      <c r="T319" s="402" t="str">
        <f t="shared" si="77"/>
        <v/>
      </c>
      <c r="U319" s="403" t="str">
        <f t="shared" si="78"/>
        <v/>
      </c>
      <c r="V319" s="403" t="str">
        <f t="shared" si="79"/>
        <v/>
      </c>
      <c r="W319" s="404" t="str">
        <f t="shared" si="80"/>
        <v/>
      </c>
      <c r="Z319" s="408"/>
      <c r="AA319" s="409"/>
      <c r="AC319" s="358" t="str">
        <f t="shared" si="82"/>
        <v/>
      </c>
      <c r="AD319" s="358" t="str">
        <f t="shared" si="83"/>
        <v/>
      </c>
    </row>
    <row r="320" spans="1:30" x14ac:dyDescent="0.25">
      <c r="A320" s="112" t="str">
        <f t="shared" si="70"/>
        <v/>
      </c>
      <c r="B320" s="112" t="str">
        <f t="shared" si="71"/>
        <v/>
      </c>
      <c r="C320" s="397" t="str">
        <f t="shared" si="84"/>
        <v/>
      </c>
      <c r="D320" s="397" t="str">
        <f t="shared" si="81"/>
        <v/>
      </c>
      <c r="E320" s="397"/>
      <c r="F320" s="399" t="str">
        <f t="shared" si="72"/>
        <v/>
      </c>
      <c r="G320" s="400" t="str">
        <f t="shared" si="73"/>
        <v/>
      </c>
      <c r="H320" s="401" t="str">
        <f t="shared" si="74"/>
        <v/>
      </c>
      <c r="I320" s="402" t="str">
        <f t="shared" si="85"/>
        <v/>
      </c>
      <c r="J320" s="403" t="str">
        <f t="shared" si="85"/>
        <v/>
      </c>
      <c r="K320" s="403" t="str">
        <f t="shared" si="85"/>
        <v/>
      </c>
      <c r="L320" s="404" t="str">
        <f t="shared" si="85"/>
        <v/>
      </c>
      <c r="M320" s="405"/>
      <c r="N320" s="406" t="str">
        <f t="shared" si="75"/>
        <v/>
      </c>
      <c r="O320" s="406" t="str">
        <f t="shared" si="76"/>
        <v/>
      </c>
      <c r="S320" s="401" t="str">
        <f>IFERROR(IF(S319&lt;='Cat A monthly etc'!$R$3,"Nil",S319-$R$3),"")</f>
        <v/>
      </c>
      <c r="T320" s="402" t="str">
        <f t="shared" si="77"/>
        <v/>
      </c>
      <c r="U320" s="403" t="str">
        <f t="shared" si="78"/>
        <v/>
      </c>
      <c r="V320" s="403" t="str">
        <f t="shared" si="79"/>
        <v/>
      </c>
      <c r="W320" s="404" t="str">
        <f t="shared" si="80"/>
        <v/>
      </c>
      <c r="Z320" s="408"/>
      <c r="AA320" s="409"/>
      <c r="AC320" s="358" t="str">
        <f t="shared" si="82"/>
        <v/>
      </c>
      <c r="AD320" s="358" t="str">
        <f t="shared" si="83"/>
        <v/>
      </c>
    </row>
    <row r="321" spans="1:30" x14ac:dyDescent="0.25">
      <c r="A321" s="112" t="str">
        <f t="shared" si="70"/>
        <v/>
      </c>
      <c r="B321" s="112" t="str">
        <f t="shared" si="71"/>
        <v/>
      </c>
      <c r="C321" s="397" t="str">
        <f t="shared" si="84"/>
        <v/>
      </c>
      <c r="D321" s="397" t="str">
        <f>IFERROR(IF(C320-0.01&gt;=0,C320-0.01,""),"")</f>
        <v/>
      </c>
      <c r="E321" s="397"/>
      <c r="F321" s="399" t="str">
        <f t="shared" si="72"/>
        <v/>
      </c>
      <c r="G321" s="400" t="str">
        <f t="shared" si="73"/>
        <v/>
      </c>
      <c r="H321" s="401" t="str">
        <f t="shared" si="74"/>
        <v/>
      </c>
      <c r="I321" s="402" t="str">
        <f t="shared" si="85"/>
        <v/>
      </c>
      <c r="J321" s="403" t="str">
        <f t="shared" si="85"/>
        <v/>
      </c>
      <c r="K321" s="403" t="str">
        <f t="shared" si="85"/>
        <v/>
      </c>
      <c r="L321" s="404" t="str">
        <f t="shared" si="85"/>
        <v/>
      </c>
      <c r="M321" s="405"/>
      <c r="N321" s="406" t="str">
        <f t="shared" si="75"/>
        <v/>
      </c>
      <c r="O321" s="406" t="str">
        <f t="shared" si="76"/>
        <v/>
      </c>
      <c r="S321" s="401" t="str">
        <f>IFERROR(IF(S320&lt;='Cat A monthly etc'!$R$3,"Nil",S320-$R$3),"")</f>
        <v/>
      </c>
      <c r="T321" s="402" t="str">
        <f t="shared" si="77"/>
        <v/>
      </c>
      <c r="U321" s="403" t="str">
        <f t="shared" si="78"/>
        <v/>
      </c>
      <c r="V321" s="403" t="str">
        <f t="shared" si="79"/>
        <v/>
      </c>
      <c r="W321" s="404" t="str">
        <f t="shared" si="80"/>
        <v/>
      </c>
      <c r="Z321" s="408"/>
      <c r="AA321" s="409"/>
      <c r="AC321" s="358" t="str">
        <f t="shared" si="82"/>
        <v/>
      </c>
      <c r="AD321" s="358" t="str">
        <f t="shared" si="83"/>
        <v/>
      </c>
    </row>
    <row r="322" spans="1:30" x14ac:dyDescent="0.25">
      <c r="A322" s="112" t="str">
        <f t="shared" si="70"/>
        <v/>
      </c>
      <c r="B322" s="112" t="str">
        <f t="shared" si="71"/>
        <v/>
      </c>
      <c r="C322" s="397" t="str">
        <f t="shared" si="84"/>
        <v/>
      </c>
      <c r="D322" s="397" t="str">
        <f t="shared" ref="D322:D385" si="86">IFERROR(IF(C321-0.01&gt;=0,C321-0.01,""),"")</f>
        <v/>
      </c>
      <c r="E322" s="397"/>
      <c r="F322" s="399" t="str">
        <f t="shared" si="72"/>
        <v/>
      </c>
      <c r="G322" s="400" t="str">
        <f t="shared" si="73"/>
        <v/>
      </c>
      <c r="H322" s="401" t="str">
        <f t="shared" si="74"/>
        <v/>
      </c>
      <c r="I322" s="402" t="str">
        <f t="shared" si="85"/>
        <v/>
      </c>
      <c r="J322" s="403" t="str">
        <f t="shared" si="85"/>
        <v/>
      </c>
      <c r="K322" s="403" t="str">
        <f t="shared" si="85"/>
        <v/>
      </c>
      <c r="L322" s="404" t="str">
        <f t="shared" si="85"/>
        <v/>
      </c>
      <c r="M322" s="405"/>
      <c r="N322" s="406" t="str">
        <f t="shared" si="75"/>
        <v/>
      </c>
      <c r="O322" s="406" t="str">
        <f t="shared" si="76"/>
        <v/>
      </c>
      <c r="S322" s="401" t="str">
        <f>IFERROR(IF(S321&lt;='Cat A monthly etc'!$R$3,"Nil",S321-$R$3),"")</f>
        <v/>
      </c>
      <c r="T322" s="402" t="str">
        <f t="shared" si="77"/>
        <v/>
      </c>
      <c r="U322" s="403" t="str">
        <f t="shared" si="78"/>
        <v/>
      </c>
      <c r="V322" s="403" t="str">
        <f t="shared" si="79"/>
        <v/>
      </c>
      <c r="W322" s="404" t="str">
        <f t="shared" si="80"/>
        <v/>
      </c>
      <c r="Z322" s="408"/>
      <c r="AA322" s="409"/>
      <c r="AC322" s="358" t="str">
        <f t="shared" si="82"/>
        <v/>
      </c>
      <c r="AD322" s="358" t="str">
        <f t="shared" si="83"/>
        <v/>
      </c>
    </row>
    <row r="323" spans="1:30" x14ac:dyDescent="0.25">
      <c r="A323" s="112" t="str">
        <f t="shared" si="70"/>
        <v/>
      </c>
      <c r="B323" s="112" t="str">
        <f t="shared" si="71"/>
        <v/>
      </c>
      <c r="C323" s="397" t="str">
        <f t="shared" si="84"/>
        <v/>
      </c>
      <c r="D323" s="397" t="str">
        <f t="shared" si="86"/>
        <v/>
      </c>
      <c r="E323" s="397"/>
      <c r="F323" s="399" t="str">
        <f t="shared" si="72"/>
        <v/>
      </c>
      <c r="G323" s="400" t="str">
        <f t="shared" si="73"/>
        <v/>
      </c>
      <c r="H323" s="401" t="str">
        <f t="shared" si="74"/>
        <v/>
      </c>
      <c r="I323" s="402" t="str">
        <f t="shared" si="85"/>
        <v/>
      </c>
      <c r="J323" s="403" t="str">
        <f t="shared" si="85"/>
        <v/>
      </c>
      <c r="K323" s="403" t="str">
        <f t="shared" si="85"/>
        <v/>
      </c>
      <c r="L323" s="404" t="str">
        <f t="shared" si="85"/>
        <v/>
      </c>
      <c r="M323" s="405"/>
      <c r="N323" s="406" t="str">
        <f t="shared" si="75"/>
        <v/>
      </c>
      <c r="O323" s="406" t="str">
        <f t="shared" si="76"/>
        <v/>
      </c>
      <c r="S323" s="401" t="str">
        <f>IFERROR(IF(S322&lt;='Cat A monthly etc'!$R$3,"Nil",S322-$R$3),"")</f>
        <v/>
      </c>
      <c r="T323" s="402" t="str">
        <f t="shared" si="77"/>
        <v/>
      </c>
      <c r="U323" s="403" t="str">
        <f t="shared" si="78"/>
        <v/>
      </c>
      <c r="V323" s="403" t="str">
        <f t="shared" si="79"/>
        <v/>
      </c>
      <c r="W323" s="404" t="str">
        <f t="shared" si="80"/>
        <v/>
      </c>
      <c r="Z323" s="408"/>
      <c r="AA323" s="409"/>
      <c r="AC323" s="358" t="str">
        <f t="shared" si="82"/>
        <v/>
      </c>
      <c r="AD323" s="358" t="str">
        <f t="shared" si="83"/>
        <v/>
      </c>
    </row>
    <row r="324" spans="1:30" x14ac:dyDescent="0.25">
      <c r="A324" s="112" t="str">
        <f t="shared" si="70"/>
        <v/>
      </c>
      <c r="B324" s="112" t="str">
        <f t="shared" si="71"/>
        <v/>
      </c>
      <c r="C324" s="397" t="str">
        <f t="shared" si="84"/>
        <v/>
      </c>
      <c r="D324" s="397" t="str">
        <f t="shared" si="86"/>
        <v/>
      </c>
      <c r="E324" s="397"/>
      <c r="F324" s="399" t="str">
        <f t="shared" si="72"/>
        <v/>
      </c>
      <c r="G324" s="400" t="str">
        <f t="shared" si="73"/>
        <v/>
      </c>
      <c r="H324" s="401" t="str">
        <f t="shared" si="74"/>
        <v/>
      </c>
      <c r="I324" s="402" t="str">
        <f t="shared" si="85"/>
        <v/>
      </c>
      <c r="J324" s="403" t="str">
        <f t="shared" si="85"/>
        <v/>
      </c>
      <c r="K324" s="403" t="str">
        <f t="shared" si="85"/>
        <v/>
      </c>
      <c r="L324" s="404" t="str">
        <f t="shared" si="85"/>
        <v/>
      </c>
      <c r="M324" s="405"/>
      <c r="N324" s="406" t="str">
        <f t="shared" si="75"/>
        <v/>
      </c>
      <c r="O324" s="406" t="str">
        <f t="shared" si="76"/>
        <v/>
      </c>
      <c r="S324" s="401" t="str">
        <f>IFERROR(IF(S323&lt;='Cat A monthly etc'!$R$3,"Nil",S323-$R$3),"")</f>
        <v/>
      </c>
      <c r="T324" s="402" t="str">
        <f t="shared" si="77"/>
        <v/>
      </c>
      <c r="U324" s="403" t="str">
        <f t="shared" si="78"/>
        <v/>
      </c>
      <c r="V324" s="403" t="str">
        <f t="shared" si="79"/>
        <v/>
      </c>
      <c r="W324" s="404" t="str">
        <f t="shared" si="80"/>
        <v/>
      </c>
      <c r="Z324" s="408"/>
      <c r="AA324" s="409"/>
      <c r="AC324" s="358" t="str">
        <f t="shared" si="82"/>
        <v/>
      </c>
      <c r="AD324" s="358" t="str">
        <f t="shared" si="83"/>
        <v/>
      </c>
    </row>
    <row r="325" spans="1:30" x14ac:dyDescent="0.25">
      <c r="A325" s="112" t="str">
        <f t="shared" si="70"/>
        <v/>
      </c>
      <c r="B325" s="112" t="str">
        <f t="shared" si="71"/>
        <v/>
      </c>
      <c r="C325" s="397" t="str">
        <f t="shared" si="84"/>
        <v/>
      </c>
      <c r="D325" s="397" t="str">
        <f t="shared" si="86"/>
        <v/>
      </c>
      <c r="E325" s="397"/>
      <c r="F325" s="399" t="str">
        <f t="shared" si="72"/>
        <v/>
      </c>
      <c r="G325" s="400" t="str">
        <f t="shared" si="73"/>
        <v/>
      </c>
      <c r="H325" s="401" t="str">
        <f t="shared" si="74"/>
        <v/>
      </c>
      <c r="I325" s="402" t="str">
        <f t="shared" si="85"/>
        <v/>
      </c>
      <c r="J325" s="403" t="str">
        <f t="shared" si="85"/>
        <v/>
      </c>
      <c r="K325" s="403" t="str">
        <f t="shared" si="85"/>
        <v/>
      </c>
      <c r="L325" s="404" t="str">
        <f t="shared" si="85"/>
        <v/>
      </c>
      <c r="M325" s="405"/>
      <c r="N325" s="406" t="str">
        <f t="shared" si="75"/>
        <v/>
      </c>
      <c r="O325" s="406" t="str">
        <f t="shared" si="76"/>
        <v/>
      </c>
      <c r="S325" s="401" t="str">
        <f>IFERROR(IF(S324&lt;='Cat A monthly etc'!$R$3,"Nil",S324-$R$3),"")</f>
        <v/>
      </c>
      <c r="T325" s="402" t="str">
        <f t="shared" si="77"/>
        <v/>
      </c>
      <c r="U325" s="403" t="str">
        <f t="shared" si="78"/>
        <v/>
      </c>
      <c r="V325" s="403" t="str">
        <f t="shared" si="79"/>
        <v/>
      </c>
      <c r="W325" s="404" t="str">
        <f t="shared" si="80"/>
        <v/>
      </c>
      <c r="Z325" s="408"/>
      <c r="AA325" s="409"/>
      <c r="AC325" s="358" t="str">
        <f t="shared" si="82"/>
        <v/>
      </c>
      <c r="AD325" s="358" t="str">
        <f t="shared" si="83"/>
        <v/>
      </c>
    </row>
    <row r="326" spans="1:30" x14ac:dyDescent="0.25">
      <c r="A326" s="112" t="str">
        <f t="shared" si="70"/>
        <v/>
      </c>
      <c r="B326" s="112" t="str">
        <f t="shared" si="71"/>
        <v/>
      </c>
      <c r="C326" s="397" t="str">
        <f t="shared" si="84"/>
        <v/>
      </c>
      <c r="D326" s="397" t="str">
        <f t="shared" si="86"/>
        <v/>
      </c>
      <c r="E326" s="397"/>
      <c r="F326" s="399" t="str">
        <f t="shared" si="72"/>
        <v/>
      </c>
      <c r="G326" s="400" t="str">
        <f t="shared" si="73"/>
        <v/>
      </c>
      <c r="H326" s="401" t="str">
        <f t="shared" si="74"/>
        <v/>
      </c>
      <c r="I326" s="402" t="str">
        <f t="shared" si="85"/>
        <v/>
      </c>
      <c r="J326" s="403" t="str">
        <f t="shared" si="85"/>
        <v/>
      </c>
      <c r="K326" s="403" t="str">
        <f t="shared" si="85"/>
        <v/>
      </c>
      <c r="L326" s="404" t="str">
        <f t="shared" si="85"/>
        <v/>
      </c>
      <c r="M326" s="405"/>
      <c r="N326" s="406" t="str">
        <f t="shared" si="75"/>
        <v/>
      </c>
      <c r="O326" s="406" t="str">
        <f t="shared" si="76"/>
        <v/>
      </c>
      <c r="S326" s="401" t="str">
        <f>IFERROR(IF(S325&lt;='Cat A monthly etc'!$R$3,"Nil",S325-$R$3),"")</f>
        <v/>
      </c>
      <c r="T326" s="402" t="str">
        <f t="shared" si="77"/>
        <v/>
      </c>
      <c r="U326" s="403" t="str">
        <f t="shared" si="78"/>
        <v/>
      </c>
      <c r="V326" s="403" t="str">
        <f t="shared" si="79"/>
        <v/>
      </c>
      <c r="W326" s="404" t="str">
        <f t="shared" si="80"/>
        <v/>
      </c>
      <c r="Z326" s="408"/>
      <c r="AA326" s="409"/>
      <c r="AC326" s="358" t="str">
        <f t="shared" si="82"/>
        <v/>
      </c>
      <c r="AD326" s="358" t="str">
        <f t="shared" si="83"/>
        <v/>
      </c>
    </row>
    <row r="327" spans="1:30" x14ac:dyDescent="0.25">
      <c r="A327" s="112" t="str">
        <f t="shared" si="70"/>
        <v/>
      </c>
      <c r="B327" s="112" t="str">
        <f t="shared" si="71"/>
        <v/>
      </c>
      <c r="C327" s="397" t="str">
        <f t="shared" si="84"/>
        <v/>
      </c>
      <c r="D327" s="397" t="str">
        <f t="shared" si="86"/>
        <v/>
      </c>
      <c r="E327" s="397"/>
      <c r="F327" s="399" t="str">
        <f t="shared" si="72"/>
        <v/>
      </c>
      <c r="G327" s="400" t="str">
        <f t="shared" si="73"/>
        <v/>
      </c>
      <c r="H327" s="401" t="str">
        <f t="shared" si="74"/>
        <v/>
      </c>
      <c r="I327" s="402" t="str">
        <f t="shared" si="85"/>
        <v/>
      </c>
      <c r="J327" s="403" t="str">
        <f t="shared" si="85"/>
        <v/>
      </c>
      <c r="K327" s="403" t="str">
        <f t="shared" si="85"/>
        <v/>
      </c>
      <c r="L327" s="404" t="str">
        <f t="shared" si="85"/>
        <v/>
      </c>
      <c r="M327" s="405"/>
      <c r="N327" s="406" t="str">
        <f t="shared" si="75"/>
        <v/>
      </c>
      <c r="O327" s="406" t="str">
        <f t="shared" si="76"/>
        <v/>
      </c>
      <c r="S327" s="401" t="str">
        <f>IFERROR(IF(S326&lt;='Cat A monthly etc'!$R$3,"Nil",S326-$R$3),"")</f>
        <v/>
      </c>
      <c r="T327" s="402" t="str">
        <f t="shared" si="77"/>
        <v/>
      </c>
      <c r="U327" s="403" t="str">
        <f t="shared" si="78"/>
        <v/>
      </c>
      <c r="V327" s="403" t="str">
        <f t="shared" si="79"/>
        <v/>
      </c>
      <c r="W327" s="404" t="str">
        <f t="shared" si="80"/>
        <v/>
      </c>
      <c r="Z327" s="408"/>
      <c r="AA327" s="409"/>
      <c r="AC327" s="358" t="str">
        <f t="shared" si="82"/>
        <v/>
      </c>
      <c r="AD327" s="358" t="str">
        <f t="shared" si="83"/>
        <v/>
      </c>
    </row>
    <row r="328" spans="1:30" x14ac:dyDescent="0.25">
      <c r="A328" s="112" t="str">
        <f t="shared" si="70"/>
        <v/>
      </c>
      <c r="B328" s="112" t="str">
        <f t="shared" si="71"/>
        <v/>
      </c>
      <c r="C328" s="397" t="str">
        <f t="shared" si="84"/>
        <v/>
      </c>
      <c r="D328" s="397" t="str">
        <f t="shared" si="86"/>
        <v/>
      </c>
      <c r="E328" s="397"/>
      <c r="F328" s="399" t="str">
        <f t="shared" si="72"/>
        <v/>
      </c>
      <c r="G328" s="400" t="str">
        <f t="shared" si="73"/>
        <v/>
      </c>
      <c r="H328" s="401" t="str">
        <f t="shared" si="74"/>
        <v/>
      </c>
      <c r="I328" s="402" t="str">
        <f t="shared" si="85"/>
        <v/>
      </c>
      <c r="J328" s="403" t="str">
        <f t="shared" si="85"/>
        <v/>
      </c>
      <c r="K328" s="403" t="str">
        <f t="shared" si="85"/>
        <v/>
      </c>
      <c r="L328" s="404" t="str">
        <f t="shared" si="85"/>
        <v/>
      </c>
      <c r="M328" s="405"/>
      <c r="N328" s="406" t="str">
        <f t="shared" si="75"/>
        <v/>
      </c>
      <c r="O328" s="406" t="str">
        <f t="shared" si="76"/>
        <v/>
      </c>
      <c r="S328" s="401" t="str">
        <f>IFERROR(IF(S327&lt;='Cat A monthly etc'!$R$3,"Nil",S327-$R$3),"")</f>
        <v/>
      </c>
      <c r="T328" s="402" t="str">
        <f t="shared" si="77"/>
        <v/>
      </c>
      <c r="U328" s="403" t="str">
        <f t="shared" si="78"/>
        <v/>
      </c>
      <c r="V328" s="403" t="str">
        <f t="shared" si="79"/>
        <v/>
      </c>
      <c r="W328" s="404" t="str">
        <f t="shared" si="80"/>
        <v/>
      </c>
      <c r="Z328" s="408"/>
      <c r="AA328" s="409"/>
      <c r="AC328" s="358" t="str">
        <f t="shared" si="82"/>
        <v/>
      </c>
      <c r="AD328" s="358" t="str">
        <f t="shared" si="83"/>
        <v/>
      </c>
    </row>
    <row r="329" spans="1:30" x14ac:dyDescent="0.25">
      <c r="A329" s="112" t="str">
        <f t="shared" ref="A329:A392" si="87">IFERROR(
                      IF(
                            AND($B329&lt;&gt;$W$3,$B329=$W$2,$C329&lt;=$X$2,$D329&gt;=$X$2),
                              IF(RIGHT($F329,LEN("or any greater amount"))="or any greater amount",$W$3,""),""),"")</f>
        <v/>
      </c>
      <c r="B329" s="112" t="str">
        <f t="shared" ref="B329:B392" si="88">IFERROR(
                      IF(
                            AND($C329&lt;=$X$2,$D329&gt;=$X$2),$W$2,
                              IF(RIGHT($F329,LEN("or any greater amount"))="or any greater amount",$W$3,"")),"")</f>
        <v/>
      </c>
      <c r="C329" s="397" t="str">
        <f t="shared" si="84"/>
        <v/>
      </c>
      <c r="D329" s="397" t="str">
        <f t="shared" si="86"/>
        <v/>
      </c>
      <c r="E329" s="397"/>
      <c r="F329" s="399" t="str">
        <f t="shared" ref="F329:F392" si="89">IFERROR(IF(AND(C329="",D329=""),"",IF(C329="--",TEXT(D329,IF(D329=ROUND(D329,0),"€###.00","€##.00"))&amp;" or any lesser amount",IF(D329="--",TEXT(C329,IF(C329=ROUND(C329,0),"€###.00","€##.00"))&amp;" or any greater amount",TEXT(C329,IF(C329=ROUND(C329,0),"€###.00","€##.00"))&amp;" to "&amp;TEXT(D329,IF(D329=ROUND(D329,0),"€###.00","€##.00"))))),"")</f>
        <v/>
      </c>
      <c r="G329" s="400" t="str">
        <f t="shared" ref="G329:G392" si="90">IFERROR(IF(S329="Nil","Nil",ROUNDUP(ROUND(S329/7, 3),2)),"")</f>
        <v/>
      </c>
      <c r="H329" s="401" t="str">
        <f t="shared" ref="H329:H392" si="91">IFERROR(IF(S329="Nil","Nil",TEXT(S329,IF(S329=ROUND(S329,0),"€###","€0.00"))),"")</f>
        <v/>
      </c>
      <c r="I329" s="402" t="str">
        <f t="shared" si="85"/>
        <v/>
      </c>
      <c r="J329" s="403" t="str">
        <f t="shared" si="85"/>
        <v/>
      </c>
      <c r="K329" s="403" t="str">
        <f t="shared" si="85"/>
        <v/>
      </c>
      <c r="L329" s="404" t="str">
        <f t="shared" si="85"/>
        <v/>
      </c>
      <c r="M329" s="405"/>
      <c r="N329" s="406" t="str">
        <f t="shared" ref="N329:N392" si="92">IFERROR(IF(C329="--","&lt;"&amp;D329,C329-IF(OR($H329="Nil",$H329=""),0,$H329)),"")</f>
        <v/>
      </c>
      <c r="O329" s="406" t="str">
        <f t="shared" ref="O329:O392" si="93">IFERROR(IF(D329="--","&gt; €"&amp;N329,D329-IF(OR($H329="Nil",$H329=""),0,$H329)),"")</f>
        <v/>
      </c>
      <c r="S329" s="401" t="str">
        <f>IFERROR(IF(S328&lt;='Cat A monthly etc'!$R$3,"Nil",S328-$R$3),"")</f>
        <v/>
      </c>
      <c r="T329" s="402" t="str">
        <f t="shared" ref="T329:T392" si="94">IFERROR(IF($G329="Nil","Nil",IF(MROUND($G329*I$5,0.5)&lt;=$G329*I$5,MROUND($G329*I$5,0.5),MROUND($G329*I$5,0.5)-0.5)),"")</f>
        <v/>
      </c>
      <c r="U329" s="403" t="str">
        <f t="shared" ref="U329:U392" si="95">IFERROR(IF($G329="Nil","Nil",IF(MROUND($G329*J$5,0.5)&lt;=$G329*J$5,MROUND($G329*J$5,0.5),MROUND($G329*J$5,0.5)-0.5)),"")</f>
        <v/>
      </c>
      <c r="V329" s="403" t="str">
        <f t="shared" ref="V329:V392" si="96">IFERROR(IF($G329="Nil","Nil",IF(MROUND($G329*K$5,0.5)&lt;=$G329*K$5,MROUND($G329*K$5,0.5),MROUND($G329*K$5,0.5)-0.5)),"")</f>
        <v/>
      </c>
      <c r="W329" s="404" t="str">
        <f t="shared" ref="W329:W392" si="97">IFERROR(IF($G329="Nil","Nil",IF(MROUND($G329*L$5,0.5)&lt;=$G329*L$5,MROUND($G329*L$5,0.5),MROUND($G329*L$5,0.5)-0.5)),"")</f>
        <v/>
      </c>
      <c r="Z329" s="408"/>
      <c r="AA329" s="409"/>
      <c r="AC329" s="358" t="str">
        <f t="shared" si="82"/>
        <v/>
      </c>
      <c r="AD329" s="358" t="str">
        <f t="shared" si="83"/>
        <v/>
      </c>
    </row>
    <row r="330" spans="1:30" x14ac:dyDescent="0.25">
      <c r="A330" s="112" t="str">
        <f t="shared" si="87"/>
        <v/>
      </c>
      <c r="B330" s="112" t="str">
        <f t="shared" si="88"/>
        <v/>
      </c>
      <c r="C330" s="397" t="str">
        <f t="shared" si="84"/>
        <v/>
      </c>
      <c r="D330" s="397" t="str">
        <f t="shared" si="86"/>
        <v/>
      </c>
      <c r="E330" s="397"/>
      <c r="F330" s="399" t="str">
        <f t="shared" si="89"/>
        <v/>
      </c>
      <c r="G330" s="400" t="str">
        <f t="shared" si="90"/>
        <v/>
      </c>
      <c r="H330" s="401" t="str">
        <f t="shared" si="91"/>
        <v/>
      </c>
      <c r="I330" s="402" t="str">
        <f t="shared" si="85"/>
        <v/>
      </c>
      <c r="J330" s="403" t="str">
        <f t="shared" si="85"/>
        <v/>
      </c>
      <c r="K330" s="403" t="str">
        <f t="shared" si="85"/>
        <v/>
      </c>
      <c r="L330" s="404" t="str">
        <f t="shared" si="85"/>
        <v/>
      </c>
      <c r="M330" s="405"/>
      <c r="N330" s="406" t="str">
        <f t="shared" si="92"/>
        <v/>
      </c>
      <c r="O330" s="406" t="str">
        <f t="shared" si="93"/>
        <v/>
      </c>
      <c r="S330" s="401" t="str">
        <f>IFERROR(IF(S329&lt;='Cat A monthly etc'!$R$3,"Nil",S329-$R$3),"")</f>
        <v/>
      </c>
      <c r="T330" s="402" t="str">
        <f t="shared" si="94"/>
        <v/>
      </c>
      <c r="U330" s="403" t="str">
        <f t="shared" si="95"/>
        <v/>
      </c>
      <c r="V330" s="403" t="str">
        <f t="shared" si="96"/>
        <v/>
      </c>
      <c r="W330" s="404" t="str">
        <f t="shared" si="97"/>
        <v/>
      </c>
      <c r="Z330" s="408"/>
      <c r="AA330" s="409"/>
      <c r="AC330" s="358" t="str">
        <f t="shared" ref="AC330:AC393" si="98">IFERROR(ROUNDUP(ROUND(S330/7, 3),2),"")</f>
        <v/>
      </c>
      <c r="AD330" s="358" t="str">
        <f t="shared" ref="AD330:AD393" si="99">IFERROR(ROUND(AC330-G330,2),"")</f>
        <v/>
      </c>
    </row>
    <row r="331" spans="1:30" x14ac:dyDescent="0.25">
      <c r="A331" s="112" t="str">
        <f t="shared" si="87"/>
        <v/>
      </c>
      <c r="B331" s="112" t="str">
        <f t="shared" si="88"/>
        <v/>
      </c>
      <c r="C331" s="397" t="str">
        <f t="shared" si="84"/>
        <v/>
      </c>
      <c r="D331" s="397" t="str">
        <f t="shared" si="86"/>
        <v/>
      </c>
      <c r="E331" s="397"/>
      <c r="F331" s="399" t="str">
        <f t="shared" si="89"/>
        <v/>
      </c>
      <c r="G331" s="400" t="str">
        <f t="shared" si="90"/>
        <v/>
      </c>
      <c r="H331" s="401" t="str">
        <f t="shared" si="91"/>
        <v/>
      </c>
      <c r="I331" s="402" t="str">
        <f t="shared" si="85"/>
        <v/>
      </c>
      <c r="J331" s="403" t="str">
        <f t="shared" si="85"/>
        <v/>
      </c>
      <c r="K331" s="403" t="str">
        <f t="shared" si="85"/>
        <v/>
      </c>
      <c r="L331" s="404" t="str">
        <f t="shared" si="85"/>
        <v/>
      </c>
      <c r="M331" s="405"/>
      <c r="N331" s="406" t="str">
        <f t="shared" si="92"/>
        <v/>
      </c>
      <c r="O331" s="406" t="str">
        <f t="shared" si="93"/>
        <v/>
      </c>
      <c r="S331" s="401" t="str">
        <f>IFERROR(IF(S330&lt;='Cat A monthly etc'!$R$3,"Nil",S330-$R$3),"")</f>
        <v/>
      </c>
      <c r="T331" s="402" t="str">
        <f t="shared" si="94"/>
        <v/>
      </c>
      <c r="U331" s="403" t="str">
        <f t="shared" si="95"/>
        <v/>
      </c>
      <c r="V331" s="403" t="str">
        <f t="shared" si="96"/>
        <v/>
      </c>
      <c r="W331" s="404" t="str">
        <f t="shared" si="97"/>
        <v/>
      </c>
      <c r="Z331" s="408"/>
      <c r="AA331" s="409"/>
      <c r="AC331" s="358" t="str">
        <f t="shared" si="98"/>
        <v/>
      </c>
      <c r="AD331" s="358" t="str">
        <f t="shared" si="99"/>
        <v/>
      </c>
    </row>
    <row r="332" spans="1:30" x14ac:dyDescent="0.25">
      <c r="A332" s="112" t="str">
        <f t="shared" si="87"/>
        <v/>
      </c>
      <c r="B332" s="112" t="str">
        <f t="shared" si="88"/>
        <v/>
      </c>
      <c r="C332" s="397" t="str">
        <f t="shared" si="84"/>
        <v/>
      </c>
      <c r="D332" s="397" t="str">
        <f t="shared" si="86"/>
        <v/>
      </c>
      <c r="E332" s="397"/>
      <c r="F332" s="399" t="str">
        <f t="shared" si="89"/>
        <v/>
      </c>
      <c r="G332" s="400" t="str">
        <f t="shared" si="90"/>
        <v/>
      </c>
      <c r="H332" s="401" t="str">
        <f t="shared" si="91"/>
        <v/>
      </c>
      <c r="I332" s="402" t="str">
        <f t="shared" si="85"/>
        <v/>
      </c>
      <c r="J332" s="403" t="str">
        <f t="shared" si="85"/>
        <v/>
      </c>
      <c r="K332" s="403" t="str">
        <f t="shared" si="85"/>
        <v/>
      </c>
      <c r="L332" s="404" t="str">
        <f t="shared" si="85"/>
        <v/>
      </c>
      <c r="M332" s="405"/>
      <c r="N332" s="406" t="str">
        <f t="shared" si="92"/>
        <v/>
      </c>
      <c r="O332" s="406" t="str">
        <f t="shared" si="93"/>
        <v/>
      </c>
      <c r="S332" s="401" t="str">
        <f>IFERROR(IF(S331&lt;='Cat A monthly etc'!$R$3,"Nil",S331-$R$3),"")</f>
        <v/>
      </c>
      <c r="T332" s="402" t="str">
        <f t="shared" si="94"/>
        <v/>
      </c>
      <c r="U332" s="403" t="str">
        <f t="shared" si="95"/>
        <v/>
      </c>
      <c r="V332" s="403" t="str">
        <f t="shared" si="96"/>
        <v/>
      </c>
      <c r="W332" s="404" t="str">
        <f t="shared" si="97"/>
        <v/>
      </c>
      <c r="Z332" s="408"/>
      <c r="AA332" s="409"/>
      <c r="AC332" s="358" t="str">
        <f t="shared" si="98"/>
        <v/>
      </c>
      <c r="AD332" s="358" t="str">
        <f t="shared" si="99"/>
        <v/>
      </c>
    </row>
    <row r="333" spans="1:30" x14ac:dyDescent="0.25">
      <c r="A333" s="112" t="str">
        <f t="shared" si="87"/>
        <v/>
      </c>
      <c r="B333" s="112" t="str">
        <f t="shared" si="88"/>
        <v/>
      </c>
      <c r="C333" s="397" t="str">
        <f t="shared" si="84"/>
        <v/>
      </c>
      <c r="D333" s="397" t="str">
        <f t="shared" si="86"/>
        <v/>
      </c>
      <c r="E333" s="397"/>
      <c r="F333" s="399" t="str">
        <f t="shared" si="89"/>
        <v/>
      </c>
      <c r="G333" s="400" t="str">
        <f t="shared" si="90"/>
        <v/>
      </c>
      <c r="H333" s="401" t="str">
        <f t="shared" si="91"/>
        <v/>
      </c>
      <c r="I333" s="402" t="str">
        <f t="shared" si="85"/>
        <v/>
      </c>
      <c r="J333" s="403" t="str">
        <f t="shared" si="85"/>
        <v/>
      </c>
      <c r="K333" s="403" t="str">
        <f t="shared" si="85"/>
        <v/>
      </c>
      <c r="L333" s="404" t="str">
        <f t="shared" si="85"/>
        <v/>
      </c>
      <c r="M333" s="405"/>
      <c r="N333" s="406" t="str">
        <f t="shared" si="92"/>
        <v/>
      </c>
      <c r="O333" s="406" t="str">
        <f t="shared" si="93"/>
        <v/>
      </c>
      <c r="S333" s="401" t="str">
        <f>IFERROR(IF(S332&lt;='Cat A monthly etc'!$R$3,"Nil",S332-$R$3),"")</f>
        <v/>
      </c>
      <c r="T333" s="402" t="str">
        <f t="shared" si="94"/>
        <v/>
      </c>
      <c r="U333" s="403" t="str">
        <f t="shared" si="95"/>
        <v/>
      </c>
      <c r="V333" s="403" t="str">
        <f t="shared" si="96"/>
        <v/>
      </c>
      <c r="W333" s="404" t="str">
        <f t="shared" si="97"/>
        <v/>
      </c>
      <c r="Z333" s="408"/>
      <c r="AA333" s="409"/>
      <c r="AC333" s="358" t="str">
        <f t="shared" si="98"/>
        <v/>
      </c>
      <c r="AD333" s="358" t="str">
        <f t="shared" si="99"/>
        <v/>
      </c>
    </row>
    <row r="334" spans="1:30" x14ac:dyDescent="0.25">
      <c r="A334" s="112" t="str">
        <f t="shared" si="87"/>
        <v/>
      </c>
      <c r="B334" s="112" t="str">
        <f t="shared" si="88"/>
        <v/>
      </c>
      <c r="C334" s="397" t="str">
        <f t="shared" si="84"/>
        <v/>
      </c>
      <c r="D334" s="397" t="str">
        <f t="shared" si="86"/>
        <v/>
      </c>
      <c r="E334" s="397"/>
      <c r="F334" s="399" t="str">
        <f t="shared" si="89"/>
        <v/>
      </c>
      <c r="G334" s="400" t="str">
        <f t="shared" si="90"/>
        <v/>
      </c>
      <c r="H334" s="401" t="str">
        <f t="shared" si="91"/>
        <v/>
      </c>
      <c r="I334" s="402" t="str">
        <f t="shared" si="85"/>
        <v/>
      </c>
      <c r="J334" s="403" t="str">
        <f t="shared" si="85"/>
        <v/>
      </c>
      <c r="K334" s="403" t="str">
        <f t="shared" si="85"/>
        <v/>
      </c>
      <c r="L334" s="404" t="str">
        <f t="shared" si="85"/>
        <v/>
      </c>
      <c r="M334" s="405"/>
      <c r="N334" s="406" t="str">
        <f t="shared" si="92"/>
        <v/>
      </c>
      <c r="O334" s="406" t="str">
        <f t="shared" si="93"/>
        <v/>
      </c>
      <c r="S334" s="401" t="str">
        <f>IFERROR(IF(S333&lt;='Cat A monthly etc'!$R$3,"Nil",S333-$R$3),"")</f>
        <v/>
      </c>
      <c r="T334" s="402" t="str">
        <f t="shared" si="94"/>
        <v/>
      </c>
      <c r="U334" s="403" t="str">
        <f t="shared" si="95"/>
        <v/>
      </c>
      <c r="V334" s="403" t="str">
        <f t="shared" si="96"/>
        <v/>
      </c>
      <c r="W334" s="404" t="str">
        <f t="shared" si="97"/>
        <v/>
      </c>
      <c r="Z334" s="408"/>
      <c r="AA334" s="409"/>
      <c r="AC334" s="358" t="str">
        <f t="shared" si="98"/>
        <v/>
      </c>
      <c r="AD334" s="358" t="str">
        <f t="shared" si="99"/>
        <v/>
      </c>
    </row>
    <row r="335" spans="1:30" x14ac:dyDescent="0.25">
      <c r="A335" s="112" t="str">
        <f t="shared" si="87"/>
        <v/>
      </c>
      <c r="B335" s="112" t="str">
        <f t="shared" si="88"/>
        <v/>
      </c>
      <c r="C335" s="397" t="str">
        <f t="shared" si="84"/>
        <v/>
      </c>
      <c r="D335" s="397" t="str">
        <f t="shared" si="86"/>
        <v/>
      </c>
      <c r="E335" s="397"/>
      <c r="F335" s="399" t="str">
        <f t="shared" si="89"/>
        <v/>
      </c>
      <c r="G335" s="400" t="str">
        <f t="shared" si="90"/>
        <v/>
      </c>
      <c r="H335" s="401" t="str">
        <f t="shared" si="91"/>
        <v/>
      </c>
      <c r="I335" s="402" t="str">
        <f t="shared" si="85"/>
        <v/>
      </c>
      <c r="J335" s="403" t="str">
        <f t="shared" si="85"/>
        <v/>
      </c>
      <c r="K335" s="403" t="str">
        <f t="shared" si="85"/>
        <v/>
      </c>
      <c r="L335" s="404" t="str">
        <f t="shared" si="85"/>
        <v/>
      </c>
      <c r="M335" s="405"/>
      <c r="N335" s="406" t="str">
        <f t="shared" si="92"/>
        <v/>
      </c>
      <c r="O335" s="406" t="str">
        <f t="shared" si="93"/>
        <v/>
      </c>
      <c r="S335" s="401" t="str">
        <f>IFERROR(IF(S334&lt;='Cat A monthly etc'!$R$3,"Nil",S334-$R$3),"")</f>
        <v/>
      </c>
      <c r="T335" s="402" t="str">
        <f t="shared" si="94"/>
        <v/>
      </c>
      <c r="U335" s="403" t="str">
        <f t="shared" si="95"/>
        <v/>
      </c>
      <c r="V335" s="403" t="str">
        <f t="shared" si="96"/>
        <v/>
      </c>
      <c r="W335" s="404" t="str">
        <f t="shared" si="97"/>
        <v/>
      </c>
      <c r="Z335" s="408"/>
      <c r="AA335" s="409"/>
      <c r="AC335" s="358" t="str">
        <f t="shared" si="98"/>
        <v/>
      </c>
      <c r="AD335" s="358" t="str">
        <f t="shared" si="99"/>
        <v/>
      </c>
    </row>
    <row r="336" spans="1:30" x14ac:dyDescent="0.25">
      <c r="A336" s="112" t="str">
        <f t="shared" si="87"/>
        <v/>
      </c>
      <c r="B336" s="112" t="str">
        <f t="shared" si="88"/>
        <v/>
      </c>
      <c r="C336" s="397" t="str">
        <f t="shared" si="84"/>
        <v/>
      </c>
      <c r="D336" s="397" t="str">
        <f t="shared" si="86"/>
        <v/>
      </c>
      <c r="E336" s="397"/>
      <c r="F336" s="399" t="str">
        <f t="shared" si="89"/>
        <v/>
      </c>
      <c r="G336" s="400" t="str">
        <f t="shared" si="90"/>
        <v/>
      </c>
      <c r="H336" s="401" t="str">
        <f t="shared" si="91"/>
        <v/>
      </c>
      <c r="I336" s="402" t="str">
        <f t="shared" si="85"/>
        <v/>
      </c>
      <c r="J336" s="403" t="str">
        <f t="shared" si="85"/>
        <v/>
      </c>
      <c r="K336" s="403" t="str">
        <f t="shared" si="85"/>
        <v/>
      </c>
      <c r="L336" s="404" t="str">
        <f t="shared" si="85"/>
        <v/>
      </c>
      <c r="M336" s="405"/>
      <c r="N336" s="406" t="str">
        <f t="shared" si="92"/>
        <v/>
      </c>
      <c r="O336" s="406" t="str">
        <f t="shared" si="93"/>
        <v/>
      </c>
      <c r="S336" s="401" t="str">
        <f>IFERROR(IF(S335&lt;='Cat A monthly etc'!$R$3,"Nil",S335-$R$3),"")</f>
        <v/>
      </c>
      <c r="T336" s="402" t="str">
        <f t="shared" si="94"/>
        <v/>
      </c>
      <c r="U336" s="403" t="str">
        <f t="shared" si="95"/>
        <v/>
      </c>
      <c r="V336" s="403" t="str">
        <f t="shared" si="96"/>
        <v/>
      </c>
      <c r="W336" s="404" t="str">
        <f t="shared" si="97"/>
        <v/>
      </c>
      <c r="Z336" s="408"/>
      <c r="AA336" s="409"/>
      <c r="AC336" s="358" t="str">
        <f t="shared" si="98"/>
        <v/>
      </c>
      <c r="AD336" s="358" t="str">
        <f t="shared" si="99"/>
        <v/>
      </c>
    </row>
    <row r="337" spans="1:30" x14ac:dyDescent="0.25">
      <c r="A337" s="112" t="str">
        <f t="shared" si="87"/>
        <v/>
      </c>
      <c r="B337" s="112" t="str">
        <f t="shared" si="88"/>
        <v/>
      </c>
      <c r="C337" s="397" t="str">
        <f t="shared" si="84"/>
        <v/>
      </c>
      <c r="D337" s="397" t="str">
        <f t="shared" si="86"/>
        <v/>
      </c>
      <c r="E337" s="397"/>
      <c r="F337" s="399" t="str">
        <f t="shared" si="89"/>
        <v/>
      </c>
      <c r="G337" s="400" t="str">
        <f t="shared" si="90"/>
        <v/>
      </c>
      <c r="H337" s="401" t="str">
        <f t="shared" si="91"/>
        <v/>
      </c>
      <c r="I337" s="402" t="str">
        <f t="shared" si="85"/>
        <v/>
      </c>
      <c r="J337" s="403" t="str">
        <f t="shared" si="85"/>
        <v/>
      </c>
      <c r="K337" s="403" t="str">
        <f t="shared" si="85"/>
        <v/>
      </c>
      <c r="L337" s="404" t="str">
        <f t="shared" si="85"/>
        <v/>
      </c>
      <c r="M337" s="405"/>
      <c r="N337" s="406" t="str">
        <f t="shared" si="92"/>
        <v/>
      </c>
      <c r="O337" s="406" t="str">
        <f t="shared" si="93"/>
        <v/>
      </c>
      <c r="S337" s="401" t="str">
        <f>IFERROR(IF(S336&lt;='Cat A monthly etc'!$R$3,"Nil",S336-$R$3),"")</f>
        <v/>
      </c>
      <c r="T337" s="402" t="str">
        <f t="shared" si="94"/>
        <v/>
      </c>
      <c r="U337" s="403" t="str">
        <f t="shared" si="95"/>
        <v/>
      </c>
      <c r="V337" s="403" t="str">
        <f t="shared" si="96"/>
        <v/>
      </c>
      <c r="W337" s="404" t="str">
        <f t="shared" si="97"/>
        <v/>
      </c>
      <c r="Z337" s="408"/>
      <c r="AA337" s="409"/>
      <c r="AC337" s="358" t="str">
        <f t="shared" si="98"/>
        <v/>
      </c>
      <c r="AD337" s="358" t="str">
        <f t="shared" si="99"/>
        <v/>
      </c>
    </row>
    <row r="338" spans="1:30" x14ac:dyDescent="0.25">
      <c r="A338" s="112" t="str">
        <f t="shared" si="87"/>
        <v/>
      </c>
      <c r="B338" s="112" t="str">
        <f t="shared" si="88"/>
        <v/>
      </c>
      <c r="C338" s="397" t="str">
        <f t="shared" ref="C338:C401" si="100">IFERROR(IF(C337-$R$3&gt;=0,C337-$R$3,""),"")</f>
        <v/>
      </c>
      <c r="D338" s="397" t="str">
        <f t="shared" si="86"/>
        <v/>
      </c>
      <c r="E338" s="397"/>
      <c r="F338" s="399" t="str">
        <f t="shared" si="89"/>
        <v/>
      </c>
      <c r="G338" s="400" t="str">
        <f t="shared" si="90"/>
        <v/>
      </c>
      <c r="H338" s="401" t="str">
        <f t="shared" si="91"/>
        <v/>
      </c>
      <c r="I338" s="402" t="str">
        <f t="shared" si="85"/>
        <v/>
      </c>
      <c r="J338" s="403" t="str">
        <f t="shared" si="85"/>
        <v/>
      </c>
      <c r="K338" s="403" t="str">
        <f t="shared" si="85"/>
        <v/>
      </c>
      <c r="L338" s="404" t="str">
        <f t="shared" si="85"/>
        <v/>
      </c>
      <c r="M338" s="405"/>
      <c r="N338" s="406" t="str">
        <f t="shared" si="92"/>
        <v/>
      </c>
      <c r="O338" s="406" t="str">
        <f t="shared" si="93"/>
        <v/>
      </c>
      <c r="S338" s="401" t="str">
        <f>IFERROR(IF(S337&lt;='Cat A monthly etc'!$R$3,"Nil",S337-$R$3),"")</f>
        <v/>
      </c>
      <c r="T338" s="402" t="str">
        <f t="shared" si="94"/>
        <v/>
      </c>
      <c r="U338" s="403" t="str">
        <f t="shared" si="95"/>
        <v/>
      </c>
      <c r="V338" s="403" t="str">
        <f t="shared" si="96"/>
        <v/>
      </c>
      <c r="W338" s="404" t="str">
        <f t="shared" si="97"/>
        <v/>
      </c>
      <c r="Z338" s="408"/>
      <c r="AA338" s="409"/>
      <c r="AC338" s="358" t="str">
        <f t="shared" si="98"/>
        <v/>
      </c>
      <c r="AD338" s="358" t="str">
        <f t="shared" si="99"/>
        <v/>
      </c>
    </row>
    <row r="339" spans="1:30" x14ac:dyDescent="0.25">
      <c r="A339" s="112" t="str">
        <f t="shared" si="87"/>
        <v/>
      </c>
      <c r="B339" s="112" t="str">
        <f t="shared" si="88"/>
        <v/>
      </c>
      <c r="C339" s="397" t="str">
        <f t="shared" si="100"/>
        <v/>
      </c>
      <c r="D339" s="397" t="str">
        <f t="shared" si="86"/>
        <v/>
      </c>
      <c r="E339" s="397"/>
      <c r="F339" s="399" t="str">
        <f t="shared" si="89"/>
        <v/>
      </c>
      <c r="G339" s="400" t="str">
        <f t="shared" si="90"/>
        <v/>
      </c>
      <c r="H339" s="401" t="str">
        <f t="shared" si="91"/>
        <v/>
      </c>
      <c r="I339" s="402" t="str">
        <f t="shared" si="85"/>
        <v/>
      </c>
      <c r="J339" s="403" t="str">
        <f t="shared" si="85"/>
        <v/>
      </c>
      <c r="K339" s="403" t="str">
        <f t="shared" si="85"/>
        <v/>
      </c>
      <c r="L339" s="404" t="str">
        <f t="shared" si="85"/>
        <v/>
      </c>
      <c r="M339" s="405"/>
      <c r="N339" s="406" t="str">
        <f t="shared" si="92"/>
        <v/>
      </c>
      <c r="O339" s="406" t="str">
        <f t="shared" si="93"/>
        <v/>
      </c>
      <c r="S339" s="401" t="str">
        <f>IFERROR(IF(S338&lt;='Cat A monthly etc'!$R$3,"Nil",S338-$R$3),"")</f>
        <v/>
      </c>
      <c r="T339" s="402" t="str">
        <f t="shared" si="94"/>
        <v/>
      </c>
      <c r="U339" s="403" t="str">
        <f t="shared" si="95"/>
        <v/>
      </c>
      <c r="V339" s="403" t="str">
        <f t="shared" si="96"/>
        <v/>
      </c>
      <c r="W339" s="404" t="str">
        <f t="shared" si="97"/>
        <v/>
      </c>
      <c r="Z339" s="408"/>
      <c r="AA339" s="409"/>
      <c r="AC339" s="358" t="str">
        <f t="shared" si="98"/>
        <v/>
      </c>
      <c r="AD339" s="358" t="str">
        <f t="shared" si="99"/>
        <v/>
      </c>
    </row>
    <row r="340" spans="1:30" x14ac:dyDescent="0.25">
      <c r="A340" s="112" t="str">
        <f t="shared" si="87"/>
        <v/>
      </c>
      <c r="B340" s="112" t="str">
        <f t="shared" si="88"/>
        <v/>
      </c>
      <c r="C340" s="397" t="str">
        <f t="shared" si="100"/>
        <v/>
      </c>
      <c r="D340" s="397" t="str">
        <f t="shared" si="86"/>
        <v/>
      </c>
      <c r="E340" s="397"/>
      <c r="F340" s="399" t="str">
        <f t="shared" si="89"/>
        <v/>
      </c>
      <c r="G340" s="400" t="str">
        <f t="shared" si="90"/>
        <v/>
      </c>
      <c r="H340" s="401" t="str">
        <f t="shared" si="91"/>
        <v/>
      </c>
      <c r="I340" s="402" t="str">
        <f t="shared" si="85"/>
        <v/>
      </c>
      <c r="J340" s="403" t="str">
        <f t="shared" si="85"/>
        <v/>
      </c>
      <c r="K340" s="403" t="str">
        <f t="shared" si="85"/>
        <v/>
      </c>
      <c r="L340" s="404" t="str">
        <f t="shared" si="85"/>
        <v/>
      </c>
      <c r="M340" s="405"/>
      <c r="N340" s="406" t="str">
        <f t="shared" si="92"/>
        <v/>
      </c>
      <c r="O340" s="406" t="str">
        <f t="shared" si="93"/>
        <v/>
      </c>
      <c r="S340" s="401" t="str">
        <f>IFERROR(IF(S339&lt;='Cat A monthly etc'!$R$3,"Nil",S339-$R$3),"")</f>
        <v/>
      </c>
      <c r="T340" s="402" t="str">
        <f t="shared" si="94"/>
        <v/>
      </c>
      <c r="U340" s="403" t="str">
        <f t="shared" si="95"/>
        <v/>
      </c>
      <c r="V340" s="403" t="str">
        <f t="shared" si="96"/>
        <v/>
      </c>
      <c r="W340" s="404" t="str">
        <f t="shared" si="97"/>
        <v/>
      </c>
      <c r="Z340" s="408"/>
      <c r="AA340" s="409"/>
      <c r="AC340" s="358" t="str">
        <f t="shared" si="98"/>
        <v/>
      </c>
      <c r="AD340" s="358" t="str">
        <f t="shared" si="99"/>
        <v/>
      </c>
    </row>
    <row r="341" spans="1:30" x14ac:dyDescent="0.25">
      <c r="A341" s="112" t="str">
        <f t="shared" si="87"/>
        <v/>
      </c>
      <c r="B341" s="112" t="str">
        <f t="shared" si="88"/>
        <v/>
      </c>
      <c r="C341" s="397" t="str">
        <f t="shared" si="100"/>
        <v/>
      </c>
      <c r="D341" s="397" t="str">
        <f t="shared" si="86"/>
        <v/>
      </c>
      <c r="E341" s="397"/>
      <c r="F341" s="399" t="str">
        <f t="shared" si="89"/>
        <v/>
      </c>
      <c r="G341" s="400" t="str">
        <f t="shared" si="90"/>
        <v/>
      </c>
      <c r="H341" s="401" t="str">
        <f t="shared" si="91"/>
        <v/>
      </c>
      <c r="I341" s="402" t="str">
        <f t="shared" si="85"/>
        <v/>
      </c>
      <c r="J341" s="403" t="str">
        <f t="shared" si="85"/>
        <v/>
      </c>
      <c r="K341" s="403" t="str">
        <f t="shared" si="85"/>
        <v/>
      </c>
      <c r="L341" s="404" t="str">
        <f t="shared" si="85"/>
        <v/>
      </c>
      <c r="M341" s="405"/>
      <c r="N341" s="406" t="str">
        <f t="shared" si="92"/>
        <v/>
      </c>
      <c r="O341" s="406" t="str">
        <f t="shared" si="93"/>
        <v/>
      </c>
      <c r="S341" s="401" t="str">
        <f>IFERROR(IF(S340&lt;='Cat A monthly etc'!$R$3,"Nil",S340-$R$3),"")</f>
        <v/>
      </c>
      <c r="T341" s="402" t="str">
        <f t="shared" si="94"/>
        <v/>
      </c>
      <c r="U341" s="403" t="str">
        <f t="shared" si="95"/>
        <v/>
      </c>
      <c r="V341" s="403" t="str">
        <f t="shared" si="96"/>
        <v/>
      </c>
      <c r="W341" s="404" t="str">
        <f t="shared" si="97"/>
        <v/>
      </c>
      <c r="Z341" s="408"/>
      <c r="AA341" s="409"/>
      <c r="AC341" s="358" t="str">
        <f t="shared" si="98"/>
        <v/>
      </c>
      <c r="AD341" s="358" t="str">
        <f t="shared" si="99"/>
        <v/>
      </c>
    </row>
    <row r="342" spans="1:30" x14ac:dyDescent="0.25">
      <c r="A342" s="112" t="str">
        <f t="shared" si="87"/>
        <v/>
      </c>
      <c r="B342" s="112" t="str">
        <f t="shared" si="88"/>
        <v/>
      </c>
      <c r="C342" s="397" t="str">
        <f t="shared" si="100"/>
        <v/>
      </c>
      <c r="D342" s="397" t="str">
        <f t="shared" si="86"/>
        <v/>
      </c>
      <c r="E342" s="397"/>
      <c r="F342" s="399" t="str">
        <f t="shared" si="89"/>
        <v/>
      </c>
      <c r="G342" s="400" t="str">
        <f t="shared" si="90"/>
        <v/>
      </c>
      <c r="H342" s="401" t="str">
        <f t="shared" si="91"/>
        <v/>
      </c>
      <c r="I342" s="402" t="str">
        <f t="shared" si="85"/>
        <v/>
      </c>
      <c r="J342" s="403" t="str">
        <f t="shared" si="85"/>
        <v/>
      </c>
      <c r="K342" s="403" t="str">
        <f t="shared" si="85"/>
        <v/>
      </c>
      <c r="L342" s="404" t="str">
        <f t="shared" si="85"/>
        <v/>
      </c>
      <c r="M342" s="405"/>
      <c r="N342" s="406" t="str">
        <f t="shared" si="92"/>
        <v/>
      </c>
      <c r="O342" s="406" t="str">
        <f t="shared" si="93"/>
        <v/>
      </c>
      <c r="S342" s="401" t="str">
        <f>IFERROR(IF(S341&lt;='Cat A monthly etc'!$R$3,"Nil",S341-$R$3),"")</f>
        <v/>
      </c>
      <c r="T342" s="402" t="str">
        <f t="shared" si="94"/>
        <v/>
      </c>
      <c r="U342" s="403" t="str">
        <f t="shared" si="95"/>
        <v/>
      </c>
      <c r="V342" s="403" t="str">
        <f t="shared" si="96"/>
        <v/>
      </c>
      <c r="W342" s="404" t="str">
        <f t="shared" si="97"/>
        <v/>
      </c>
      <c r="Z342" s="408"/>
      <c r="AA342" s="409"/>
      <c r="AC342" s="358" t="str">
        <f t="shared" si="98"/>
        <v/>
      </c>
      <c r="AD342" s="358" t="str">
        <f t="shared" si="99"/>
        <v/>
      </c>
    </row>
    <row r="343" spans="1:30" x14ac:dyDescent="0.25">
      <c r="A343" s="112" t="str">
        <f t="shared" si="87"/>
        <v/>
      </c>
      <c r="B343" s="112" t="str">
        <f t="shared" si="88"/>
        <v/>
      </c>
      <c r="C343" s="397" t="str">
        <f t="shared" si="100"/>
        <v/>
      </c>
      <c r="D343" s="397" t="str">
        <f t="shared" si="86"/>
        <v/>
      </c>
      <c r="E343" s="397"/>
      <c r="F343" s="399" t="str">
        <f t="shared" si="89"/>
        <v/>
      </c>
      <c r="G343" s="400" t="str">
        <f t="shared" si="90"/>
        <v/>
      </c>
      <c r="H343" s="401" t="str">
        <f t="shared" si="91"/>
        <v/>
      </c>
      <c r="I343" s="402" t="str">
        <f t="shared" ref="I343:L406" si="101">IFERROR(IF(T343="Nil","Nil",TEXT(T343,IF(T343=ROUND(T343,0),"€###","€###.00"))),"")</f>
        <v/>
      </c>
      <c r="J343" s="403" t="str">
        <f t="shared" si="101"/>
        <v/>
      </c>
      <c r="K343" s="403" t="str">
        <f t="shared" si="101"/>
        <v/>
      </c>
      <c r="L343" s="404" t="str">
        <f t="shared" si="101"/>
        <v/>
      </c>
      <c r="M343" s="405"/>
      <c r="N343" s="406" t="str">
        <f t="shared" si="92"/>
        <v/>
      </c>
      <c r="O343" s="406" t="str">
        <f t="shared" si="93"/>
        <v/>
      </c>
      <c r="S343" s="401" t="str">
        <f>IFERROR(IF(S342&lt;='Cat A monthly etc'!$R$3,"Nil",S342-$R$3),"")</f>
        <v/>
      </c>
      <c r="T343" s="402" t="str">
        <f t="shared" si="94"/>
        <v/>
      </c>
      <c r="U343" s="403" t="str">
        <f t="shared" si="95"/>
        <v/>
      </c>
      <c r="V343" s="403" t="str">
        <f t="shared" si="96"/>
        <v/>
      </c>
      <c r="W343" s="404" t="str">
        <f t="shared" si="97"/>
        <v/>
      </c>
      <c r="Z343" s="408"/>
      <c r="AA343" s="409"/>
      <c r="AC343" s="358" t="str">
        <f t="shared" si="98"/>
        <v/>
      </c>
      <c r="AD343" s="358" t="str">
        <f t="shared" si="99"/>
        <v/>
      </c>
    </row>
    <row r="344" spans="1:30" x14ac:dyDescent="0.25">
      <c r="A344" s="112" t="str">
        <f t="shared" si="87"/>
        <v/>
      </c>
      <c r="B344" s="112" t="str">
        <f t="shared" si="88"/>
        <v/>
      </c>
      <c r="C344" s="397" t="str">
        <f t="shared" si="100"/>
        <v/>
      </c>
      <c r="D344" s="397" t="str">
        <f t="shared" si="86"/>
        <v/>
      </c>
      <c r="E344" s="397"/>
      <c r="F344" s="399" t="str">
        <f t="shared" si="89"/>
        <v/>
      </c>
      <c r="G344" s="400" t="str">
        <f t="shared" si="90"/>
        <v/>
      </c>
      <c r="H344" s="401" t="str">
        <f t="shared" si="91"/>
        <v/>
      </c>
      <c r="I344" s="402" t="str">
        <f t="shared" si="101"/>
        <v/>
      </c>
      <c r="J344" s="403" t="str">
        <f t="shared" si="101"/>
        <v/>
      </c>
      <c r="K344" s="403" t="str">
        <f t="shared" si="101"/>
        <v/>
      </c>
      <c r="L344" s="404" t="str">
        <f t="shared" si="101"/>
        <v/>
      </c>
      <c r="M344" s="405"/>
      <c r="N344" s="406" t="str">
        <f t="shared" si="92"/>
        <v/>
      </c>
      <c r="O344" s="406" t="str">
        <f t="shared" si="93"/>
        <v/>
      </c>
      <c r="S344" s="401" t="str">
        <f>IFERROR(IF(S343&lt;='Cat A monthly etc'!$R$3,"Nil",S343-$R$3),"")</f>
        <v/>
      </c>
      <c r="T344" s="402" t="str">
        <f t="shared" si="94"/>
        <v/>
      </c>
      <c r="U344" s="403" t="str">
        <f t="shared" si="95"/>
        <v/>
      </c>
      <c r="V344" s="403" t="str">
        <f t="shared" si="96"/>
        <v/>
      </c>
      <c r="W344" s="404" t="str">
        <f t="shared" si="97"/>
        <v/>
      </c>
      <c r="Z344" s="408"/>
      <c r="AA344" s="409"/>
      <c r="AC344" s="358" t="str">
        <f t="shared" si="98"/>
        <v/>
      </c>
      <c r="AD344" s="358" t="str">
        <f t="shared" si="99"/>
        <v/>
      </c>
    </row>
    <row r="345" spans="1:30" x14ac:dyDescent="0.25">
      <c r="A345" s="112" t="str">
        <f t="shared" si="87"/>
        <v/>
      </c>
      <c r="B345" s="112" t="str">
        <f t="shared" si="88"/>
        <v/>
      </c>
      <c r="C345" s="397" t="str">
        <f t="shared" si="100"/>
        <v/>
      </c>
      <c r="D345" s="397" t="str">
        <f t="shared" si="86"/>
        <v/>
      </c>
      <c r="E345" s="397"/>
      <c r="F345" s="399" t="str">
        <f t="shared" si="89"/>
        <v/>
      </c>
      <c r="G345" s="400" t="str">
        <f t="shared" si="90"/>
        <v/>
      </c>
      <c r="H345" s="401" t="str">
        <f t="shared" si="91"/>
        <v/>
      </c>
      <c r="I345" s="402" t="str">
        <f t="shared" si="101"/>
        <v/>
      </c>
      <c r="J345" s="403" t="str">
        <f t="shared" si="101"/>
        <v/>
      </c>
      <c r="K345" s="403" t="str">
        <f t="shared" si="101"/>
        <v/>
      </c>
      <c r="L345" s="404" t="str">
        <f t="shared" si="101"/>
        <v/>
      </c>
      <c r="M345" s="405"/>
      <c r="N345" s="406" t="str">
        <f t="shared" si="92"/>
        <v/>
      </c>
      <c r="O345" s="406" t="str">
        <f t="shared" si="93"/>
        <v/>
      </c>
      <c r="S345" s="401" t="str">
        <f>IFERROR(IF(S344&lt;='Cat A monthly etc'!$R$3,"Nil",S344-$R$3),"")</f>
        <v/>
      </c>
      <c r="T345" s="402" t="str">
        <f t="shared" si="94"/>
        <v/>
      </c>
      <c r="U345" s="403" t="str">
        <f t="shared" si="95"/>
        <v/>
      </c>
      <c r="V345" s="403" t="str">
        <f t="shared" si="96"/>
        <v/>
      </c>
      <c r="W345" s="404" t="str">
        <f t="shared" si="97"/>
        <v/>
      </c>
      <c r="Z345" s="408"/>
      <c r="AA345" s="409"/>
      <c r="AC345" s="358" t="str">
        <f t="shared" si="98"/>
        <v/>
      </c>
      <c r="AD345" s="358" t="str">
        <f t="shared" si="99"/>
        <v/>
      </c>
    </row>
    <row r="346" spans="1:30" x14ac:dyDescent="0.25">
      <c r="A346" s="112" t="str">
        <f t="shared" si="87"/>
        <v/>
      </c>
      <c r="B346" s="112" t="str">
        <f t="shared" si="88"/>
        <v/>
      </c>
      <c r="C346" s="397" t="str">
        <f t="shared" si="100"/>
        <v/>
      </c>
      <c r="D346" s="397" t="str">
        <f t="shared" si="86"/>
        <v/>
      </c>
      <c r="E346" s="397"/>
      <c r="F346" s="399" t="str">
        <f t="shared" si="89"/>
        <v/>
      </c>
      <c r="G346" s="400" t="str">
        <f t="shared" si="90"/>
        <v/>
      </c>
      <c r="H346" s="401" t="str">
        <f t="shared" si="91"/>
        <v/>
      </c>
      <c r="I346" s="402" t="str">
        <f t="shared" si="101"/>
        <v/>
      </c>
      <c r="J346" s="403" t="str">
        <f t="shared" si="101"/>
        <v/>
      </c>
      <c r="K346" s="403" t="str">
        <f t="shared" si="101"/>
        <v/>
      </c>
      <c r="L346" s="404" t="str">
        <f t="shared" si="101"/>
        <v/>
      </c>
      <c r="M346" s="405"/>
      <c r="N346" s="406" t="str">
        <f t="shared" si="92"/>
        <v/>
      </c>
      <c r="O346" s="406" t="str">
        <f t="shared" si="93"/>
        <v/>
      </c>
      <c r="S346" s="401" t="str">
        <f>IFERROR(IF(S345&lt;='Cat A monthly etc'!$R$3,"Nil",S345-$R$3),"")</f>
        <v/>
      </c>
      <c r="T346" s="402" t="str">
        <f t="shared" si="94"/>
        <v/>
      </c>
      <c r="U346" s="403" t="str">
        <f t="shared" si="95"/>
        <v/>
      </c>
      <c r="V346" s="403" t="str">
        <f t="shared" si="96"/>
        <v/>
      </c>
      <c r="W346" s="404" t="str">
        <f t="shared" si="97"/>
        <v/>
      </c>
      <c r="Z346" s="408"/>
      <c r="AA346" s="409"/>
      <c r="AC346" s="358" t="str">
        <f t="shared" si="98"/>
        <v/>
      </c>
      <c r="AD346" s="358" t="str">
        <f t="shared" si="99"/>
        <v/>
      </c>
    </row>
    <row r="347" spans="1:30" x14ac:dyDescent="0.25">
      <c r="A347" s="112" t="str">
        <f t="shared" si="87"/>
        <v/>
      </c>
      <c r="B347" s="112" t="str">
        <f t="shared" si="88"/>
        <v/>
      </c>
      <c r="C347" s="397" t="str">
        <f t="shared" si="100"/>
        <v/>
      </c>
      <c r="D347" s="397" t="str">
        <f t="shared" si="86"/>
        <v/>
      </c>
      <c r="E347" s="397"/>
      <c r="F347" s="399" t="str">
        <f t="shared" si="89"/>
        <v/>
      </c>
      <c r="G347" s="400" t="str">
        <f t="shared" si="90"/>
        <v/>
      </c>
      <c r="H347" s="401" t="str">
        <f t="shared" si="91"/>
        <v/>
      </c>
      <c r="I347" s="402" t="str">
        <f t="shared" si="101"/>
        <v/>
      </c>
      <c r="J347" s="403" t="str">
        <f t="shared" si="101"/>
        <v/>
      </c>
      <c r="K347" s="403" t="str">
        <f t="shared" si="101"/>
        <v/>
      </c>
      <c r="L347" s="404" t="str">
        <f t="shared" si="101"/>
        <v/>
      </c>
      <c r="M347" s="405"/>
      <c r="N347" s="406" t="str">
        <f t="shared" si="92"/>
        <v/>
      </c>
      <c r="O347" s="406" t="str">
        <f t="shared" si="93"/>
        <v/>
      </c>
      <c r="S347" s="401" t="str">
        <f>IFERROR(IF(S346&lt;='Cat A monthly etc'!$R$3,"Nil",S346-$R$3),"")</f>
        <v/>
      </c>
      <c r="T347" s="402" t="str">
        <f t="shared" si="94"/>
        <v/>
      </c>
      <c r="U347" s="403" t="str">
        <f t="shared" si="95"/>
        <v/>
      </c>
      <c r="V347" s="403" t="str">
        <f t="shared" si="96"/>
        <v/>
      </c>
      <c r="W347" s="404" t="str">
        <f t="shared" si="97"/>
        <v/>
      </c>
      <c r="Z347" s="408"/>
      <c r="AA347" s="409"/>
      <c r="AC347" s="358" t="str">
        <f t="shared" si="98"/>
        <v/>
      </c>
      <c r="AD347" s="358" t="str">
        <f t="shared" si="99"/>
        <v/>
      </c>
    </row>
    <row r="348" spans="1:30" x14ac:dyDescent="0.25">
      <c r="A348" s="112" t="str">
        <f t="shared" si="87"/>
        <v/>
      </c>
      <c r="B348" s="112" t="str">
        <f t="shared" si="88"/>
        <v/>
      </c>
      <c r="C348" s="397" t="str">
        <f t="shared" si="100"/>
        <v/>
      </c>
      <c r="D348" s="397" t="str">
        <f t="shared" si="86"/>
        <v/>
      </c>
      <c r="E348" s="397"/>
      <c r="F348" s="399" t="str">
        <f t="shared" si="89"/>
        <v/>
      </c>
      <c r="G348" s="400" t="str">
        <f t="shared" si="90"/>
        <v/>
      </c>
      <c r="H348" s="401" t="str">
        <f t="shared" si="91"/>
        <v/>
      </c>
      <c r="I348" s="402" t="str">
        <f t="shared" si="101"/>
        <v/>
      </c>
      <c r="J348" s="403" t="str">
        <f t="shared" si="101"/>
        <v/>
      </c>
      <c r="K348" s="403" t="str">
        <f t="shared" si="101"/>
        <v/>
      </c>
      <c r="L348" s="404" t="str">
        <f t="shared" si="101"/>
        <v/>
      </c>
      <c r="M348" s="405"/>
      <c r="N348" s="406" t="str">
        <f t="shared" si="92"/>
        <v/>
      </c>
      <c r="O348" s="406" t="str">
        <f t="shared" si="93"/>
        <v/>
      </c>
      <c r="S348" s="401" t="str">
        <f>IFERROR(IF(S347&lt;='Cat A monthly etc'!$R$3,"Nil",S347-$R$3),"")</f>
        <v/>
      </c>
      <c r="T348" s="402" t="str">
        <f t="shared" si="94"/>
        <v/>
      </c>
      <c r="U348" s="403" t="str">
        <f t="shared" si="95"/>
        <v/>
      </c>
      <c r="V348" s="403" t="str">
        <f t="shared" si="96"/>
        <v/>
      </c>
      <c r="W348" s="404" t="str">
        <f t="shared" si="97"/>
        <v/>
      </c>
      <c r="Z348" s="408"/>
      <c r="AA348" s="409"/>
      <c r="AC348" s="358" t="str">
        <f t="shared" si="98"/>
        <v/>
      </c>
      <c r="AD348" s="358" t="str">
        <f t="shared" si="99"/>
        <v/>
      </c>
    </row>
    <row r="349" spans="1:30" x14ac:dyDescent="0.25">
      <c r="A349" s="112" t="str">
        <f t="shared" si="87"/>
        <v/>
      </c>
      <c r="B349" s="112" t="str">
        <f t="shared" si="88"/>
        <v/>
      </c>
      <c r="C349" s="397" t="str">
        <f t="shared" si="100"/>
        <v/>
      </c>
      <c r="D349" s="397" t="str">
        <f t="shared" si="86"/>
        <v/>
      </c>
      <c r="E349" s="397"/>
      <c r="F349" s="399" t="str">
        <f t="shared" si="89"/>
        <v/>
      </c>
      <c r="G349" s="400" t="str">
        <f t="shared" si="90"/>
        <v/>
      </c>
      <c r="H349" s="401" t="str">
        <f t="shared" si="91"/>
        <v/>
      </c>
      <c r="I349" s="402" t="str">
        <f t="shared" si="101"/>
        <v/>
      </c>
      <c r="J349" s="403" t="str">
        <f t="shared" si="101"/>
        <v/>
      </c>
      <c r="K349" s="403" t="str">
        <f t="shared" si="101"/>
        <v/>
      </c>
      <c r="L349" s="404" t="str">
        <f t="shared" si="101"/>
        <v/>
      </c>
      <c r="M349" s="405"/>
      <c r="N349" s="406" t="str">
        <f t="shared" si="92"/>
        <v/>
      </c>
      <c r="O349" s="406" t="str">
        <f t="shared" si="93"/>
        <v/>
      </c>
      <c r="S349" s="401" t="str">
        <f>IFERROR(IF(S348&lt;='Cat A monthly etc'!$R$3,"Nil",S348-$R$3),"")</f>
        <v/>
      </c>
      <c r="T349" s="402" t="str">
        <f t="shared" si="94"/>
        <v/>
      </c>
      <c r="U349" s="403" t="str">
        <f t="shared" si="95"/>
        <v/>
      </c>
      <c r="V349" s="403" t="str">
        <f t="shared" si="96"/>
        <v/>
      </c>
      <c r="W349" s="404" t="str">
        <f t="shared" si="97"/>
        <v/>
      </c>
      <c r="Z349" s="408"/>
      <c r="AA349" s="409"/>
      <c r="AC349" s="358" t="str">
        <f t="shared" si="98"/>
        <v/>
      </c>
      <c r="AD349" s="358" t="str">
        <f t="shared" si="99"/>
        <v/>
      </c>
    </row>
    <row r="350" spans="1:30" x14ac:dyDescent="0.25">
      <c r="A350" s="112" t="str">
        <f t="shared" si="87"/>
        <v/>
      </c>
      <c r="B350" s="112" t="str">
        <f t="shared" si="88"/>
        <v/>
      </c>
      <c r="C350" s="397" t="str">
        <f t="shared" si="100"/>
        <v/>
      </c>
      <c r="D350" s="397" t="str">
        <f t="shared" si="86"/>
        <v/>
      </c>
      <c r="E350" s="397"/>
      <c r="F350" s="399" t="str">
        <f t="shared" si="89"/>
        <v/>
      </c>
      <c r="G350" s="400" t="str">
        <f t="shared" si="90"/>
        <v/>
      </c>
      <c r="H350" s="401" t="str">
        <f t="shared" si="91"/>
        <v/>
      </c>
      <c r="I350" s="402" t="str">
        <f t="shared" si="101"/>
        <v/>
      </c>
      <c r="J350" s="403" t="str">
        <f t="shared" si="101"/>
        <v/>
      </c>
      <c r="K350" s="403" t="str">
        <f t="shared" si="101"/>
        <v/>
      </c>
      <c r="L350" s="404" t="str">
        <f t="shared" si="101"/>
        <v/>
      </c>
      <c r="M350" s="405"/>
      <c r="N350" s="406" t="str">
        <f t="shared" si="92"/>
        <v/>
      </c>
      <c r="O350" s="406" t="str">
        <f t="shared" si="93"/>
        <v/>
      </c>
      <c r="S350" s="401" t="str">
        <f>IFERROR(IF(S349&lt;='Cat A monthly etc'!$R$3,"Nil",S349-$R$3),"")</f>
        <v/>
      </c>
      <c r="T350" s="402" t="str">
        <f t="shared" si="94"/>
        <v/>
      </c>
      <c r="U350" s="403" t="str">
        <f t="shared" si="95"/>
        <v/>
      </c>
      <c r="V350" s="403" t="str">
        <f t="shared" si="96"/>
        <v/>
      </c>
      <c r="W350" s="404" t="str">
        <f t="shared" si="97"/>
        <v/>
      </c>
      <c r="Z350" s="408"/>
      <c r="AA350" s="409"/>
      <c r="AC350" s="358" t="str">
        <f t="shared" si="98"/>
        <v/>
      </c>
      <c r="AD350" s="358" t="str">
        <f t="shared" si="99"/>
        <v/>
      </c>
    </row>
    <row r="351" spans="1:30" x14ac:dyDescent="0.25">
      <c r="A351" s="112" t="str">
        <f t="shared" si="87"/>
        <v/>
      </c>
      <c r="B351" s="112" t="str">
        <f t="shared" si="88"/>
        <v/>
      </c>
      <c r="C351" s="397" t="str">
        <f t="shared" si="100"/>
        <v/>
      </c>
      <c r="D351" s="397" t="str">
        <f t="shared" si="86"/>
        <v/>
      </c>
      <c r="E351" s="397"/>
      <c r="F351" s="399" t="str">
        <f t="shared" si="89"/>
        <v/>
      </c>
      <c r="G351" s="400" t="str">
        <f t="shared" si="90"/>
        <v/>
      </c>
      <c r="H351" s="401" t="str">
        <f t="shared" si="91"/>
        <v/>
      </c>
      <c r="I351" s="402" t="str">
        <f t="shared" si="101"/>
        <v/>
      </c>
      <c r="J351" s="403" t="str">
        <f t="shared" si="101"/>
        <v/>
      </c>
      <c r="K351" s="403" t="str">
        <f t="shared" si="101"/>
        <v/>
      </c>
      <c r="L351" s="404" t="str">
        <f t="shared" si="101"/>
        <v/>
      </c>
      <c r="M351" s="405"/>
      <c r="N351" s="406" t="str">
        <f t="shared" si="92"/>
        <v/>
      </c>
      <c r="O351" s="406" t="str">
        <f t="shared" si="93"/>
        <v/>
      </c>
      <c r="S351" s="401" t="str">
        <f>IFERROR(IF(S350&lt;='Cat A monthly etc'!$R$3,"Nil",S350-$R$3),"")</f>
        <v/>
      </c>
      <c r="T351" s="402" t="str">
        <f t="shared" si="94"/>
        <v/>
      </c>
      <c r="U351" s="403" t="str">
        <f t="shared" si="95"/>
        <v/>
      </c>
      <c r="V351" s="403" t="str">
        <f t="shared" si="96"/>
        <v/>
      </c>
      <c r="W351" s="404" t="str">
        <f t="shared" si="97"/>
        <v/>
      </c>
      <c r="Z351" s="408"/>
      <c r="AA351" s="409"/>
      <c r="AC351" s="358" t="str">
        <f t="shared" si="98"/>
        <v/>
      </c>
      <c r="AD351" s="358" t="str">
        <f t="shared" si="99"/>
        <v/>
      </c>
    </row>
    <row r="352" spans="1:30" x14ac:dyDescent="0.25">
      <c r="A352" s="112" t="str">
        <f t="shared" si="87"/>
        <v/>
      </c>
      <c r="B352" s="112" t="str">
        <f t="shared" si="88"/>
        <v/>
      </c>
      <c r="C352" s="397" t="str">
        <f t="shared" si="100"/>
        <v/>
      </c>
      <c r="D352" s="397" t="str">
        <f t="shared" si="86"/>
        <v/>
      </c>
      <c r="E352" s="397"/>
      <c r="F352" s="399" t="str">
        <f t="shared" si="89"/>
        <v/>
      </c>
      <c r="G352" s="400" t="str">
        <f t="shared" si="90"/>
        <v/>
      </c>
      <c r="H352" s="401" t="str">
        <f t="shared" si="91"/>
        <v/>
      </c>
      <c r="I352" s="402" t="str">
        <f t="shared" si="101"/>
        <v/>
      </c>
      <c r="J352" s="403" t="str">
        <f t="shared" si="101"/>
        <v/>
      </c>
      <c r="K352" s="403" t="str">
        <f t="shared" si="101"/>
        <v/>
      </c>
      <c r="L352" s="404" t="str">
        <f t="shared" si="101"/>
        <v/>
      </c>
      <c r="M352" s="405"/>
      <c r="N352" s="406" t="str">
        <f t="shared" si="92"/>
        <v/>
      </c>
      <c r="O352" s="406" t="str">
        <f t="shared" si="93"/>
        <v/>
      </c>
      <c r="S352" s="401" t="str">
        <f>IFERROR(IF(S351&lt;='Cat A monthly etc'!$R$3,"Nil",S351-$R$3),"")</f>
        <v/>
      </c>
      <c r="T352" s="402" t="str">
        <f t="shared" si="94"/>
        <v/>
      </c>
      <c r="U352" s="403" t="str">
        <f t="shared" si="95"/>
        <v/>
      </c>
      <c r="V352" s="403" t="str">
        <f t="shared" si="96"/>
        <v/>
      </c>
      <c r="W352" s="404" t="str">
        <f t="shared" si="97"/>
        <v/>
      </c>
      <c r="Z352" s="408"/>
      <c r="AA352" s="409"/>
      <c r="AC352" s="358" t="str">
        <f t="shared" si="98"/>
        <v/>
      </c>
      <c r="AD352" s="358" t="str">
        <f t="shared" si="99"/>
        <v/>
      </c>
    </row>
    <row r="353" spans="1:30" x14ac:dyDescent="0.25">
      <c r="A353" s="112" t="str">
        <f t="shared" si="87"/>
        <v/>
      </c>
      <c r="B353" s="112" t="str">
        <f t="shared" si="88"/>
        <v/>
      </c>
      <c r="C353" s="397" t="str">
        <f t="shared" si="100"/>
        <v/>
      </c>
      <c r="D353" s="397" t="str">
        <f t="shared" si="86"/>
        <v/>
      </c>
      <c r="E353" s="397"/>
      <c r="F353" s="399" t="str">
        <f t="shared" si="89"/>
        <v/>
      </c>
      <c r="G353" s="400" t="str">
        <f t="shared" si="90"/>
        <v/>
      </c>
      <c r="H353" s="401" t="str">
        <f t="shared" si="91"/>
        <v/>
      </c>
      <c r="I353" s="402" t="str">
        <f t="shared" si="101"/>
        <v/>
      </c>
      <c r="J353" s="403" t="str">
        <f t="shared" si="101"/>
        <v/>
      </c>
      <c r="K353" s="403" t="str">
        <f t="shared" si="101"/>
        <v/>
      </c>
      <c r="L353" s="404" t="str">
        <f t="shared" si="101"/>
        <v/>
      </c>
      <c r="M353" s="405"/>
      <c r="N353" s="406" t="str">
        <f t="shared" si="92"/>
        <v/>
      </c>
      <c r="O353" s="406" t="str">
        <f t="shared" si="93"/>
        <v/>
      </c>
      <c r="S353" s="401" t="str">
        <f>IFERROR(IF(S352&lt;='Cat A monthly etc'!$R$3,"Nil",S352-$R$3),"")</f>
        <v/>
      </c>
      <c r="T353" s="402" t="str">
        <f t="shared" si="94"/>
        <v/>
      </c>
      <c r="U353" s="403" t="str">
        <f t="shared" si="95"/>
        <v/>
      </c>
      <c r="V353" s="403" t="str">
        <f t="shared" si="96"/>
        <v/>
      </c>
      <c r="W353" s="404" t="str">
        <f t="shared" si="97"/>
        <v/>
      </c>
      <c r="Z353" s="408"/>
      <c r="AA353" s="409"/>
      <c r="AC353" s="358" t="str">
        <f t="shared" si="98"/>
        <v/>
      </c>
      <c r="AD353" s="358" t="str">
        <f t="shared" si="99"/>
        <v/>
      </c>
    </row>
    <row r="354" spans="1:30" x14ac:dyDescent="0.25">
      <c r="A354" s="112" t="str">
        <f t="shared" si="87"/>
        <v/>
      </c>
      <c r="B354" s="112" t="str">
        <f t="shared" si="88"/>
        <v/>
      </c>
      <c r="C354" s="397" t="str">
        <f t="shared" si="100"/>
        <v/>
      </c>
      <c r="D354" s="397" t="str">
        <f t="shared" si="86"/>
        <v/>
      </c>
      <c r="E354" s="397"/>
      <c r="F354" s="399" t="str">
        <f t="shared" si="89"/>
        <v/>
      </c>
      <c r="G354" s="400" t="str">
        <f t="shared" si="90"/>
        <v/>
      </c>
      <c r="H354" s="401" t="str">
        <f t="shared" si="91"/>
        <v/>
      </c>
      <c r="I354" s="402" t="str">
        <f t="shared" si="101"/>
        <v/>
      </c>
      <c r="J354" s="403" t="str">
        <f t="shared" si="101"/>
        <v/>
      </c>
      <c r="K354" s="403" t="str">
        <f t="shared" si="101"/>
        <v/>
      </c>
      <c r="L354" s="404" t="str">
        <f t="shared" si="101"/>
        <v/>
      </c>
      <c r="M354" s="405"/>
      <c r="N354" s="406" t="str">
        <f t="shared" si="92"/>
        <v/>
      </c>
      <c r="O354" s="406" t="str">
        <f t="shared" si="93"/>
        <v/>
      </c>
      <c r="S354" s="401" t="str">
        <f>IFERROR(IF(S353&lt;='Cat A monthly etc'!$R$3,"Nil",S353-$R$3),"")</f>
        <v/>
      </c>
      <c r="T354" s="402" t="str">
        <f t="shared" si="94"/>
        <v/>
      </c>
      <c r="U354" s="403" t="str">
        <f t="shared" si="95"/>
        <v/>
      </c>
      <c r="V354" s="403" t="str">
        <f t="shared" si="96"/>
        <v/>
      </c>
      <c r="W354" s="404" t="str">
        <f t="shared" si="97"/>
        <v/>
      </c>
      <c r="Z354" s="408"/>
      <c r="AA354" s="409"/>
      <c r="AC354" s="358" t="str">
        <f t="shared" si="98"/>
        <v/>
      </c>
      <c r="AD354" s="358" t="str">
        <f t="shared" si="99"/>
        <v/>
      </c>
    </row>
    <row r="355" spans="1:30" x14ac:dyDescent="0.25">
      <c r="A355" s="112" t="str">
        <f t="shared" si="87"/>
        <v/>
      </c>
      <c r="B355" s="112" t="str">
        <f t="shared" si="88"/>
        <v/>
      </c>
      <c r="C355" s="397" t="str">
        <f t="shared" si="100"/>
        <v/>
      </c>
      <c r="D355" s="397" t="str">
        <f t="shared" si="86"/>
        <v/>
      </c>
      <c r="E355" s="397"/>
      <c r="F355" s="399" t="str">
        <f t="shared" si="89"/>
        <v/>
      </c>
      <c r="G355" s="400" t="str">
        <f t="shared" si="90"/>
        <v/>
      </c>
      <c r="H355" s="401" t="str">
        <f t="shared" si="91"/>
        <v/>
      </c>
      <c r="I355" s="402" t="str">
        <f t="shared" si="101"/>
        <v/>
      </c>
      <c r="J355" s="403" t="str">
        <f t="shared" si="101"/>
        <v/>
      </c>
      <c r="K355" s="403" t="str">
        <f t="shared" si="101"/>
        <v/>
      </c>
      <c r="L355" s="404" t="str">
        <f t="shared" si="101"/>
        <v/>
      </c>
      <c r="M355" s="405"/>
      <c r="N355" s="406" t="str">
        <f t="shared" si="92"/>
        <v/>
      </c>
      <c r="O355" s="406" t="str">
        <f t="shared" si="93"/>
        <v/>
      </c>
      <c r="S355" s="401" t="str">
        <f>IFERROR(IF(S354&lt;='Cat A monthly etc'!$R$3,"Nil",S354-$R$3),"")</f>
        <v/>
      </c>
      <c r="T355" s="402" t="str">
        <f t="shared" si="94"/>
        <v/>
      </c>
      <c r="U355" s="403" t="str">
        <f t="shared" si="95"/>
        <v/>
      </c>
      <c r="V355" s="403" t="str">
        <f t="shared" si="96"/>
        <v/>
      </c>
      <c r="W355" s="404" t="str">
        <f t="shared" si="97"/>
        <v/>
      </c>
      <c r="Z355" s="408"/>
      <c r="AA355" s="409"/>
      <c r="AC355" s="358" t="str">
        <f t="shared" si="98"/>
        <v/>
      </c>
      <c r="AD355" s="358" t="str">
        <f t="shared" si="99"/>
        <v/>
      </c>
    </row>
    <row r="356" spans="1:30" x14ac:dyDescent="0.25">
      <c r="A356" s="112" t="str">
        <f t="shared" si="87"/>
        <v/>
      </c>
      <c r="B356" s="112" t="str">
        <f t="shared" si="88"/>
        <v/>
      </c>
      <c r="C356" s="397" t="str">
        <f t="shared" si="100"/>
        <v/>
      </c>
      <c r="D356" s="397" t="str">
        <f t="shared" si="86"/>
        <v/>
      </c>
      <c r="E356" s="397"/>
      <c r="F356" s="399" t="str">
        <f t="shared" si="89"/>
        <v/>
      </c>
      <c r="G356" s="400" t="str">
        <f t="shared" si="90"/>
        <v/>
      </c>
      <c r="H356" s="401" t="str">
        <f t="shared" si="91"/>
        <v/>
      </c>
      <c r="I356" s="402" t="str">
        <f t="shared" si="101"/>
        <v/>
      </c>
      <c r="J356" s="403" t="str">
        <f t="shared" si="101"/>
        <v/>
      </c>
      <c r="K356" s="403" t="str">
        <f t="shared" si="101"/>
        <v/>
      </c>
      <c r="L356" s="404" t="str">
        <f t="shared" si="101"/>
        <v/>
      </c>
      <c r="M356" s="405"/>
      <c r="N356" s="406" t="str">
        <f t="shared" si="92"/>
        <v/>
      </c>
      <c r="O356" s="406" t="str">
        <f t="shared" si="93"/>
        <v/>
      </c>
      <c r="S356" s="401" t="str">
        <f>IFERROR(IF(S355&lt;='Cat A monthly etc'!$R$3,"Nil",S355-$R$3),"")</f>
        <v/>
      </c>
      <c r="T356" s="402" t="str">
        <f t="shared" si="94"/>
        <v/>
      </c>
      <c r="U356" s="403" t="str">
        <f t="shared" si="95"/>
        <v/>
      </c>
      <c r="V356" s="403" t="str">
        <f t="shared" si="96"/>
        <v/>
      </c>
      <c r="W356" s="404" t="str">
        <f t="shared" si="97"/>
        <v/>
      </c>
      <c r="Z356" s="408"/>
      <c r="AA356" s="409"/>
      <c r="AC356" s="358" t="str">
        <f t="shared" si="98"/>
        <v/>
      </c>
      <c r="AD356" s="358" t="str">
        <f t="shared" si="99"/>
        <v/>
      </c>
    </row>
    <row r="357" spans="1:30" x14ac:dyDescent="0.25">
      <c r="A357" s="112" t="str">
        <f t="shared" si="87"/>
        <v/>
      </c>
      <c r="B357" s="112" t="str">
        <f t="shared" si="88"/>
        <v/>
      </c>
      <c r="C357" s="397" t="str">
        <f t="shared" si="100"/>
        <v/>
      </c>
      <c r="D357" s="397" t="str">
        <f t="shared" si="86"/>
        <v/>
      </c>
      <c r="E357" s="397"/>
      <c r="F357" s="399" t="str">
        <f t="shared" si="89"/>
        <v/>
      </c>
      <c r="G357" s="400" t="str">
        <f t="shared" si="90"/>
        <v/>
      </c>
      <c r="H357" s="401" t="str">
        <f t="shared" si="91"/>
        <v/>
      </c>
      <c r="I357" s="402" t="str">
        <f t="shared" si="101"/>
        <v/>
      </c>
      <c r="J357" s="403" t="str">
        <f t="shared" si="101"/>
        <v/>
      </c>
      <c r="K357" s="403" t="str">
        <f t="shared" si="101"/>
        <v/>
      </c>
      <c r="L357" s="404" t="str">
        <f t="shared" si="101"/>
        <v/>
      </c>
      <c r="M357" s="405"/>
      <c r="N357" s="406" t="str">
        <f t="shared" si="92"/>
        <v/>
      </c>
      <c r="O357" s="406" t="str">
        <f t="shared" si="93"/>
        <v/>
      </c>
      <c r="S357" s="401" t="str">
        <f>IFERROR(IF(S356&lt;='Cat A monthly etc'!$R$3,"Nil",S356-$R$3),"")</f>
        <v/>
      </c>
      <c r="T357" s="402" t="str">
        <f t="shared" si="94"/>
        <v/>
      </c>
      <c r="U357" s="403" t="str">
        <f t="shared" si="95"/>
        <v/>
      </c>
      <c r="V357" s="403" t="str">
        <f t="shared" si="96"/>
        <v/>
      </c>
      <c r="W357" s="404" t="str">
        <f t="shared" si="97"/>
        <v/>
      </c>
      <c r="Z357" s="408"/>
      <c r="AA357" s="409"/>
      <c r="AC357" s="358" t="str">
        <f t="shared" si="98"/>
        <v/>
      </c>
      <c r="AD357" s="358" t="str">
        <f t="shared" si="99"/>
        <v/>
      </c>
    </row>
    <row r="358" spans="1:30" x14ac:dyDescent="0.25">
      <c r="A358" s="112" t="str">
        <f t="shared" si="87"/>
        <v/>
      </c>
      <c r="B358" s="112" t="str">
        <f t="shared" si="88"/>
        <v/>
      </c>
      <c r="C358" s="397" t="str">
        <f t="shared" si="100"/>
        <v/>
      </c>
      <c r="D358" s="397" t="str">
        <f t="shared" si="86"/>
        <v/>
      </c>
      <c r="E358" s="397"/>
      <c r="F358" s="399" t="str">
        <f t="shared" si="89"/>
        <v/>
      </c>
      <c r="G358" s="400" t="str">
        <f t="shared" si="90"/>
        <v/>
      </c>
      <c r="H358" s="401" t="str">
        <f t="shared" si="91"/>
        <v/>
      </c>
      <c r="I358" s="402" t="str">
        <f t="shared" si="101"/>
        <v/>
      </c>
      <c r="J358" s="403" t="str">
        <f t="shared" si="101"/>
        <v/>
      </c>
      <c r="K358" s="403" t="str">
        <f t="shared" si="101"/>
        <v/>
      </c>
      <c r="L358" s="404" t="str">
        <f t="shared" si="101"/>
        <v/>
      </c>
      <c r="M358" s="405"/>
      <c r="N358" s="406" t="str">
        <f t="shared" si="92"/>
        <v/>
      </c>
      <c r="O358" s="406" t="str">
        <f t="shared" si="93"/>
        <v/>
      </c>
      <c r="S358" s="401" t="str">
        <f>IFERROR(IF(S357&lt;='Cat A monthly etc'!$R$3,"Nil",S357-$R$3),"")</f>
        <v/>
      </c>
      <c r="T358" s="402" t="str">
        <f t="shared" si="94"/>
        <v/>
      </c>
      <c r="U358" s="403" t="str">
        <f t="shared" si="95"/>
        <v/>
      </c>
      <c r="V358" s="403" t="str">
        <f t="shared" si="96"/>
        <v/>
      </c>
      <c r="W358" s="404" t="str">
        <f t="shared" si="97"/>
        <v/>
      </c>
      <c r="Z358" s="408"/>
      <c r="AA358" s="409"/>
      <c r="AC358" s="358" t="str">
        <f t="shared" si="98"/>
        <v/>
      </c>
      <c r="AD358" s="358" t="str">
        <f t="shared" si="99"/>
        <v/>
      </c>
    </row>
    <row r="359" spans="1:30" x14ac:dyDescent="0.25">
      <c r="A359" s="112" t="str">
        <f t="shared" si="87"/>
        <v/>
      </c>
      <c r="B359" s="112" t="str">
        <f t="shared" si="88"/>
        <v/>
      </c>
      <c r="C359" s="397" t="str">
        <f t="shared" si="100"/>
        <v/>
      </c>
      <c r="D359" s="397" t="str">
        <f t="shared" si="86"/>
        <v/>
      </c>
      <c r="E359" s="397"/>
      <c r="F359" s="399" t="str">
        <f t="shared" si="89"/>
        <v/>
      </c>
      <c r="G359" s="400" t="str">
        <f t="shared" si="90"/>
        <v/>
      </c>
      <c r="H359" s="401" t="str">
        <f t="shared" si="91"/>
        <v/>
      </c>
      <c r="I359" s="402" t="str">
        <f t="shared" si="101"/>
        <v/>
      </c>
      <c r="J359" s="403" t="str">
        <f t="shared" si="101"/>
        <v/>
      </c>
      <c r="K359" s="403" t="str">
        <f t="shared" si="101"/>
        <v/>
      </c>
      <c r="L359" s="404" t="str">
        <f t="shared" si="101"/>
        <v/>
      </c>
      <c r="M359" s="405"/>
      <c r="N359" s="406" t="str">
        <f t="shared" si="92"/>
        <v/>
      </c>
      <c r="O359" s="406" t="str">
        <f t="shared" si="93"/>
        <v/>
      </c>
      <c r="S359" s="401" t="str">
        <f>IFERROR(IF(S358&lt;='Cat A monthly etc'!$R$3,"Nil",S358-$R$3),"")</f>
        <v/>
      </c>
      <c r="T359" s="402" t="str">
        <f t="shared" si="94"/>
        <v/>
      </c>
      <c r="U359" s="403" t="str">
        <f t="shared" si="95"/>
        <v/>
      </c>
      <c r="V359" s="403" t="str">
        <f t="shared" si="96"/>
        <v/>
      </c>
      <c r="W359" s="404" t="str">
        <f t="shared" si="97"/>
        <v/>
      </c>
      <c r="Z359" s="408"/>
      <c r="AA359" s="409"/>
      <c r="AC359" s="358" t="str">
        <f t="shared" si="98"/>
        <v/>
      </c>
      <c r="AD359" s="358" t="str">
        <f t="shared" si="99"/>
        <v/>
      </c>
    </row>
    <row r="360" spans="1:30" x14ac:dyDescent="0.25">
      <c r="A360" s="112" t="str">
        <f t="shared" si="87"/>
        <v/>
      </c>
      <c r="B360" s="112" t="str">
        <f t="shared" si="88"/>
        <v/>
      </c>
      <c r="C360" s="397" t="str">
        <f t="shared" si="100"/>
        <v/>
      </c>
      <c r="D360" s="397" t="str">
        <f t="shared" si="86"/>
        <v/>
      </c>
      <c r="E360" s="397"/>
      <c r="F360" s="399" t="str">
        <f t="shared" si="89"/>
        <v/>
      </c>
      <c r="G360" s="400" t="str">
        <f t="shared" si="90"/>
        <v/>
      </c>
      <c r="H360" s="401" t="str">
        <f t="shared" si="91"/>
        <v/>
      </c>
      <c r="I360" s="402" t="str">
        <f t="shared" si="101"/>
        <v/>
      </c>
      <c r="J360" s="403" t="str">
        <f t="shared" si="101"/>
        <v/>
      </c>
      <c r="K360" s="403" t="str">
        <f t="shared" si="101"/>
        <v/>
      </c>
      <c r="L360" s="404" t="str">
        <f t="shared" si="101"/>
        <v/>
      </c>
      <c r="M360" s="405"/>
      <c r="N360" s="406" t="str">
        <f t="shared" si="92"/>
        <v/>
      </c>
      <c r="O360" s="406" t="str">
        <f t="shared" si="93"/>
        <v/>
      </c>
      <c r="S360" s="401" t="str">
        <f>IFERROR(IF(S359&lt;='Cat A monthly etc'!$R$3,"Nil",S359-$R$3),"")</f>
        <v/>
      </c>
      <c r="T360" s="402" t="str">
        <f t="shared" si="94"/>
        <v/>
      </c>
      <c r="U360" s="403" t="str">
        <f t="shared" si="95"/>
        <v/>
      </c>
      <c r="V360" s="403" t="str">
        <f t="shared" si="96"/>
        <v/>
      </c>
      <c r="W360" s="404" t="str">
        <f t="shared" si="97"/>
        <v/>
      </c>
      <c r="Z360" s="408"/>
      <c r="AA360" s="409"/>
      <c r="AC360" s="358" t="str">
        <f t="shared" si="98"/>
        <v/>
      </c>
      <c r="AD360" s="358" t="str">
        <f t="shared" si="99"/>
        <v/>
      </c>
    </row>
    <row r="361" spans="1:30" x14ac:dyDescent="0.25">
      <c r="A361" s="112" t="str">
        <f t="shared" si="87"/>
        <v/>
      </c>
      <c r="B361" s="112" t="str">
        <f t="shared" si="88"/>
        <v/>
      </c>
      <c r="C361" s="397" t="str">
        <f t="shared" si="100"/>
        <v/>
      </c>
      <c r="D361" s="397" t="str">
        <f t="shared" si="86"/>
        <v/>
      </c>
      <c r="E361" s="397"/>
      <c r="F361" s="399" t="str">
        <f t="shared" si="89"/>
        <v/>
      </c>
      <c r="G361" s="400" t="str">
        <f t="shared" si="90"/>
        <v/>
      </c>
      <c r="H361" s="401" t="str">
        <f t="shared" si="91"/>
        <v/>
      </c>
      <c r="I361" s="402" t="str">
        <f t="shared" si="101"/>
        <v/>
      </c>
      <c r="J361" s="403" t="str">
        <f t="shared" si="101"/>
        <v/>
      </c>
      <c r="K361" s="403" t="str">
        <f t="shared" si="101"/>
        <v/>
      </c>
      <c r="L361" s="404" t="str">
        <f t="shared" si="101"/>
        <v/>
      </c>
      <c r="M361" s="405"/>
      <c r="N361" s="406" t="str">
        <f t="shared" si="92"/>
        <v/>
      </c>
      <c r="O361" s="406" t="str">
        <f t="shared" si="93"/>
        <v/>
      </c>
      <c r="S361" s="401" t="str">
        <f>IFERROR(IF(S360&lt;='Cat A monthly etc'!$R$3,"Nil",S360-$R$3),"")</f>
        <v/>
      </c>
      <c r="T361" s="402" t="str">
        <f t="shared" si="94"/>
        <v/>
      </c>
      <c r="U361" s="403" t="str">
        <f t="shared" si="95"/>
        <v/>
      </c>
      <c r="V361" s="403" t="str">
        <f t="shared" si="96"/>
        <v/>
      </c>
      <c r="W361" s="404" t="str">
        <f t="shared" si="97"/>
        <v/>
      </c>
      <c r="Z361" s="408"/>
      <c r="AA361" s="409"/>
      <c r="AC361" s="358" t="str">
        <f t="shared" si="98"/>
        <v/>
      </c>
      <c r="AD361" s="358" t="str">
        <f t="shared" si="99"/>
        <v/>
      </c>
    </row>
    <row r="362" spans="1:30" x14ac:dyDescent="0.25">
      <c r="A362" s="112" t="str">
        <f t="shared" si="87"/>
        <v/>
      </c>
      <c r="B362" s="112" t="str">
        <f t="shared" si="88"/>
        <v/>
      </c>
      <c r="C362" s="397" t="str">
        <f t="shared" si="100"/>
        <v/>
      </c>
      <c r="D362" s="397" t="str">
        <f t="shared" si="86"/>
        <v/>
      </c>
      <c r="E362" s="397"/>
      <c r="F362" s="399" t="str">
        <f t="shared" si="89"/>
        <v/>
      </c>
      <c r="G362" s="400" t="str">
        <f t="shared" si="90"/>
        <v/>
      </c>
      <c r="H362" s="401" t="str">
        <f t="shared" si="91"/>
        <v/>
      </c>
      <c r="I362" s="402" t="str">
        <f t="shared" si="101"/>
        <v/>
      </c>
      <c r="J362" s="403" t="str">
        <f t="shared" si="101"/>
        <v/>
      </c>
      <c r="K362" s="403" t="str">
        <f t="shared" si="101"/>
        <v/>
      </c>
      <c r="L362" s="404" t="str">
        <f t="shared" si="101"/>
        <v/>
      </c>
      <c r="M362" s="405"/>
      <c r="N362" s="406" t="str">
        <f t="shared" si="92"/>
        <v/>
      </c>
      <c r="O362" s="406" t="str">
        <f t="shared" si="93"/>
        <v/>
      </c>
      <c r="S362" s="401" t="str">
        <f>IFERROR(IF(S361&lt;='Cat A monthly etc'!$R$3,"Nil",S361-$R$3),"")</f>
        <v/>
      </c>
      <c r="T362" s="402" t="str">
        <f t="shared" si="94"/>
        <v/>
      </c>
      <c r="U362" s="403" t="str">
        <f t="shared" si="95"/>
        <v/>
      </c>
      <c r="V362" s="403" t="str">
        <f t="shared" si="96"/>
        <v/>
      </c>
      <c r="W362" s="404" t="str">
        <f t="shared" si="97"/>
        <v/>
      </c>
      <c r="Z362" s="408"/>
      <c r="AA362" s="409"/>
      <c r="AC362" s="358" t="str">
        <f t="shared" si="98"/>
        <v/>
      </c>
      <c r="AD362" s="358" t="str">
        <f t="shared" si="99"/>
        <v/>
      </c>
    </row>
    <row r="363" spans="1:30" x14ac:dyDescent="0.25">
      <c r="A363" s="112" t="str">
        <f t="shared" si="87"/>
        <v/>
      </c>
      <c r="B363" s="112" t="str">
        <f t="shared" si="88"/>
        <v/>
      </c>
      <c r="C363" s="397" t="str">
        <f t="shared" si="100"/>
        <v/>
      </c>
      <c r="D363" s="397" t="str">
        <f t="shared" si="86"/>
        <v/>
      </c>
      <c r="E363" s="397"/>
      <c r="F363" s="399" t="str">
        <f t="shared" si="89"/>
        <v/>
      </c>
      <c r="G363" s="400" t="str">
        <f t="shared" si="90"/>
        <v/>
      </c>
      <c r="H363" s="401" t="str">
        <f t="shared" si="91"/>
        <v/>
      </c>
      <c r="I363" s="402" t="str">
        <f t="shared" si="101"/>
        <v/>
      </c>
      <c r="J363" s="403" t="str">
        <f t="shared" si="101"/>
        <v/>
      </c>
      <c r="K363" s="403" t="str">
        <f t="shared" si="101"/>
        <v/>
      </c>
      <c r="L363" s="404" t="str">
        <f t="shared" si="101"/>
        <v/>
      </c>
      <c r="M363" s="405"/>
      <c r="N363" s="406" t="str">
        <f t="shared" si="92"/>
        <v/>
      </c>
      <c r="O363" s="406" t="str">
        <f t="shared" si="93"/>
        <v/>
      </c>
      <c r="S363" s="401" t="str">
        <f>IFERROR(IF(S362&lt;='Cat A monthly etc'!$R$3,"Nil",S362-$R$3),"")</f>
        <v/>
      </c>
      <c r="T363" s="402" t="str">
        <f t="shared" si="94"/>
        <v/>
      </c>
      <c r="U363" s="403" t="str">
        <f t="shared" si="95"/>
        <v/>
      </c>
      <c r="V363" s="403" t="str">
        <f t="shared" si="96"/>
        <v/>
      </c>
      <c r="W363" s="404" t="str">
        <f t="shared" si="97"/>
        <v/>
      </c>
      <c r="Z363" s="408"/>
      <c r="AA363" s="409"/>
      <c r="AC363" s="358" t="str">
        <f t="shared" si="98"/>
        <v/>
      </c>
      <c r="AD363" s="358" t="str">
        <f t="shared" si="99"/>
        <v/>
      </c>
    </row>
    <row r="364" spans="1:30" x14ac:dyDescent="0.25">
      <c r="A364" s="112" t="str">
        <f t="shared" si="87"/>
        <v/>
      </c>
      <c r="B364" s="112" t="str">
        <f t="shared" si="88"/>
        <v/>
      </c>
      <c r="C364" s="397" t="str">
        <f t="shared" si="100"/>
        <v/>
      </c>
      <c r="D364" s="397" t="str">
        <f t="shared" si="86"/>
        <v/>
      </c>
      <c r="E364" s="397"/>
      <c r="F364" s="399" t="str">
        <f t="shared" si="89"/>
        <v/>
      </c>
      <c r="G364" s="400" t="str">
        <f t="shared" si="90"/>
        <v/>
      </c>
      <c r="H364" s="401" t="str">
        <f t="shared" si="91"/>
        <v/>
      </c>
      <c r="I364" s="402" t="str">
        <f t="shared" si="101"/>
        <v/>
      </c>
      <c r="J364" s="403" t="str">
        <f t="shared" si="101"/>
        <v/>
      </c>
      <c r="K364" s="403" t="str">
        <f t="shared" si="101"/>
        <v/>
      </c>
      <c r="L364" s="404" t="str">
        <f t="shared" si="101"/>
        <v/>
      </c>
      <c r="M364" s="405"/>
      <c r="N364" s="406" t="str">
        <f t="shared" si="92"/>
        <v/>
      </c>
      <c r="O364" s="406" t="str">
        <f t="shared" si="93"/>
        <v/>
      </c>
      <c r="S364" s="401" t="str">
        <f>IFERROR(IF(S363&lt;='Cat A monthly etc'!$R$3,"Nil",S363-$R$3),"")</f>
        <v/>
      </c>
      <c r="T364" s="402" t="str">
        <f t="shared" si="94"/>
        <v/>
      </c>
      <c r="U364" s="403" t="str">
        <f t="shared" si="95"/>
        <v/>
      </c>
      <c r="V364" s="403" t="str">
        <f t="shared" si="96"/>
        <v/>
      </c>
      <c r="W364" s="404" t="str">
        <f t="shared" si="97"/>
        <v/>
      </c>
      <c r="Z364" s="408"/>
      <c r="AA364" s="409"/>
      <c r="AC364" s="358" t="str">
        <f t="shared" si="98"/>
        <v/>
      </c>
      <c r="AD364" s="358" t="str">
        <f t="shared" si="99"/>
        <v/>
      </c>
    </row>
    <row r="365" spans="1:30" x14ac:dyDescent="0.25">
      <c r="A365" s="112" t="str">
        <f t="shared" si="87"/>
        <v/>
      </c>
      <c r="B365" s="112" t="str">
        <f t="shared" si="88"/>
        <v/>
      </c>
      <c r="C365" s="397" t="str">
        <f t="shared" si="100"/>
        <v/>
      </c>
      <c r="D365" s="397" t="str">
        <f t="shared" si="86"/>
        <v/>
      </c>
      <c r="E365" s="397"/>
      <c r="F365" s="399" t="str">
        <f t="shared" si="89"/>
        <v/>
      </c>
      <c r="G365" s="400" t="str">
        <f t="shared" si="90"/>
        <v/>
      </c>
      <c r="H365" s="401" t="str">
        <f t="shared" si="91"/>
        <v/>
      </c>
      <c r="I365" s="402" t="str">
        <f t="shared" si="101"/>
        <v/>
      </c>
      <c r="J365" s="403" t="str">
        <f t="shared" si="101"/>
        <v/>
      </c>
      <c r="K365" s="403" t="str">
        <f t="shared" si="101"/>
        <v/>
      </c>
      <c r="L365" s="404" t="str">
        <f t="shared" si="101"/>
        <v/>
      </c>
      <c r="M365" s="405"/>
      <c r="N365" s="406" t="str">
        <f t="shared" si="92"/>
        <v/>
      </c>
      <c r="O365" s="406" t="str">
        <f t="shared" si="93"/>
        <v/>
      </c>
      <c r="S365" s="401" t="str">
        <f>IFERROR(IF(S364&lt;='Cat A monthly etc'!$R$3,"Nil",S364-$R$3),"")</f>
        <v/>
      </c>
      <c r="T365" s="402" t="str">
        <f t="shared" si="94"/>
        <v/>
      </c>
      <c r="U365" s="403" t="str">
        <f t="shared" si="95"/>
        <v/>
      </c>
      <c r="V365" s="403" t="str">
        <f t="shared" si="96"/>
        <v/>
      </c>
      <c r="W365" s="404" t="str">
        <f t="shared" si="97"/>
        <v/>
      </c>
      <c r="Z365" s="408"/>
      <c r="AA365" s="409"/>
      <c r="AC365" s="358" t="str">
        <f t="shared" si="98"/>
        <v/>
      </c>
      <c r="AD365" s="358" t="str">
        <f t="shared" si="99"/>
        <v/>
      </c>
    </row>
    <row r="366" spans="1:30" x14ac:dyDescent="0.25">
      <c r="A366" s="112" t="str">
        <f t="shared" si="87"/>
        <v/>
      </c>
      <c r="B366" s="112" t="str">
        <f t="shared" si="88"/>
        <v/>
      </c>
      <c r="C366" s="397" t="str">
        <f t="shared" si="100"/>
        <v/>
      </c>
      <c r="D366" s="397" t="str">
        <f t="shared" si="86"/>
        <v/>
      </c>
      <c r="E366" s="397"/>
      <c r="F366" s="399" t="str">
        <f t="shared" si="89"/>
        <v/>
      </c>
      <c r="G366" s="400" t="str">
        <f t="shared" si="90"/>
        <v/>
      </c>
      <c r="H366" s="401" t="str">
        <f t="shared" si="91"/>
        <v/>
      </c>
      <c r="I366" s="402" t="str">
        <f t="shared" si="101"/>
        <v/>
      </c>
      <c r="J366" s="403" t="str">
        <f t="shared" si="101"/>
        <v/>
      </c>
      <c r="K366" s="403" t="str">
        <f t="shared" si="101"/>
        <v/>
      </c>
      <c r="L366" s="404" t="str">
        <f t="shared" si="101"/>
        <v/>
      </c>
      <c r="M366" s="405"/>
      <c r="N366" s="406" t="str">
        <f t="shared" si="92"/>
        <v/>
      </c>
      <c r="O366" s="406" t="str">
        <f t="shared" si="93"/>
        <v/>
      </c>
      <c r="S366" s="401" t="str">
        <f>IFERROR(IF(S365&lt;='Cat A monthly etc'!$R$3,"Nil",S365-$R$3),"")</f>
        <v/>
      </c>
      <c r="T366" s="402" t="str">
        <f t="shared" si="94"/>
        <v/>
      </c>
      <c r="U366" s="403" t="str">
        <f t="shared" si="95"/>
        <v/>
      </c>
      <c r="V366" s="403" t="str">
        <f t="shared" si="96"/>
        <v/>
      </c>
      <c r="W366" s="404" t="str">
        <f t="shared" si="97"/>
        <v/>
      </c>
      <c r="Z366" s="408"/>
      <c r="AA366" s="409"/>
      <c r="AC366" s="358" t="str">
        <f t="shared" si="98"/>
        <v/>
      </c>
      <c r="AD366" s="358" t="str">
        <f t="shared" si="99"/>
        <v/>
      </c>
    </row>
    <row r="367" spans="1:30" x14ac:dyDescent="0.25">
      <c r="A367" s="112" t="str">
        <f t="shared" si="87"/>
        <v/>
      </c>
      <c r="B367" s="112" t="str">
        <f t="shared" si="88"/>
        <v/>
      </c>
      <c r="C367" s="397" t="str">
        <f t="shared" si="100"/>
        <v/>
      </c>
      <c r="D367" s="397" t="str">
        <f t="shared" si="86"/>
        <v/>
      </c>
      <c r="E367" s="397"/>
      <c r="F367" s="399" t="str">
        <f t="shared" si="89"/>
        <v/>
      </c>
      <c r="G367" s="400" t="str">
        <f t="shared" si="90"/>
        <v/>
      </c>
      <c r="H367" s="401" t="str">
        <f t="shared" si="91"/>
        <v/>
      </c>
      <c r="I367" s="402" t="str">
        <f t="shared" si="101"/>
        <v/>
      </c>
      <c r="J367" s="403" t="str">
        <f t="shared" si="101"/>
        <v/>
      </c>
      <c r="K367" s="403" t="str">
        <f t="shared" si="101"/>
        <v/>
      </c>
      <c r="L367" s="404" t="str">
        <f t="shared" si="101"/>
        <v/>
      </c>
      <c r="M367" s="405"/>
      <c r="N367" s="406" t="str">
        <f t="shared" si="92"/>
        <v/>
      </c>
      <c r="O367" s="406" t="str">
        <f t="shared" si="93"/>
        <v/>
      </c>
      <c r="S367" s="401" t="str">
        <f>IFERROR(IF(S366&lt;='Cat A monthly etc'!$R$3,"Nil",S366-$R$3),"")</f>
        <v/>
      </c>
      <c r="T367" s="402" t="str">
        <f t="shared" si="94"/>
        <v/>
      </c>
      <c r="U367" s="403" t="str">
        <f t="shared" si="95"/>
        <v/>
      </c>
      <c r="V367" s="403" t="str">
        <f t="shared" si="96"/>
        <v/>
      </c>
      <c r="W367" s="404" t="str">
        <f t="shared" si="97"/>
        <v/>
      </c>
      <c r="Z367" s="408"/>
      <c r="AA367" s="409"/>
      <c r="AC367" s="358" t="str">
        <f t="shared" si="98"/>
        <v/>
      </c>
      <c r="AD367" s="358" t="str">
        <f t="shared" si="99"/>
        <v/>
      </c>
    </row>
    <row r="368" spans="1:30" x14ac:dyDescent="0.25">
      <c r="A368" s="112" t="str">
        <f t="shared" si="87"/>
        <v/>
      </c>
      <c r="B368" s="112" t="str">
        <f t="shared" si="88"/>
        <v/>
      </c>
      <c r="C368" s="397" t="str">
        <f t="shared" si="100"/>
        <v/>
      </c>
      <c r="D368" s="397" t="str">
        <f t="shared" si="86"/>
        <v/>
      </c>
      <c r="E368" s="397"/>
      <c r="F368" s="399" t="str">
        <f t="shared" si="89"/>
        <v/>
      </c>
      <c r="G368" s="400" t="str">
        <f t="shared" si="90"/>
        <v/>
      </c>
      <c r="H368" s="401" t="str">
        <f t="shared" si="91"/>
        <v/>
      </c>
      <c r="I368" s="402" t="str">
        <f t="shared" si="101"/>
        <v/>
      </c>
      <c r="J368" s="403" t="str">
        <f t="shared" si="101"/>
        <v/>
      </c>
      <c r="K368" s="403" t="str">
        <f t="shared" si="101"/>
        <v/>
      </c>
      <c r="L368" s="404" t="str">
        <f t="shared" si="101"/>
        <v/>
      </c>
      <c r="M368" s="405"/>
      <c r="N368" s="406" t="str">
        <f t="shared" si="92"/>
        <v/>
      </c>
      <c r="O368" s="406" t="str">
        <f t="shared" si="93"/>
        <v/>
      </c>
      <c r="S368" s="401" t="str">
        <f>IFERROR(IF(S367&lt;='Cat A monthly etc'!$R$3,"Nil",S367-$R$3),"")</f>
        <v/>
      </c>
      <c r="T368" s="402" t="str">
        <f t="shared" si="94"/>
        <v/>
      </c>
      <c r="U368" s="403" t="str">
        <f t="shared" si="95"/>
        <v/>
      </c>
      <c r="V368" s="403" t="str">
        <f t="shared" si="96"/>
        <v/>
      </c>
      <c r="W368" s="404" t="str">
        <f t="shared" si="97"/>
        <v/>
      </c>
      <c r="Z368" s="408"/>
      <c r="AA368" s="409"/>
      <c r="AC368" s="358" t="str">
        <f t="shared" si="98"/>
        <v/>
      </c>
      <c r="AD368" s="358" t="str">
        <f t="shared" si="99"/>
        <v/>
      </c>
    </row>
    <row r="369" spans="1:30" x14ac:dyDescent="0.25">
      <c r="A369" s="112" t="str">
        <f t="shared" si="87"/>
        <v/>
      </c>
      <c r="B369" s="112" t="str">
        <f t="shared" si="88"/>
        <v/>
      </c>
      <c r="C369" s="397" t="str">
        <f t="shared" si="100"/>
        <v/>
      </c>
      <c r="D369" s="397" t="str">
        <f t="shared" si="86"/>
        <v/>
      </c>
      <c r="E369" s="397"/>
      <c r="F369" s="399" t="str">
        <f t="shared" si="89"/>
        <v/>
      </c>
      <c r="G369" s="400" t="str">
        <f t="shared" si="90"/>
        <v/>
      </c>
      <c r="H369" s="401" t="str">
        <f t="shared" si="91"/>
        <v/>
      </c>
      <c r="I369" s="402" t="str">
        <f t="shared" si="101"/>
        <v/>
      </c>
      <c r="J369" s="403" t="str">
        <f t="shared" si="101"/>
        <v/>
      </c>
      <c r="K369" s="403" t="str">
        <f t="shared" si="101"/>
        <v/>
      </c>
      <c r="L369" s="404" t="str">
        <f t="shared" si="101"/>
        <v/>
      </c>
      <c r="M369" s="405"/>
      <c r="N369" s="406" t="str">
        <f t="shared" si="92"/>
        <v/>
      </c>
      <c r="O369" s="406" t="str">
        <f t="shared" si="93"/>
        <v/>
      </c>
      <c r="S369" s="401" t="str">
        <f>IFERROR(IF(S368&lt;='Cat A monthly etc'!$R$3,"Nil",S368-$R$3),"")</f>
        <v/>
      </c>
      <c r="T369" s="402" t="str">
        <f t="shared" si="94"/>
        <v/>
      </c>
      <c r="U369" s="403" t="str">
        <f t="shared" si="95"/>
        <v/>
      </c>
      <c r="V369" s="403" t="str">
        <f t="shared" si="96"/>
        <v/>
      </c>
      <c r="W369" s="404" t="str">
        <f t="shared" si="97"/>
        <v/>
      </c>
      <c r="Z369" s="408"/>
      <c r="AA369" s="409"/>
      <c r="AC369" s="358" t="str">
        <f t="shared" si="98"/>
        <v/>
      </c>
      <c r="AD369" s="358" t="str">
        <f t="shared" si="99"/>
        <v/>
      </c>
    </row>
    <row r="370" spans="1:30" x14ac:dyDescent="0.25">
      <c r="A370" s="112" t="str">
        <f t="shared" si="87"/>
        <v/>
      </c>
      <c r="B370" s="112" t="str">
        <f t="shared" si="88"/>
        <v/>
      </c>
      <c r="C370" s="397" t="str">
        <f t="shared" si="100"/>
        <v/>
      </c>
      <c r="D370" s="397" t="str">
        <f t="shared" si="86"/>
        <v/>
      </c>
      <c r="E370" s="397"/>
      <c r="F370" s="399" t="str">
        <f t="shared" si="89"/>
        <v/>
      </c>
      <c r="G370" s="400" t="str">
        <f t="shared" si="90"/>
        <v/>
      </c>
      <c r="H370" s="401" t="str">
        <f t="shared" si="91"/>
        <v/>
      </c>
      <c r="I370" s="402" t="str">
        <f t="shared" si="101"/>
        <v/>
      </c>
      <c r="J370" s="403" t="str">
        <f t="shared" si="101"/>
        <v/>
      </c>
      <c r="K370" s="403" t="str">
        <f t="shared" si="101"/>
        <v/>
      </c>
      <c r="L370" s="404" t="str">
        <f t="shared" si="101"/>
        <v/>
      </c>
      <c r="M370" s="405"/>
      <c r="N370" s="406" t="str">
        <f t="shared" si="92"/>
        <v/>
      </c>
      <c r="O370" s="406" t="str">
        <f t="shared" si="93"/>
        <v/>
      </c>
      <c r="S370" s="401" t="str">
        <f>IFERROR(IF(S369&lt;='Cat A monthly etc'!$R$3,"Nil",S369-$R$3),"")</f>
        <v/>
      </c>
      <c r="T370" s="402" t="str">
        <f t="shared" si="94"/>
        <v/>
      </c>
      <c r="U370" s="403" t="str">
        <f t="shared" si="95"/>
        <v/>
      </c>
      <c r="V370" s="403" t="str">
        <f t="shared" si="96"/>
        <v/>
      </c>
      <c r="W370" s="404" t="str">
        <f t="shared" si="97"/>
        <v/>
      </c>
      <c r="Z370" s="408"/>
      <c r="AA370" s="409"/>
      <c r="AC370" s="358" t="str">
        <f t="shared" si="98"/>
        <v/>
      </c>
      <c r="AD370" s="358" t="str">
        <f t="shared" si="99"/>
        <v/>
      </c>
    </row>
    <row r="371" spans="1:30" x14ac:dyDescent="0.25">
      <c r="A371" s="112" t="str">
        <f t="shared" si="87"/>
        <v/>
      </c>
      <c r="B371" s="112" t="str">
        <f t="shared" si="88"/>
        <v/>
      </c>
      <c r="C371" s="397" t="str">
        <f t="shared" si="100"/>
        <v/>
      </c>
      <c r="D371" s="397" t="str">
        <f t="shared" si="86"/>
        <v/>
      </c>
      <c r="E371" s="397"/>
      <c r="F371" s="399" t="str">
        <f t="shared" si="89"/>
        <v/>
      </c>
      <c r="G371" s="400" t="str">
        <f t="shared" si="90"/>
        <v/>
      </c>
      <c r="H371" s="401" t="str">
        <f t="shared" si="91"/>
        <v/>
      </c>
      <c r="I371" s="402" t="str">
        <f t="shared" si="101"/>
        <v/>
      </c>
      <c r="J371" s="403" t="str">
        <f t="shared" si="101"/>
        <v/>
      </c>
      <c r="K371" s="403" t="str">
        <f t="shared" si="101"/>
        <v/>
      </c>
      <c r="L371" s="404" t="str">
        <f t="shared" si="101"/>
        <v/>
      </c>
      <c r="M371" s="405"/>
      <c r="N371" s="406" t="str">
        <f t="shared" si="92"/>
        <v/>
      </c>
      <c r="O371" s="406" t="str">
        <f t="shared" si="93"/>
        <v/>
      </c>
      <c r="S371" s="401" t="str">
        <f>IFERROR(IF(S370&lt;='Cat A monthly etc'!$R$3,"Nil",S370-$R$3),"")</f>
        <v/>
      </c>
      <c r="T371" s="402" t="str">
        <f t="shared" si="94"/>
        <v/>
      </c>
      <c r="U371" s="403" t="str">
        <f t="shared" si="95"/>
        <v/>
      </c>
      <c r="V371" s="403" t="str">
        <f t="shared" si="96"/>
        <v/>
      </c>
      <c r="W371" s="404" t="str">
        <f t="shared" si="97"/>
        <v/>
      </c>
      <c r="Z371" s="408"/>
      <c r="AA371" s="409"/>
      <c r="AC371" s="358" t="str">
        <f t="shared" si="98"/>
        <v/>
      </c>
      <c r="AD371" s="358" t="str">
        <f t="shared" si="99"/>
        <v/>
      </c>
    </row>
    <row r="372" spans="1:30" x14ac:dyDescent="0.25">
      <c r="A372" s="112" t="str">
        <f t="shared" si="87"/>
        <v/>
      </c>
      <c r="B372" s="112" t="str">
        <f t="shared" si="88"/>
        <v/>
      </c>
      <c r="C372" s="397" t="str">
        <f t="shared" si="100"/>
        <v/>
      </c>
      <c r="D372" s="397" t="str">
        <f t="shared" si="86"/>
        <v/>
      </c>
      <c r="E372" s="397"/>
      <c r="F372" s="399" t="str">
        <f t="shared" si="89"/>
        <v/>
      </c>
      <c r="G372" s="400" t="str">
        <f t="shared" si="90"/>
        <v/>
      </c>
      <c r="H372" s="401" t="str">
        <f t="shared" si="91"/>
        <v/>
      </c>
      <c r="I372" s="402" t="str">
        <f t="shared" si="101"/>
        <v/>
      </c>
      <c r="J372" s="403" t="str">
        <f t="shared" si="101"/>
        <v/>
      </c>
      <c r="K372" s="403" t="str">
        <f t="shared" si="101"/>
        <v/>
      </c>
      <c r="L372" s="404" t="str">
        <f t="shared" si="101"/>
        <v/>
      </c>
      <c r="M372" s="405"/>
      <c r="N372" s="406" t="str">
        <f t="shared" si="92"/>
        <v/>
      </c>
      <c r="O372" s="406" t="str">
        <f t="shared" si="93"/>
        <v/>
      </c>
      <c r="S372" s="401" t="str">
        <f>IFERROR(IF(S371&lt;='Cat A monthly etc'!$R$3,"Nil",S371-$R$3),"")</f>
        <v/>
      </c>
      <c r="T372" s="402" t="str">
        <f t="shared" si="94"/>
        <v/>
      </c>
      <c r="U372" s="403" t="str">
        <f t="shared" si="95"/>
        <v/>
      </c>
      <c r="V372" s="403" t="str">
        <f t="shared" si="96"/>
        <v/>
      </c>
      <c r="W372" s="404" t="str">
        <f t="shared" si="97"/>
        <v/>
      </c>
      <c r="Z372" s="408"/>
      <c r="AA372" s="409"/>
      <c r="AC372" s="358" t="str">
        <f t="shared" si="98"/>
        <v/>
      </c>
      <c r="AD372" s="358" t="str">
        <f t="shared" si="99"/>
        <v/>
      </c>
    </row>
    <row r="373" spans="1:30" x14ac:dyDescent="0.25">
      <c r="A373" s="112" t="str">
        <f t="shared" si="87"/>
        <v/>
      </c>
      <c r="B373" s="112" t="str">
        <f t="shared" si="88"/>
        <v/>
      </c>
      <c r="C373" s="397" t="str">
        <f t="shared" si="100"/>
        <v/>
      </c>
      <c r="D373" s="397" t="str">
        <f t="shared" si="86"/>
        <v/>
      </c>
      <c r="E373" s="397"/>
      <c r="F373" s="399" t="str">
        <f t="shared" si="89"/>
        <v/>
      </c>
      <c r="G373" s="400" t="str">
        <f t="shared" si="90"/>
        <v/>
      </c>
      <c r="H373" s="401" t="str">
        <f t="shared" si="91"/>
        <v/>
      </c>
      <c r="I373" s="402" t="str">
        <f t="shared" si="101"/>
        <v/>
      </c>
      <c r="J373" s="403" t="str">
        <f t="shared" si="101"/>
        <v/>
      </c>
      <c r="K373" s="403" t="str">
        <f t="shared" si="101"/>
        <v/>
      </c>
      <c r="L373" s="404" t="str">
        <f t="shared" si="101"/>
        <v/>
      </c>
      <c r="M373" s="405"/>
      <c r="N373" s="406" t="str">
        <f t="shared" si="92"/>
        <v/>
      </c>
      <c r="O373" s="406" t="str">
        <f t="shared" si="93"/>
        <v/>
      </c>
      <c r="S373" s="401" t="str">
        <f>IFERROR(IF(S372&lt;='Cat A monthly etc'!$R$3,"Nil",S372-$R$3),"")</f>
        <v/>
      </c>
      <c r="T373" s="402" t="str">
        <f t="shared" si="94"/>
        <v/>
      </c>
      <c r="U373" s="403" t="str">
        <f t="shared" si="95"/>
        <v/>
      </c>
      <c r="V373" s="403" t="str">
        <f t="shared" si="96"/>
        <v/>
      </c>
      <c r="W373" s="404" t="str">
        <f t="shared" si="97"/>
        <v/>
      </c>
      <c r="Z373" s="408"/>
      <c r="AA373" s="409"/>
      <c r="AC373" s="358" t="str">
        <f t="shared" si="98"/>
        <v/>
      </c>
      <c r="AD373" s="358" t="str">
        <f t="shared" si="99"/>
        <v/>
      </c>
    </row>
    <row r="374" spans="1:30" x14ac:dyDescent="0.25">
      <c r="A374" s="112" t="str">
        <f t="shared" si="87"/>
        <v/>
      </c>
      <c r="B374" s="112" t="str">
        <f t="shared" si="88"/>
        <v/>
      </c>
      <c r="C374" s="397" t="str">
        <f t="shared" si="100"/>
        <v/>
      </c>
      <c r="D374" s="397" t="str">
        <f t="shared" si="86"/>
        <v/>
      </c>
      <c r="E374" s="397"/>
      <c r="F374" s="399" t="str">
        <f t="shared" si="89"/>
        <v/>
      </c>
      <c r="G374" s="400" t="str">
        <f t="shared" si="90"/>
        <v/>
      </c>
      <c r="H374" s="401" t="str">
        <f t="shared" si="91"/>
        <v/>
      </c>
      <c r="I374" s="402" t="str">
        <f t="shared" si="101"/>
        <v/>
      </c>
      <c r="J374" s="403" t="str">
        <f t="shared" si="101"/>
        <v/>
      </c>
      <c r="K374" s="403" t="str">
        <f t="shared" si="101"/>
        <v/>
      </c>
      <c r="L374" s="404" t="str">
        <f t="shared" si="101"/>
        <v/>
      </c>
      <c r="M374" s="405"/>
      <c r="N374" s="406" t="str">
        <f t="shared" si="92"/>
        <v/>
      </c>
      <c r="O374" s="406" t="str">
        <f t="shared" si="93"/>
        <v/>
      </c>
      <c r="S374" s="401" t="str">
        <f>IFERROR(IF(S373&lt;='Cat A monthly etc'!$R$3,"Nil",S373-$R$3),"")</f>
        <v/>
      </c>
      <c r="T374" s="402" t="str">
        <f t="shared" si="94"/>
        <v/>
      </c>
      <c r="U374" s="403" t="str">
        <f t="shared" si="95"/>
        <v/>
      </c>
      <c r="V374" s="403" t="str">
        <f t="shared" si="96"/>
        <v/>
      </c>
      <c r="W374" s="404" t="str">
        <f t="shared" si="97"/>
        <v/>
      </c>
      <c r="Z374" s="408"/>
      <c r="AA374" s="409"/>
      <c r="AC374" s="358" t="str">
        <f t="shared" si="98"/>
        <v/>
      </c>
      <c r="AD374" s="358" t="str">
        <f t="shared" si="99"/>
        <v/>
      </c>
    </row>
    <row r="375" spans="1:30" x14ac:dyDescent="0.25">
      <c r="A375" s="112" t="str">
        <f t="shared" si="87"/>
        <v/>
      </c>
      <c r="B375" s="112" t="str">
        <f t="shared" si="88"/>
        <v/>
      </c>
      <c r="C375" s="397" t="str">
        <f t="shared" si="100"/>
        <v/>
      </c>
      <c r="D375" s="397" t="str">
        <f t="shared" si="86"/>
        <v/>
      </c>
      <c r="E375" s="397"/>
      <c r="F375" s="399" t="str">
        <f t="shared" si="89"/>
        <v/>
      </c>
      <c r="G375" s="400" t="str">
        <f t="shared" si="90"/>
        <v/>
      </c>
      <c r="H375" s="401" t="str">
        <f t="shared" si="91"/>
        <v/>
      </c>
      <c r="I375" s="402" t="str">
        <f t="shared" si="101"/>
        <v/>
      </c>
      <c r="J375" s="403" t="str">
        <f t="shared" si="101"/>
        <v/>
      </c>
      <c r="K375" s="403" t="str">
        <f t="shared" si="101"/>
        <v/>
      </c>
      <c r="L375" s="404" t="str">
        <f t="shared" si="101"/>
        <v/>
      </c>
      <c r="M375" s="405"/>
      <c r="N375" s="406" t="str">
        <f t="shared" si="92"/>
        <v/>
      </c>
      <c r="O375" s="406" t="str">
        <f t="shared" si="93"/>
        <v/>
      </c>
      <c r="S375" s="401" t="str">
        <f>IFERROR(IF(S374&lt;='Cat A monthly etc'!$R$3,"Nil",S374-$R$3),"")</f>
        <v/>
      </c>
      <c r="T375" s="402" t="str">
        <f t="shared" si="94"/>
        <v/>
      </c>
      <c r="U375" s="403" t="str">
        <f t="shared" si="95"/>
        <v/>
      </c>
      <c r="V375" s="403" t="str">
        <f t="shared" si="96"/>
        <v/>
      </c>
      <c r="W375" s="404" t="str">
        <f t="shared" si="97"/>
        <v/>
      </c>
      <c r="Z375" s="408"/>
      <c r="AA375" s="409"/>
      <c r="AC375" s="358" t="str">
        <f t="shared" si="98"/>
        <v/>
      </c>
      <c r="AD375" s="358" t="str">
        <f t="shared" si="99"/>
        <v/>
      </c>
    </row>
    <row r="376" spans="1:30" x14ac:dyDescent="0.25">
      <c r="A376" s="112" t="str">
        <f t="shared" si="87"/>
        <v/>
      </c>
      <c r="B376" s="112" t="str">
        <f t="shared" si="88"/>
        <v/>
      </c>
      <c r="C376" s="397" t="str">
        <f t="shared" si="100"/>
        <v/>
      </c>
      <c r="D376" s="397" t="str">
        <f t="shared" si="86"/>
        <v/>
      </c>
      <c r="E376" s="397"/>
      <c r="F376" s="399" t="str">
        <f t="shared" si="89"/>
        <v/>
      </c>
      <c r="G376" s="400" t="str">
        <f t="shared" si="90"/>
        <v/>
      </c>
      <c r="H376" s="401" t="str">
        <f t="shared" si="91"/>
        <v/>
      </c>
      <c r="I376" s="402" t="str">
        <f t="shared" si="101"/>
        <v/>
      </c>
      <c r="J376" s="403" t="str">
        <f t="shared" si="101"/>
        <v/>
      </c>
      <c r="K376" s="403" t="str">
        <f t="shared" si="101"/>
        <v/>
      </c>
      <c r="L376" s="404" t="str">
        <f t="shared" si="101"/>
        <v/>
      </c>
      <c r="M376" s="405"/>
      <c r="N376" s="406" t="str">
        <f t="shared" si="92"/>
        <v/>
      </c>
      <c r="O376" s="406" t="str">
        <f t="shared" si="93"/>
        <v/>
      </c>
      <c r="S376" s="401" t="str">
        <f>IFERROR(IF(S375&lt;='Cat A monthly etc'!$R$3,"Nil",S375-$R$3),"")</f>
        <v/>
      </c>
      <c r="T376" s="402" t="str">
        <f t="shared" si="94"/>
        <v/>
      </c>
      <c r="U376" s="403" t="str">
        <f t="shared" si="95"/>
        <v/>
      </c>
      <c r="V376" s="403" t="str">
        <f t="shared" si="96"/>
        <v/>
      </c>
      <c r="W376" s="404" t="str">
        <f t="shared" si="97"/>
        <v/>
      </c>
      <c r="Z376" s="408"/>
      <c r="AA376" s="409"/>
      <c r="AC376" s="358" t="str">
        <f t="shared" si="98"/>
        <v/>
      </c>
      <c r="AD376" s="358" t="str">
        <f t="shared" si="99"/>
        <v/>
      </c>
    </row>
    <row r="377" spans="1:30" x14ac:dyDescent="0.25">
      <c r="A377" s="112" t="str">
        <f t="shared" si="87"/>
        <v/>
      </c>
      <c r="B377" s="112" t="str">
        <f t="shared" si="88"/>
        <v/>
      </c>
      <c r="C377" s="397" t="str">
        <f t="shared" si="100"/>
        <v/>
      </c>
      <c r="D377" s="397" t="str">
        <f t="shared" si="86"/>
        <v/>
      </c>
      <c r="E377" s="397"/>
      <c r="F377" s="399" t="str">
        <f t="shared" si="89"/>
        <v/>
      </c>
      <c r="G377" s="400" t="str">
        <f t="shared" si="90"/>
        <v/>
      </c>
      <c r="H377" s="401" t="str">
        <f t="shared" si="91"/>
        <v/>
      </c>
      <c r="I377" s="402" t="str">
        <f t="shared" si="101"/>
        <v/>
      </c>
      <c r="J377" s="403" t="str">
        <f t="shared" si="101"/>
        <v/>
      </c>
      <c r="K377" s="403" t="str">
        <f t="shared" si="101"/>
        <v/>
      </c>
      <c r="L377" s="404" t="str">
        <f t="shared" si="101"/>
        <v/>
      </c>
      <c r="M377" s="405"/>
      <c r="N377" s="406" t="str">
        <f t="shared" si="92"/>
        <v/>
      </c>
      <c r="O377" s="406" t="str">
        <f t="shared" si="93"/>
        <v/>
      </c>
      <c r="S377" s="401" t="str">
        <f>IFERROR(IF(S376&lt;='Cat A monthly etc'!$R$3,"Nil",S376-$R$3),"")</f>
        <v/>
      </c>
      <c r="T377" s="402" t="str">
        <f t="shared" si="94"/>
        <v/>
      </c>
      <c r="U377" s="403" t="str">
        <f t="shared" si="95"/>
        <v/>
      </c>
      <c r="V377" s="403" t="str">
        <f t="shared" si="96"/>
        <v/>
      </c>
      <c r="W377" s="404" t="str">
        <f t="shared" si="97"/>
        <v/>
      </c>
      <c r="Z377" s="408"/>
      <c r="AA377" s="409"/>
      <c r="AC377" s="358" t="str">
        <f t="shared" si="98"/>
        <v/>
      </c>
      <c r="AD377" s="358" t="str">
        <f t="shared" si="99"/>
        <v/>
      </c>
    </row>
    <row r="378" spans="1:30" x14ac:dyDescent="0.25">
      <c r="A378" s="112" t="str">
        <f t="shared" si="87"/>
        <v/>
      </c>
      <c r="B378" s="112" t="str">
        <f t="shared" si="88"/>
        <v/>
      </c>
      <c r="C378" s="397" t="str">
        <f t="shared" si="100"/>
        <v/>
      </c>
      <c r="D378" s="397" t="str">
        <f t="shared" si="86"/>
        <v/>
      </c>
      <c r="E378" s="397"/>
      <c r="F378" s="399" t="str">
        <f t="shared" si="89"/>
        <v/>
      </c>
      <c r="G378" s="400" t="str">
        <f t="shared" si="90"/>
        <v/>
      </c>
      <c r="H378" s="401" t="str">
        <f t="shared" si="91"/>
        <v/>
      </c>
      <c r="I378" s="402" t="str">
        <f t="shared" si="101"/>
        <v/>
      </c>
      <c r="J378" s="403" t="str">
        <f t="shared" si="101"/>
        <v/>
      </c>
      <c r="K378" s="403" t="str">
        <f t="shared" si="101"/>
        <v/>
      </c>
      <c r="L378" s="404" t="str">
        <f t="shared" si="101"/>
        <v/>
      </c>
      <c r="M378" s="405"/>
      <c r="N378" s="406" t="str">
        <f t="shared" si="92"/>
        <v/>
      </c>
      <c r="O378" s="406" t="str">
        <f t="shared" si="93"/>
        <v/>
      </c>
      <c r="S378" s="401" t="str">
        <f>IFERROR(IF(S377&lt;='Cat A monthly etc'!$R$3,"Nil",S377-$R$3),"")</f>
        <v/>
      </c>
      <c r="T378" s="402" t="str">
        <f t="shared" si="94"/>
        <v/>
      </c>
      <c r="U378" s="403" t="str">
        <f t="shared" si="95"/>
        <v/>
      </c>
      <c r="V378" s="403" t="str">
        <f t="shared" si="96"/>
        <v/>
      </c>
      <c r="W378" s="404" t="str">
        <f t="shared" si="97"/>
        <v/>
      </c>
      <c r="Z378" s="408"/>
      <c r="AA378" s="409"/>
      <c r="AC378" s="358" t="str">
        <f t="shared" si="98"/>
        <v/>
      </c>
      <c r="AD378" s="358" t="str">
        <f t="shared" si="99"/>
        <v/>
      </c>
    </row>
    <row r="379" spans="1:30" x14ac:dyDescent="0.25">
      <c r="A379" s="112" t="str">
        <f t="shared" si="87"/>
        <v/>
      </c>
      <c r="B379" s="112" t="str">
        <f t="shared" si="88"/>
        <v/>
      </c>
      <c r="C379" s="397" t="str">
        <f t="shared" si="100"/>
        <v/>
      </c>
      <c r="D379" s="397" t="str">
        <f t="shared" si="86"/>
        <v/>
      </c>
      <c r="E379" s="397"/>
      <c r="F379" s="399" t="str">
        <f t="shared" si="89"/>
        <v/>
      </c>
      <c r="G379" s="400" t="str">
        <f t="shared" si="90"/>
        <v/>
      </c>
      <c r="H379" s="401" t="str">
        <f t="shared" si="91"/>
        <v/>
      </c>
      <c r="I379" s="402" t="str">
        <f t="shared" si="101"/>
        <v/>
      </c>
      <c r="J379" s="403" t="str">
        <f t="shared" si="101"/>
        <v/>
      </c>
      <c r="K379" s="403" t="str">
        <f t="shared" si="101"/>
        <v/>
      </c>
      <c r="L379" s="404" t="str">
        <f t="shared" si="101"/>
        <v/>
      </c>
      <c r="M379" s="405"/>
      <c r="N379" s="406" t="str">
        <f t="shared" si="92"/>
        <v/>
      </c>
      <c r="O379" s="406" t="str">
        <f t="shared" si="93"/>
        <v/>
      </c>
      <c r="S379" s="401" t="str">
        <f>IFERROR(IF(S378&lt;='Cat A monthly etc'!$R$3,"Nil",S378-$R$3),"")</f>
        <v/>
      </c>
      <c r="T379" s="402" t="str">
        <f t="shared" si="94"/>
        <v/>
      </c>
      <c r="U379" s="403" t="str">
        <f t="shared" si="95"/>
        <v/>
      </c>
      <c r="V379" s="403" t="str">
        <f t="shared" si="96"/>
        <v/>
      </c>
      <c r="W379" s="404" t="str">
        <f t="shared" si="97"/>
        <v/>
      </c>
      <c r="Z379" s="408"/>
      <c r="AA379" s="409"/>
      <c r="AC379" s="358" t="str">
        <f t="shared" si="98"/>
        <v/>
      </c>
      <c r="AD379" s="358" t="str">
        <f t="shared" si="99"/>
        <v/>
      </c>
    </row>
    <row r="380" spans="1:30" x14ac:dyDescent="0.25">
      <c r="A380" s="112" t="str">
        <f t="shared" si="87"/>
        <v/>
      </c>
      <c r="B380" s="112" t="str">
        <f t="shared" si="88"/>
        <v/>
      </c>
      <c r="C380" s="397" t="str">
        <f t="shared" si="100"/>
        <v/>
      </c>
      <c r="D380" s="397" t="str">
        <f t="shared" si="86"/>
        <v/>
      </c>
      <c r="E380" s="397"/>
      <c r="F380" s="399" t="str">
        <f t="shared" si="89"/>
        <v/>
      </c>
      <c r="G380" s="400" t="str">
        <f t="shared" si="90"/>
        <v/>
      </c>
      <c r="H380" s="401" t="str">
        <f t="shared" si="91"/>
        <v/>
      </c>
      <c r="I380" s="402" t="str">
        <f t="shared" si="101"/>
        <v/>
      </c>
      <c r="J380" s="403" t="str">
        <f t="shared" si="101"/>
        <v/>
      </c>
      <c r="K380" s="403" t="str">
        <f t="shared" si="101"/>
        <v/>
      </c>
      <c r="L380" s="404" t="str">
        <f t="shared" si="101"/>
        <v/>
      </c>
      <c r="M380" s="405"/>
      <c r="N380" s="406" t="str">
        <f t="shared" si="92"/>
        <v/>
      </c>
      <c r="O380" s="406" t="str">
        <f t="shared" si="93"/>
        <v/>
      </c>
      <c r="S380" s="401" t="str">
        <f>IFERROR(IF(S379&lt;='Cat A monthly etc'!$R$3,"Nil",S379-$R$3),"")</f>
        <v/>
      </c>
      <c r="T380" s="402" t="str">
        <f t="shared" si="94"/>
        <v/>
      </c>
      <c r="U380" s="403" t="str">
        <f t="shared" si="95"/>
        <v/>
      </c>
      <c r="V380" s="403" t="str">
        <f t="shared" si="96"/>
        <v/>
      </c>
      <c r="W380" s="404" t="str">
        <f t="shared" si="97"/>
        <v/>
      </c>
      <c r="Z380" s="408"/>
      <c r="AA380" s="409"/>
      <c r="AC380" s="358" t="str">
        <f t="shared" si="98"/>
        <v/>
      </c>
      <c r="AD380" s="358" t="str">
        <f t="shared" si="99"/>
        <v/>
      </c>
    </row>
    <row r="381" spans="1:30" x14ac:dyDescent="0.25">
      <c r="A381" s="112" t="str">
        <f t="shared" si="87"/>
        <v/>
      </c>
      <c r="B381" s="112" t="str">
        <f t="shared" si="88"/>
        <v/>
      </c>
      <c r="C381" s="397" t="str">
        <f t="shared" si="100"/>
        <v/>
      </c>
      <c r="D381" s="397" t="str">
        <f t="shared" si="86"/>
        <v/>
      </c>
      <c r="E381" s="397"/>
      <c r="F381" s="399" t="str">
        <f t="shared" si="89"/>
        <v/>
      </c>
      <c r="G381" s="400" t="str">
        <f t="shared" si="90"/>
        <v/>
      </c>
      <c r="H381" s="401" t="str">
        <f t="shared" si="91"/>
        <v/>
      </c>
      <c r="I381" s="402" t="str">
        <f t="shared" si="101"/>
        <v/>
      </c>
      <c r="J381" s="403" t="str">
        <f t="shared" si="101"/>
        <v/>
      </c>
      <c r="K381" s="403" t="str">
        <f t="shared" si="101"/>
        <v/>
      </c>
      <c r="L381" s="404" t="str">
        <f t="shared" si="101"/>
        <v/>
      </c>
      <c r="M381" s="405"/>
      <c r="N381" s="406" t="str">
        <f t="shared" si="92"/>
        <v/>
      </c>
      <c r="O381" s="406" t="str">
        <f t="shared" si="93"/>
        <v/>
      </c>
      <c r="S381" s="401" t="str">
        <f>IFERROR(IF(S380&lt;='Cat A monthly etc'!$R$3,"Nil",S380-$R$3),"")</f>
        <v/>
      </c>
      <c r="T381" s="402" t="str">
        <f t="shared" si="94"/>
        <v/>
      </c>
      <c r="U381" s="403" t="str">
        <f t="shared" si="95"/>
        <v/>
      </c>
      <c r="V381" s="403" t="str">
        <f t="shared" si="96"/>
        <v/>
      </c>
      <c r="W381" s="404" t="str">
        <f t="shared" si="97"/>
        <v/>
      </c>
      <c r="Z381" s="408"/>
      <c r="AA381" s="409"/>
      <c r="AC381" s="358" t="str">
        <f t="shared" si="98"/>
        <v/>
      </c>
      <c r="AD381" s="358" t="str">
        <f t="shared" si="99"/>
        <v/>
      </c>
    </row>
    <row r="382" spans="1:30" x14ac:dyDescent="0.25">
      <c r="A382" s="112" t="str">
        <f t="shared" si="87"/>
        <v/>
      </c>
      <c r="B382" s="112" t="str">
        <f t="shared" si="88"/>
        <v/>
      </c>
      <c r="C382" s="397" t="str">
        <f t="shared" si="100"/>
        <v/>
      </c>
      <c r="D382" s="397" t="str">
        <f t="shared" si="86"/>
        <v/>
      </c>
      <c r="E382" s="397"/>
      <c r="F382" s="399" t="str">
        <f t="shared" si="89"/>
        <v/>
      </c>
      <c r="G382" s="400" t="str">
        <f t="shared" si="90"/>
        <v/>
      </c>
      <c r="H382" s="401" t="str">
        <f t="shared" si="91"/>
        <v/>
      </c>
      <c r="I382" s="402" t="str">
        <f t="shared" si="101"/>
        <v/>
      </c>
      <c r="J382" s="403" t="str">
        <f t="shared" si="101"/>
        <v/>
      </c>
      <c r="K382" s="403" t="str">
        <f t="shared" si="101"/>
        <v/>
      </c>
      <c r="L382" s="404" t="str">
        <f t="shared" si="101"/>
        <v/>
      </c>
      <c r="M382" s="405"/>
      <c r="N382" s="406" t="str">
        <f t="shared" si="92"/>
        <v/>
      </c>
      <c r="O382" s="406" t="str">
        <f t="shared" si="93"/>
        <v/>
      </c>
      <c r="S382" s="401" t="str">
        <f>IFERROR(IF(S381&lt;='Cat A monthly etc'!$R$3,"Nil",S381-$R$3),"")</f>
        <v/>
      </c>
      <c r="T382" s="402" t="str">
        <f t="shared" si="94"/>
        <v/>
      </c>
      <c r="U382" s="403" t="str">
        <f t="shared" si="95"/>
        <v/>
      </c>
      <c r="V382" s="403" t="str">
        <f t="shared" si="96"/>
        <v/>
      </c>
      <c r="W382" s="404" t="str">
        <f t="shared" si="97"/>
        <v/>
      </c>
      <c r="Z382" s="408"/>
      <c r="AA382" s="409"/>
      <c r="AC382" s="358" t="str">
        <f t="shared" si="98"/>
        <v/>
      </c>
      <c r="AD382" s="358" t="str">
        <f t="shared" si="99"/>
        <v/>
      </c>
    </row>
    <row r="383" spans="1:30" x14ac:dyDescent="0.25">
      <c r="A383" s="112" t="str">
        <f t="shared" si="87"/>
        <v/>
      </c>
      <c r="B383" s="112" t="str">
        <f t="shared" si="88"/>
        <v/>
      </c>
      <c r="C383" s="397" t="str">
        <f t="shared" si="100"/>
        <v/>
      </c>
      <c r="D383" s="397" t="str">
        <f t="shared" si="86"/>
        <v/>
      </c>
      <c r="E383" s="397"/>
      <c r="F383" s="399" t="str">
        <f t="shared" si="89"/>
        <v/>
      </c>
      <c r="G383" s="400" t="str">
        <f t="shared" si="90"/>
        <v/>
      </c>
      <c r="H383" s="401" t="str">
        <f t="shared" si="91"/>
        <v/>
      </c>
      <c r="I383" s="402" t="str">
        <f t="shared" si="101"/>
        <v/>
      </c>
      <c r="J383" s="403" t="str">
        <f t="shared" si="101"/>
        <v/>
      </c>
      <c r="K383" s="403" t="str">
        <f t="shared" si="101"/>
        <v/>
      </c>
      <c r="L383" s="404" t="str">
        <f t="shared" si="101"/>
        <v/>
      </c>
      <c r="M383" s="405"/>
      <c r="N383" s="406" t="str">
        <f t="shared" si="92"/>
        <v/>
      </c>
      <c r="O383" s="406" t="str">
        <f t="shared" si="93"/>
        <v/>
      </c>
      <c r="S383" s="401" t="str">
        <f>IFERROR(IF(S382&lt;='Cat A monthly etc'!$R$3,"Nil",S382-$R$3),"")</f>
        <v/>
      </c>
      <c r="T383" s="402" t="str">
        <f t="shared" si="94"/>
        <v/>
      </c>
      <c r="U383" s="403" t="str">
        <f t="shared" si="95"/>
        <v/>
      </c>
      <c r="V383" s="403" t="str">
        <f t="shared" si="96"/>
        <v/>
      </c>
      <c r="W383" s="404" t="str">
        <f t="shared" si="97"/>
        <v/>
      </c>
      <c r="Z383" s="408"/>
      <c r="AA383" s="409"/>
      <c r="AC383" s="358" t="str">
        <f t="shared" si="98"/>
        <v/>
      </c>
      <c r="AD383" s="358" t="str">
        <f t="shared" si="99"/>
        <v/>
      </c>
    </row>
    <row r="384" spans="1:30" x14ac:dyDescent="0.25">
      <c r="A384" s="112" t="str">
        <f t="shared" si="87"/>
        <v/>
      </c>
      <c r="B384" s="112" t="str">
        <f t="shared" si="88"/>
        <v/>
      </c>
      <c r="C384" s="397" t="str">
        <f t="shared" si="100"/>
        <v/>
      </c>
      <c r="D384" s="397" t="str">
        <f t="shared" si="86"/>
        <v/>
      </c>
      <c r="E384" s="397"/>
      <c r="F384" s="399" t="str">
        <f t="shared" si="89"/>
        <v/>
      </c>
      <c r="G384" s="400" t="str">
        <f t="shared" si="90"/>
        <v/>
      </c>
      <c r="H384" s="401" t="str">
        <f t="shared" si="91"/>
        <v/>
      </c>
      <c r="I384" s="402" t="str">
        <f t="shared" si="101"/>
        <v/>
      </c>
      <c r="J384" s="403" t="str">
        <f t="shared" si="101"/>
        <v/>
      </c>
      <c r="K384" s="403" t="str">
        <f t="shared" si="101"/>
        <v/>
      </c>
      <c r="L384" s="404" t="str">
        <f t="shared" si="101"/>
        <v/>
      </c>
      <c r="M384" s="405"/>
      <c r="N384" s="406" t="str">
        <f t="shared" si="92"/>
        <v/>
      </c>
      <c r="O384" s="406" t="str">
        <f t="shared" si="93"/>
        <v/>
      </c>
      <c r="S384" s="401" t="str">
        <f>IFERROR(IF(S383&lt;='Cat A monthly etc'!$R$3,"Nil",S383-$R$3),"")</f>
        <v/>
      </c>
      <c r="T384" s="402" t="str">
        <f t="shared" si="94"/>
        <v/>
      </c>
      <c r="U384" s="403" t="str">
        <f t="shared" si="95"/>
        <v/>
      </c>
      <c r="V384" s="403" t="str">
        <f t="shared" si="96"/>
        <v/>
      </c>
      <c r="W384" s="404" t="str">
        <f t="shared" si="97"/>
        <v/>
      </c>
      <c r="Z384" s="408"/>
      <c r="AA384" s="409"/>
      <c r="AC384" s="358" t="str">
        <f t="shared" si="98"/>
        <v/>
      </c>
      <c r="AD384" s="358" t="str">
        <f t="shared" si="99"/>
        <v/>
      </c>
    </row>
    <row r="385" spans="1:30" x14ac:dyDescent="0.25">
      <c r="A385" s="112" t="str">
        <f t="shared" si="87"/>
        <v/>
      </c>
      <c r="B385" s="112" t="str">
        <f t="shared" si="88"/>
        <v/>
      </c>
      <c r="C385" s="397" t="str">
        <f t="shared" si="100"/>
        <v/>
      </c>
      <c r="D385" s="397" t="str">
        <f t="shared" si="86"/>
        <v/>
      </c>
      <c r="E385" s="397"/>
      <c r="F385" s="399" t="str">
        <f t="shared" si="89"/>
        <v/>
      </c>
      <c r="G385" s="400" t="str">
        <f t="shared" si="90"/>
        <v/>
      </c>
      <c r="H385" s="401" t="str">
        <f t="shared" si="91"/>
        <v/>
      </c>
      <c r="I385" s="402" t="str">
        <f t="shared" si="101"/>
        <v/>
      </c>
      <c r="J385" s="403" t="str">
        <f t="shared" si="101"/>
        <v/>
      </c>
      <c r="K385" s="403" t="str">
        <f t="shared" si="101"/>
        <v/>
      </c>
      <c r="L385" s="404" t="str">
        <f t="shared" si="101"/>
        <v/>
      </c>
      <c r="M385" s="405"/>
      <c r="N385" s="406" t="str">
        <f t="shared" si="92"/>
        <v/>
      </c>
      <c r="O385" s="406" t="str">
        <f t="shared" si="93"/>
        <v/>
      </c>
      <c r="S385" s="401" t="str">
        <f>IFERROR(IF(S384&lt;='Cat A monthly etc'!$R$3,"Nil",S384-$R$3),"")</f>
        <v/>
      </c>
      <c r="T385" s="402" t="str">
        <f t="shared" si="94"/>
        <v/>
      </c>
      <c r="U385" s="403" t="str">
        <f t="shared" si="95"/>
        <v/>
      </c>
      <c r="V385" s="403" t="str">
        <f t="shared" si="96"/>
        <v/>
      </c>
      <c r="W385" s="404" t="str">
        <f t="shared" si="97"/>
        <v/>
      </c>
      <c r="Z385" s="408"/>
      <c r="AA385" s="409"/>
      <c r="AC385" s="358" t="str">
        <f t="shared" si="98"/>
        <v/>
      </c>
      <c r="AD385" s="358" t="str">
        <f t="shared" si="99"/>
        <v/>
      </c>
    </row>
    <row r="386" spans="1:30" x14ac:dyDescent="0.25">
      <c r="A386" s="112" t="str">
        <f t="shared" si="87"/>
        <v/>
      </c>
      <c r="B386" s="112" t="str">
        <f t="shared" si="88"/>
        <v/>
      </c>
      <c r="C386" s="397" t="str">
        <f t="shared" si="100"/>
        <v/>
      </c>
      <c r="D386" s="397" t="str">
        <f t="shared" ref="D386:D449" si="102">IFERROR(IF(C385-0.01&gt;=0,C385-0.01,""),"")</f>
        <v/>
      </c>
      <c r="E386" s="397"/>
      <c r="F386" s="399" t="str">
        <f t="shared" si="89"/>
        <v/>
      </c>
      <c r="G386" s="400" t="str">
        <f t="shared" si="90"/>
        <v/>
      </c>
      <c r="H386" s="401" t="str">
        <f t="shared" si="91"/>
        <v/>
      </c>
      <c r="I386" s="402" t="str">
        <f t="shared" si="101"/>
        <v/>
      </c>
      <c r="J386" s="403" t="str">
        <f t="shared" si="101"/>
        <v/>
      </c>
      <c r="K386" s="403" t="str">
        <f t="shared" si="101"/>
        <v/>
      </c>
      <c r="L386" s="404" t="str">
        <f t="shared" si="101"/>
        <v/>
      </c>
      <c r="M386" s="405"/>
      <c r="N386" s="406" t="str">
        <f t="shared" si="92"/>
        <v/>
      </c>
      <c r="O386" s="406" t="str">
        <f t="shared" si="93"/>
        <v/>
      </c>
      <c r="S386" s="401" t="str">
        <f>IFERROR(IF(S385&lt;='Cat A monthly etc'!$R$3,"Nil",S385-$R$3),"")</f>
        <v/>
      </c>
      <c r="T386" s="402" t="str">
        <f t="shared" si="94"/>
        <v/>
      </c>
      <c r="U386" s="403" t="str">
        <f t="shared" si="95"/>
        <v/>
      </c>
      <c r="V386" s="403" t="str">
        <f t="shared" si="96"/>
        <v/>
      </c>
      <c r="W386" s="404" t="str">
        <f t="shared" si="97"/>
        <v/>
      </c>
      <c r="Z386" s="408"/>
      <c r="AA386" s="409"/>
      <c r="AC386" s="358" t="str">
        <f t="shared" si="98"/>
        <v/>
      </c>
      <c r="AD386" s="358" t="str">
        <f t="shared" si="99"/>
        <v/>
      </c>
    </row>
    <row r="387" spans="1:30" x14ac:dyDescent="0.25">
      <c r="A387" s="112" t="str">
        <f t="shared" si="87"/>
        <v/>
      </c>
      <c r="B387" s="112" t="str">
        <f t="shared" si="88"/>
        <v/>
      </c>
      <c r="C387" s="397" t="str">
        <f t="shared" si="100"/>
        <v/>
      </c>
      <c r="D387" s="397" t="str">
        <f t="shared" si="102"/>
        <v/>
      </c>
      <c r="E387" s="397"/>
      <c r="F387" s="399" t="str">
        <f t="shared" si="89"/>
        <v/>
      </c>
      <c r="G387" s="400" t="str">
        <f t="shared" si="90"/>
        <v/>
      </c>
      <c r="H387" s="401" t="str">
        <f t="shared" si="91"/>
        <v/>
      </c>
      <c r="I387" s="402" t="str">
        <f t="shared" si="101"/>
        <v/>
      </c>
      <c r="J387" s="403" t="str">
        <f t="shared" si="101"/>
        <v/>
      </c>
      <c r="K387" s="403" t="str">
        <f t="shared" si="101"/>
        <v/>
      </c>
      <c r="L387" s="404" t="str">
        <f t="shared" si="101"/>
        <v/>
      </c>
      <c r="M387" s="405"/>
      <c r="N387" s="406" t="str">
        <f t="shared" si="92"/>
        <v/>
      </c>
      <c r="O387" s="406" t="str">
        <f t="shared" si="93"/>
        <v/>
      </c>
      <c r="S387" s="401" t="str">
        <f>IFERROR(IF(S386&lt;='Cat A monthly etc'!$R$3,"Nil",S386-$R$3),"")</f>
        <v/>
      </c>
      <c r="T387" s="402" t="str">
        <f t="shared" si="94"/>
        <v/>
      </c>
      <c r="U387" s="403" t="str">
        <f t="shared" si="95"/>
        <v/>
      </c>
      <c r="V387" s="403" t="str">
        <f t="shared" si="96"/>
        <v/>
      </c>
      <c r="W387" s="404" t="str">
        <f t="shared" si="97"/>
        <v/>
      </c>
      <c r="Z387" s="408"/>
      <c r="AA387" s="409"/>
      <c r="AC387" s="358" t="str">
        <f t="shared" si="98"/>
        <v/>
      </c>
      <c r="AD387" s="358" t="str">
        <f t="shared" si="99"/>
        <v/>
      </c>
    </row>
    <row r="388" spans="1:30" x14ac:dyDescent="0.25">
      <c r="A388" s="112" t="str">
        <f t="shared" si="87"/>
        <v/>
      </c>
      <c r="B388" s="112" t="str">
        <f t="shared" si="88"/>
        <v/>
      </c>
      <c r="C388" s="397" t="str">
        <f t="shared" si="100"/>
        <v/>
      </c>
      <c r="D388" s="397" t="str">
        <f t="shared" si="102"/>
        <v/>
      </c>
      <c r="E388" s="397"/>
      <c r="F388" s="399" t="str">
        <f t="shared" si="89"/>
        <v/>
      </c>
      <c r="G388" s="400" t="str">
        <f t="shared" si="90"/>
        <v/>
      </c>
      <c r="H388" s="401" t="str">
        <f t="shared" si="91"/>
        <v/>
      </c>
      <c r="I388" s="402" t="str">
        <f t="shared" si="101"/>
        <v/>
      </c>
      <c r="J388" s="403" t="str">
        <f t="shared" si="101"/>
        <v/>
      </c>
      <c r="K388" s="403" t="str">
        <f t="shared" si="101"/>
        <v/>
      </c>
      <c r="L388" s="404" t="str">
        <f t="shared" si="101"/>
        <v/>
      </c>
      <c r="M388" s="405"/>
      <c r="N388" s="406" t="str">
        <f t="shared" si="92"/>
        <v/>
      </c>
      <c r="O388" s="406" t="str">
        <f t="shared" si="93"/>
        <v/>
      </c>
      <c r="S388" s="401" t="str">
        <f>IFERROR(IF(S387&lt;='Cat A monthly etc'!$R$3,"Nil",S387-$R$3),"")</f>
        <v/>
      </c>
      <c r="T388" s="402" t="str">
        <f t="shared" si="94"/>
        <v/>
      </c>
      <c r="U388" s="403" t="str">
        <f t="shared" si="95"/>
        <v/>
      </c>
      <c r="V388" s="403" t="str">
        <f t="shared" si="96"/>
        <v/>
      </c>
      <c r="W388" s="404" t="str">
        <f t="shared" si="97"/>
        <v/>
      </c>
      <c r="Z388" s="408"/>
      <c r="AA388" s="409"/>
      <c r="AC388" s="358" t="str">
        <f t="shared" si="98"/>
        <v/>
      </c>
      <c r="AD388" s="358" t="str">
        <f t="shared" si="99"/>
        <v/>
      </c>
    </row>
    <row r="389" spans="1:30" x14ac:dyDescent="0.25">
      <c r="A389" s="112" t="str">
        <f t="shared" si="87"/>
        <v/>
      </c>
      <c r="B389" s="112" t="str">
        <f t="shared" si="88"/>
        <v/>
      </c>
      <c r="C389" s="397" t="str">
        <f t="shared" si="100"/>
        <v/>
      </c>
      <c r="D389" s="397" t="str">
        <f t="shared" si="102"/>
        <v/>
      </c>
      <c r="E389" s="397"/>
      <c r="F389" s="399" t="str">
        <f t="shared" si="89"/>
        <v/>
      </c>
      <c r="G389" s="400" t="str">
        <f t="shared" si="90"/>
        <v/>
      </c>
      <c r="H389" s="401" t="str">
        <f t="shared" si="91"/>
        <v/>
      </c>
      <c r="I389" s="402" t="str">
        <f t="shared" si="101"/>
        <v/>
      </c>
      <c r="J389" s="403" t="str">
        <f t="shared" si="101"/>
        <v/>
      </c>
      <c r="K389" s="403" t="str">
        <f t="shared" si="101"/>
        <v/>
      </c>
      <c r="L389" s="404" t="str">
        <f t="shared" si="101"/>
        <v/>
      </c>
      <c r="M389" s="405"/>
      <c r="N389" s="406" t="str">
        <f t="shared" si="92"/>
        <v/>
      </c>
      <c r="O389" s="406" t="str">
        <f t="shared" si="93"/>
        <v/>
      </c>
      <c r="S389" s="401" t="str">
        <f>IFERROR(IF(S388&lt;='Cat A monthly etc'!$R$3,"Nil",S388-$R$3),"")</f>
        <v/>
      </c>
      <c r="T389" s="402" t="str">
        <f t="shared" si="94"/>
        <v/>
      </c>
      <c r="U389" s="403" t="str">
        <f t="shared" si="95"/>
        <v/>
      </c>
      <c r="V389" s="403" t="str">
        <f t="shared" si="96"/>
        <v/>
      </c>
      <c r="W389" s="404" t="str">
        <f t="shared" si="97"/>
        <v/>
      </c>
      <c r="Z389" s="408"/>
      <c r="AA389" s="409"/>
      <c r="AC389" s="358" t="str">
        <f t="shared" si="98"/>
        <v/>
      </c>
      <c r="AD389" s="358" t="str">
        <f t="shared" si="99"/>
        <v/>
      </c>
    </row>
    <row r="390" spans="1:30" x14ac:dyDescent="0.25">
      <c r="A390" s="112" t="str">
        <f t="shared" si="87"/>
        <v/>
      </c>
      <c r="B390" s="112" t="str">
        <f t="shared" si="88"/>
        <v/>
      </c>
      <c r="C390" s="397" t="str">
        <f t="shared" si="100"/>
        <v/>
      </c>
      <c r="D390" s="397" t="str">
        <f t="shared" si="102"/>
        <v/>
      </c>
      <c r="E390" s="397"/>
      <c r="F390" s="399" t="str">
        <f t="shared" si="89"/>
        <v/>
      </c>
      <c r="G390" s="400" t="str">
        <f t="shared" si="90"/>
        <v/>
      </c>
      <c r="H390" s="401" t="str">
        <f t="shared" si="91"/>
        <v/>
      </c>
      <c r="I390" s="402" t="str">
        <f t="shared" si="101"/>
        <v/>
      </c>
      <c r="J390" s="403" t="str">
        <f t="shared" si="101"/>
        <v/>
      </c>
      <c r="K390" s="403" t="str">
        <f t="shared" si="101"/>
        <v/>
      </c>
      <c r="L390" s="404" t="str">
        <f t="shared" si="101"/>
        <v/>
      </c>
      <c r="M390" s="405"/>
      <c r="N390" s="406" t="str">
        <f t="shared" si="92"/>
        <v/>
      </c>
      <c r="O390" s="406" t="str">
        <f t="shared" si="93"/>
        <v/>
      </c>
      <c r="S390" s="401" t="str">
        <f>IFERROR(IF(S389&lt;='Cat A monthly etc'!$R$3,"Nil",S389-$R$3),"")</f>
        <v/>
      </c>
      <c r="T390" s="402" t="str">
        <f t="shared" si="94"/>
        <v/>
      </c>
      <c r="U390" s="403" t="str">
        <f t="shared" si="95"/>
        <v/>
      </c>
      <c r="V390" s="403" t="str">
        <f t="shared" si="96"/>
        <v/>
      </c>
      <c r="W390" s="404" t="str">
        <f t="shared" si="97"/>
        <v/>
      </c>
      <c r="Z390" s="408"/>
      <c r="AA390" s="409"/>
      <c r="AC390" s="358" t="str">
        <f t="shared" si="98"/>
        <v/>
      </c>
      <c r="AD390" s="358" t="str">
        <f t="shared" si="99"/>
        <v/>
      </c>
    </row>
    <row r="391" spans="1:30" x14ac:dyDescent="0.25">
      <c r="A391" s="112" t="str">
        <f t="shared" si="87"/>
        <v/>
      </c>
      <c r="B391" s="112" t="str">
        <f t="shared" si="88"/>
        <v/>
      </c>
      <c r="C391" s="397" t="str">
        <f t="shared" si="100"/>
        <v/>
      </c>
      <c r="D391" s="397" t="str">
        <f t="shared" si="102"/>
        <v/>
      </c>
      <c r="E391" s="397"/>
      <c r="F391" s="399" t="str">
        <f t="shared" si="89"/>
        <v/>
      </c>
      <c r="G391" s="400" t="str">
        <f t="shared" si="90"/>
        <v/>
      </c>
      <c r="H391" s="401" t="str">
        <f t="shared" si="91"/>
        <v/>
      </c>
      <c r="I391" s="402" t="str">
        <f t="shared" si="101"/>
        <v/>
      </c>
      <c r="J391" s="403" t="str">
        <f t="shared" si="101"/>
        <v/>
      </c>
      <c r="K391" s="403" t="str">
        <f t="shared" si="101"/>
        <v/>
      </c>
      <c r="L391" s="404" t="str">
        <f t="shared" si="101"/>
        <v/>
      </c>
      <c r="M391" s="405"/>
      <c r="N391" s="406" t="str">
        <f t="shared" si="92"/>
        <v/>
      </c>
      <c r="O391" s="406" t="str">
        <f t="shared" si="93"/>
        <v/>
      </c>
      <c r="S391" s="401" t="str">
        <f>IFERROR(IF(S390&lt;='Cat A monthly etc'!$R$3,"Nil",S390-$R$3),"")</f>
        <v/>
      </c>
      <c r="T391" s="402" t="str">
        <f t="shared" si="94"/>
        <v/>
      </c>
      <c r="U391" s="403" t="str">
        <f t="shared" si="95"/>
        <v/>
      </c>
      <c r="V391" s="403" t="str">
        <f t="shared" si="96"/>
        <v/>
      </c>
      <c r="W391" s="404" t="str">
        <f t="shared" si="97"/>
        <v/>
      </c>
      <c r="Z391" s="408"/>
      <c r="AA391" s="409"/>
      <c r="AC391" s="358" t="str">
        <f t="shared" si="98"/>
        <v/>
      </c>
      <c r="AD391" s="358" t="str">
        <f t="shared" si="99"/>
        <v/>
      </c>
    </row>
    <row r="392" spans="1:30" x14ac:dyDescent="0.25">
      <c r="A392" s="112" t="str">
        <f t="shared" si="87"/>
        <v/>
      </c>
      <c r="B392" s="112" t="str">
        <f t="shared" si="88"/>
        <v/>
      </c>
      <c r="C392" s="397" t="str">
        <f t="shared" si="100"/>
        <v/>
      </c>
      <c r="D392" s="397" t="str">
        <f t="shared" si="102"/>
        <v/>
      </c>
      <c r="E392" s="397"/>
      <c r="F392" s="399" t="str">
        <f t="shared" si="89"/>
        <v/>
      </c>
      <c r="G392" s="400" t="str">
        <f t="shared" si="90"/>
        <v/>
      </c>
      <c r="H392" s="401" t="str">
        <f t="shared" si="91"/>
        <v/>
      </c>
      <c r="I392" s="402" t="str">
        <f t="shared" si="101"/>
        <v/>
      </c>
      <c r="J392" s="403" t="str">
        <f t="shared" si="101"/>
        <v/>
      </c>
      <c r="K392" s="403" t="str">
        <f t="shared" si="101"/>
        <v/>
      </c>
      <c r="L392" s="404" t="str">
        <f t="shared" si="101"/>
        <v/>
      </c>
      <c r="M392" s="405"/>
      <c r="N392" s="406" t="str">
        <f t="shared" si="92"/>
        <v/>
      </c>
      <c r="O392" s="406" t="str">
        <f t="shared" si="93"/>
        <v/>
      </c>
      <c r="S392" s="401" t="str">
        <f>IFERROR(IF(S391&lt;='Cat A monthly etc'!$R$3,"Nil",S391-$R$3),"")</f>
        <v/>
      </c>
      <c r="T392" s="402" t="str">
        <f t="shared" si="94"/>
        <v/>
      </c>
      <c r="U392" s="403" t="str">
        <f t="shared" si="95"/>
        <v/>
      </c>
      <c r="V392" s="403" t="str">
        <f t="shared" si="96"/>
        <v/>
      </c>
      <c r="W392" s="404" t="str">
        <f t="shared" si="97"/>
        <v/>
      </c>
      <c r="Z392" s="408"/>
      <c r="AA392" s="409"/>
      <c r="AC392" s="358" t="str">
        <f t="shared" si="98"/>
        <v/>
      </c>
      <c r="AD392" s="358" t="str">
        <f t="shared" si="99"/>
        <v/>
      </c>
    </row>
    <row r="393" spans="1:30" x14ac:dyDescent="0.25">
      <c r="A393" s="112" t="str">
        <f t="shared" ref="A393:A456" si="103">IFERROR(
                      IF(
                            AND($B393&lt;&gt;$W$3,$B393=$W$2,$C393&lt;=$X$2,$D393&gt;=$X$2),
                              IF(RIGHT($F393,LEN("or any greater amount"))="or any greater amount",$W$3,""),""),"")</f>
        <v/>
      </c>
      <c r="B393" s="112" t="str">
        <f t="shared" ref="B393:B456" si="104">IFERROR(
                      IF(
                            AND($C393&lt;=$X$2,$D393&gt;=$X$2),$W$2,
                              IF(RIGHT($F393,LEN("or any greater amount"))="or any greater amount",$W$3,"")),"")</f>
        <v/>
      </c>
      <c r="C393" s="397" t="str">
        <f t="shared" si="100"/>
        <v/>
      </c>
      <c r="D393" s="397" t="str">
        <f t="shared" si="102"/>
        <v/>
      </c>
      <c r="E393" s="397"/>
      <c r="F393" s="399" t="str">
        <f t="shared" ref="F393:F456" si="105">IFERROR(IF(AND(C393="",D393=""),"",IF(C393="--",TEXT(D393,IF(D393=ROUND(D393,0),"€###.00","€##.00"))&amp;" or any lesser amount",IF(D393="--",TEXT(C393,IF(C393=ROUND(C393,0),"€###.00","€##.00"))&amp;" or any greater amount",TEXT(C393,IF(C393=ROUND(C393,0),"€###.00","€##.00"))&amp;" to "&amp;TEXT(D393,IF(D393=ROUND(D393,0),"€###.00","€##.00"))))),"")</f>
        <v/>
      </c>
      <c r="G393" s="400" t="str">
        <f t="shared" ref="G393:G456" si="106">IFERROR(IF(S393="Nil","Nil",ROUNDUP(ROUND(S393/7, 3),2)),"")</f>
        <v/>
      </c>
      <c r="H393" s="401" t="str">
        <f t="shared" ref="H393:H456" si="107">IFERROR(IF(S393="Nil","Nil",TEXT(S393,IF(S393=ROUND(S393,0),"€###","€0.00"))),"")</f>
        <v/>
      </c>
      <c r="I393" s="402" t="str">
        <f t="shared" si="101"/>
        <v/>
      </c>
      <c r="J393" s="403" t="str">
        <f t="shared" si="101"/>
        <v/>
      </c>
      <c r="K393" s="403" t="str">
        <f t="shared" si="101"/>
        <v/>
      </c>
      <c r="L393" s="404" t="str">
        <f t="shared" si="101"/>
        <v/>
      </c>
      <c r="M393" s="405"/>
      <c r="N393" s="406" t="str">
        <f t="shared" ref="N393:N456" si="108">IFERROR(IF(C393="--","&lt;"&amp;D393,C393-IF(OR($H393="Nil",$H393=""),0,$H393)),"")</f>
        <v/>
      </c>
      <c r="O393" s="406" t="str">
        <f t="shared" ref="O393:O456" si="109">IFERROR(IF(D393="--","&gt; €"&amp;N393,D393-IF(OR($H393="Nil",$H393=""),0,$H393)),"")</f>
        <v/>
      </c>
      <c r="S393" s="401" t="str">
        <f>IFERROR(IF(S392&lt;='Cat A monthly etc'!$R$3,"Nil",S392-$R$3),"")</f>
        <v/>
      </c>
      <c r="T393" s="402" t="str">
        <f t="shared" ref="T393:T456" si="110">IFERROR(IF($G393="Nil","Nil",IF(MROUND($G393*I$5,0.5)&lt;=$G393*I$5,MROUND($G393*I$5,0.5),MROUND($G393*I$5,0.5)-0.5)),"")</f>
        <v/>
      </c>
      <c r="U393" s="403" t="str">
        <f t="shared" ref="U393:U456" si="111">IFERROR(IF($G393="Nil","Nil",IF(MROUND($G393*J$5,0.5)&lt;=$G393*J$5,MROUND($G393*J$5,0.5),MROUND($G393*J$5,0.5)-0.5)),"")</f>
        <v/>
      </c>
      <c r="V393" s="403" t="str">
        <f t="shared" ref="V393:V456" si="112">IFERROR(IF($G393="Nil","Nil",IF(MROUND($G393*K$5,0.5)&lt;=$G393*K$5,MROUND($G393*K$5,0.5),MROUND($G393*K$5,0.5)-0.5)),"")</f>
        <v/>
      </c>
      <c r="W393" s="404" t="str">
        <f t="shared" ref="W393:W456" si="113">IFERROR(IF($G393="Nil","Nil",IF(MROUND($G393*L$5,0.5)&lt;=$G393*L$5,MROUND($G393*L$5,0.5),MROUND($G393*L$5,0.5)-0.5)),"")</f>
        <v/>
      </c>
      <c r="Z393" s="408"/>
      <c r="AA393" s="409"/>
      <c r="AC393" s="358" t="str">
        <f t="shared" si="98"/>
        <v/>
      </c>
      <c r="AD393" s="358" t="str">
        <f t="shared" si="99"/>
        <v/>
      </c>
    </row>
    <row r="394" spans="1:30" x14ac:dyDescent="0.25">
      <c r="A394" s="112" t="str">
        <f t="shared" si="103"/>
        <v/>
      </c>
      <c r="B394" s="112" t="str">
        <f t="shared" si="104"/>
        <v/>
      </c>
      <c r="C394" s="397" t="str">
        <f t="shared" si="100"/>
        <v/>
      </c>
      <c r="D394" s="397" t="str">
        <f t="shared" si="102"/>
        <v/>
      </c>
      <c r="E394" s="397"/>
      <c r="F394" s="399" t="str">
        <f t="shared" si="105"/>
        <v/>
      </c>
      <c r="G394" s="400" t="str">
        <f t="shared" si="106"/>
        <v/>
      </c>
      <c r="H394" s="401" t="str">
        <f t="shared" si="107"/>
        <v/>
      </c>
      <c r="I394" s="402" t="str">
        <f t="shared" si="101"/>
        <v/>
      </c>
      <c r="J394" s="403" t="str">
        <f t="shared" si="101"/>
        <v/>
      </c>
      <c r="K394" s="403" t="str">
        <f t="shared" si="101"/>
        <v/>
      </c>
      <c r="L394" s="404" t="str">
        <f t="shared" si="101"/>
        <v/>
      </c>
      <c r="M394" s="405"/>
      <c r="N394" s="406" t="str">
        <f t="shared" si="108"/>
        <v/>
      </c>
      <c r="O394" s="406" t="str">
        <f t="shared" si="109"/>
        <v/>
      </c>
      <c r="S394" s="401" t="str">
        <f>IFERROR(IF(S393&lt;='Cat A monthly etc'!$R$3,"Nil",S393-$R$3),"")</f>
        <v/>
      </c>
      <c r="T394" s="402" t="str">
        <f t="shared" si="110"/>
        <v/>
      </c>
      <c r="U394" s="403" t="str">
        <f t="shared" si="111"/>
        <v/>
      </c>
      <c r="V394" s="403" t="str">
        <f t="shared" si="112"/>
        <v/>
      </c>
      <c r="W394" s="404" t="str">
        <f t="shared" si="113"/>
        <v/>
      </c>
      <c r="Z394" s="408"/>
      <c r="AA394" s="409"/>
      <c r="AC394" s="358" t="str">
        <f t="shared" ref="AC394:AC457" si="114">IFERROR(ROUNDUP(ROUND(S394/7, 3),2),"")</f>
        <v/>
      </c>
      <c r="AD394" s="358" t="str">
        <f t="shared" ref="AD394:AD457" si="115">IFERROR(ROUND(AC394-G394,2),"")</f>
        <v/>
      </c>
    </row>
    <row r="395" spans="1:30" x14ac:dyDescent="0.25">
      <c r="A395" s="112" t="str">
        <f t="shared" si="103"/>
        <v/>
      </c>
      <c r="B395" s="112" t="str">
        <f t="shared" si="104"/>
        <v/>
      </c>
      <c r="C395" s="397" t="str">
        <f t="shared" si="100"/>
        <v/>
      </c>
      <c r="D395" s="397" t="str">
        <f t="shared" si="102"/>
        <v/>
      </c>
      <c r="E395" s="397"/>
      <c r="F395" s="399" t="str">
        <f t="shared" si="105"/>
        <v/>
      </c>
      <c r="G395" s="400" t="str">
        <f t="shared" si="106"/>
        <v/>
      </c>
      <c r="H395" s="401" t="str">
        <f t="shared" si="107"/>
        <v/>
      </c>
      <c r="I395" s="402" t="str">
        <f t="shared" si="101"/>
        <v/>
      </c>
      <c r="J395" s="403" t="str">
        <f t="shared" si="101"/>
        <v/>
      </c>
      <c r="K395" s="403" t="str">
        <f t="shared" si="101"/>
        <v/>
      </c>
      <c r="L395" s="404" t="str">
        <f t="shared" si="101"/>
        <v/>
      </c>
      <c r="M395" s="405"/>
      <c r="N395" s="406" t="str">
        <f t="shared" si="108"/>
        <v/>
      </c>
      <c r="O395" s="406" t="str">
        <f t="shared" si="109"/>
        <v/>
      </c>
      <c r="S395" s="401" t="str">
        <f>IFERROR(IF(S394&lt;='Cat A monthly etc'!$R$3,"Nil",S394-$R$3),"")</f>
        <v/>
      </c>
      <c r="T395" s="402" t="str">
        <f t="shared" si="110"/>
        <v/>
      </c>
      <c r="U395" s="403" t="str">
        <f t="shared" si="111"/>
        <v/>
      </c>
      <c r="V395" s="403" t="str">
        <f t="shared" si="112"/>
        <v/>
      </c>
      <c r="W395" s="404" t="str">
        <f t="shared" si="113"/>
        <v/>
      </c>
      <c r="Z395" s="408"/>
      <c r="AA395" s="409"/>
      <c r="AC395" s="358" t="str">
        <f t="shared" si="114"/>
        <v/>
      </c>
      <c r="AD395" s="358" t="str">
        <f t="shared" si="115"/>
        <v/>
      </c>
    </row>
    <row r="396" spans="1:30" x14ac:dyDescent="0.25">
      <c r="A396" s="112" t="str">
        <f t="shared" si="103"/>
        <v/>
      </c>
      <c r="B396" s="112" t="str">
        <f t="shared" si="104"/>
        <v/>
      </c>
      <c r="C396" s="397" t="str">
        <f t="shared" si="100"/>
        <v/>
      </c>
      <c r="D396" s="397" t="str">
        <f t="shared" si="102"/>
        <v/>
      </c>
      <c r="E396" s="397"/>
      <c r="F396" s="399" t="str">
        <f t="shared" si="105"/>
        <v/>
      </c>
      <c r="G396" s="400" t="str">
        <f t="shared" si="106"/>
        <v/>
      </c>
      <c r="H396" s="401" t="str">
        <f t="shared" si="107"/>
        <v/>
      </c>
      <c r="I396" s="402" t="str">
        <f t="shared" si="101"/>
        <v/>
      </c>
      <c r="J396" s="403" t="str">
        <f t="shared" si="101"/>
        <v/>
      </c>
      <c r="K396" s="403" t="str">
        <f t="shared" si="101"/>
        <v/>
      </c>
      <c r="L396" s="404" t="str">
        <f t="shared" si="101"/>
        <v/>
      </c>
      <c r="M396" s="405"/>
      <c r="N396" s="406" t="str">
        <f t="shared" si="108"/>
        <v/>
      </c>
      <c r="O396" s="406" t="str">
        <f t="shared" si="109"/>
        <v/>
      </c>
      <c r="S396" s="401" t="str">
        <f>IFERROR(IF(S395&lt;='Cat A monthly etc'!$R$3,"Nil",S395-$R$3),"")</f>
        <v/>
      </c>
      <c r="T396" s="402" t="str">
        <f t="shared" si="110"/>
        <v/>
      </c>
      <c r="U396" s="403" t="str">
        <f t="shared" si="111"/>
        <v/>
      </c>
      <c r="V396" s="403" t="str">
        <f t="shared" si="112"/>
        <v/>
      </c>
      <c r="W396" s="404" t="str">
        <f t="shared" si="113"/>
        <v/>
      </c>
      <c r="Z396" s="408"/>
      <c r="AA396" s="409"/>
      <c r="AC396" s="358" t="str">
        <f t="shared" si="114"/>
        <v/>
      </c>
      <c r="AD396" s="358" t="str">
        <f t="shared" si="115"/>
        <v/>
      </c>
    </row>
    <row r="397" spans="1:30" x14ac:dyDescent="0.25">
      <c r="A397" s="112" t="str">
        <f t="shared" si="103"/>
        <v/>
      </c>
      <c r="B397" s="112" t="str">
        <f t="shared" si="104"/>
        <v/>
      </c>
      <c r="C397" s="397" t="str">
        <f t="shared" si="100"/>
        <v/>
      </c>
      <c r="D397" s="397" t="str">
        <f t="shared" si="102"/>
        <v/>
      </c>
      <c r="E397" s="397"/>
      <c r="F397" s="399" t="str">
        <f t="shared" si="105"/>
        <v/>
      </c>
      <c r="G397" s="400" t="str">
        <f t="shared" si="106"/>
        <v/>
      </c>
      <c r="H397" s="401" t="str">
        <f t="shared" si="107"/>
        <v/>
      </c>
      <c r="I397" s="402" t="str">
        <f t="shared" si="101"/>
        <v/>
      </c>
      <c r="J397" s="403" t="str">
        <f t="shared" si="101"/>
        <v/>
      </c>
      <c r="K397" s="403" t="str">
        <f t="shared" si="101"/>
        <v/>
      </c>
      <c r="L397" s="404" t="str">
        <f t="shared" si="101"/>
        <v/>
      </c>
      <c r="M397" s="405"/>
      <c r="N397" s="406" t="str">
        <f t="shared" si="108"/>
        <v/>
      </c>
      <c r="O397" s="406" t="str">
        <f t="shared" si="109"/>
        <v/>
      </c>
      <c r="S397" s="401" t="str">
        <f>IFERROR(IF(S396&lt;='Cat A monthly etc'!$R$3,"Nil",S396-$R$3),"")</f>
        <v/>
      </c>
      <c r="T397" s="402" t="str">
        <f t="shared" si="110"/>
        <v/>
      </c>
      <c r="U397" s="403" t="str">
        <f t="shared" si="111"/>
        <v/>
      </c>
      <c r="V397" s="403" t="str">
        <f t="shared" si="112"/>
        <v/>
      </c>
      <c r="W397" s="404" t="str">
        <f t="shared" si="113"/>
        <v/>
      </c>
      <c r="Z397" s="408"/>
      <c r="AA397" s="409"/>
      <c r="AC397" s="358" t="str">
        <f t="shared" si="114"/>
        <v/>
      </c>
      <c r="AD397" s="358" t="str">
        <f t="shared" si="115"/>
        <v/>
      </c>
    </row>
    <row r="398" spans="1:30" x14ac:dyDescent="0.25">
      <c r="A398" s="112" t="str">
        <f t="shared" si="103"/>
        <v/>
      </c>
      <c r="B398" s="112" t="str">
        <f t="shared" si="104"/>
        <v/>
      </c>
      <c r="C398" s="397" t="str">
        <f t="shared" si="100"/>
        <v/>
      </c>
      <c r="D398" s="397" t="str">
        <f t="shared" si="102"/>
        <v/>
      </c>
      <c r="E398" s="397"/>
      <c r="F398" s="399" t="str">
        <f t="shared" si="105"/>
        <v/>
      </c>
      <c r="G398" s="400" t="str">
        <f t="shared" si="106"/>
        <v/>
      </c>
      <c r="H398" s="401" t="str">
        <f t="shared" si="107"/>
        <v/>
      </c>
      <c r="I398" s="402" t="str">
        <f t="shared" si="101"/>
        <v/>
      </c>
      <c r="J398" s="403" t="str">
        <f t="shared" si="101"/>
        <v/>
      </c>
      <c r="K398" s="403" t="str">
        <f t="shared" si="101"/>
        <v/>
      </c>
      <c r="L398" s="404" t="str">
        <f t="shared" si="101"/>
        <v/>
      </c>
      <c r="M398" s="405"/>
      <c r="N398" s="406" t="str">
        <f t="shared" si="108"/>
        <v/>
      </c>
      <c r="O398" s="406" t="str">
        <f t="shared" si="109"/>
        <v/>
      </c>
      <c r="S398" s="401" t="str">
        <f>IFERROR(IF(S397&lt;='Cat A monthly etc'!$R$3,"Nil",S397-$R$3),"")</f>
        <v/>
      </c>
      <c r="T398" s="402" t="str">
        <f t="shared" si="110"/>
        <v/>
      </c>
      <c r="U398" s="403" t="str">
        <f t="shared" si="111"/>
        <v/>
      </c>
      <c r="V398" s="403" t="str">
        <f t="shared" si="112"/>
        <v/>
      </c>
      <c r="W398" s="404" t="str">
        <f t="shared" si="113"/>
        <v/>
      </c>
      <c r="Z398" s="408"/>
      <c r="AA398" s="409"/>
      <c r="AC398" s="358" t="str">
        <f t="shared" si="114"/>
        <v/>
      </c>
      <c r="AD398" s="358" t="str">
        <f t="shared" si="115"/>
        <v/>
      </c>
    </row>
    <row r="399" spans="1:30" x14ac:dyDescent="0.25">
      <c r="A399" s="112" t="str">
        <f t="shared" si="103"/>
        <v/>
      </c>
      <c r="B399" s="112" t="str">
        <f t="shared" si="104"/>
        <v/>
      </c>
      <c r="C399" s="397" t="str">
        <f t="shared" si="100"/>
        <v/>
      </c>
      <c r="D399" s="397" t="str">
        <f t="shared" si="102"/>
        <v/>
      </c>
      <c r="E399" s="397"/>
      <c r="F399" s="399" t="str">
        <f t="shared" si="105"/>
        <v/>
      </c>
      <c r="G399" s="400" t="str">
        <f t="shared" si="106"/>
        <v/>
      </c>
      <c r="H399" s="401" t="str">
        <f t="shared" si="107"/>
        <v/>
      </c>
      <c r="I399" s="402" t="str">
        <f t="shared" si="101"/>
        <v/>
      </c>
      <c r="J399" s="403" t="str">
        <f t="shared" si="101"/>
        <v/>
      </c>
      <c r="K399" s="403" t="str">
        <f t="shared" si="101"/>
        <v/>
      </c>
      <c r="L399" s="404" t="str">
        <f t="shared" si="101"/>
        <v/>
      </c>
      <c r="M399" s="405"/>
      <c r="N399" s="406" t="str">
        <f t="shared" si="108"/>
        <v/>
      </c>
      <c r="O399" s="406" t="str">
        <f t="shared" si="109"/>
        <v/>
      </c>
      <c r="S399" s="401" t="str">
        <f>IFERROR(IF(S398&lt;='Cat A monthly etc'!$R$3,"Nil",S398-$R$3),"")</f>
        <v/>
      </c>
      <c r="T399" s="402" t="str">
        <f t="shared" si="110"/>
        <v/>
      </c>
      <c r="U399" s="403" t="str">
        <f t="shared" si="111"/>
        <v/>
      </c>
      <c r="V399" s="403" t="str">
        <f t="shared" si="112"/>
        <v/>
      </c>
      <c r="W399" s="404" t="str">
        <f t="shared" si="113"/>
        <v/>
      </c>
      <c r="Z399" s="408"/>
      <c r="AA399" s="409"/>
      <c r="AC399" s="358" t="str">
        <f t="shared" si="114"/>
        <v/>
      </c>
      <c r="AD399" s="358" t="str">
        <f t="shared" si="115"/>
        <v/>
      </c>
    </row>
    <row r="400" spans="1:30" x14ac:dyDescent="0.25">
      <c r="A400" s="112" t="str">
        <f t="shared" si="103"/>
        <v/>
      </c>
      <c r="B400" s="112" t="str">
        <f t="shared" si="104"/>
        <v/>
      </c>
      <c r="C400" s="397" t="str">
        <f t="shared" si="100"/>
        <v/>
      </c>
      <c r="D400" s="397" t="str">
        <f t="shared" si="102"/>
        <v/>
      </c>
      <c r="E400" s="397"/>
      <c r="F400" s="399" t="str">
        <f t="shared" si="105"/>
        <v/>
      </c>
      <c r="G400" s="400" t="str">
        <f t="shared" si="106"/>
        <v/>
      </c>
      <c r="H400" s="401" t="str">
        <f t="shared" si="107"/>
        <v/>
      </c>
      <c r="I400" s="402" t="str">
        <f t="shared" si="101"/>
        <v/>
      </c>
      <c r="J400" s="403" t="str">
        <f t="shared" si="101"/>
        <v/>
      </c>
      <c r="K400" s="403" t="str">
        <f t="shared" si="101"/>
        <v/>
      </c>
      <c r="L400" s="404" t="str">
        <f t="shared" si="101"/>
        <v/>
      </c>
      <c r="M400" s="405"/>
      <c r="N400" s="406" t="str">
        <f t="shared" si="108"/>
        <v/>
      </c>
      <c r="O400" s="406" t="str">
        <f t="shared" si="109"/>
        <v/>
      </c>
      <c r="S400" s="401" t="str">
        <f>IFERROR(IF(S399&lt;='Cat A monthly etc'!$R$3,"Nil",S399-$R$3),"")</f>
        <v/>
      </c>
      <c r="T400" s="402" t="str">
        <f t="shared" si="110"/>
        <v/>
      </c>
      <c r="U400" s="403" t="str">
        <f t="shared" si="111"/>
        <v/>
      </c>
      <c r="V400" s="403" t="str">
        <f t="shared" si="112"/>
        <v/>
      </c>
      <c r="W400" s="404" t="str">
        <f t="shared" si="113"/>
        <v/>
      </c>
      <c r="Z400" s="408"/>
      <c r="AA400" s="409"/>
      <c r="AC400" s="358" t="str">
        <f t="shared" si="114"/>
        <v/>
      </c>
      <c r="AD400" s="358" t="str">
        <f t="shared" si="115"/>
        <v/>
      </c>
    </row>
    <row r="401" spans="1:30" x14ac:dyDescent="0.25">
      <c r="A401" s="112" t="str">
        <f t="shared" si="103"/>
        <v/>
      </c>
      <c r="B401" s="112" t="str">
        <f t="shared" si="104"/>
        <v/>
      </c>
      <c r="C401" s="397" t="str">
        <f t="shared" si="100"/>
        <v/>
      </c>
      <c r="D401" s="397" t="str">
        <f t="shared" si="102"/>
        <v/>
      </c>
      <c r="E401" s="397"/>
      <c r="F401" s="399" t="str">
        <f t="shared" si="105"/>
        <v/>
      </c>
      <c r="G401" s="400" t="str">
        <f t="shared" si="106"/>
        <v/>
      </c>
      <c r="H401" s="401" t="str">
        <f t="shared" si="107"/>
        <v/>
      </c>
      <c r="I401" s="402" t="str">
        <f t="shared" si="101"/>
        <v/>
      </c>
      <c r="J401" s="403" t="str">
        <f t="shared" si="101"/>
        <v/>
      </c>
      <c r="K401" s="403" t="str">
        <f t="shared" si="101"/>
        <v/>
      </c>
      <c r="L401" s="404" t="str">
        <f t="shared" si="101"/>
        <v/>
      </c>
      <c r="M401" s="405"/>
      <c r="N401" s="406" t="str">
        <f t="shared" si="108"/>
        <v/>
      </c>
      <c r="O401" s="406" t="str">
        <f t="shared" si="109"/>
        <v/>
      </c>
      <c r="S401" s="401" t="str">
        <f>IFERROR(IF(S400&lt;='Cat A monthly etc'!$R$3,"Nil",S400-$R$3),"")</f>
        <v/>
      </c>
      <c r="T401" s="402" t="str">
        <f t="shared" si="110"/>
        <v/>
      </c>
      <c r="U401" s="403" t="str">
        <f t="shared" si="111"/>
        <v/>
      </c>
      <c r="V401" s="403" t="str">
        <f t="shared" si="112"/>
        <v/>
      </c>
      <c r="W401" s="404" t="str">
        <f t="shared" si="113"/>
        <v/>
      </c>
      <c r="Z401" s="408"/>
      <c r="AA401" s="409"/>
      <c r="AC401" s="358" t="str">
        <f t="shared" si="114"/>
        <v/>
      </c>
      <c r="AD401" s="358" t="str">
        <f t="shared" si="115"/>
        <v/>
      </c>
    </row>
    <row r="402" spans="1:30" x14ac:dyDescent="0.25">
      <c r="A402" s="112" t="str">
        <f t="shared" si="103"/>
        <v/>
      </c>
      <c r="B402" s="112" t="str">
        <f t="shared" si="104"/>
        <v/>
      </c>
      <c r="C402" s="397" t="str">
        <f t="shared" ref="C402:C465" si="116">IFERROR(IF(C401-$R$3&gt;=0,C401-$R$3,""),"")</f>
        <v/>
      </c>
      <c r="D402" s="397" t="str">
        <f t="shared" si="102"/>
        <v/>
      </c>
      <c r="E402" s="397"/>
      <c r="F402" s="399" t="str">
        <f t="shared" si="105"/>
        <v/>
      </c>
      <c r="G402" s="400" t="str">
        <f t="shared" si="106"/>
        <v/>
      </c>
      <c r="H402" s="401" t="str">
        <f t="shared" si="107"/>
        <v/>
      </c>
      <c r="I402" s="402" t="str">
        <f t="shared" si="101"/>
        <v/>
      </c>
      <c r="J402" s="403" t="str">
        <f t="shared" si="101"/>
        <v/>
      </c>
      <c r="K402" s="403" t="str">
        <f t="shared" si="101"/>
        <v/>
      </c>
      <c r="L402" s="404" t="str">
        <f t="shared" si="101"/>
        <v/>
      </c>
      <c r="M402" s="405"/>
      <c r="N402" s="406" t="str">
        <f t="shared" si="108"/>
        <v/>
      </c>
      <c r="O402" s="406" t="str">
        <f t="shared" si="109"/>
        <v/>
      </c>
      <c r="S402" s="401" t="str">
        <f>IFERROR(IF(S401&lt;='Cat A monthly etc'!$R$3,"Nil",S401-$R$3),"")</f>
        <v/>
      </c>
      <c r="T402" s="402" t="str">
        <f t="shared" si="110"/>
        <v/>
      </c>
      <c r="U402" s="403" t="str">
        <f t="shared" si="111"/>
        <v/>
      </c>
      <c r="V402" s="403" t="str">
        <f t="shared" si="112"/>
        <v/>
      </c>
      <c r="W402" s="404" t="str">
        <f t="shared" si="113"/>
        <v/>
      </c>
      <c r="Z402" s="408"/>
      <c r="AA402" s="409"/>
      <c r="AC402" s="358" t="str">
        <f t="shared" si="114"/>
        <v/>
      </c>
      <c r="AD402" s="358" t="str">
        <f t="shared" si="115"/>
        <v/>
      </c>
    </row>
    <row r="403" spans="1:30" x14ac:dyDescent="0.25">
      <c r="A403" s="112" t="str">
        <f t="shared" si="103"/>
        <v/>
      </c>
      <c r="B403" s="112" t="str">
        <f t="shared" si="104"/>
        <v/>
      </c>
      <c r="C403" s="397" t="str">
        <f t="shared" si="116"/>
        <v/>
      </c>
      <c r="D403" s="397" t="str">
        <f t="shared" si="102"/>
        <v/>
      </c>
      <c r="E403" s="397"/>
      <c r="F403" s="399" t="str">
        <f t="shared" si="105"/>
        <v/>
      </c>
      <c r="G403" s="400" t="str">
        <f t="shared" si="106"/>
        <v/>
      </c>
      <c r="H403" s="401" t="str">
        <f t="shared" si="107"/>
        <v/>
      </c>
      <c r="I403" s="402" t="str">
        <f t="shared" si="101"/>
        <v/>
      </c>
      <c r="J403" s="403" t="str">
        <f t="shared" si="101"/>
        <v/>
      </c>
      <c r="K403" s="403" t="str">
        <f t="shared" si="101"/>
        <v/>
      </c>
      <c r="L403" s="404" t="str">
        <f t="shared" si="101"/>
        <v/>
      </c>
      <c r="M403" s="405"/>
      <c r="N403" s="406" t="str">
        <f t="shared" si="108"/>
        <v/>
      </c>
      <c r="O403" s="406" t="str">
        <f t="shared" si="109"/>
        <v/>
      </c>
      <c r="S403" s="401" t="str">
        <f>IFERROR(IF(S402&lt;='Cat A monthly etc'!$R$3,"Nil",S402-$R$3),"")</f>
        <v/>
      </c>
      <c r="T403" s="402" t="str">
        <f t="shared" si="110"/>
        <v/>
      </c>
      <c r="U403" s="403" t="str">
        <f t="shared" si="111"/>
        <v/>
      </c>
      <c r="V403" s="403" t="str">
        <f t="shared" si="112"/>
        <v/>
      </c>
      <c r="W403" s="404" t="str">
        <f t="shared" si="113"/>
        <v/>
      </c>
      <c r="Z403" s="408"/>
      <c r="AA403" s="409"/>
      <c r="AC403" s="358" t="str">
        <f t="shared" si="114"/>
        <v/>
      </c>
      <c r="AD403" s="358" t="str">
        <f t="shared" si="115"/>
        <v/>
      </c>
    </row>
    <row r="404" spans="1:30" x14ac:dyDescent="0.25">
      <c r="A404" s="112" t="str">
        <f t="shared" si="103"/>
        <v/>
      </c>
      <c r="B404" s="112" t="str">
        <f t="shared" si="104"/>
        <v/>
      </c>
      <c r="C404" s="397" t="str">
        <f t="shared" si="116"/>
        <v/>
      </c>
      <c r="D404" s="397" t="str">
        <f t="shared" si="102"/>
        <v/>
      </c>
      <c r="E404" s="397"/>
      <c r="F404" s="399" t="str">
        <f t="shared" si="105"/>
        <v/>
      </c>
      <c r="G404" s="400" t="str">
        <f t="shared" si="106"/>
        <v/>
      </c>
      <c r="H404" s="401" t="str">
        <f t="shared" si="107"/>
        <v/>
      </c>
      <c r="I404" s="402" t="str">
        <f t="shared" si="101"/>
        <v/>
      </c>
      <c r="J404" s="403" t="str">
        <f t="shared" si="101"/>
        <v/>
      </c>
      <c r="K404" s="403" t="str">
        <f t="shared" si="101"/>
        <v/>
      </c>
      <c r="L404" s="404" t="str">
        <f t="shared" si="101"/>
        <v/>
      </c>
      <c r="M404" s="405"/>
      <c r="N404" s="406" t="str">
        <f t="shared" si="108"/>
        <v/>
      </c>
      <c r="O404" s="406" t="str">
        <f t="shared" si="109"/>
        <v/>
      </c>
      <c r="S404" s="401" t="str">
        <f>IFERROR(IF(S403&lt;='Cat A monthly etc'!$R$3,"Nil",S403-$R$3),"")</f>
        <v/>
      </c>
      <c r="T404" s="402" t="str">
        <f t="shared" si="110"/>
        <v/>
      </c>
      <c r="U404" s="403" t="str">
        <f t="shared" si="111"/>
        <v/>
      </c>
      <c r="V404" s="403" t="str">
        <f t="shared" si="112"/>
        <v/>
      </c>
      <c r="W404" s="404" t="str">
        <f t="shared" si="113"/>
        <v/>
      </c>
      <c r="Z404" s="408"/>
      <c r="AA404" s="409"/>
      <c r="AC404" s="358" t="str">
        <f t="shared" si="114"/>
        <v/>
      </c>
      <c r="AD404" s="358" t="str">
        <f t="shared" si="115"/>
        <v/>
      </c>
    </row>
    <row r="405" spans="1:30" x14ac:dyDescent="0.25">
      <c r="A405" s="112" t="str">
        <f t="shared" si="103"/>
        <v/>
      </c>
      <c r="B405" s="112" t="str">
        <f t="shared" si="104"/>
        <v/>
      </c>
      <c r="C405" s="397" t="str">
        <f t="shared" si="116"/>
        <v/>
      </c>
      <c r="D405" s="397" t="str">
        <f t="shared" si="102"/>
        <v/>
      </c>
      <c r="E405" s="397"/>
      <c r="F405" s="399" t="str">
        <f t="shared" si="105"/>
        <v/>
      </c>
      <c r="G405" s="400" t="str">
        <f t="shared" si="106"/>
        <v/>
      </c>
      <c r="H405" s="401" t="str">
        <f t="shared" si="107"/>
        <v/>
      </c>
      <c r="I405" s="402" t="str">
        <f t="shared" si="101"/>
        <v/>
      </c>
      <c r="J405" s="403" t="str">
        <f t="shared" si="101"/>
        <v/>
      </c>
      <c r="K405" s="403" t="str">
        <f t="shared" si="101"/>
        <v/>
      </c>
      <c r="L405" s="404" t="str">
        <f t="shared" si="101"/>
        <v/>
      </c>
      <c r="M405" s="405"/>
      <c r="N405" s="406" t="str">
        <f t="shared" si="108"/>
        <v/>
      </c>
      <c r="O405" s="406" t="str">
        <f t="shared" si="109"/>
        <v/>
      </c>
      <c r="S405" s="401" t="str">
        <f>IFERROR(IF(S404&lt;='Cat A monthly etc'!$R$3,"Nil",S404-$R$3),"")</f>
        <v/>
      </c>
      <c r="T405" s="402" t="str">
        <f t="shared" si="110"/>
        <v/>
      </c>
      <c r="U405" s="403" t="str">
        <f t="shared" si="111"/>
        <v/>
      </c>
      <c r="V405" s="403" t="str">
        <f t="shared" si="112"/>
        <v/>
      </c>
      <c r="W405" s="404" t="str">
        <f t="shared" si="113"/>
        <v/>
      </c>
      <c r="Z405" s="408"/>
      <c r="AA405" s="409"/>
      <c r="AC405" s="358" t="str">
        <f t="shared" si="114"/>
        <v/>
      </c>
      <c r="AD405" s="358" t="str">
        <f t="shared" si="115"/>
        <v/>
      </c>
    </row>
    <row r="406" spans="1:30" x14ac:dyDescent="0.25">
      <c r="A406" s="112" t="str">
        <f t="shared" si="103"/>
        <v/>
      </c>
      <c r="B406" s="112" t="str">
        <f t="shared" si="104"/>
        <v/>
      </c>
      <c r="C406" s="397" t="str">
        <f t="shared" si="116"/>
        <v/>
      </c>
      <c r="D406" s="397" t="str">
        <f t="shared" si="102"/>
        <v/>
      </c>
      <c r="E406" s="397"/>
      <c r="F406" s="399" t="str">
        <f t="shared" si="105"/>
        <v/>
      </c>
      <c r="G406" s="400" t="str">
        <f t="shared" si="106"/>
        <v/>
      </c>
      <c r="H406" s="401" t="str">
        <f t="shared" si="107"/>
        <v/>
      </c>
      <c r="I406" s="402" t="str">
        <f t="shared" si="101"/>
        <v/>
      </c>
      <c r="J406" s="403" t="str">
        <f t="shared" si="101"/>
        <v/>
      </c>
      <c r="K406" s="403" t="str">
        <f t="shared" si="101"/>
        <v/>
      </c>
      <c r="L406" s="404" t="str">
        <f t="shared" ref="L406:L469" si="117">IFERROR(IF(W406="Nil","Nil",TEXT(W406,IF(W406=ROUND(W406,0),"€###","€###.00"))),"")</f>
        <v/>
      </c>
      <c r="M406" s="405"/>
      <c r="N406" s="406" t="str">
        <f t="shared" si="108"/>
        <v/>
      </c>
      <c r="O406" s="406" t="str">
        <f t="shared" si="109"/>
        <v/>
      </c>
      <c r="S406" s="401" t="str">
        <f>IFERROR(IF(S405&lt;='Cat A monthly etc'!$R$3,"Nil",S405-$R$3),"")</f>
        <v/>
      </c>
      <c r="T406" s="402" t="str">
        <f t="shared" si="110"/>
        <v/>
      </c>
      <c r="U406" s="403" t="str">
        <f t="shared" si="111"/>
        <v/>
      </c>
      <c r="V406" s="403" t="str">
        <f t="shared" si="112"/>
        <v/>
      </c>
      <c r="W406" s="404" t="str">
        <f t="shared" si="113"/>
        <v/>
      </c>
      <c r="Z406" s="408"/>
      <c r="AA406" s="409"/>
      <c r="AC406" s="358" t="str">
        <f t="shared" si="114"/>
        <v/>
      </c>
      <c r="AD406" s="358" t="str">
        <f t="shared" si="115"/>
        <v/>
      </c>
    </row>
    <row r="407" spans="1:30" x14ac:dyDescent="0.25">
      <c r="A407" s="112" t="str">
        <f t="shared" si="103"/>
        <v/>
      </c>
      <c r="B407" s="112" t="str">
        <f t="shared" si="104"/>
        <v/>
      </c>
      <c r="C407" s="397" t="str">
        <f t="shared" si="116"/>
        <v/>
      </c>
      <c r="D407" s="397" t="str">
        <f t="shared" si="102"/>
        <v/>
      </c>
      <c r="E407" s="397"/>
      <c r="F407" s="399" t="str">
        <f t="shared" si="105"/>
        <v/>
      </c>
      <c r="G407" s="400" t="str">
        <f t="shared" si="106"/>
        <v/>
      </c>
      <c r="H407" s="401" t="str">
        <f t="shared" si="107"/>
        <v/>
      </c>
      <c r="I407" s="402" t="str">
        <f t="shared" ref="I407:L470" si="118">IFERROR(IF(T407="Nil","Nil",TEXT(T407,IF(T407=ROUND(T407,0),"€###","€###.00"))),"")</f>
        <v/>
      </c>
      <c r="J407" s="403" t="str">
        <f t="shared" si="118"/>
        <v/>
      </c>
      <c r="K407" s="403" t="str">
        <f t="shared" si="118"/>
        <v/>
      </c>
      <c r="L407" s="404" t="str">
        <f t="shared" si="117"/>
        <v/>
      </c>
      <c r="M407" s="405"/>
      <c r="N407" s="406" t="str">
        <f t="shared" si="108"/>
        <v/>
      </c>
      <c r="O407" s="406" t="str">
        <f t="shared" si="109"/>
        <v/>
      </c>
      <c r="S407" s="401" t="str">
        <f>IFERROR(IF(S406&lt;='Cat A monthly etc'!$R$3,"Nil",S406-$R$3),"")</f>
        <v/>
      </c>
      <c r="T407" s="402" t="str">
        <f t="shared" si="110"/>
        <v/>
      </c>
      <c r="U407" s="403" t="str">
        <f t="shared" si="111"/>
        <v/>
      </c>
      <c r="V407" s="403" t="str">
        <f t="shared" si="112"/>
        <v/>
      </c>
      <c r="W407" s="404" t="str">
        <f t="shared" si="113"/>
        <v/>
      </c>
      <c r="Z407" s="408"/>
      <c r="AA407" s="409"/>
      <c r="AC407" s="358" t="str">
        <f t="shared" si="114"/>
        <v/>
      </c>
      <c r="AD407" s="358" t="str">
        <f t="shared" si="115"/>
        <v/>
      </c>
    </row>
    <row r="408" spans="1:30" x14ac:dyDescent="0.25">
      <c r="A408" s="112" t="str">
        <f t="shared" si="103"/>
        <v/>
      </c>
      <c r="B408" s="112" t="str">
        <f t="shared" si="104"/>
        <v/>
      </c>
      <c r="C408" s="397" t="str">
        <f t="shared" si="116"/>
        <v/>
      </c>
      <c r="D408" s="397" t="str">
        <f t="shared" si="102"/>
        <v/>
      </c>
      <c r="E408" s="397"/>
      <c r="F408" s="399" t="str">
        <f t="shared" si="105"/>
        <v/>
      </c>
      <c r="G408" s="400" t="str">
        <f t="shared" si="106"/>
        <v/>
      </c>
      <c r="H408" s="401" t="str">
        <f t="shared" si="107"/>
        <v/>
      </c>
      <c r="I408" s="402" t="str">
        <f t="shared" si="118"/>
        <v/>
      </c>
      <c r="J408" s="403" t="str">
        <f t="shared" si="118"/>
        <v/>
      </c>
      <c r="K408" s="403" t="str">
        <f t="shared" si="118"/>
        <v/>
      </c>
      <c r="L408" s="404" t="str">
        <f t="shared" si="117"/>
        <v/>
      </c>
      <c r="M408" s="405"/>
      <c r="N408" s="406" t="str">
        <f t="shared" si="108"/>
        <v/>
      </c>
      <c r="O408" s="406" t="str">
        <f t="shared" si="109"/>
        <v/>
      </c>
      <c r="S408" s="401" t="str">
        <f>IFERROR(IF(S407&lt;='Cat A monthly etc'!$R$3,"Nil",S407-$R$3),"")</f>
        <v/>
      </c>
      <c r="T408" s="402" t="str">
        <f t="shared" si="110"/>
        <v/>
      </c>
      <c r="U408" s="403" t="str">
        <f t="shared" si="111"/>
        <v/>
      </c>
      <c r="V408" s="403" t="str">
        <f t="shared" si="112"/>
        <v/>
      </c>
      <c r="W408" s="404" t="str">
        <f t="shared" si="113"/>
        <v/>
      </c>
      <c r="Z408" s="408"/>
      <c r="AA408" s="409"/>
      <c r="AC408" s="358" t="str">
        <f t="shared" si="114"/>
        <v/>
      </c>
      <c r="AD408" s="358" t="str">
        <f t="shared" si="115"/>
        <v/>
      </c>
    </row>
    <row r="409" spans="1:30" x14ac:dyDescent="0.25">
      <c r="A409" s="112" t="str">
        <f t="shared" si="103"/>
        <v/>
      </c>
      <c r="B409" s="112" t="str">
        <f t="shared" si="104"/>
        <v/>
      </c>
      <c r="C409" s="397" t="str">
        <f t="shared" si="116"/>
        <v/>
      </c>
      <c r="D409" s="397" t="str">
        <f t="shared" si="102"/>
        <v/>
      </c>
      <c r="E409" s="397"/>
      <c r="F409" s="399" t="str">
        <f t="shared" si="105"/>
        <v/>
      </c>
      <c r="G409" s="400" t="str">
        <f t="shared" si="106"/>
        <v/>
      </c>
      <c r="H409" s="401" t="str">
        <f t="shared" si="107"/>
        <v/>
      </c>
      <c r="I409" s="402" t="str">
        <f t="shared" si="118"/>
        <v/>
      </c>
      <c r="J409" s="403" t="str">
        <f t="shared" si="118"/>
        <v/>
      </c>
      <c r="K409" s="403" t="str">
        <f t="shared" si="118"/>
        <v/>
      </c>
      <c r="L409" s="404" t="str">
        <f t="shared" si="117"/>
        <v/>
      </c>
      <c r="M409" s="405"/>
      <c r="N409" s="406" t="str">
        <f t="shared" si="108"/>
        <v/>
      </c>
      <c r="O409" s="406" t="str">
        <f t="shared" si="109"/>
        <v/>
      </c>
      <c r="S409" s="401" t="str">
        <f>IFERROR(IF(S408&lt;='Cat A monthly etc'!$R$3,"Nil",S408-$R$3),"")</f>
        <v/>
      </c>
      <c r="T409" s="402" t="str">
        <f t="shared" si="110"/>
        <v/>
      </c>
      <c r="U409" s="403" t="str">
        <f t="shared" si="111"/>
        <v/>
      </c>
      <c r="V409" s="403" t="str">
        <f t="shared" si="112"/>
        <v/>
      </c>
      <c r="W409" s="404" t="str">
        <f t="shared" si="113"/>
        <v/>
      </c>
      <c r="Z409" s="408"/>
      <c r="AA409" s="409"/>
      <c r="AC409" s="358" t="str">
        <f t="shared" si="114"/>
        <v/>
      </c>
      <c r="AD409" s="358" t="str">
        <f t="shared" si="115"/>
        <v/>
      </c>
    </row>
    <row r="410" spans="1:30" x14ac:dyDescent="0.25">
      <c r="A410" s="112" t="str">
        <f t="shared" si="103"/>
        <v/>
      </c>
      <c r="B410" s="112" t="str">
        <f t="shared" si="104"/>
        <v/>
      </c>
      <c r="C410" s="397" t="str">
        <f t="shared" si="116"/>
        <v/>
      </c>
      <c r="D410" s="397" t="str">
        <f t="shared" si="102"/>
        <v/>
      </c>
      <c r="E410" s="397"/>
      <c r="F410" s="399" t="str">
        <f t="shared" si="105"/>
        <v/>
      </c>
      <c r="G410" s="400" t="str">
        <f t="shared" si="106"/>
        <v/>
      </c>
      <c r="H410" s="401" t="str">
        <f t="shared" si="107"/>
        <v/>
      </c>
      <c r="I410" s="402" t="str">
        <f t="shared" si="118"/>
        <v/>
      </c>
      <c r="J410" s="403" t="str">
        <f t="shared" si="118"/>
        <v/>
      </c>
      <c r="K410" s="403" t="str">
        <f t="shared" si="118"/>
        <v/>
      </c>
      <c r="L410" s="404" t="str">
        <f t="shared" si="117"/>
        <v/>
      </c>
      <c r="M410" s="405"/>
      <c r="N410" s="406" t="str">
        <f t="shared" si="108"/>
        <v/>
      </c>
      <c r="O410" s="406" t="str">
        <f t="shared" si="109"/>
        <v/>
      </c>
      <c r="S410" s="401" t="str">
        <f>IFERROR(IF(S409&lt;='Cat A monthly etc'!$R$3,"Nil",S409-$R$3),"")</f>
        <v/>
      </c>
      <c r="T410" s="402" t="str">
        <f t="shared" si="110"/>
        <v/>
      </c>
      <c r="U410" s="403" t="str">
        <f t="shared" si="111"/>
        <v/>
      </c>
      <c r="V410" s="403" t="str">
        <f t="shared" si="112"/>
        <v/>
      </c>
      <c r="W410" s="404" t="str">
        <f t="shared" si="113"/>
        <v/>
      </c>
      <c r="Z410" s="408"/>
      <c r="AA410" s="409"/>
      <c r="AC410" s="358" t="str">
        <f t="shared" si="114"/>
        <v/>
      </c>
      <c r="AD410" s="358" t="str">
        <f t="shared" si="115"/>
        <v/>
      </c>
    </row>
    <row r="411" spans="1:30" x14ac:dyDescent="0.25">
      <c r="A411" s="112" t="str">
        <f t="shared" si="103"/>
        <v/>
      </c>
      <c r="B411" s="112" t="str">
        <f t="shared" si="104"/>
        <v/>
      </c>
      <c r="C411" s="397" t="str">
        <f t="shared" si="116"/>
        <v/>
      </c>
      <c r="D411" s="397" t="str">
        <f t="shared" si="102"/>
        <v/>
      </c>
      <c r="E411" s="397"/>
      <c r="F411" s="399" t="str">
        <f t="shared" si="105"/>
        <v/>
      </c>
      <c r="G411" s="400" t="str">
        <f t="shared" si="106"/>
        <v/>
      </c>
      <c r="H411" s="401" t="str">
        <f t="shared" si="107"/>
        <v/>
      </c>
      <c r="I411" s="402" t="str">
        <f t="shared" si="118"/>
        <v/>
      </c>
      <c r="J411" s="403" t="str">
        <f t="shared" si="118"/>
        <v/>
      </c>
      <c r="K411" s="403" t="str">
        <f t="shared" si="118"/>
        <v/>
      </c>
      <c r="L411" s="404" t="str">
        <f t="shared" si="117"/>
        <v/>
      </c>
      <c r="M411" s="405"/>
      <c r="N411" s="406" t="str">
        <f t="shared" si="108"/>
        <v/>
      </c>
      <c r="O411" s="406" t="str">
        <f t="shared" si="109"/>
        <v/>
      </c>
      <c r="S411" s="401" t="str">
        <f>IFERROR(IF(S410&lt;='Cat A monthly etc'!$R$3,"Nil",S410-$R$3),"")</f>
        <v/>
      </c>
      <c r="T411" s="402" t="str">
        <f t="shared" si="110"/>
        <v/>
      </c>
      <c r="U411" s="403" t="str">
        <f t="shared" si="111"/>
        <v/>
      </c>
      <c r="V411" s="403" t="str">
        <f t="shared" si="112"/>
        <v/>
      </c>
      <c r="W411" s="404" t="str">
        <f t="shared" si="113"/>
        <v/>
      </c>
      <c r="Z411" s="408"/>
      <c r="AA411" s="409"/>
      <c r="AC411" s="358" t="str">
        <f t="shared" si="114"/>
        <v/>
      </c>
      <c r="AD411" s="358" t="str">
        <f t="shared" si="115"/>
        <v/>
      </c>
    </row>
    <row r="412" spans="1:30" x14ac:dyDescent="0.25">
      <c r="A412" s="112" t="str">
        <f t="shared" si="103"/>
        <v/>
      </c>
      <c r="B412" s="112" t="str">
        <f t="shared" si="104"/>
        <v/>
      </c>
      <c r="C412" s="397" t="str">
        <f t="shared" si="116"/>
        <v/>
      </c>
      <c r="D412" s="397" t="str">
        <f t="shared" si="102"/>
        <v/>
      </c>
      <c r="E412" s="397"/>
      <c r="F412" s="399" t="str">
        <f t="shared" si="105"/>
        <v/>
      </c>
      <c r="G412" s="400" t="str">
        <f t="shared" si="106"/>
        <v/>
      </c>
      <c r="H412" s="401" t="str">
        <f t="shared" si="107"/>
        <v/>
      </c>
      <c r="I412" s="402" t="str">
        <f t="shared" si="118"/>
        <v/>
      </c>
      <c r="J412" s="403" t="str">
        <f t="shared" si="118"/>
        <v/>
      </c>
      <c r="K412" s="403" t="str">
        <f t="shared" si="118"/>
        <v/>
      </c>
      <c r="L412" s="404" t="str">
        <f t="shared" si="117"/>
        <v/>
      </c>
      <c r="M412" s="405"/>
      <c r="N412" s="406" t="str">
        <f t="shared" si="108"/>
        <v/>
      </c>
      <c r="O412" s="406" t="str">
        <f t="shared" si="109"/>
        <v/>
      </c>
      <c r="S412" s="401" t="str">
        <f>IFERROR(IF(S411&lt;='Cat A monthly etc'!$R$3,"Nil",S411-$R$3),"")</f>
        <v/>
      </c>
      <c r="T412" s="402" t="str">
        <f t="shared" si="110"/>
        <v/>
      </c>
      <c r="U412" s="403" t="str">
        <f t="shared" si="111"/>
        <v/>
      </c>
      <c r="V412" s="403" t="str">
        <f t="shared" si="112"/>
        <v/>
      </c>
      <c r="W412" s="404" t="str">
        <f t="shared" si="113"/>
        <v/>
      </c>
      <c r="Z412" s="408"/>
      <c r="AA412" s="409"/>
      <c r="AC412" s="358" t="str">
        <f t="shared" si="114"/>
        <v/>
      </c>
      <c r="AD412" s="358" t="str">
        <f t="shared" si="115"/>
        <v/>
      </c>
    </row>
    <row r="413" spans="1:30" x14ac:dyDescent="0.25">
      <c r="A413" s="112" t="str">
        <f t="shared" si="103"/>
        <v/>
      </c>
      <c r="B413" s="112" t="str">
        <f t="shared" si="104"/>
        <v/>
      </c>
      <c r="C413" s="397" t="str">
        <f t="shared" si="116"/>
        <v/>
      </c>
      <c r="D413" s="397" t="str">
        <f t="shared" si="102"/>
        <v/>
      </c>
      <c r="E413" s="397"/>
      <c r="F413" s="399" t="str">
        <f t="shared" si="105"/>
        <v/>
      </c>
      <c r="G413" s="400" t="str">
        <f t="shared" si="106"/>
        <v/>
      </c>
      <c r="H413" s="401" t="str">
        <f t="shared" si="107"/>
        <v/>
      </c>
      <c r="I413" s="402" t="str">
        <f t="shared" si="118"/>
        <v/>
      </c>
      <c r="J413" s="403" t="str">
        <f t="shared" si="118"/>
        <v/>
      </c>
      <c r="K413" s="403" t="str">
        <f t="shared" si="118"/>
        <v/>
      </c>
      <c r="L413" s="404" t="str">
        <f t="shared" si="117"/>
        <v/>
      </c>
      <c r="M413" s="405"/>
      <c r="N413" s="406" t="str">
        <f t="shared" si="108"/>
        <v/>
      </c>
      <c r="O413" s="406" t="str">
        <f t="shared" si="109"/>
        <v/>
      </c>
      <c r="S413" s="401" t="str">
        <f>IFERROR(IF(S412&lt;='Cat A monthly etc'!$R$3,"Nil",S412-$R$3),"")</f>
        <v/>
      </c>
      <c r="T413" s="402" t="str">
        <f t="shared" si="110"/>
        <v/>
      </c>
      <c r="U413" s="403" t="str">
        <f t="shared" si="111"/>
        <v/>
      </c>
      <c r="V413" s="403" t="str">
        <f t="shared" si="112"/>
        <v/>
      </c>
      <c r="W413" s="404" t="str">
        <f t="shared" si="113"/>
        <v/>
      </c>
      <c r="Z413" s="408"/>
      <c r="AA413" s="409"/>
      <c r="AC413" s="358" t="str">
        <f t="shared" si="114"/>
        <v/>
      </c>
      <c r="AD413" s="358" t="str">
        <f t="shared" si="115"/>
        <v/>
      </c>
    </row>
    <row r="414" spans="1:30" x14ac:dyDescent="0.25">
      <c r="A414" s="112" t="str">
        <f t="shared" si="103"/>
        <v/>
      </c>
      <c r="B414" s="112" t="str">
        <f t="shared" si="104"/>
        <v/>
      </c>
      <c r="C414" s="397" t="str">
        <f t="shared" si="116"/>
        <v/>
      </c>
      <c r="D414" s="397" t="str">
        <f t="shared" si="102"/>
        <v/>
      </c>
      <c r="E414" s="397"/>
      <c r="F414" s="399" t="str">
        <f t="shared" si="105"/>
        <v/>
      </c>
      <c r="G414" s="400" t="str">
        <f t="shared" si="106"/>
        <v/>
      </c>
      <c r="H414" s="401" t="str">
        <f t="shared" si="107"/>
        <v/>
      </c>
      <c r="I414" s="402" t="str">
        <f t="shared" si="118"/>
        <v/>
      </c>
      <c r="J414" s="403" t="str">
        <f t="shared" si="118"/>
        <v/>
      </c>
      <c r="K414" s="403" t="str">
        <f t="shared" si="118"/>
        <v/>
      </c>
      <c r="L414" s="404" t="str">
        <f t="shared" si="117"/>
        <v/>
      </c>
      <c r="M414" s="405"/>
      <c r="N414" s="406" t="str">
        <f t="shared" si="108"/>
        <v/>
      </c>
      <c r="O414" s="406" t="str">
        <f t="shared" si="109"/>
        <v/>
      </c>
      <c r="S414" s="401" t="str">
        <f>IFERROR(IF(S413&lt;='Cat A monthly etc'!$R$3,"Nil",S413-$R$3),"")</f>
        <v/>
      </c>
      <c r="T414" s="402" t="str">
        <f t="shared" si="110"/>
        <v/>
      </c>
      <c r="U414" s="403" t="str">
        <f t="shared" si="111"/>
        <v/>
      </c>
      <c r="V414" s="403" t="str">
        <f t="shared" si="112"/>
        <v/>
      </c>
      <c r="W414" s="404" t="str">
        <f t="shared" si="113"/>
        <v/>
      </c>
      <c r="Z414" s="408"/>
      <c r="AA414" s="409"/>
      <c r="AC414" s="358" t="str">
        <f t="shared" si="114"/>
        <v/>
      </c>
      <c r="AD414" s="358" t="str">
        <f t="shared" si="115"/>
        <v/>
      </c>
    </row>
    <row r="415" spans="1:30" x14ac:dyDescent="0.25">
      <c r="A415" s="112" t="str">
        <f t="shared" si="103"/>
        <v/>
      </c>
      <c r="B415" s="112" t="str">
        <f t="shared" si="104"/>
        <v/>
      </c>
      <c r="C415" s="397" t="str">
        <f t="shared" si="116"/>
        <v/>
      </c>
      <c r="D415" s="397" t="str">
        <f t="shared" si="102"/>
        <v/>
      </c>
      <c r="E415" s="397"/>
      <c r="F415" s="399" t="str">
        <f t="shared" si="105"/>
        <v/>
      </c>
      <c r="G415" s="400" t="str">
        <f t="shared" si="106"/>
        <v/>
      </c>
      <c r="H415" s="401" t="str">
        <f t="shared" si="107"/>
        <v/>
      </c>
      <c r="I415" s="402" t="str">
        <f t="shared" si="118"/>
        <v/>
      </c>
      <c r="J415" s="403" t="str">
        <f t="shared" si="118"/>
        <v/>
      </c>
      <c r="K415" s="403" t="str">
        <f t="shared" si="118"/>
        <v/>
      </c>
      <c r="L415" s="404" t="str">
        <f t="shared" si="117"/>
        <v/>
      </c>
      <c r="M415" s="405"/>
      <c r="N415" s="406" t="str">
        <f t="shared" si="108"/>
        <v/>
      </c>
      <c r="O415" s="406" t="str">
        <f t="shared" si="109"/>
        <v/>
      </c>
      <c r="S415" s="401" t="str">
        <f>IFERROR(IF(S414&lt;='Cat A monthly etc'!$R$3,"Nil",S414-$R$3),"")</f>
        <v/>
      </c>
      <c r="T415" s="402" t="str">
        <f t="shared" si="110"/>
        <v/>
      </c>
      <c r="U415" s="403" t="str">
        <f t="shared" si="111"/>
        <v/>
      </c>
      <c r="V415" s="403" t="str">
        <f t="shared" si="112"/>
        <v/>
      </c>
      <c r="W415" s="404" t="str">
        <f t="shared" si="113"/>
        <v/>
      </c>
      <c r="Z415" s="408"/>
      <c r="AA415" s="409"/>
      <c r="AC415" s="358" t="str">
        <f t="shared" si="114"/>
        <v/>
      </c>
      <c r="AD415" s="358" t="str">
        <f t="shared" si="115"/>
        <v/>
      </c>
    </row>
    <row r="416" spans="1:30" x14ac:dyDescent="0.25">
      <c r="A416" s="112" t="str">
        <f t="shared" si="103"/>
        <v/>
      </c>
      <c r="B416" s="112" t="str">
        <f t="shared" si="104"/>
        <v/>
      </c>
      <c r="C416" s="397" t="str">
        <f t="shared" si="116"/>
        <v/>
      </c>
      <c r="D416" s="397" t="str">
        <f t="shared" si="102"/>
        <v/>
      </c>
      <c r="E416" s="397"/>
      <c r="F416" s="399" t="str">
        <f t="shared" si="105"/>
        <v/>
      </c>
      <c r="G416" s="400" t="str">
        <f t="shared" si="106"/>
        <v/>
      </c>
      <c r="H416" s="401" t="str">
        <f t="shared" si="107"/>
        <v/>
      </c>
      <c r="I416" s="402" t="str">
        <f t="shared" si="118"/>
        <v/>
      </c>
      <c r="J416" s="403" t="str">
        <f t="shared" si="118"/>
        <v/>
      </c>
      <c r="K416" s="403" t="str">
        <f t="shared" si="118"/>
        <v/>
      </c>
      <c r="L416" s="404" t="str">
        <f t="shared" si="117"/>
        <v/>
      </c>
      <c r="M416" s="405"/>
      <c r="N416" s="406" t="str">
        <f t="shared" si="108"/>
        <v/>
      </c>
      <c r="O416" s="406" t="str">
        <f t="shared" si="109"/>
        <v/>
      </c>
      <c r="S416" s="401" t="str">
        <f>IFERROR(IF(S415&lt;='Cat A monthly etc'!$R$3,"Nil",S415-$R$3),"")</f>
        <v/>
      </c>
      <c r="T416" s="402" t="str">
        <f t="shared" si="110"/>
        <v/>
      </c>
      <c r="U416" s="403" t="str">
        <f t="shared" si="111"/>
        <v/>
      </c>
      <c r="V416" s="403" t="str">
        <f t="shared" si="112"/>
        <v/>
      </c>
      <c r="W416" s="404" t="str">
        <f t="shared" si="113"/>
        <v/>
      </c>
      <c r="Z416" s="408"/>
      <c r="AA416" s="409"/>
      <c r="AC416" s="358" t="str">
        <f t="shared" si="114"/>
        <v/>
      </c>
      <c r="AD416" s="358" t="str">
        <f t="shared" si="115"/>
        <v/>
      </c>
    </row>
    <row r="417" spans="1:30" x14ac:dyDescent="0.25">
      <c r="A417" s="112" t="str">
        <f t="shared" si="103"/>
        <v/>
      </c>
      <c r="B417" s="112" t="str">
        <f t="shared" si="104"/>
        <v/>
      </c>
      <c r="C417" s="397" t="str">
        <f t="shared" si="116"/>
        <v/>
      </c>
      <c r="D417" s="397" t="str">
        <f t="shared" si="102"/>
        <v/>
      </c>
      <c r="E417" s="397"/>
      <c r="F417" s="399" t="str">
        <f t="shared" si="105"/>
        <v/>
      </c>
      <c r="G417" s="400" t="str">
        <f t="shared" si="106"/>
        <v/>
      </c>
      <c r="H417" s="401" t="str">
        <f t="shared" si="107"/>
        <v/>
      </c>
      <c r="I417" s="402" t="str">
        <f t="shared" si="118"/>
        <v/>
      </c>
      <c r="J417" s="403" t="str">
        <f t="shared" si="118"/>
        <v/>
      </c>
      <c r="K417" s="403" t="str">
        <f t="shared" si="118"/>
        <v/>
      </c>
      <c r="L417" s="404" t="str">
        <f t="shared" si="117"/>
        <v/>
      </c>
      <c r="M417" s="405"/>
      <c r="N417" s="406" t="str">
        <f t="shared" si="108"/>
        <v/>
      </c>
      <c r="O417" s="406" t="str">
        <f t="shared" si="109"/>
        <v/>
      </c>
      <c r="S417" s="401" t="str">
        <f>IFERROR(IF(S416&lt;='Cat A monthly etc'!$R$3,"Nil",S416-$R$3),"")</f>
        <v/>
      </c>
      <c r="T417" s="402" t="str">
        <f t="shared" si="110"/>
        <v/>
      </c>
      <c r="U417" s="403" t="str">
        <f t="shared" si="111"/>
        <v/>
      </c>
      <c r="V417" s="403" t="str">
        <f t="shared" si="112"/>
        <v/>
      </c>
      <c r="W417" s="404" t="str">
        <f t="shared" si="113"/>
        <v/>
      </c>
      <c r="Z417" s="408"/>
      <c r="AA417" s="409"/>
      <c r="AC417" s="358" t="str">
        <f t="shared" si="114"/>
        <v/>
      </c>
      <c r="AD417" s="358" t="str">
        <f t="shared" si="115"/>
        <v/>
      </c>
    </row>
    <row r="418" spans="1:30" x14ac:dyDescent="0.25">
      <c r="A418" s="112" t="str">
        <f t="shared" si="103"/>
        <v/>
      </c>
      <c r="B418" s="112" t="str">
        <f t="shared" si="104"/>
        <v/>
      </c>
      <c r="C418" s="397" t="str">
        <f t="shared" si="116"/>
        <v/>
      </c>
      <c r="D418" s="397" t="str">
        <f t="shared" si="102"/>
        <v/>
      </c>
      <c r="E418" s="397"/>
      <c r="F418" s="399" t="str">
        <f t="shared" si="105"/>
        <v/>
      </c>
      <c r="G418" s="400" t="str">
        <f t="shared" si="106"/>
        <v/>
      </c>
      <c r="H418" s="401" t="str">
        <f t="shared" si="107"/>
        <v/>
      </c>
      <c r="I418" s="402" t="str">
        <f t="shared" si="118"/>
        <v/>
      </c>
      <c r="J418" s="403" t="str">
        <f t="shared" si="118"/>
        <v/>
      </c>
      <c r="K418" s="403" t="str">
        <f t="shared" si="118"/>
        <v/>
      </c>
      <c r="L418" s="404" t="str">
        <f t="shared" si="117"/>
        <v/>
      </c>
      <c r="M418" s="405"/>
      <c r="N418" s="406" t="str">
        <f t="shared" si="108"/>
        <v/>
      </c>
      <c r="O418" s="406" t="str">
        <f t="shared" si="109"/>
        <v/>
      </c>
      <c r="S418" s="401" t="str">
        <f>IFERROR(IF(S417&lt;='Cat A monthly etc'!$R$3,"Nil",S417-$R$3),"")</f>
        <v/>
      </c>
      <c r="T418" s="402" t="str">
        <f t="shared" si="110"/>
        <v/>
      </c>
      <c r="U418" s="403" t="str">
        <f t="shared" si="111"/>
        <v/>
      </c>
      <c r="V418" s="403" t="str">
        <f t="shared" si="112"/>
        <v/>
      </c>
      <c r="W418" s="404" t="str">
        <f t="shared" si="113"/>
        <v/>
      </c>
      <c r="Z418" s="408"/>
      <c r="AA418" s="409"/>
      <c r="AC418" s="358" t="str">
        <f t="shared" si="114"/>
        <v/>
      </c>
      <c r="AD418" s="358" t="str">
        <f t="shared" si="115"/>
        <v/>
      </c>
    </row>
    <row r="419" spans="1:30" x14ac:dyDescent="0.25">
      <c r="A419" s="112" t="str">
        <f t="shared" si="103"/>
        <v/>
      </c>
      <c r="B419" s="112" t="str">
        <f t="shared" si="104"/>
        <v/>
      </c>
      <c r="C419" s="397" t="str">
        <f t="shared" si="116"/>
        <v/>
      </c>
      <c r="D419" s="397" t="str">
        <f t="shared" si="102"/>
        <v/>
      </c>
      <c r="E419" s="397"/>
      <c r="F419" s="399" t="str">
        <f t="shared" si="105"/>
        <v/>
      </c>
      <c r="G419" s="400" t="str">
        <f t="shared" si="106"/>
        <v/>
      </c>
      <c r="H419" s="401" t="str">
        <f t="shared" si="107"/>
        <v/>
      </c>
      <c r="I419" s="402" t="str">
        <f t="shared" si="118"/>
        <v/>
      </c>
      <c r="J419" s="403" t="str">
        <f t="shared" si="118"/>
        <v/>
      </c>
      <c r="K419" s="403" t="str">
        <f t="shared" si="118"/>
        <v/>
      </c>
      <c r="L419" s="404" t="str">
        <f t="shared" si="117"/>
        <v/>
      </c>
      <c r="M419" s="405"/>
      <c r="N419" s="406" t="str">
        <f t="shared" si="108"/>
        <v/>
      </c>
      <c r="O419" s="406" t="str">
        <f t="shared" si="109"/>
        <v/>
      </c>
      <c r="S419" s="401" t="str">
        <f>IFERROR(IF(S418&lt;='Cat A monthly etc'!$R$3,"Nil",S418-$R$3),"")</f>
        <v/>
      </c>
      <c r="T419" s="402" t="str">
        <f t="shared" si="110"/>
        <v/>
      </c>
      <c r="U419" s="403" t="str">
        <f t="shared" si="111"/>
        <v/>
      </c>
      <c r="V419" s="403" t="str">
        <f t="shared" si="112"/>
        <v/>
      </c>
      <c r="W419" s="404" t="str">
        <f t="shared" si="113"/>
        <v/>
      </c>
      <c r="Z419" s="408"/>
      <c r="AA419" s="409"/>
      <c r="AC419" s="358" t="str">
        <f t="shared" si="114"/>
        <v/>
      </c>
      <c r="AD419" s="358" t="str">
        <f t="shared" si="115"/>
        <v/>
      </c>
    </row>
    <row r="420" spans="1:30" x14ac:dyDescent="0.25">
      <c r="A420" s="112" t="str">
        <f t="shared" si="103"/>
        <v/>
      </c>
      <c r="B420" s="112" t="str">
        <f t="shared" si="104"/>
        <v/>
      </c>
      <c r="C420" s="397" t="str">
        <f t="shared" si="116"/>
        <v/>
      </c>
      <c r="D420" s="397" t="str">
        <f t="shared" si="102"/>
        <v/>
      </c>
      <c r="E420" s="397"/>
      <c r="F420" s="399" t="str">
        <f t="shared" si="105"/>
        <v/>
      </c>
      <c r="G420" s="400" t="str">
        <f t="shared" si="106"/>
        <v/>
      </c>
      <c r="H420" s="401" t="str">
        <f t="shared" si="107"/>
        <v/>
      </c>
      <c r="I420" s="402" t="str">
        <f t="shared" si="118"/>
        <v/>
      </c>
      <c r="J420" s="403" t="str">
        <f t="shared" si="118"/>
        <v/>
      </c>
      <c r="K420" s="403" t="str">
        <f t="shared" si="118"/>
        <v/>
      </c>
      <c r="L420" s="404" t="str">
        <f t="shared" si="117"/>
        <v/>
      </c>
      <c r="M420" s="405"/>
      <c r="N420" s="406" t="str">
        <f t="shared" si="108"/>
        <v/>
      </c>
      <c r="O420" s="406" t="str">
        <f t="shared" si="109"/>
        <v/>
      </c>
      <c r="S420" s="401" t="str">
        <f>IFERROR(IF(S419&lt;='Cat A monthly etc'!$R$3,"Nil",S419-$R$3),"")</f>
        <v/>
      </c>
      <c r="T420" s="402" t="str">
        <f t="shared" si="110"/>
        <v/>
      </c>
      <c r="U420" s="403" t="str">
        <f t="shared" si="111"/>
        <v/>
      </c>
      <c r="V420" s="403" t="str">
        <f t="shared" si="112"/>
        <v/>
      </c>
      <c r="W420" s="404" t="str">
        <f t="shared" si="113"/>
        <v/>
      </c>
      <c r="Z420" s="408"/>
      <c r="AA420" s="409"/>
      <c r="AC420" s="358" t="str">
        <f t="shared" si="114"/>
        <v/>
      </c>
      <c r="AD420" s="358" t="str">
        <f t="shared" si="115"/>
        <v/>
      </c>
    </row>
    <row r="421" spans="1:30" x14ac:dyDescent="0.25">
      <c r="A421" s="112" t="str">
        <f t="shared" si="103"/>
        <v/>
      </c>
      <c r="B421" s="112" t="str">
        <f t="shared" si="104"/>
        <v/>
      </c>
      <c r="C421" s="397" t="str">
        <f t="shared" si="116"/>
        <v/>
      </c>
      <c r="D421" s="397" t="str">
        <f t="shared" si="102"/>
        <v/>
      </c>
      <c r="E421" s="397"/>
      <c r="F421" s="399" t="str">
        <f t="shared" si="105"/>
        <v/>
      </c>
      <c r="G421" s="400" t="str">
        <f t="shared" si="106"/>
        <v/>
      </c>
      <c r="H421" s="401" t="str">
        <f t="shared" si="107"/>
        <v/>
      </c>
      <c r="I421" s="402" t="str">
        <f t="shared" si="118"/>
        <v/>
      </c>
      <c r="J421" s="403" t="str">
        <f t="shared" si="118"/>
        <v/>
      </c>
      <c r="K421" s="403" t="str">
        <f t="shared" si="118"/>
        <v/>
      </c>
      <c r="L421" s="404" t="str">
        <f t="shared" si="117"/>
        <v/>
      </c>
      <c r="M421" s="405"/>
      <c r="N421" s="406" t="str">
        <f t="shared" si="108"/>
        <v/>
      </c>
      <c r="O421" s="406" t="str">
        <f t="shared" si="109"/>
        <v/>
      </c>
      <c r="S421" s="401" t="str">
        <f>IFERROR(IF(S420&lt;='Cat A monthly etc'!$R$3,"Nil",S420-$R$3),"")</f>
        <v/>
      </c>
      <c r="T421" s="402" t="str">
        <f t="shared" si="110"/>
        <v/>
      </c>
      <c r="U421" s="403" t="str">
        <f t="shared" si="111"/>
        <v/>
      </c>
      <c r="V421" s="403" t="str">
        <f t="shared" si="112"/>
        <v/>
      </c>
      <c r="W421" s="404" t="str">
        <f t="shared" si="113"/>
        <v/>
      </c>
      <c r="Z421" s="408"/>
      <c r="AA421" s="409"/>
      <c r="AC421" s="358" t="str">
        <f t="shared" si="114"/>
        <v/>
      </c>
      <c r="AD421" s="358" t="str">
        <f t="shared" si="115"/>
        <v/>
      </c>
    </row>
    <row r="422" spans="1:30" x14ac:dyDescent="0.25">
      <c r="A422" s="112" t="str">
        <f t="shared" si="103"/>
        <v/>
      </c>
      <c r="B422" s="112" t="str">
        <f t="shared" si="104"/>
        <v/>
      </c>
      <c r="C422" s="397" t="str">
        <f t="shared" si="116"/>
        <v/>
      </c>
      <c r="D422" s="397" t="str">
        <f t="shared" si="102"/>
        <v/>
      </c>
      <c r="E422" s="397"/>
      <c r="F422" s="399" t="str">
        <f t="shared" si="105"/>
        <v/>
      </c>
      <c r="G422" s="400" t="str">
        <f t="shared" si="106"/>
        <v/>
      </c>
      <c r="H422" s="401" t="str">
        <f t="shared" si="107"/>
        <v/>
      </c>
      <c r="I422" s="402" t="str">
        <f t="shared" si="118"/>
        <v/>
      </c>
      <c r="J422" s="403" t="str">
        <f t="shared" si="118"/>
        <v/>
      </c>
      <c r="K422" s="403" t="str">
        <f t="shared" si="118"/>
        <v/>
      </c>
      <c r="L422" s="404" t="str">
        <f t="shared" si="117"/>
        <v/>
      </c>
      <c r="M422" s="405"/>
      <c r="N422" s="406" t="str">
        <f t="shared" si="108"/>
        <v/>
      </c>
      <c r="O422" s="406" t="str">
        <f t="shared" si="109"/>
        <v/>
      </c>
      <c r="S422" s="401" t="str">
        <f>IFERROR(IF(S421&lt;='Cat A monthly etc'!$R$3,"Nil",S421-$R$3),"")</f>
        <v/>
      </c>
      <c r="T422" s="402" t="str">
        <f t="shared" si="110"/>
        <v/>
      </c>
      <c r="U422" s="403" t="str">
        <f t="shared" si="111"/>
        <v/>
      </c>
      <c r="V422" s="403" t="str">
        <f t="shared" si="112"/>
        <v/>
      </c>
      <c r="W422" s="404" t="str">
        <f t="shared" si="113"/>
        <v/>
      </c>
      <c r="Z422" s="408"/>
      <c r="AA422" s="409"/>
      <c r="AC422" s="358" t="str">
        <f t="shared" si="114"/>
        <v/>
      </c>
      <c r="AD422" s="358" t="str">
        <f t="shared" si="115"/>
        <v/>
      </c>
    </row>
    <row r="423" spans="1:30" x14ac:dyDescent="0.25">
      <c r="A423" s="112" t="str">
        <f t="shared" si="103"/>
        <v/>
      </c>
      <c r="B423" s="112" t="str">
        <f t="shared" si="104"/>
        <v/>
      </c>
      <c r="C423" s="397" t="str">
        <f t="shared" si="116"/>
        <v/>
      </c>
      <c r="D423" s="397" t="str">
        <f t="shared" si="102"/>
        <v/>
      </c>
      <c r="E423" s="397"/>
      <c r="F423" s="399" t="str">
        <f t="shared" si="105"/>
        <v/>
      </c>
      <c r="G423" s="400" t="str">
        <f t="shared" si="106"/>
        <v/>
      </c>
      <c r="H423" s="401" t="str">
        <f t="shared" si="107"/>
        <v/>
      </c>
      <c r="I423" s="402" t="str">
        <f t="shared" si="118"/>
        <v/>
      </c>
      <c r="J423" s="403" t="str">
        <f t="shared" si="118"/>
        <v/>
      </c>
      <c r="K423" s="403" t="str">
        <f t="shared" si="118"/>
        <v/>
      </c>
      <c r="L423" s="404" t="str">
        <f t="shared" si="117"/>
        <v/>
      </c>
      <c r="M423" s="405"/>
      <c r="N423" s="406" t="str">
        <f t="shared" si="108"/>
        <v/>
      </c>
      <c r="O423" s="406" t="str">
        <f t="shared" si="109"/>
        <v/>
      </c>
      <c r="S423" s="401" t="str">
        <f>IFERROR(IF(S422&lt;='Cat A monthly etc'!$R$3,"Nil",S422-$R$3),"")</f>
        <v/>
      </c>
      <c r="T423" s="402" t="str">
        <f t="shared" si="110"/>
        <v/>
      </c>
      <c r="U423" s="403" t="str">
        <f t="shared" si="111"/>
        <v/>
      </c>
      <c r="V423" s="403" t="str">
        <f t="shared" si="112"/>
        <v/>
      </c>
      <c r="W423" s="404" t="str">
        <f t="shared" si="113"/>
        <v/>
      </c>
      <c r="Z423" s="408"/>
      <c r="AA423" s="409"/>
      <c r="AC423" s="358" t="str">
        <f t="shared" si="114"/>
        <v/>
      </c>
      <c r="AD423" s="358" t="str">
        <f t="shared" si="115"/>
        <v/>
      </c>
    </row>
    <row r="424" spans="1:30" x14ac:dyDescent="0.25">
      <c r="A424" s="112" t="str">
        <f t="shared" si="103"/>
        <v/>
      </c>
      <c r="B424" s="112" t="str">
        <f t="shared" si="104"/>
        <v/>
      </c>
      <c r="C424" s="397" t="str">
        <f t="shared" si="116"/>
        <v/>
      </c>
      <c r="D424" s="397" t="str">
        <f t="shared" si="102"/>
        <v/>
      </c>
      <c r="E424" s="397"/>
      <c r="F424" s="399" t="str">
        <f t="shared" si="105"/>
        <v/>
      </c>
      <c r="G424" s="400" t="str">
        <f t="shared" si="106"/>
        <v/>
      </c>
      <c r="H424" s="401" t="str">
        <f t="shared" si="107"/>
        <v/>
      </c>
      <c r="I424" s="402" t="str">
        <f t="shared" si="118"/>
        <v/>
      </c>
      <c r="J424" s="403" t="str">
        <f t="shared" si="118"/>
        <v/>
      </c>
      <c r="K424" s="403" t="str">
        <f t="shared" si="118"/>
        <v/>
      </c>
      <c r="L424" s="404" t="str">
        <f t="shared" si="117"/>
        <v/>
      </c>
      <c r="M424" s="405"/>
      <c r="N424" s="406" t="str">
        <f t="shared" si="108"/>
        <v/>
      </c>
      <c r="O424" s="406" t="str">
        <f t="shared" si="109"/>
        <v/>
      </c>
      <c r="S424" s="401" t="str">
        <f>IFERROR(IF(S423&lt;='Cat A monthly etc'!$R$3,"Nil",S423-$R$3),"")</f>
        <v/>
      </c>
      <c r="T424" s="402" t="str">
        <f t="shared" si="110"/>
        <v/>
      </c>
      <c r="U424" s="403" t="str">
        <f t="shared" si="111"/>
        <v/>
      </c>
      <c r="V424" s="403" t="str">
        <f t="shared" si="112"/>
        <v/>
      </c>
      <c r="W424" s="404" t="str">
        <f t="shared" si="113"/>
        <v/>
      </c>
      <c r="Z424" s="408"/>
      <c r="AA424" s="409"/>
      <c r="AC424" s="358" t="str">
        <f t="shared" si="114"/>
        <v/>
      </c>
      <c r="AD424" s="358" t="str">
        <f t="shared" si="115"/>
        <v/>
      </c>
    </row>
    <row r="425" spans="1:30" x14ac:dyDescent="0.25">
      <c r="A425" s="112" t="str">
        <f t="shared" si="103"/>
        <v/>
      </c>
      <c r="B425" s="112" t="str">
        <f t="shared" si="104"/>
        <v/>
      </c>
      <c r="C425" s="397" t="str">
        <f t="shared" si="116"/>
        <v/>
      </c>
      <c r="D425" s="397" t="str">
        <f t="shared" si="102"/>
        <v/>
      </c>
      <c r="E425" s="397"/>
      <c r="F425" s="399" t="str">
        <f t="shared" si="105"/>
        <v/>
      </c>
      <c r="G425" s="400" t="str">
        <f t="shared" si="106"/>
        <v/>
      </c>
      <c r="H425" s="401" t="str">
        <f t="shared" si="107"/>
        <v/>
      </c>
      <c r="I425" s="402" t="str">
        <f t="shared" si="118"/>
        <v/>
      </c>
      <c r="J425" s="403" t="str">
        <f t="shared" si="118"/>
        <v/>
      </c>
      <c r="K425" s="403" t="str">
        <f t="shared" si="118"/>
        <v/>
      </c>
      <c r="L425" s="404" t="str">
        <f t="shared" si="117"/>
        <v/>
      </c>
      <c r="M425" s="405"/>
      <c r="N425" s="406" t="str">
        <f t="shared" si="108"/>
        <v/>
      </c>
      <c r="O425" s="406" t="str">
        <f t="shared" si="109"/>
        <v/>
      </c>
      <c r="S425" s="401" t="str">
        <f>IFERROR(IF(S424&lt;='Cat A monthly etc'!$R$3,"Nil",S424-$R$3),"")</f>
        <v/>
      </c>
      <c r="T425" s="402" t="str">
        <f t="shared" si="110"/>
        <v/>
      </c>
      <c r="U425" s="403" t="str">
        <f t="shared" si="111"/>
        <v/>
      </c>
      <c r="V425" s="403" t="str">
        <f t="shared" si="112"/>
        <v/>
      </c>
      <c r="W425" s="404" t="str">
        <f t="shared" si="113"/>
        <v/>
      </c>
      <c r="Z425" s="408"/>
      <c r="AA425" s="409"/>
      <c r="AC425" s="358" t="str">
        <f t="shared" si="114"/>
        <v/>
      </c>
      <c r="AD425" s="358" t="str">
        <f t="shared" si="115"/>
        <v/>
      </c>
    </row>
    <row r="426" spans="1:30" x14ac:dyDescent="0.25">
      <c r="A426" s="112" t="str">
        <f t="shared" si="103"/>
        <v/>
      </c>
      <c r="B426" s="112" t="str">
        <f t="shared" si="104"/>
        <v/>
      </c>
      <c r="C426" s="397" t="str">
        <f t="shared" si="116"/>
        <v/>
      </c>
      <c r="D426" s="397" t="str">
        <f t="shared" si="102"/>
        <v/>
      </c>
      <c r="E426" s="397"/>
      <c r="F426" s="399" t="str">
        <f t="shared" si="105"/>
        <v/>
      </c>
      <c r="G426" s="400" t="str">
        <f t="shared" si="106"/>
        <v/>
      </c>
      <c r="H426" s="401" t="str">
        <f t="shared" si="107"/>
        <v/>
      </c>
      <c r="I426" s="402" t="str">
        <f t="shared" si="118"/>
        <v/>
      </c>
      <c r="J426" s="403" t="str">
        <f t="shared" si="118"/>
        <v/>
      </c>
      <c r="K426" s="403" t="str">
        <f t="shared" si="118"/>
        <v/>
      </c>
      <c r="L426" s="404" t="str">
        <f t="shared" si="117"/>
        <v/>
      </c>
      <c r="M426" s="405"/>
      <c r="N426" s="406" t="str">
        <f t="shared" si="108"/>
        <v/>
      </c>
      <c r="O426" s="406" t="str">
        <f t="shared" si="109"/>
        <v/>
      </c>
      <c r="S426" s="401" t="str">
        <f>IFERROR(IF(S425&lt;='Cat A monthly etc'!$R$3,"Nil",S425-$R$3),"")</f>
        <v/>
      </c>
      <c r="T426" s="402" t="str">
        <f t="shared" si="110"/>
        <v/>
      </c>
      <c r="U426" s="403" t="str">
        <f t="shared" si="111"/>
        <v/>
      </c>
      <c r="V426" s="403" t="str">
        <f t="shared" si="112"/>
        <v/>
      </c>
      <c r="W426" s="404" t="str">
        <f t="shared" si="113"/>
        <v/>
      </c>
      <c r="Z426" s="408"/>
      <c r="AA426" s="409"/>
      <c r="AC426" s="358" t="str">
        <f t="shared" si="114"/>
        <v/>
      </c>
      <c r="AD426" s="358" t="str">
        <f t="shared" si="115"/>
        <v/>
      </c>
    </row>
    <row r="427" spans="1:30" x14ac:dyDescent="0.25">
      <c r="A427" s="112" t="str">
        <f t="shared" si="103"/>
        <v/>
      </c>
      <c r="B427" s="112" t="str">
        <f t="shared" si="104"/>
        <v/>
      </c>
      <c r="C427" s="397" t="str">
        <f t="shared" si="116"/>
        <v/>
      </c>
      <c r="D427" s="397" t="str">
        <f t="shared" si="102"/>
        <v/>
      </c>
      <c r="E427" s="397"/>
      <c r="F427" s="399" t="str">
        <f t="shared" si="105"/>
        <v/>
      </c>
      <c r="G427" s="400" t="str">
        <f t="shared" si="106"/>
        <v/>
      </c>
      <c r="H427" s="401" t="str">
        <f t="shared" si="107"/>
        <v/>
      </c>
      <c r="I427" s="402" t="str">
        <f t="shared" si="118"/>
        <v/>
      </c>
      <c r="J427" s="403" t="str">
        <f t="shared" si="118"/>
        <v/>
      </c>
      <c r="K427" s="403" t="str">
        <f t="shared" si="118"/>
        <v/>
      </c>
      <c r="L427" s="404" t="str">
        <f t="shared" si="117"/>
        <v/>
      </c>
      <c r="M427" s="405"/>
      <c r="N427" s="406" t="str">
        <f t="shared" si="108"/>
        <v/>
      </c>
      <c r="O427" s="406" t="str">
        <f t="shared" si="109"/>
        <v/>
      </c>
      <c r="S427" s="401" t="str">
        <f>IFERROR(IF(S426&lt;='Cat A monthly etc'!$R$3,"Nil",S426-$R$3),"")</f>
        <v/>
      </c>
      <c r="T427" s="402" t="str">
        <f t="shared" si="110"/>
        <v/>
      </c>
      <c r="U427" s="403" t="str">
        <f t="shared" si="111"/>
        <v/>
      </c>
      <c r="V427" s="403" t="str">
        <f t="shared" si="112"/>
        <v/>
      </c>
      <c r="W427" s="404" t="str">
        <f t="shared" si="113"/>
        <v/>
      </c>
      <c r="Z427" s="408"/>
      <c r="AA427" s="409"/>
      <c r="AC427" s="358" t="str">
        <f t="shared" si="114"/>
        <v/>
      </c>
      <c r="AD427" s="358" t="str">
        <f t="shared" si="115"/>
        <v/>
      </c>
    </row>
    <row r="428" spans="1:30" x14ac:dyDescent="0.25">
      <c r="A428" s="112" t="str">
        <f t="shared" si="103"/>
        <v/>
      </c>
      <c r="B428" s="112" t="str">
        <f t="shared" si="104"/>
        <v/>
      </c>
      <c r="C428" s="397" t="str">
        <f t="shared" si="116"/>
        <v/>
      </c>
      <c r="D428" s="397" t="str">
        <f t="shared" si="102"/>
        <v/>
      </c>
      <c r="E428" s="397"/>
      <c r="F428" s="399" t="str">
        <f t="shared" si="105"/>
        <v/>
      </c>
      <c r="G428" s="400" t="str">
        <f t="shared" si="106"/>
        <v/>
      </c>
      <c r="H428" s="401" t="str">
        <f t="shared" si="107"/>
        <v/>
      </c>
      <c r="I428" s="402" t="str">
        <f t="shared" si="118"/>
        <v/>
      </c>
      <c r="J428" s="403" t="str">
        <f t="shared" si="118"/>
        <v/>
      </c>
      <c r="K428" s="403" t="str">
        <f t="shared" si="118"/>
        <v/>
      </c>
      <c r="L428" s="404" t="str">
        <f t="shared" si="117"/>
        <v/>
      </c>
      <c r="M428" s="405"/>
      <c r="N428" s="406" t="str">
        <f t="shared" si="108"/>
        <v/>
      </c>
      <c r="O428" s="406" t="str">
        <f t="shared" si="109"/>
        <v/>
      </c>
      <c r="S428" s="401" t="str">
        <f>IFERROR(IF(S427&lt;='Cat A monthly etc'!$R$3,"Nil",S427-$R$3),"")</f>
        <v/>
      </c>
      <c r="T428" s="402" t="str">
        <f t="shared" si="110"/>
        <v/>
      </c>
      <c r="U428" s="403" t="str">
        <f t="shared" si="111"/>
        <v/>
      </c>
      <c r="V428" s="403" t="str">
        <f t="shared" si="112"/>
        <v/>
      </c>
      <c r="W428" s="404" t="str">
        <f t="shared" si="113"/>
        <v/>
      </c>
      <c r="Z428" s="408"/>
      <c r="AA428" s="409"/>
      <c r="AC428" s="358" t="str">
        <f t="shared" si="114"/>
        <v/>
      </c>
      <c r="AD428" s="358" t="str">
        <f t="shared" si="115"/>
        <v/>
      </c>
    </row>
    <row r="429" spans="1:30" x14ac:dyDescent="0.25">
      <c r="A429" s="112" t="str">
        <f t="shared" si="103"/>
        <v/>
      </c>
      <c r="B429" s="112" t="str">
        <f t="shared" si="104"/>
        <v/>
      </c>
      <c r="C429" s="397" t="str">
        <f t="shared" si="116"/>
        <v/>
      </c>
      <c r="D429" s="397" t="str">
        <f t="shared" si="102"/>
        <v/>
      </c>
      <c r="E429" s="397"/>
      <c r="F429" s="399" t="str">
        <f t="shared" si="105"/>
        <v/>
      </c>
      <c r="G429" s="400" t="str">
        <f t="shared" si="106"/>
        <v/>
      </c>
      <c r="H429" s="401" t="str">
        <f t="shared" si="107"/>
        <v/>
      </c>
      <c r="I429" s="402" t="str">
        <f t="shared" si="118"/>
        <v/>
      </c>
      <c r="J429" s="403" t="str">
        <f t="shared" si="118"/>
        <v/>
      </c>
      <c r="K429" s="403" t="str">
        <f t="shared" si="118"/>
        <v/>
      </c>
      <c r="L429" s="404" t="str">
        <f t="shared" si="117"/>
        <v/>
      </c>
      <c r="M429" s="405"/>
      <c r="N429" s="406" t="str">
        <f t="shared" si="108"/>
        <v/>
      </c>
      <c r="O429" s="406" t="str">
        <f t="shared" si="109"/>
        <v/>
      </c>
      <c r="S429" s="401" t="str">
        <f>IFERROR(IF(S428&lt;='Cat A monthly etc'!$R$3,"Nil",S428-$R$3),"")</f>
        <v/>
      </c>
      <c r="T429" s="402" t="str">
        <f t="shared" si="110"/>
        <v/>
      </c>
      <c r="U429" s="403" t="str">
        <f t="shared" si="111"/>
        <v/>
      </c>
      <c r="V429" s="403" t="str">
        <f t="shared" si="112"/>
        <v/>
      </c>
      <c r="W429" s="404" t="str">
        <f t="shared" si="113"/>
        <v/>
      </c>
      <c r="Z429" s="408"/>
      <c r="AA429" s="409"/>
      <c r="AC429" s="358" t="str">
        <f t="shared" si="114"/>
        <v/>
      </c>
      <c r="AD429" s="358" t="str">
        <f t="shared" si="115"/>
        <v/>
      </c>
    </row>
    <row r="430" spans="1:30" x14ac:dyDescent="0.25">
      <c r="A430" s="112" t="str">
        <f t="shared" si="103"/>
        <v/>
      </c>
      <c r="B430" s="112" t="str">
        <f t="shared" si="104"/>
        <v/>
      </c>
      <c r="C430" s="397" t="str">
        <f t="shared" si="116"/>
        <v/>
      </c>
      <c r="D430" s="397" t="str">
        <f t="shared" si="102"/>
        <v/>
      </c>
      <c r="E430" s="397"/>
      <c r="F430" s="399" t="str">
        <f t="shared" si="105"/>
        <v/>
      </c>
      <c r="G430" s="400" t="str">
        <f t="shared" si="106"/>
        <v/>
      </c>
      <c r="H430" s="401" t="str">
        <f t="shared" si="107"/>
        <v/>
      </c>
      <c r="I430" s="402" t="str">
        <f t="shared" si="118"/>
        <v/>
      </c>
      <c r="J430" s="403" t="str">
        <f t="shared" si="118"/>
        <v/>
      </c>
      <c r="K430" s="403" t="str">
        <f t="shared" si="118"/>
        <v/>
      </c>
      <c r="L430" s="404" t="str">
        <f t="shared" si="117"/>
        <v/>
      </c>
      <c r="M430" s="405"/>
      <c r="N430" s="406" t="str">
        <f t="shared" si="108"/>
        <v/>
      </c>
      <c r="O430" s="406" t="str">
        <f t="shared" si="109"/>
        <v/>
      </c>
      <c r="S430" s="401" t="str">
        <f>IFERROR(IF(S429&lt;='Cat A monthly etc'!$R$3,"Nil",S429-$R$3),"")</f>
        <v/>
      </c>
      <c r="T430" s="402" t="str">
        <f t="shared" si="110"/>
        <v/>
      </c>
      <c r="U430" s="403" t="str">
        <f t="shared" si="111"/>
        <v/>
      </c>
      <c r="V430" s="403" t="str">
        <f t="shared" si="112"/>
        <v/>
      </c>
      <c r="W430" s="404" t="str">
        <f t="shared" si="113"/>
        <v/>
      </c>
      <c r="Z430" s="408"/>
      <c r="AA430" s="409"/>
      <c r="AC430" s="358" t="str">
        <f t="shared" si="114"/>
        <v/>
      </c>
      <c r="AD430" s="358" t="str">
        <f t="shared" si="115"/>
        <v/>
      </c>
    </row>
    <row r="431" spans="1:30" x14ac:dyDescent="0.25">
      <c r="A431" s="112" t="str">
        <f t="shared" si="103"/>
        <v/>
      </c>
      <c r="B431" s="112" t="str">
        <f t="shared" si="104"/>
        <v/>
      </c>
      <c r="C431" s="397" t="str">
        <f t="shared" si="116"/>
        <v/>
      </c>
      <c r="D431" s="397" t="str">
        <f t="shared" si="102"/>
        <v/>
      </c>
      <c r="E431" s="397"/>
      <c r="F431" s="399" t="str">
        <f t="shared" si="105"/>
        <v/>
      </c>
      <c r="G431" s="400" t="str">
        <f t="shared" si="106"/>
        <v/>
      </c>
      <c r="H431" s="401" t="str">
        <f t="shared" si="107"/>
        <v/>
      </c>
      <c r="I431" s="402" t="str">
        <f t="shared" si="118"/>
        <v/>
      </c>
      <c r="J431" s="403" t="str">
        <f t="shared" si="118"/>
        <v/>
      </c>
      <c r="K431" s="403" t="str">
        <f t="shared" si="118"/>
        <v/>
      </c>
      <c r="L431" s="404" t="str">
        <f t="shared" si="117"/>
        <v/>
      </c>
      <c r="M431" s="405"/>
      <c r="N431" s="406" t="str">
        <f t="shared" si="108"/>
        <v/>
      </c>
      <c r="O431" s="406" t="str">
        <f t="shared" si="109"/>
        <v/>
      </c>
      <c r="S431" s="401" t="str">
        <f>IFERROR(IF(S430&lt;='Cat A monthly etc'!$R$3,"Nil",S430-$R$3),"")</f>
        <v/>
      </c>
      <c r="T431" s="402" t="str">
        <f t="shared" si="110"/>
        <v/>
      </c>
      <c r="U431" s="403" t="str">
        <f t="shared" si="111"/>
        <v/>
      </c>
      <c r="V431" s="403" t="str">
        <f t="shared" si="112"/>
        <v/>
      </c>
      <c r="W431" s="404" t="str">
        <f t="shared" si="113"/>
        <v/>
      </c>
      <c r="Z431" s="408"/>
      <c r="AA431" s="409"/>
      <c r="AC431" s="358" t="str">
        <f t="shared" si="114"/>
        <v/>
      </c>
      <c r="AD431" s="358" t="str">
        <f t="shared" si="115"/>
        <v/>
      </c>
    </row>
    <row r="432" spans="1:30" x14ac:dyDescent="0.25">
      <c r="A432" s="112" t="str">
        <f t="shared" si="103"/>
        <v/>
      </c>
      <c r="B432" s="112" t="str">
        <f t="shared" si="104"/>
        <v/>
      </c>
      <c r="C432" s="397" t="str">
        <f t="shared" si="116"/>
        <v/>
      </c>
      <c r="D432" s="397" t="str">
        <f t="shared" si="102"/>
        <v/>
      </c>
      <c r="E432" s="397"/>
      <c r="F432" s="399" t="str">
        <f t="shared" si="105"/>
        <v/>
      </c>
      <c r="G432" s="400" t="str">
        <f t="shared" si="106"/>
        <v/>
      </c>
      <c r="H432" s="401" t="str">
        <f t="shared" si="107"/>
        <v/>
      </c>
      <c r="I432" s="402" t="str">
        <f t="shared" si="118"/>
        <v/>
      </c>
      <c r="J432" s="403" t="str">
        <f t="shared" si="118"/>
        <v/>
      </c>
      <c r="K432" s="403" t="str">
        <f t="shared" si="118"/>
        <v/>
      </c>
      <c r="L432" s="404" t="str">
        <f t="shared" si="117"/>
        <v/>
      </c>
      <c r="M432" s="405"/>
      <c r="N432" s="406" t="str">
        <f t="shared" si="108"/>
        <v/>
      </c>
      <c r="O432" s="406" t="str">
        <f t="shared" si="109"/>
        <v/>
      </c>
      <c r="S432" s="401" t="str">
        <f>IFERROR(IF(S431&lt;='Cat A monthly etc'!$R$3,"Nil",S431-$R$3),"")</f>
        <v/>
      </c>
      <c r="T432" s="402" t="str">
        <f t="shared" si="110"/>
        <v/>
      </c>
      <c r="U432" s="403" t="str">
        <f t="shared" si="111"/>
        <v/>
      </c>
      <c r="V432" s="403" t="str">
        <f t="shared" si="112"/>
        <v/>
      </c>
      <c r="W432" s="404" t="str">
        <f t="shared" si="113"/>
        <v/>
      </c>
      <c r="Z432" s="408"/>
      <c r="AA432" s="409"/>
      <c r="AC432" s="358" t="str">
        <f t="shared" si="114"/>
        <v/>
      </c>
      <c r="AD432" s="358" t="str">
        <f t="shared" si="115"/>
        <v/>
      </c>
    </row>
    <row r="433" spans="1:30" x14ac:dyDescent="0.25">
      <c r="A433" s="112" t="str">
        <f t="shared" si="103"/>
        <v/>
      </c>
      <c r="B433" s="112" t="str">
        <f t="shared" si="104"/>
        <v/>
      </c>
      <c r="C433" s="397" t="str">
        <f t="shared" si="116"/>
        <v/>
      </c>
      <c r="D433" s="397" t="str">
        <f t="shared" si="102"/>
        <v/>
      </c>
      <c r="E433" s="397"/>
      <c r="F433" s="399" t="str">
        <f t="shared" si="105"/>
        <v/>
      </c>
      <c r="G433" s="400" t="str">
        <f t="shared" si="106"/>
        <v/>
      </c>
      <c r="H433" s="401" t="str">
        <f t="shared" si="107"/>
        <v/>
      </c>
      <c r="I433" s="402" t="str">
        <f t="shared" si="118"/>
        <v/>
      </c>
      <c r="J433" s="403" t="str">
        <f t="shared" si="118"/>
        <v/>
      </c>
      <c r="K433" s="403" t="str">
        <f t="shared" si="118"/>
        <v/>
      </c>
      <c r="L433" s="404" t="str">
        <f t="shared" si="117"/>
        <v/>
      </c>
      <c r="M433" s="405"/>
      <c r="N433" s="406" t="str">
        <f t="shared" si="108"/>
        <v/>
      </c>
      <c r="O433" s="406" t="str">
        <f t="shared" si="109"/>
        <v/>
      </c>
      <c r="S433" s="401" t="str">
        <f>IFERROR(IF(S432&lt;='Cat A monthly etc'!$R$3,"Nil",S432-$R$3),"")</f>
        <v/>
      </c>
      <c r="T433" s="402" t="str">
        <f t="shared" si="110"/>
        <v/>
      </c>
      <c r="U433" s="403" t="str">
        <f t="shared" si="111"/>
        <v/>
      </c>
      <c r="V433" s="403" t="str">
        <f t="shared" si="112"/>
        <v/>
      </c>
      <c r="W433" s="404" t="str">
        <f t="shared" si="113"/>
        <v/>
      </c>
      <c r="Z433" s="408"/>
      <c r="AA433" s="409"/>
      <c r="AC433" s="358" t="str">
        <f t="shared" si="114"/>
        <v/>
      </c>
      <c r="AD433" s="358" t="str">
        <f t="shared" si="115"/>
        <v/>
      </c>
    </row>
    <row r="434" spans="1:30" x14ac:dyDescent="0.25">
      <c r="A434" s="112" t="str">
        <f t="shared" si="103"/>
        <v/>
      </c>
      <c r="B434" s="112" t="str">
        <f t="shared" si="104"/>
        <v/>
      </c>
      <c r="C434" s="397" t="str">
        <f t="shared" si="116"/>
        <v/>
      </c>
      <c r="D434" s="397" t="str">
        <f t="shared" si="102"/>
        <v/>
      </c>
      <c r="E434" s="397"/>
      <c r="F434" s="399" t="str">
        <f t="shared" si="105"/>
        <v/>
      </c>
      <c r="G434" s="400" t="str">
        <f t="shared" si="106"/>
        <v/>
      </c>
      <c r="H434" s="401" t="str">
        <f t="shared" si="107"/>
        <v/>
      </c>
      <c r="I434" s="402" t="str">
        <f t="shared" si="118"/>
        <v/>
      </c>
      <c r="J434" s="403" t="str">
        <f t="shared" si="118"/>
        <v/>
      </c>
      <c r="K434" s="403" t="str">
        <f t="shared" si="118"/>
        <v/>
      </c>
      <c r="L434" s="404" t="str">
        <f t="shared" si="117"/>
        <v/>
      </c>
      <c r="M434" s="405"/>
      <c r="N434" s="406" t="str">
        <f t="shared" si="108"/>
        <v/>
      </c>
      <c r="O434" s="406" t="str">
        <f t="shared" si="109"/>
        <v/>
      </c>
      <c r="S434" s="401" t="str">
        <f>IFERROR(IF(S433&lt;='Cat A monthly etc'!$R$3,"Nil",S433-$R$3),"")</f>
        <v/>
      </c>
      <c r="T434" s="402" t="str">
        <f t="shared" si="110"/>
        <v/>
      </c>
      <c r="U434" s="403" t="str">
        <f t="shared" si="111"/>
        <v/>
      </c>
      <c r="V434" s="403" t="str">
        <f t="shared" si="112"/>
        <v/>
      </c>
      <c r="W434" s="404" t="str">
        <f t="shared" si="113"/>
        <v/>
      </c>
      <c r="Z434" s="408"/>
      <c r="AA434" s="409"/>
      <c r="AC434" s="358" t="str">
        <f t="shared" si="114"/>
        <v/>
      </c>
      <c r="AD434" s="358" t="str">
        <f t="shared" si="115"/>
        <v/>
      </c>
    </row>
    <row r="435" spans="1:30" x14ac:dyDescent="0.25">
      <c r="A435" s="112" t="str">
        <f t="shared" si="103"/>
        <v/>
      </c>
      <c r="B435" s="112" t="str">
        <f t="shared" si="104"/>
        <v/>
      </c>
      <c r="C435" s="397" t="str">
        <f t="shared" si="116"/>
        <v/>
      </c>
      <c r="D435" s="397" t="str">
        <f t="shared" si="102"/>
        <v/>
      </c>
      <c r="E435" s="397"/>
      <c r="F435" s="399" t="str">
        <f t="shared" si="105"/>
        <v/>
      </c>
      <c r="G435" s="400" t="str">
        <f t="shared" si="106"/>
        <v/>
      </c>
      <c r="H435" s="401" t="str">
        <f t="shared" si="107"/>
        <v/>
      </c>
      <c r="I435" s="402" t="str">
        <f t="shared" si="118"/>
        <v/>
      </c>
      <c r="J435" s="403" t="str">
        <f t="shared" si="118"/>
        <v/>
      </c>
      <c r="K435" s="403" t="str">
        <f t="shared" si="118"/>
        <v/>
      </c>
      <c r="L435" s="404" t="str">
        <f t="shared" si="117"/>
        <v/>
      </c>
      <c r="M435" s="405"/>
      <c r="N435" s="406" t="str">
        <f t="shared" si="108"/>
        <v/>
      </c>
      <c r="O435" s="406" t="str">
        <f t="shared" si="109"/>
        <v/>
      </c>
      <c r="S435" s="401" t="str">
        <f>IFERROR(IF(S434&lt;='Cat A monthly etc'!$R$3,"Nil",S434-$R$3),"")</f>
        <v/>
      </c>
      <c r="T435" s="402" t="str">
        <f t="shared" si="110"/>
        <v/>
      </c>
      <c r="U435" s="403" t="str">
        <f t="shared" si="111"/>
        <v/>
      </c>
      <c r="V435" s="403" t="str">
        <f t="shared" si="112"/>
        <v/>
      </c>
      <c r="W435" s="404" t="str">
        <f t="shared" si="113"/>
        <v/>
      </c>
      <c r="Z435" s="408"/>
      <c r="AA435" s="409"/>
      <c r="AC435" s="358" t="str">
        <f t="shared" si="114"/>
        <v/>
      </c>
      <c r="AD435" s="358" t="str">
        <f t="shared" si="115"/>
        <v/>
      </c>
    </row>
    <row r="436" spans="1:30" x14ac:dyDescent="0.25">
      <c r="A436" s="112" t="str">
        <f t="shared" si="103"/>
        <v/>
      </c>
      <c r="B436" s="112" t="str">
        <f t="shared" si="104"/>
        <v/>
      </c>
      <c r="C436" s="397" t="str">
        <f t="shared" si="116"/>
        <v/>
      </c>
      <c r="D436" s="397" t="str">
        <f t="shared" si="102"/>
        <v/>
      </c>
      <c r="E436" s="397"/>
      <c r="F436" s="399" t="str">
        <f t="shared" si="105"/>
        <v/>
      </c>
      <c r="G436" s="400" t="str">
        <f t="shared" si="106"/>
        <v/>
      </c>
      <c r="H436" s="401" t="str">
        <f t="shared" si="107"/>
        <v/>
      </c>
      <c r="I436" s="402" t="str">
        <f t="shared" si="118"/>
        <v/>
      </c>
      <c r="J436" s="403" t="str">
        <f t="shared" si="118"/>
        <v/>
      </c>
      <c r="K436" s="403" t="str">
        <f t="shared" si="118"/>
        <v/>
      </c>
      <c r="L436" s="404" t="str">
        <f t="shared" si="117"/>
        <v/>
      </c>
      <c r="M436" s="405"/>
      <c r="N436" s="406" t="str">
        <f t="shared" si="108"/>
        <v/>
      </c>
      <c r="O436" s="406" t="str">
        <f t="shared" si="109"/>
        <v/>
      </c>
      <c r="S436" s="401" t="str">
        <f>IFERROR(IF(S435&lt;='Cat A monthly etc'!$R$3,"Nil",S435-$R$3),"")</f>
        <v/>
      </c>
      <c r="T436" s="402" t="str">
        <f t="shared" si="110"/>
        <v/>
      </c>
      <c r="U436" s="403" t="str">
        <f t="shared" si="111"/>
        <v/>
      </c>
      <c r="V436" s="403" t="str">
        <f t="shared" si="112"/>
        <v/>
      </c>
      <c r="W436" s="404" t="str">
        <f t="shared" si="113"/>
        <v/>
      </c>
      <c r="Z436" s="408"/>
      <c r="AA436" s="409"/>
      <c r="AC436" s="358" t="str">
        <f t="shared" si="114"/>
        <v/>
      </c>
      <c r="AD436" s="358" t="str">
        <f t="shared" si="115"/>
        <v/>
      </c>
    </row>
    <row r="437" spans="1:30" x14ac:dyDescent="0.25">
      <c r="A437" s="112" t="str">
        <f t="shared" si="103"/>
        <v/>
      </c>
      <c r="B437" s="112" t="str">
        <f t="shared" si="104"/>
        <v/>
      </c>
      <c r="C437" s="397" t="str">
        <f t="shared" si="116"/>
        <v/>
      </c>
      <c r="D437" s="397" t="str">
        <f t="shared" si="102"/>
        <v/>
      </c>
      <c r="E437" s="397"/>
      <c r="F437" s="399" t="str">
        <f t="shared" si="105"/>
        <v/>
      </c>
      <c r="G437" s="400" t="str">
        <f t="shared" si="106"/>
        <v/>
      </c>
      <c r="H437" s="401" t="str">
        <f t="shared" si="107"/>
        <v/>
      </c>
      <c r="I437" s="402" t="str">
        <f t="shared" si="118"/>
        <v/>
      </c>
      <c r="J437" s="403" t="str">
        <f t="shared" si="118"/>
        <v/>
      </c>
      <c r="K437" s="403" t="str">
        <f t="shared" si="118"/>
        <v/>
      </c>
      <c r="L437" s="404" t="str">
        <f t="shared" si="117"/>
        <v/>
      </c>
      <c r="M437" s="405"/>
      <c r="N437" s="406" t="str">
        <f t="shared" si="108"/>
        <v/>
      </c>
      <c r="O437" s="406" t="str">
        <f t="shared" si="109"/>
        <v/>
      </c>
      <c r="S437" s="401" t="str">
        <f>IFERROR(IF(S436&lt;='Cat A monthly etc'!$R$3,"Nil",S436-$R$3),"")</f>
        <v/>
      </c>
      <c r="T437" s="402" t="str">
        <f t="shared" si="110"/>
        <v/>
      </c>
      <c r="U437" s="403" t="str">
        <f t="shared" si="111"/>
        <v/>
      </c>
      <c r="V437" s="403" t="str">
        <f t="shared" si="112"/>
        <v/>
      </c>
      <c r="W437" s="404" t="str">
        <f t="shared" si="113"/>
        <v/>
      </c>
      <c r="Z437" s="408"/>
      <c r="AA437" s="409"/>
      <c r="AC437" s="358" t="str">
        <f t="shared" si="114"/>
        <v/>
      </c>
      <c r="AD437" s="358" t="str">
        <f t="shared" si="115"/>
        <v/>
      </c>
    </row>
    <row r="438" spans="1:30" x14ac:dyDescent="0.25">
      <c r="A438" s="112" t="str">
        <f t="shared" si="103"/>
        <v/>
      </c>
      <c r="B438" s="112" t="str">
        <f t="shared" si="104"/>
        <v/>
      </c>
      <c r="C438" s="397" t="str">
        <f t="shared" si="116"/>
        <v/>
      </c>
      <c r="D438" s="397" t="str">
        <f t="shared" si="102"/>
        <v/>
      </c>
      <c r="E438" s="397"/>
      <c r="F438" s="399" t="str">
        <f t="shared" si="105"/>
        <v/>
      </c>
      <c r="G438" s="400" t="str">
        <f t="shared" si="106"/>
        <v/>
      </c>
      <c r="H438" s="401" t="str">
        <f t="shared" si="107"/>
        <v/>
      </c>
      <c r="I438" s="402" t="str">
        <f t="shared" si="118"/>
        <v/>
      </c>
      <c r="J438" s="403" t="str">
        <f t="shared" si="118"/>
        <v/>
      </c>
      <c r="K438" s="403" t="str">
        <f t="shared" si="118"/>
        <v/>
      </c>
      <c r="L438" s="404" t="str">
        <f t="shared" si="117"/>
        <v/>
      </c>
      <c r="M438" s="405"/>
      <c r="N438" s="406" t="str">
        <f t="shared" si="108"/>
        <v/>
      </c>
      <c r="O438" s="406" t="str">
        <f t="shared" si="109"/>
        <v/>
      </c>
      <c r="S438" s="401" t="str">
        <f>IFERROR(IF(S437&lt;='Cat A monthly etc'!$R$3,"Nil",S437-$R$3),"")</f>
        <v/>
      </c>
      <c r="T438" s="402" t="str">
        <f t="shared" si="110"/>
        <v/>
      </c>
      <c r="U438" s="403" t="str">
        <f t="shared" si="111"/>
        <v/>
      </c>
      <c r="V438" s="403" t="str">
        <f t="shared" si="112"/>
        <v/>
      </c>
      <c r="W438" s="404" t="str">
        <f t="shared" si="113"/>
        <v/>
      </c>
      <c r="Z438" s="408"/>
      <c r="AA438" s="409"/>
      <c r="AC438" s="358" t="str">
        <f t="shared" si="114"/>
        <v/>
      </c>
      <c r="AD438" s="358" t="str">
        <f t="shared" si="115"/>
        <v/>
      </c>
    </row>
    <row r="439" spans="1:30" x14ac:dyDescent="0.25">
      <c r="A439" s="112" t="str">
        <f t="shared" si="103"/>
        <v/>
      </c>
      <c r="B439" s="112" t="str">
        <f t="shared" si="104"/>
        <v/>
      </c>
      <c r="C439" s="397" t="str">
        <f t="shared" si="116"/>
        <v/>
      </c>
      <c r="D439" s="397" t="str">
        <f t="shared" si="102"/>
        <v/>
      </c>
      <c r="E439" s="397"/>
      <c r="F439" s="399" t="str">
        <f t="shared" si="105"/>
        <v/>
      </c>
      <c r="G439" s="400" t="str">
        <f t="shared" si="106"/>
        <v/>
      </c>
      <c r="H439" s="401" t="str">
        <f t="shared" si="107"/>
        <v/>
      </c>
      <c r="I439" s="402" t="str">
        <f t="shared" si="118"/>
        <v/>
      </c>
      <c r="J439" s="403" t="str">
        <f t="shared" si="118"/>
        <v/>
      </c>
      <c r="K439" s="403" t="str">
        <f t="shared" si="118"/>
        <v/>
      </c>
      <c r="L439" s="404" t="str">
        <f t="shared" si="117"/>
        <v/>
      </c>
      <c r="M439" s="405"/>
      <c r="N439" s="406" t="str">
        <f t="shared" si="108"/>
        <v/>
      </c>
      <c r="O439" s="406" t="str">
        <f t="shared" si="109"/>
        <v/>
      </c>
      <c r="S439" s="401" t="str">
        <f>IFERROR(IF(S438&lt;='Cat A monthly etc'!$R$3,"Nil",S438-$R$3),"")</f>
        <v/>
      </c>
      <c r="T439" s="402" t="str">
        <f t="shared" si="110"/>
        <v/>
      </c>
      <c r="U439" s="403" t="str">
        <f t="shared" si="111"/>
        <v/>
      </c>
      <c r="V439" s="403" t="str">
        <f t="shared" si="112"/>
        <v/>
      </c>
      <c r="W439" s="404" t="str">
        <f t="shared" si="113"/>
        <v/>
      </c>
      <c r="Z439" s="408"/>
      <c r="AA439" s="409"/>
      <c r="AC439" s="358" t="str">
        <f t="shared" si="114"/>
        <v/>
      </c>
      <c r="AD439" s="358" t="str">
        <f t="shared" si="115"/>
        <v/>
      </c>
    </row>
    <row r="440" spans="1:30" x14ac:dyDescent="0.25">
      <c r="A440" s="112" t="str">
        <f t="shared" si="103"/>
        <v/>
      </c>
      <c r="B440" s="112" t="str">
        <f t="shared" si="104"/>
        <v/>
      </c>
      <c r="C440" s="397" t="str">
        <f t="shared" si="116"/>
        <v/>
      </c>
      <c r="D440" s="397" t="str">
        <f t="shared" si="102"/>
        <v/>
      </c>
      <c r="E440" s="397"/>
      <c r="F440" s="399" t="str">
        <f t="shared" si="105"/>
        <v/>
      </c>
      <c r="G440" s="400" t="str">
        <f t="shared" si="106"/>
        <v/>
      </c>
      <c r="H440" s="401" t="str">
        <f t="shared" si="107"/>
        <v/>
      </c>
      <c r="I440" s="402" t="str">
        <f t="shared" si="118"/>
        <v/>
      </c>
      <c r="J440" s="403" t="str">
        <f t="shared" si="118"/>
        <v/>
      </c>
      <c r="K440" s="403" t="str">
        <f t="shared" si="118"/>
        <v/>
      </c>
      <c r="L440" s="404" t="str">
        <f t="shared" si="117"/>
        <v/>
      </c>
      <c r="M440" s="405"/>
      <c r="N440" s="406" t="str">
        <f t="shared" si="108"/>
        <v/>
      </c>
      <c r="O440" s="406" t="str">
        <f t="shared" si="109"/>
        <v/>
      </c>
      <c r="S440" s="401" t="str">
        <f>IFERROR(IF(S439&lt;='Cat A monthly etc'!$R$3,"Nil",S439-$R$3),"")</f>
        <v/>
      </c>
      <c r="T440" s="402" t="str">
        <f t="shared" si="110"/>
        <v/>
      </c>
      <c r="U440" s="403" t="str">
        <f t="shared" si="111"/>
        <v/>
      </c>
      <c r="V440" s="403" t="str">
        <f t="shared" si="112"/>
        <v/>
      </c>
      <c r="W440" s="404" t="str">
        <f t="shared" si="113"/>
        <v/>
      </c>
      <c r="Z440" s="408"/>
      <c r="AA440" s="409"/>
      <c r="AC440" s="358" t="str">
        <f t="shared" si="114"/>
        <v/>
      </c>
      <c r="AD440" s="358" t="str">
        <f t="shared" si="115"/>
        <v/>
      </c>
    </row>
    <row r="441" spans="1:30" x14ac:dyDescent="0.25">
      <c r="A441" s="112" t="str">
        <f t="shared" si="103"/>
        <v/>
      </c>
      <c r="B441" s="112" t="str">
        <f t="shared" si="104"/>
        <v/>
      </c>
      <c r="C441" s="397" t="str">
        <f t="shared" si="116"/>
        <v/>
      </c>
      <c r="D441" s="397" t="str">
        <f t="shared" si="102"/>
        <v/>
      </c>
      <c r="E441" s="397"/>
      <c r="F441" s="399" t="str">
        <f t="shared" si="105"/>
        <v/>
      </c>
      <c r="G441" s="400" t="str">
        <f t="shared" si="106"/>
        <v/>
      </c>
      <c r="H441" s="401" t="str">
        <f t="shared" si="107"/>
        <v/>
      </c>
      <c r="I441" s="402" t="str">
        <f t="shared" si="118"/>
        <v/>
      </c>
      <c r="J441" s="403" t="str">
        <f t="shared" si="118"/>
        <v/>
      </c>
      <c r="K441" s="403" t="str">
        <f t="shared" si="118"/>
        <v/>
      </c>
      <c r="L441" s="404" t="str">
        <f t="shared" si="117"/>
        <v/>
      </c>
      <c r="M441" s="405"/>
      <c r="N441" s="406" t="str">
        <f t="shared" si="108"/>
        <v/>
      </c>
      <c r="O441" s="406" t="str">
        <f t="shared" si="109"/>
        <v/>
      </c>
      <c r="S441" s="401" t="str">
        <f>IFERROR(IF(S440&lt;='Cat A monthly etc'!$R$3,"Nil",S440-$R$3),"")</f>
        <v/>
      </c>
      <c r="T441" s="402" t="str">
        <f t="shared" si="110"/>
        <v/>
      </c>
      <c r="U441" s="403" t="str">
        <f t="shared" si="111"/>
        <v/>
      </c>
      <c r="V441" s="403" t="str">
        <f t="shared" si="112"/>
        <v/>
      </c>
      <c r="W441" s="404" t="str">
        <f t="shared" si="113"/>
        <v/>
      </c>
      <c r="Z441" s="408"/>
      <c r="AA441" s="409"/>
      <c r="AC441" s="358" t="str">
        <f t="shared" si="114"/>
        <v/>
      </c>
      <c r="AD441" s="358" t="str">
        <f t="shared" si="115"/>
        <v/>
      </c>
    </row>
    <row r="442" spans="1:30" x14ac:dyDescent="0.25">
      <c r="A442" s="112" t="str">
        <f t="shared" si="103"/>
        <v/>
      </c>
      <c r="B442" s="112" t="str">
        <f t="shared" si="104"/>
        <v/>
      </c>
      <c r="C442" s="397" t="str">
        <f t="shared" si="116"/>
        <v/>
      </c>
      <c r="D442" s="397" t="str">
        <f t="shared" si="102"/>
        <v/>
      </c>
      <c r="E442" s="397"/>
      <c r="F442" s="399" t="str">
        <f t="shared" si="105"/>
        <v/>
      </c>
      <c r="G442" s="400" t="str">
        <f t="shared" si="106"/>
        <v/>
      </c>
      <c r="H442" s="401" t="str">
        <f t="shared" si="107"/>
        <v/>
      </c>
      <c r="I442" s="402" t="str">
        <f t="shared" si="118"/>
        <v/>
      </c>
      <c r="J442" s="403" t="str">
        <f t="shared" si="118"/>
        <v/>
      </c>
      <c r="K442" s="403" t="str">
        <f t="shared" si="118"/>
        <v/>
      </c>
      <c r="L442" s="404" t="str">
        <f t="shared" si="117"/>
        <v/>
      </c>
      <c r="M442" s="405"/>
      <c r="N442" s="406" t="str">
        <f t="shared" si="108"/>
        <v/>
      </c>
      <c r="O442" s="406" t="str">
        <f t="shared" si="109"/>
        <v/>
      </c>
      <c r="S442" s="401" t="str">
        <f>IFERROR(IF(S441&lt;='Cat A monthly etc'!$R$3,"Nil",S441-$R$3),"")</f>
        <v/>
      </c>
      <c r="T442" s="402" t="str">
        <f t="shared" si="110"/>
        <v/>
      </c>
      <c r="U442" s="403" t="str">
        <f t="shared" si="111"/>
        <v/>
      </c>
      <c r="V442" s="403" t="str">
        <f t="shared" si="112"/>
        <v/>
      </c>
      <c r="W442" s="404" t="str">
        <f t="shared" si="113"/>
        <v/>
      </c>
      <c r="Z442" s="408"/>
      <c r="AA442" s="409"/>
      <c r="AC442" s="358" t="str">
        <f t="shared" si="114"/>
        <v/>
      </c>
      <c r="AD442" s="358" t="str">
        <f t="shared" si="115"/>
        <v/>
      </c>
    </row>
    <row r="443" spans="1:30" x14ac:dyDescent="0.25">
      <c r="A443" s="112" t="str">
        <f t="shared" si="103"/>
        <v/>
      </c>
      <c r="B443" s="112" t="str">
        <f t="shared" si="104"/>
        <v/>
      </c>
      <c r="C443" s="397" t="str">
        <f t="shared" si="116"/>
        <v/>
      </c>
      <c r="D443" s="397" t="str">
        <f t="shared" si="102"/>
        <v/>
      </c>
      <c r="E443" s="397"/>
      <c r="F443" s="399" t="str">
        <f t="shared" si="105"/>
        <v/>
      </c>
      <c r="G443" s="400" t="str">
        <f t="shared" si="106"/>
        <v/>
      </c>
      <c r="H443" s="401" t="str">
        <f t="shared" si="107"/>
        <v/>
      </c>
      <c r="I443" s="402" t="str">
        <f t="shared" si="118"/>
        <v/>
      </c>
      <c r="J443" s="403" t="str">
        <f t="shared" si="118"/>
        <v/>
      </c>
      <c r="K443" s="403" t="str">
        <f t="shared" si="118"/>
        <v/>
      </c>
      <c r="L443" s="404" t="str">
        <f t="shared" si="117"/>
        <v/>
      </c>
      <c r="M443" s="405"/>
      <c r="N443" s="406" t="str">
        <f t="shared" si="108"/>
        <v/>
      </c>
      <c r="O443" s="406" t="str">
        <f t="shared" si="109"/>
        <v/>
      </c>
      <c r="S443" s="401" t="str">
        <f>IFERROR(IF(S442&lt;='Cat A monthly etc'!$R$3,"Nil",S442-$R$3),"")</f>
        <v/>
      </c>
      <c r="T443" s="402" t="str">
        <f t="shared" si="110"/>
        <v/>
      </c>
      <c r="U443" s="403" t="str">
        <f t="shared" si="111"/>
        <v/>
      </c>
      <c r="V443" s="403" t="str">
        <f t="shared" si="112"/>
        <v/>
      </c>
      <c r="W443" s="404" t="str">
        <f t="shared" si="113"/>
        <v/>
      </c>
      <c r="Z443" s="408"/>
      <c r="AA443" s="409"/>
      <c r="AC443" s="358" t="str">
        <f t="shared" si="114"/>
        <v/>
      </c>
      <c r="AD443" s="358" t="str">
        <f t="shared" si="115"/>
        <v/>
      </c>
    </row>
    <row r="444" spans="1:30" x14ac:dyDescent="0.25">
      <c r="A444" s="112" t="str">
        <f t="shared" si="103"/>
        <v/>
      </c>
      <c r="B444" s="112" t="str">
        <f t="shared" si="104"/>
        <v/>
      </c>
      <c r="C444" s="397" t="str">
        <f t="shared" si="116"/>
        <v/>
      </c>
      <c r="D444" s="397" t="str">
        <f t="shared" si="102"/>
        <v/>
      </c>
      <c r="E444" s="397"/>
      <c r="F444" s="399" t="str">
        <f t="shared" si="105"/>
        <v/>
      </c>
      <c r="G444" s="400" t="str">
        <f t="shared" si="106"/>
        <v/>
      </c>
      <c r="H444" s="401" t="str">
        <f t="shared" si="107"/>
        <v/>
      </c>
      <c r="I444" s="402" t="str">
        <f t="shared" si="118"/>
        <v/>
      </c>
      <c r="J444" s="403" t="str">
        <f t="shared" si="118"/>
        <v/>
      </c>
      <c r="K444" s="403" t="str">
        <f t="shared" si="118"/>
        <v/>
      </c>
      <c r="L444" s="404" t="str">
        <f t="shared" si="117"/>
        <v/>
      </c>
      <c r="M444" s="405"/>
      <c r="N444" s="406" t="str">
        <f t="shared" si="108"/>
        <v/>
      </c>
      <c r="O444" s="406" t="str">
        <f t="shared" si="109"/>
        <v/>
      </c>
      <c r="S444" s="401" t="str">
        <f>IFERROR(IF(S443&lt;='Cat A monthly etc'!$R$3,"Nil",S443-$R$3),"")</f>
        <v/>
      </c>
      <c r="T444" s="402" t="str">
        <f t="shared" si="110"/>
        <v/>
      </c>
      <c r="U444" s="403" t="str">
        <f t="shared" si="111"/>
        <v/>
      </c>
      <c r="V444" s="403" t="str">
        <f t="shared" si="112"/>
        <v/>
      </c>
      <c r="W444" s="404" t="str">
        <f t="shared" si="113"/>
        <v/>
      </c>
      <c r="Z444" s="408"/>
      <c r="AA444" s="409"/>
      <c r="AC444" s="358" t="str">
        <f t="shared" si="114"/>
        <v/>
      </c>
      <c r="AD444" s="358" t="str">
        <f t="shared" si="115"/>
        <v/>
      </c>
    </row>
    <row r="445" spans="1:30" x14ac:dyDescent="0.25">
      <c r="A445" s="112" t="str">
        <f t="shared" si="103"/>
        <v/>
      </c>
      <c r="B445" s="112" t="str">
        <f t="shared" si="104"/>
        <v/>
      </c>
      <c r="C445" s="397" t="str">
        <f t="shared" si="116"/>
        <v/>
      </c>
      <c r="D445" s="397" t="str">
        <f t="shared" si="102"/>
        <v/>
      </c>
      <c r="E445" s="397"/>
      <c r="F445" s="399" t="str">
        <f t="shared" si="105"/>
        <v/>
      </c>
      <c r="G445" s="400" t="str">
        <f t="shared" si="106"/>
        <v/>
      </c>
      <c r="H445" s="401" t="str">
        <f t="shared" si="107"/>
        <v/>
      </c>
      <c r="I445" s="402" t="str">
        <f t="shared" si="118"/>
        <v/>
      </c>
      <c r="J445" s="403" t="str">
        <f t="shared" si="118"/>
        <v/>
      </c>
      <c r="K445" s="403" t="str">
        <f t="shared" si="118"/>
        <v/>
      </c>
      <c r="L445" s="404" t="str">
        <f t="shared" si="117"/>
        <v/>
      </c>
      <c r="M445" s="405"/>
      <c r="N445" s="406" t="str">
        <f t="shared" si="108"/>
        <v/>
      </c>
      <c r="O445" s="406" t="str">
        <f t="shared" si="109"/>
        <v/>
      </c>
      <c r="S445" s="401" t="str">
        <f>IFERROR(IF(S444&lt;='Cat A monthly etc'!$R$3,"Nil",S444-$R$3),"")</f>
        <v/>
      </c>
      <c r="T445" s="402" t="str">
        <f t="shared" si="110"/>
        <v/>
      </c>
      <c r="U445" s="403" t="str">
        <f t="shared" si="111"/>
        <v/>
      </c>
      <c r="V445" s="403" t="str">
        <f t="shared" si="112"/>
        <v/>
      </c>
      <c r="W445" s="404" t="str">
        <f t="shared" si="113"/>
        <v/>
      </c>
      <c r="Z445" s="408"/>
      <c r="AA445" s="409"/>
      <c r="AC445" s="358" t="str">
        <f t="shared" si="114"/>
        <v/>
      </c>
      <c r="AD445" s="358" t="str">
        <f t="shared" si="115"/>
        <v/>
      </c>
    </row>
    <row r="446" spans="1:30" x14ac:dyDescent="0.25">
      <c r="A446" s="112" t="str">
        <f t="shared" si="103"/>
        <v/>
      </c>
      <c r="B446" s="112" t="str">
        <f t="shared" si="104"/>
        <v/>
      </c>
      <c r="C446" s="397" t="str">
        <f t="shared" si="116"/>
        <v/>
      </c>
      <c r="D446" s="397" t="str">
        <f t="shared" si="102"/>
        <v/>
      </c>
      <c r="E446" s="397"/>
      <c r="F446" s="399" t="str">
        <f t="shared" si="105"/>
        <v/>
      </c>
      <c r="G446" s="400" t="str">
        <f t="shared" si="106"/>
        <v/>
      </c>
      <c r="H446" s="401" t="str">
        <f t="shared" si="107"/>
        <v/>
      </c>
      <c r="I446" s="402" t="str">
        <f t="shared" si="118"/>
        <v/>
      </c>
      <c r="J446" s="403" t="str">
        <f t="shared" si="118"/>
        <v/>
      </c>
      <c r="K446" s="403" t="str">
        <f t="shared" si="118"/>
        <v/>
      </c>
      <c r="L446" s="404" t="str">
        <f t="shared" si="117"/>
        <v/>
      </c>
      <c r="M446" s="405"/>
      <c r="N446" s="406" t="str">
        <f t="shared" si="108"/>
        <v/>
      </c>
      <c r="O446" s="406" t="str">
        <f t="shared" si="109"/>
        <v/>
      </c>
      <c r="S446" s="401" t="str">
        <f>IFERROR(IF(S445&lt;='Cat A monthly etc'!$R$3,"Nil",S445-$R$3),"")</f>
        <v/>
      </c>
      <c r="T446" s="402" t="str">
        <f t="shared" si="110"/>
        <v/>
      </c>
      <c r="U446" s="403" t="str">
        <f t="shared" si="111"/>
        <v/>
      </c>
      <c r="V446" s="403" t="str">
        <f t="shared" si="112"/>
        <v/>
      </c>
      <c r="W446" s="404" t="str">
        <f t="shared" si="113"/>
        <v/>
      </c>
      <c r="Z446" s="408"/>
      <c r="AA446" s="409"/>
      <c r="AC446" s="358" t="str">
        <f t="shared" si="114"/>
        <v/>
      </c>
      <c r="AD446" s="358" t="str">
        <f t="shared" si="115"/>
        <v/>
      </c>
    </row>
    <row r="447" spans="1:30" x14ac:dyDescent="0.25">
      <c r="A447" s="112" t="str">
        <f t="shared" si="103"/>
        <v/>
      </c>
      <c r="B447" s="112" t="str">
        <f t="shared" si="104"/>
        <v/>
      </c>
      <c r="C447" s="397" t="str">
        <f t="shared" si="116"/>
        <v/>
      </c>
      <c r="D447" s="397" t="str">
        <f t="shared" si="102"/>
        <v/>
      </c>
      <c r="E447" s="397"/>
      <c r="F447" s="399" t="str">
        <f t="shared" si="105"/>
        <v/>
      </c>
      <c r="G447" s="400" t="str">
        <f t="shared" si="106"/>
        <v/>
      </c>
      <c r="H447" s="401" t="str">
        <f t="shared" si="107"/>
        <v/>
      </c>
      <c r="I447" s="402" t="str">
        <f t="shared" si="118"/>
        <v/>
      </c>
      <c r="J447" s="403" t="str">
        <f t="shared" si="118"/>
        <v/>
      </c>
      <c r="K447" s="403" t="str">
        <f t="shared" si="118"/>
        <v/>
      </c>
      <c r="L447" s="404" t="str">
        <f t="shared" si="117"/>
        <v/>
      </c>
      <c r="M447" s="405"/>
      <c r="N447" s="406" t="str">
        <f t="shared" si="108"/>
        <v/>
      </c>
      <c r="O447" s="406" t="str">
        <f t="shared" si="109"/>
        <v/>
      </c>
      <c r="S447" s="401" t="str">
        <f>IFERROR(IF(S446&lt;='Cat A monthly etc'!$R$3,"Nil",S446-$R$3),"")</f>
        <v/>
      </c>
      <c r="T447" s="402" t="str">
        <f t="shared" si="110"/>
        <v/>
      </c>
      <c r="U447" s="403" t="str">
        <f t="shared" si="111"/>
        <v/>
      </c>
      <c r="V447" s="403" t="str">
        <f t="shared" si="112"/>
        <v/>
      </c>
      <c r="W447" s="404" t="str">
        <f t="shared" si="113"/>
        <v/>
      </c>
      <c r="Z447" s="408"/>
      <c r="AA447" s="409"/>
      <c r="AC447" s="358" t="str">
        <f t="shared" si="114"/>
        <v/>
      </c>
      <c r="AD447" s="358" t="str">
        <f t="shared" si="115"/>
        <v/>
      </c>
    </row>
    <row r="448" spans="1:30" x14ac:dyDescent="0.25">
      <c r="A448" s="112" t="str">
        <f t="shared" si="103"/>
        <v/>
      </c>
      <c r="B448" s="112" t="str">
        <f t="shared" si="104"/>
        <v/>
      </c>
      <c r="C448" s="397" t="str">
        <f t="shared" si="116"/>
        <v/>
      </c>
      <c r="D448" s="397" t="str">
        <f t="shared" si="102"/>
        <v/>
      </c>
      <c r="E448" s="397"/>
      <c r="F448" s="399" t="str">
        <f t="shared" si="105"/>
        <v/>
      </c>
      <c r="G448" s="400" t="str">
        <f t="shared" si="106"/>
        <v/>
      </c>
      <c r="H448" s="401" t="str">
        <f t="shared" si="107"/>
        <v/>
      </c>
      <c r="I448" s="402" t="str">
        <f t="shared" si="118"/>
        <v/>
      </c>
      <c r="J448" s="403" t="str">
        <f t="shared" si="118"/>
        <v/>
      </c>
      <c r="K448" s="403" t="str">
        <f t="shared" si="118"/>
        <v/>
      </c>
      <c r="L448" s="404" t="str">
        <f t="shared" si="117"/>
        <v/>
      </c>
      <c r="M448" s="405"/>
      <c r="N448" s="406" t="str">
        <f t="shared" si="108"/>
        <v/>
      </c>
      <c r="O448" s="406" t="str">
        <f t="shared" si="109"/>
        <v/>
      </c>
      <c r="S448" s="401" t="str">
        <f>IFERROR(IF(S447&lt;='Cat A monthly etc'!$R$3,"Nil",S447-$R$3),"")</f>
        <v/>
      </c>
      <c r="T448" s="402" t="str">
        <f t="shared" si="110"/>
        <v/>
      </c>
      <c r="U448" s="403" t="str">
        <f t="shared" si="111"/>
        <v/>
      </c>
      <c r="V448" s="403" t="str">
        <f t="shared" si="112"/>
        <v/>
      </c>
      <c r="W448" s="404" t="str">
        <f t="shared" si="113"/>
        <v/>
      </c>
      <c r="Z448" s="408"/>
      <c r="AA448" s="409"/>
      <c r="AC448" s="358" t="str">
        <f t="shared" si="114"/>
        <v/>
      </c>
      <c r="AD448" s="358" t="str">
        <f t="shared" si="115"/>
        <v/>
      </c>
    </row>
    <row r="449" spans="1:30" x14ac:dyDescent="0.25">
      <c r="A449" s="112" t="str">
        <f t="shared" si="103"/>
        <v/>
      </c>
      <c r="B449" s="112" t="str">
        <f t="shared" si="104"/>
        <v/>
      </c>
      <c r="C449" s="397" t="str">
        <f t="shared" si="116"/>
        <v/>
      </c>
      <c r="D449" s="397" t="str">
        <f t="shared" si="102"/>
        <v/>
      </c>
      <c r="E449" s="397"/>
      <c r="F449" s="399" t="str">
        <f t="shared" si="105"/>
        <v/>
      </c>
      <c r="G449" s="400" t="str">
        <f t="shared" si="106"/>
        <v/>
      </c>
      <c r="H449" s="401" t="str">
        <f t="shared" si="107"/>
        <v/>
      </c>
      <c r="I449" s="402" t="str">
        <f t="shared" si="118"/>
        <v/>
      </c>
      <c r="J449" s="403" t="str">
        <f t="shared" si="118"/>
        <v/>
      </c>
      <c r="K449" s="403" t="str">
        <f t="shared" si="118"/>
        <v/>
      </c>
      <c r="L449" s="404" t="str">
        <f t="shared" si="117"/>
        <v/>
      </c>
      <c r="M449" s="405"/>
      <c r="N449" s="406" t="str">
        <f t="shared" si="108"/>
        <v/>
      </c>
      <c r="O449" s="406" t="str">
        <f t="shared" si="109"/>
        <v/>
      </c>
      <c r="S449" s="401" t="str">
        <f>IFERROR(IF(S448&lt;='Cat A monthly etc'!$R$3,"Nil",S448-$R$3),"")</f>
        <v/>
      </c>
      <c r="T449" s="402" t="str">
        <f t="shared" si="110"/>
        <v/>
      </c>
      <c r="U449" s="403" t="str">
        <f t="shared" si="111"/>
        <v/>
      </c>
      <c r="V449" s="403" t="str">
        <f t="shared" si="112"/>
        <v/>
      </c>
      <c r="W449" s="404" t="str">
        <f t="shared" si="113"/>
        <v/>
      </c>
      <c r="Z449" s="408"/>
      <c r="AA449" s="409"/>
      <c r="AC449" s="358" t="str">
        <f t="shared" si="114"/>
        <v/>
      </c>
      <c r="AD449" s="358" t="str">
        <f t="shared" si="115"/>
        <v/>
      </c>
    </row>
    <row r="450" spans="1:30" x14ac:dyDescent="0.25">
      <c r="A450" s="112" t="str">
        <f t="shared" si="103"/>
        <v/>
      </c>
      <c r="B450" s="112" t="str">
        <f t="shared" si="104"/>
        <v/>
      </c>
      <c r="C450" s="397" t="str">
        <f t="shared" si="116"/>
        <v/>
      </c>
      <c r="D450" s="397" t="str">
        <f t="shared" ref="D450:D513" si="119">IFERROR(IF(C449-0.01&gt;=0,C449-0.01,""),"")</f>
        <v/>
      </c>
      <c r="E450" s="397"/>
      <c r="F450" s="399" t="str">
        <f t="shared" si="105"/>
        <v/>
      </c>
      <c r="G450" s="400" t="str">
        <f t="shared" si="106"/>
        <v/>
      </c>
      <c r="H450" s="401" t="str">
        <f t="shared" si="107"/>
        <v/>
      </c>
      <c r="I450" s="402" t="str">
        <f t="shared" si="118"/>
        <v/>
      </c>
      <c r="J450" s="403" t="str">
        <f t="shared" si="118"/>
        <v/>
      </c>
      <c r="K450" s="403" t="str">
        <f t="shared" si="118"/>
        <v/>
      </c>
      <c r="L450" s="404" t="str">
        <f t="shared" si="117"/>
        <v/>
      </c>
      <c r="M450" s="405"/>
      <c r="N450" s="406" t="str">
        <f t="shared" si="108"/>
        <v/>
      </c>
      <c r="O450" s="406" t="str">
        <f t="shared" si="109"/>
        <v/>
      </c>
      <c r="S450" s="401" t="str">
        <f>IFERROR(IF(S449&lt;='Cat A monthly etc'!$R$3,"Nil",S449-$R$3),"")</f>
        <v/>
      </c>
      <c r="T450" s="402" t="str">
        <f t="shared" si="110"/>
        <v/>
      </c>
      <c r="U450" s="403" t="str">
        <f t="shared" si="111"/>
        <v/>
      </c>
      <c r="V450" s="403" t="str">
        <f t="shared" si="112"/>
        <v/>
      </c>
      <c r="W450" s="404" t="str">
        <f t="shared" si="113"/>
        <v/>
      </c>
      <c r="Z450" s="408"/>
      <c r="AA450" s="409"/>
      <c r="AC450" s="358" t="str">
        <f t="shared" si="114"/>
        <v/>
      </c>
      <c r="AD450" s="358" t="str">
        <f t="shared" si="115"/>
        <v/>
      </c>
    </row>
    <row r="451" spans="1:30" x14ac:dyDescent="0.25">
      <c r="A451" s="112" t="str">
        <f t="shared" si="103"/>
        <v/>
      </c>
      <c r="B451" s="112" t="str">
        <f t="shared" si="104"/>
        <v/>
      </c>
      <c r="C451" s="397" t="str">
        <f t="shared" si="116"/>
        <v/>
      </c>
      <c r="D451" s="397" t="str">
        <f t="shared" si="119"/>
        <v/>
      </c>
      <c r="E451" s="397"/>
      <c r="F451" s="399" t="str">
        <f t="shared" si="105"/>
        <v/>
      </c>
      <c r="G451" s="400" t="str">
        <f t="shared" si="106"/>
        <v/>
      </c>
      <c r="H451" s="401" t="str">
        <f t="shared" si="107"/>
        <v/>
      </c>
      <c r="I451" s="402" t="str">
        <f t="shared" si="118"/>
        <v/>
      </c>
      <c r="J451" s="403" t="str">
        <f t="shared" si="118"/>
        <v/>
      </c>
      <c r="K451" s="403" t="str">
        <f t="shared" si="118"/>
        <v/>
      </c>
      <c r="L451" s="404" t="str">
        <f t="shared" si="117"/>
        <v/>
      </c>
      <c r="M451" s="405"/>
      <c r="N451" s="406" t="str">
        <f t="shared" si="108"/>
        <v/>
      </c>
      <c r="O451" s="406" t="str">
        <f t="shared" si="109"/>
        <v/>
      </c>
      <c r="S451" s="401" t="str">
        <f>IFERROR(IF(S450&lt;='Cat A monthly etc'!$R$3,"Nil",S450-$R$3),"")</f>
        <v/>
      </c>
      <c r="T451" s="402" t="str">
        <f t="shared" si="110"/>
        <v/>
      </c>
      <c r="U451" s="403" t="str">
        <f t="shared" si="111"/>
        <v/>
      </c>
      <c r="V451" s="403" t="str">
        <f t="shared" si="112"/>
        <v/>
      </c>
      <c r="W451" s="404" t="str">
        <f t="shared" si="113"/>
        <v/>
      </c>
      <c r="Z451" s="408"/>
      <c r="AA451" s="409"/>
      <c r="AC451" s="358" t="str">
        <f t="shared" si="114"/>
        <v/>
      </c>
      <c r="AD451" s="358" t="str">
        <f t="shared" si="115"/>
        <v/>
      </c>
    </row>
    <row r="452" spans="1:30" x14ac:dyDescent="0.25">
      <c r="A452" s="112" t="str">
        <f t="shared" si="103"/>
        <v/>
      </c>
      <c r="B452" s="112" t="str">
        <f t="shared" si="104"/>
        <v/>
      </c>
      <c r="C452" s="397" t="str">
        <f t="shared" si="116"/>
        <v/>
      </c>
      <c r="D452" s="397" t="str">
        <f t="shared" si="119"/>
        <v/>
      </c>
      <c r="E452" s="397"/>
      <c r="F452" s="399" t="str">
        <f t="shared" si="105"/>
        <v/>
      </c>
      <c r="G452" s="400" t="str">
        <f t="shared" si="106"/>
        <v/>
      </c>
      <c r="H452" s="401" t="str">
        <f t="shared" si="107"/>
        <v/>
      </c>
      <c r="I452" s="402" t="str">
        <f t="shared" si="118"/>
        <v/>
      </c>
      <c r="J452" s="403" t="str">
        <f t="shared" si="118"/>
        <v/>
      </c>
      <c r="K452" s="403" t="str">
        <f t="shared" si="118"/>
        <v/>
      </c>
      <c r="L452" s="404" t="str">
        <f t="shared" si="117"/>
        <v/>
      </c>
      <c r="M452" s="405"/>
      <c r="N452" s="406" t="str">
        <f t="shared" si="108"/>
        <v/>
      </c>
      <c r="O452" s="406" t="str">
        <f t="shared" si="109"/>
        <v/>
      </c>
      <c r="S452" s="401" t="str">
        <f>IFERROR(IF(S451&lt;='Cat A monthly etc'!$R$3,"Nil",S451-$R$3),"")</f>
        <v/>
      </c>
      <c r="T452" s="402" t="str">
        <f t="shared" si="110"/>
        <v/>
      </c>
      <c r="U452" s="403" t="str">
        <f t="shared" si="111"/>
        <v/>
      </c>
      <c r="V452" s="403" t="str">
        <f t="shared" si="112"/>
        <v/>
      </c>
      <c r="W452" s="404" t="str">
        <f t="shared" si="113"/>
        <v/>
      </c>
      <c r="Z452" s="408"/>
      <c r="AA452" s="409"/>
      <c r="AC452" s="358" t="str">
        <f t="shared" si="114"/>
        <v/>
      </c>
      <c r="AD452" s="358" t="str">
        <f t="shared" si="115"/>
        <v/>
      </c>
    </row>
    <row r="453" spans="1:30" x14ac:dyDescent="0.25">
      <c r="A453" s="112" t="str">
        <f t="shared" si="103"/>
        <v/>
      </c>
      <c r="B453" s="112" t="str">
        <f t="shared" si="104"/>
        <v/>
      </c>
      <c r="C453" s="397" t="str">
        <f t="shared" si="116"/>
        <v/>
      </c>
      <c r="D453" s="397" t="str">
        <f t="shared" si="119"/>
        <v/>
      </c>
      <c r="E453" s="397"/>
      <c r="F453" s="399" t="str">
        <f t="shared" si="105"/>
        <v/>
      </c>
      <c r="G453" s="400" t="str">
        <f t="shared" si="106"/>
        <v/>
      </c>
      <c r="H453" s="401" t="str">
        <f t="shared" si="107"/>
        <v/>
      </c>
      <c r="I453" s="402" t="str">
        <f t="shared" si="118"/>
        <v/>
      </c>
      <c r="J453" s="403" t="str">
        <f t="shared" si="118"/>
        <v/>
      </c>
      <c r="K453" s="403" t="str">
        <f t="shared" si="118"/>
        <v/>
      </c>
      <c r="L453" s="404" t="str">
        <f t="shared" si="117"/>
        <v/>
      </c>
      <c r="M453" s="405"/>
      <c r="N453" s="406" t="str">
        <f t="shared" si="108"/>
        <v/>
      </c>
      <c r="O453" s="406" t="str">
        <f t="shared" si="109"/>
        <v/>
      </c>
      <c r="S453" s="401" t="str">
        <f>IFERROR(IF(S452&lt;='Cat A monthly etc'!$R$3,"Nil",S452-$R$3),"")</f>
        <v/>
      </c>
      <c r="T453" s="402" t="str">
        <f t="shared" si="110"/>
        <v/>
      </c>
      <c r="U453" s="403" t="str">
        <f t="shared" si="111"/>
        <v/>
      </c>
      <c r="V453" s="403" t="str">
        <f t="shared" si="112"/>
        <v/>
      </c>
      <c r="W453" s="404" t="str">
        <f t="shared" si="113"/>
        <v/>
      </c>
      <c r="Z453" s="408"/>
      <c r="AA453" s="409"/>
      <c r="AC453" s="358" t="str">
        <f t="shared" si="114"/>
        <v/>
      </c>
      <c r="AD453" s="358" t="str">
        <f t="shared" si="115"/>
        <v/>
      </c>
    </row>
    <row r="454" spans="1:30" x14ac:dyDescent="0.25">
      <c r="A454" s="112" t="str">
        <f t="shared" si="103"/>
        <v/>
      </c>
      <c r="B454" s="112" t="str">
        <f t="shared" si="104"/>
        <v/>
      </c>
      <c r="C454" s="397" t="str">
        <f t="shared" si="116"/>
        <v/>
      </c>
      <c r="D454" s="397" t="str">
        <f t="shared" si="119"/>
        <v/>
      </c>
      <c r="E454" s="397"/>
      <c r="F454" s="399" t="str">
        <f t="shared" si="105"/>
        <v/>
      </c>
      <c r="G454" s="400" t="str">
        <f t="shared" si="106"/>
        <v/>
      </c>
      <c r="H454" s="401" t="str">
        <f t="shared" si="107"/>
        <v/>
      </c>
      <c r="I454" s="402" t="str">
        <f t="shared" si="118"/>
        <v/>
      </c>
      <c r="J454" s="403" t="str">
        <f t="shared" si="118"/>
        <v/>
      </c>
      <c r="K454" s="403" t="str">
        <f t="shared" si="118"/>
        <v/>
      </c>
      <c r="L454" s="404" t="str">
        <f t="shared" si="117"/>
        <v/>
      </c>
      <c r="M454" s="405"/>
      <c r="N454" s="406" t="str">
        <f t="shared" si="108"/>
        <v/>
      </c>
      <c r="O454" s="406" t="str">
        <f t="shared" si="109"/>
        <v/>
      </c>
      <c r="S454" s="401" t="str">
        <f>IFERROR(IF(S453&lt;='Cat A monthly etc'!$R$3,"Nil",S453-$R$3),"")</f>
        <v/>
      </c>
      <c r="T454" s="402" t="str">
        <f t="shared" si="110"/>
        <v/>
      </c>
      <c r="U454" s="403" t="str">
        <f t="shared" si="111"/>
        <v/>
      </c>
      <c r="V454" s="403" t="str">
        <f t="shared" si="112"/>
        <v/>
      </c>
      <c r="W454" s="404" t="str">
        <f t="shared" si="113"/>
        <v/>
      </c>
      <c r="Z454" s="408"/>
      <c r="AA454" s="409"/>
      <c r="AC454" s="358" t="str">
        <f t="shared" si="114"/>
        <v/>
      </c>
      <c r="AD454" s="358" t="str">
        <f t="shared" si="115"/>
        <v/>
      </c>
    </row>
    <row r="455" spans="1:30" x14ac:dyDescent="0.25">
      <c r="A455" s="112" t="str">
        <f t="shared" si="103"/>
        <v/>
      </c>
      <c r="B455" s="112" t="str">
        <f t="shared" si="104"/>
        <v/>
      </c>
      <c r="C455" s="397" t="str">
        <f t="shared" si="116"/>
        <v/>
      </c>
      <c r="D455" s="397" t="str">
        <f t="shared" si="119"/>
        <v/>
      </c>
      <c r="E455" s="397"/>
      <c r="F455" s="399" t="str">
        <f t="shared" si="105"/>
        <v/>
      </c>
      <c r="G455" s="400" t="str">
        <f t="shared" si="106"/>
        <v/>
      </c>
      <c r="H455" s="401" t="str">
        <f t="shared" si="107"/>
        <v/>
      </c>
      <c r="I455" s="402" t="str">
        <f t="shared" si="118"/>
        <v/>
      </c>
      <c r="J455" s="403" t="str">
        <f t="shared" si="118"/>
        <v/>
      </c>
      <c r="K455" s="403" t="str">
        <f t="shared" si="118"/>
        <v/>
      </c>
      <c r="L455" s="404" t="str">
        <f t="shared" si="117"/>
        <v/>
      </c>
      <c r="M455" s="405"/>
      <c r="N455" s="406" t="str">
        <f t="shared" si="108"/>
        <v/>
      </c>
      <c r="O455" s="406" t="str">
        <f t="shared" si="109"/>
        <v/>
      </c>
      <c r="S455" s="401" t="str">
        <f>IFERROR(IF(S454&lt;='Cat A monthly etc'!$R$3,"Nil",S454-$R$3),"")</f>
        <v/>
      </c>
      <c r="T455" s="402" t="str">
        <f t="shared" si="110"/>
        <v/>
      </c>
      <c r="U455" s="403" t="str">
        <f t="shared" si="111"/>
        <v/>
      </c>
      <c r="V455" s="403" t="str">
        <f t="shared" si="112"/>
        <v/>
      </c>
      <c r="W455" s="404" t="str">
        <f t="shared" si="113"/>
        <v/>
      </c>
      <c r="Z455" s="408"/>
      <c r="AA455" s="409"/>
      <c r="AC455" s="358" t="str">
        <f t="shared" si="114"/>
        <v/>
      </c>
      <c r="AD455" s="358" t="str">
        <f t="shared" si="115"/>
        <v/>
      </c>
    </row>
    <row r="456" spans="1:30" x14ac:dyDescent="0.25">
      <c r="A456" s="112" t="str">
        <f t="shared" si="103"/>
        <v/>
      </c>
      <c r="B456" s="112" t="str">
        <f t="shared" si="104"/>
        <v/>
      </c>
      <c r="C456" s="397" t="str">
        <f t="shared" si="116"/>
        <v/>
      </c>
      <c r="D456" s="397" t="str">
        <f t="shared" si="119"/>
        <v/>
      </c>
      <c r="E456" s="397"/>
      <c r="F456" s="399" t="str">
        <f t="shared" si="105"/>
        <v/>
      </c>
      <c r="G456" s="400" t="str">
        <f t="shared" si="106"/>
        <v/>
      </c>
      <c r="H456" s="401" t="str">
        <f t="shared" si="107"/>
        <v/>
      </c>
      <c r="I456" s="402" t="str">
        <f t="shared" si="118"/>
        <v/>
      </c>
      <c r="J456" s="403" t="str">
        <f t="shared" si="118"/>
        <v/>
      </c>
      <c r="K456" s="403" t="str">
        <f t="shared" si="118"/>
        <v/>
      </c>
      <c r="L456" s="404" t="str">
        <f t="shared" si="117"/>
        <v/>
      </c>
      <c r="M456" s="405"/>
      <c r="N456" s="406" t="str">
        <f t="shared" si="108"/>
        <v/>
      </c>
      <c r="O456" s="406" t="str">
        <f t="shared" si="109"/>
        <v/>
      </c>
      <c r="S456" s="401" t="str">
        <f>IFERROR(IF(S455&lt;='Cat A monthly etc'!$R$3,"Nil",S455-$R$3),"")</f>
        <v/>
      </c>
      <c r="T456" s="402" t="str">
        <f t="shared" si="110"/>
        <v/>
      </c>
      <c r="U456" s="403" t="str">
        <f t="shared" si="111"/>
        <v/>
      </c>
      <c r="V456" s="403" t="str">
        <f t="shared" si="112"/>
        <v/>
      </c>
      <c r="W456" s="404" t="str">
        <f t="shared" si="113"/>
        <v/>
      </c>
      <c r="Z456" s="408"/>
      <c r="AA456" s="409"/>
      <c r="AC456" s="358" t="str">
        <f t="shared" si="114"/>
        <v/>
      </c>
      <c r="AD456" s="358" t="str">
        <f t="shared" si="115"/>
        <v/>
      </c>
    </row>
    <row r="457" spans="1:30" x14ac:dyDescent="0.25">
      <c r="A457" s="112" t="str">
        <f t="shared" ref="A457:A520" si="120">IFERROR(
                      IF(
                            AND($B457&lt;&gt;$W$3,$B457=$W$2,$C457&lt;=$X$2,$D457&gt;=$X$2),
                              IF(RIGHT($F457,LEN("or any greater amount"))="or any greater amount",$W$3,""),""),"")</f>
        <v/>
      </c>
      <c r="B457" s="112" t="str">
        <f t="shared" ref="B457:B520" si="121">IFERROR(
                      IF(
                            AND($C457&lt;=$X$2,$D457&gt;=$X$2),$W$2,
                              IF(RIGHT($F457,LEN("or any greater amount"))="or any greater amount",$W$3,"")),"")</f>
        <v/>
      </c>
      <c r="C457" s="397" t="str">
        <f t="shared" si="116"/>
        <v/>
      </c>
      <c r="D457" s="397" t="str">
        <f t="shared" si="119"/>
        <v/>
      </c>
      <c r="E457" s="397"/>
      <c r="F457" s="399" t="str">
        <f t="shared" ref="F457:F520" si="122">IFERROR(IF(AND(C457="",D457=""),"",IF(C457="--",TEXT(D457,IF(D457=ROUND(D457,0),"€###.00","€##.00"))&amp;" or any lesser amount",IF(D457="--",TEXT(C457,IF(C457=ROUND(C457,0),"€###.00","€##.00"))&amp;" or any greater amount",TEXT(C457,IF(C457=ROUND(C457,0),"€###.00","€##.00"))&amp;" to "&amp;TEXT(D457,IF(D457=ROUND(D457,0),"€###.00","€##.00"))))),"")</f>
        <v/>
      </c>
      <c r="G457" s="400" t="str">
        <f t="shared" ref="G457:G520" si="123">IFERROR(IF(S457="Nil","Nil",ROUNDUP(ROUND(S457/7, 3),2)),"")</f>
        <v/>
      </c>
      <c r="H457" s="401" t="str">
        <f t="shared" ref="H457:H520" si="124">IFERROR(IF(S457="Nil","Nil",TEXT(S457,IF(S457=ROUND(S457,0),"€###","€0.00"))),"")</f>
        <v/>
      </c>
      <c r="I457" s="402" t="str">
        <f t="shared" si="118"/>
        <v/>
      </c>
      <c r="J457" s="403" t="str">
        <f t="shared" si="118"/>
        <v/>
      </c>
      <c r="K457" s="403" t="str">
        <f t="shared" si="118"/>
        <v/>
      </c>
      <c r="L457" s="404" t="str">
        <f t="shared" si="117"/>
        <v/>
      </c>
      <c r="M457" s="405"/>
      <c r="N457" s="406" t="str">
        <f t="shared" ref="N457:N520" si="125">IFERROR(IF(C457="--","&lt;"&amp;D457,C457-IF(OR($H457="Nil",$H457=""),0,$H457)),"")</f>
        <v/>
      </c>
      <c r="O457" s="406" t="str">
        <f t="shared" ref="O457:O520" si="126">IFERROR(IF(D457="--","&gt; €"&amp;N457,D457-IF(OR($H457="Nil",$H457=""),0,$H457)),"")</f>
        <v/>
      </c>
      <c r="S457" s="401" t="str">
        <f>IFERROR(IF(S456&lt;='Cat A monthly etc'!$R$3,"Nil",S456-$R$3),"")</f>
        <v/>
      </c>
      <c r="T457" s="402" t="str">
        <f t="shared" ref="T457:T520" si="127">IFERROR(IF($G457="Nil","Nil",IF(MROUND($G457*I$5,0.5)&lt;=$G457*I$5,MROUND($G457*I$5,0.5),MROUND($G457*I$5,0.5)-0.5)),"")</f>
        <v/>
      </c>
      <c r="U457" s="403" t="str">
        <f t="shared" ref="U457:U520" si="128">IFERROR(IF($G457="Nil","Nil",IF(MROUND($G457*J$5,0.5)&lt;=$G457*J$5,MROUND($G457*J$5,0.5),MROUND($G457*J$5,0.5)-0.5)),"")</f>
        <v/>
      </c>
      <c r="V457" s="403" t="str">
        <f t="shared" ref="V457:V520" si="129">IFERROR(IF($G457="Nil","Nil",IF(MROUND($G457*K$5,0.5)&lt;=$G457*K$5,MROUND($G457*K$5,0.5),MROUND($G457*K$5,0.5)-0.5)),"")</f>
        <v/>
      </c>
      <c r="W457" s="404" t="str">
        <f t="shared" ref="W457:W520" si="130">IFERROR(IF($G457="Nil","Nil",IF(MROUND($G457*L$5,0.5)&lt;=$G457*L$5,MROUND($G457*L$5,0.5),MROUND($G457*L$5,0.5)-0.5)),"")</f>
        <v/>
      </c>
      <c r="Z457" s="408"/>
      <c r="AA457" s="409"/>
      <c r="AC457" s="358" t="str">
        <f t="shared" si="114"/>
        <v/>
      </c>
      <c r="AD457" s="358" t="str">
        <f t="shared" si="115"/>
        <v/>
      </c>
    </row>
    <row r="458" spans="1:30" x14ac:dyDescent="0.25">
      <c r="A458" s="112" t="str">
        <f t="shared" si="120"/>
        <v/>
      </c>
      <c r="B458" s="112" t="str">
        <f t="shared" si="121"/>
        <v/>
      </c>
      <c r="C458" s="397" t="str">
        <f t="shared" si="116"/>
        <v/>
      </c>
      <c r="D458" s="397" t="str">
        <f t="shared" si="119"/>
        <v/>
      </c>
      <c r="E458" s="397"/>
      <c r="F458" s="399" t="str">
        <f t="shared" si="122"/>
        <v/>
      </c>
      <c r="G458" s="400" t="str">
        <f t="shared" si="123"/>
        <v/>
      </c>
      <c r="H458" s="401" t="str">
        <f t="shared" si="124"/>
        <v/>
      </c>
      <c r="I458" s="402" t="str">
        <f t="shared" si="118"/>
        <v/>
      </c>
      <c r="J458" s="403" t="str">
        <f t="shared" si="118"/>
        <v/>
      </c>
      <c r="K458" s="403" t="str">
        <f t="shared" si="118"/>
        <v/>
      </c>
      <c r="L458" s="404" t="str">
        <f t="shared" si="117"/>
        <v/>
      </c>
      <c r="M458" s="405"/>
      <c r="N458" s="406" t="str">
        <f t="shared" si="125"/>
        <v/>
      </c>
      <c r="O458" s="406" t="str">
        <f t="shared" si="126"/>
        <v/>
      </c>
      <c r="S458" s="401" t="str">
        <f>IFERROR(IF(S457&lt;='Cat A monthly etc'!$R$3,"Nil",S457-$R$3),"")</f>
        <v/>
      </c>
      <c r="T458" s="402" t="str">
        <f t="shared" si="127"/>
        <v/>
      </c>
      <c r="U458" s="403" t="str">
        <f t="shared" si="128"/>
        <v/>
      </c>
      <c r="V458" s="403" t="str">
        <f t="shared" si="129"/>
        <v/>
      </c>
      <c r="W458" s="404" t="str">
        <f t="shared" si="130"/>
        <v/>
      </c>
      <c r="Z458" s="408"/>
      <c r="AA458" s="409"/>
      <c r="AC458" s="358" t="str">
        <f t="shared" ref="AC458:AC521" si="131">IFERROR(ROUNDUP(ROUND(S458/7, 3),2),"")</f>
        <v/>
      </c>
      <c r="AD458" s="358" t="str">
        <f t="shared" ref="AD458:AD521" si="132">IFERROR(ROUND(AC458-G458,2),"")</f>
        <v/>
      </c>
    </row>
    <row r="459" spans="1:30" x14ac:dyDescent="0.25">
      <c r="A459" s="112" t="str">
        <f t="shared" si="120"/>
        <v/>
      </c>
      <c r="B459" s="112" t="str">
        <f t="shared" si="121"/>
        <v/>
      </c>
      <c r="C459" s="397" t="str">
        <f t="shared" si="116"/>
        <v/>
      </c>
      <c r="D459" s="397" t="str">
        <f t="shared" si="119"/>
        <v/>
      </c>
      <c r="E459" s="397"/>
      <c r="F459" s="399" t="str">
        <f t="shared" si="122"/>
        <v/>
      </c>
      <c r="G459" s="400" t="str">
        <f t="shared" si="123"/>
        <v/>
      </c>
      <c r="H459" s="401" t="str">
        <f t="shared" si="124"/>
        <v/>
      </c>
      <c r="I459" s="402" t="str">
        <f t="shared" si="118"/>
        <v/>
      </c>
      <c r="J459" s="403" t="str">
        <f t="shared" si="118"/>
        <v/>
      </c>
      <c r="K459" s="403" t="str">
        <f t="shared" si="118"/>
        <v/>
      </c>
      <c r="L459" s="404" t="str">
        <f t="shared" si="117"/>
        <v/>
      </c>
      <c r="M459" s="405"/>
      <c r="N459" s="406" t="str">
        <f t="shared" si="125"/>
        <v/>
      </c>
      <c r="O459" s="406" t="str">
        <f t="shared" si="126"/>
        <v/>
      </c>
      <c r="S459" s="401" t="str">
        <f>IFERROR(IF(S458&lt;='Cat A monthly etc'!$R$3,"Nil",S458-$R$3),"")</f>
        <v/>
      </c>
      <c r="T459" s="402" t="str">
        <f t="shared" si="127"/>
        <v/>
      </c>
      <c r="U459" s="403" t="str">
        <f t="shared" si="128"/>
        <v/>
      </c>
      <c r="V459" s="403" t="str">
        <f t="shared" si="129"/>
        <v/>
      </c>
      <c r="W459" s="404" t="str">
        <f t="shared" si="130"/>
        <v/>
      </c>
      <c r="Z459" s="408"/>
      <c r="AA459" s="409"/>
      <c r="AC459" s="358" t="str">
        <f t="shared" si="131"/>
        <v/>
      </c>
      <c r="AD459" s="358" t="str">
        <f t="shared" si="132"/>
        <v/>
      </c>
    </row>
    <row r="460" spans="1:30" x14ac:dyDescent="0.25">
      <c r="A460" s="112" t="str">
        <f t="shared" si="120"/>
        <v/>
      </c>
      <c r="B460" s="112" t="str">
        <f t="shared" si="121"/>
        <v/>
      </c>
      <c r="C460" s="397" t="str">
        <f t="shared" si="116"/>
        <v/>
      </c>
      <c r="D460" s="397" t="str">
        <f t="shared" si="119"/>
        <v/>
      </c>
      <c r="E460" s="397"/>
      <c r="F460" s="399" t="str">
        <f t="shared" si="122"/>
        <v/>
      </c>
      <c r="G460" s="400" t="str">
        <f t="shared" si="123"/>
        <v/>
      </c>
      <c r="H460" s="401" t="str">
        <f t="shared" si="124"/>
        <v/>
      </c>
      <c r="I460" s="402" t="str">
        <f t="shared" si="118"/>
        <v/>
      </c>
      <c r="J460" s="403" t="str">
        <f t="shared" si="118"/>
        <v/>
      </c>
      <c r="K460" s="403" t="str">
        <f t="shared" si="118"/>
        <v/>
      </c>
      <c r="L460" s="404" t="str">
        <f t="shared" si="117"/>
        <v/>
      </c>
      <c r="M460" s="405"/>
      <c r="N460" s="406" t="str">
        <f t="shared" si="125"/>
        <v/>
      </c>
      <c r="O460" s="406" t="str">
        <f t="shared" si="126"/>
        <v/>
      </c>
      <c r="S460" s="401" t="str">
        <f>IFERROR(IF(S459&lt;='Cat A monthly etc'!$R$3,"Nil",S459-$R$3),"")</f>
        <v/>
      </c>
      <c r="T460" s="402" t="str">
        <f t="shared" si="127"/>
        <v/>
      </c>
      <c r="U460" s="403" t="str">
        <f t="shared" si="128"/>
        <v/>
      </c>
      <c r="V460" s="403" t="str">
        <f t="shared" si="129"/>
        <v/>
      </c>
      <c r="W460" s="404" t="str">
        <f t="shared" si="130"/>
        <v/>
      </c>
      <c r="Z460" s="408"/>
      <c r="AA460" s="409"/>
      <c r="AC460" s="358" t="str">
        <f t="shared" si="131"/>
        <v/>
      </c>
      <c r="AD460" s="358" t="str">
        <f t="shared" si="132"/>
        <v/>
      </c>
    </row>
    <row r="461" spans="1:30" x14ac:dyDescent="0.25">
      <c r="A461" s="112" t="str">
        <f t="shared" si="120"/>
        <v/>
      </c>
      <c r="B461" s="112" t="str">
        <f t="shared" si="121"/>
        <v/>
      </c>
      <c r="C461" s="397" t="str">
        <f t="shared" si="116"/>
        <v/>
      </c>
      <c r="D461" s="397" t="str">
        <f t="shared" si="119"/>
        <v/>
      </c>
      <c r="E461" s="397"/>
      <c r="F461" s="399" t="str">
        <f t="shared" si="122"/>
        <v/>
      </c>
      <c r="G461" s="400" t="str">
        <f t="shared" si="123"/>
        <v/>
      </c>
      <c r="H461" s="401" t="str">
        <f t="shared" si="124"/>
        <v/>
      </c>
      <c r="I461" s="402" t="str">
        <f t="shared" si="118"/>
        <v/>
      </c>
      <c r="J461" s="403" t="str">
        <f t="shared" si="118"/>
        <v/>
      </c>
      <c r="K461" s="403" t="str">
        <f t="shared" si="118"/>
        <v/>
      </c>
      <c r="L461" s="404" t="str">
        <f t="shared" si="117"/>
        <v/>
      </c>
      <c r="M461" s="405"/>
      <c r="N461" s="406" t="str">
        <f t="shared" si="125"/>
        <v/>
      </c>
      <c r="O461" s="406" t="str">
        <f t="shared" si="126"/>
        <v/>
      </c>
      <c r="S461" s="401" t="str">
        <f>IFERROR(IF(S460&lt;='Cat A monthly etc'!$R$3,"Nil",S460-$R$3),"")</f>
        <v/>
      </c>
      <c r="T461" s="402" t="str">
        <f t="shared" si="127"/>
        <v/>
      </c>
      <c r="U461" s="403" t="str">
        <f t="shared" si="128"/>
        <v/>
      </c>
      <c r="V461" s="403" t="str">
        <f t="shared" si="129"/>
        <v/>
      </c>
      <c r="W461" s="404" t="str">
        <f t="shared" si="130"/>
        <v/>
      </c>
      <c r="Z461" s="408"/>
      <c r="AA461" s="409"/>
      <c r="AC461" s="358" t="str">
        <f t="shared" si="131"/>
        <v/>
      </c>
      <c r="AD461" s="358" t="str">
        <f t="shared" si="132"/>
        <v/>
      </c>
    </row>
    <row r="462" spans="1:30" x14ac:dyDescent="0.25">
      <c r="A462" s="112" t="str">
        <f t="shared" si="120"/>
        <v/>
      </c>
      <c r="B462" s="112" t="str">
        <f t="shared" si="121"/>
        <v/>
      </c>
      <c r="C462" s="397" t="str">
        <f t="shared" si="116"/>
        <v/>
      </c>
      <c r="D462" s="397" t="str">
        <f t="shared" si="119"/>
        <v/>
      </c>
      <c r="E462" s="397"/>
      <c r="F462" s="399" t="str">
        <f t="shared" si="122"/>
        <v/>
      </c>
      <c r="G462" s="400" t="str">
        <f t="shared" si="123"/>
        <v/>
      </c>
      <c r="H462" s="401" t="str">
        <f t="shared" si="124"/>
        <v/>
      </c>
      <c r="I462" s="402" t="str">
        <f t="shared" si="118"/>
        <v/>
      </c>
      <c r="J462" s="403" t="str">
        <f t="shared" si="118"/>
        <v/>
      </c>
      <c r="K462" s="403" t="str">
        <f t="shared" si="118"/>
        <v/>
      </c>
      <c r="L462" s="404" t="str">
        <f t="shared" si="117"/>
        <v/>
      </c>
      <c r="M462" s="405"/>
      <c r="N462" s="406" t="str">
        <f t="shared" si="125"/>
        <v/>
      </c>
      <c r="O462" s="406" t="str">
        <f t="shared" si="126"/>
        <v/>
      </c>
      <c r="S462" s="401" t="str">
        <f>IFERROR(IF(S461&lt;='Cat A monthly etc'!$R$3,"Nil",S461-$R$3),"")</f>
        <v/>
      </c>
      <c r="T462" s="402" t="str">
        <f t="shared" si="127"/>
        <v/>
      </c>
      <c r="U462" s="403" t="str">
        <f t="shared" si="128"/>
        <v/>
      </c>
      <c r="V462" s="403" t="str">
        <f t="shared" si="129"/>
        <v/>
      </c>
      <c r="W462" s="404" t="str">
        <f t="shared" si="130"/>
        <v/>
      </c>
      <c r="Z462" s="408"/>
      <c r="AA462" s="409"/>
      <c r="AC462" s="358" t="str">
        <f t="shared" si="131"/>
        <v/>
      </c>
      <c r="AD462" s="358" t="str">
        <f t="shared" si="132"/>
        <v/>
      </c>
    </row>
    <row r="463" spans="1:30" x14ac:dyDescent="0.25">
      <c r="A463" s="112" t="str">
        <f t="shared" si="120"/>
        <v/>
      </c>
      <c r="B463" s="112" t="str">
        <f t="shared" si="121"/>
        <v/>
      </c>
      <c r="C463" s="397" t="str">
        <f t="shared" si="116"/>
        <v/>
      </c>
      <c r="D463" s="397" t="str">
        <f t="shared" si="119"/>
        <v/>
      </c>
      <c r="E463" s="397"/>
      <c r="F463" s="399" t="str">
        <f t="shared" si="122"/>
        <v/>
      </c>
      <c r="G463" s="400" t="str">
        <f t="shared" si="123"/>
        <v/>
      </c>
      <c r="H463" s="401" t="str">
        <f t="shared" si="124"/>
        <v/>
      </c>
      <c r="I463" s="402" t="str">
        <f t="shared" si="118"/>
        <v/>
      </c>
      <c r="J463" s="403" t="str">
        <f t="shared" si="118"/>
        <v/>
      </c>
      <c r="K463" s="403" t="str">
        <f t="shared" si="118"/>
        <v/>
      </c>
      <c r="L463" s="404" t="str">
        <f t="shared" si="117"/>
        <v/>
      </c>
      <c r="M463" s="405"/>
      <c r="N463" s="406" t="str">
        <f t="shared" si="125"/>
        <v/>
      </c>
      <c r="O463" s="406" t="str">
        <f t="shared" si="126"/>
        <v/>
      </c>
      <c r="S463" s="401" t="str">
        <f>IFERROR(IF(S462&lt;='Cat A monthly etc'!$R$3,"Nil",S462-$R$3),"")</f>
        <v/>
      </c>
      <c r="T463" s="402" t="str">
        <f t="shared" si="127"/>
        <v/>
      </c>
      <c r="U463" s="403" t="str">
        <f t="shared" si="128"/>
        <v/>
      </c>
      <c r="V463" s="403" t="str">
        <f t="shared" si="129"/>
        <v/>
      </c>
      <c r="W463" s="404" t="str">
        <f t="shared" si="130"/>
        <v/>
      </c>
      <c r="Z463" s="408"/>
      <c r="AA463" s="409"/>
      <c r="AC463" s="358" t="str">
        <f t="shared" si="131"/>
        <v/>
      </c>
      <c r="AD463" s="358" t="str">
        <f t="shared" si="132"/>
        <v/>
      </c>
    </row>
    <row r="464" spans="1:30" x14ac:dyDescent="0.25">
      <c r="A464" s="112" t="str">
        <f t="shared" si="120"/>
        <v/>
      </c>
      <c r="B464" s="112" t="str">
        <f t="shared" si="121"/>
        <v/>
      </c>
      <c r="C464" s="397" t="str">
        <f t="shared" si="116"/>
        <v/>
      </c>
      <c r="D464" s="397" t="str">
        <f t="shared" si="119"/>
        <v/>
      </c>
      <c r="E464" s="397"/>
      <c r="F464" s="399" t="str">
        <f t="shared" si="122"/>
        <v/>
      </c>
      <c r="G464" s="400" t="str">
        <f t="shared" si="123"/>
        <v/>
      </c>
      <c r="H464" s="401" t="str">
        <f t="shared" si="124"/>
        <v/>
      </c>
      <c r="I464" s="402" t="str">
        <f t="shared" si="118"/>
        <v/>
      </c>
      <c r="J464" s="403" t="str">
        <f t="shared" si="118"/>
        <v/>
      </c>
      <c r="K464" s="403" t="str">
        <f t="shared" si="118"/>
        <v/>
      </c>
      <c r="L464" s="404" t="str">
        <f t="shared" si="117"/>
        <v/>
      </c>
      <c r="M464" s="405"/>
      <c r="N464" s="406" t="str">
        <f t="shared" si="125"/>
        <v/>
      </c>
      <c r="O464" s="406" t="str">
        <f t="shared" si="126"/>
        <v/>
      </c>
      <c r="S464" s="401" t="str">
        <f>IFERROR(IF(S463&lt;='Cat A monthly etc'!$R$3,"Nil",S463-$R$3),"")</f>
        <v/>
      </c>
      <c r="T464" s="402" t="str">
        <f t="shared" si="127"/>
        <v/>
      </c>
      <c r="U464" s="403" t="str">
        <f t="shared" si="128"/>
        <v/>
      </c>
      <c r="V464" s="403" t="str">
        <f t="shared" si="129"/>
        <v/>
      </c>
      <c r="W464" s="404" t="str">
        <f t="shared" si="130"/>
        <v/>
      </c>
      <c r="Z464" s="408"/>
      <c r="AA464" s="409"/>
      <c r="AC464" s="358" t="str">
        <f t="shared" si="131"/>
        <v/>
      </c>
      <c r="AD464" s="358" t="str">
        <f t="shared" si="132"/>
        <v/>
      </c>
    </row>
    <row r="465" spans="1:30" x14ac:dyDescent="0.25">
      <c r="A465" s="112" t="str">
        <f t="shared" si="120"/>
        <v/>
      </c>
      <c r="B465" s="112" t="str">
        <f t="shared" si="121"/>
        <v/>
      </c>
      <c r="C465" s="397" t="str">
        <f t="shared" si="116"/>
        <v/>
      </c>
      <c r="D465" s="397" t="str">
        <f t="shared" si="119"/>
        <v/>
      </c>
      <c r="E465" s="397"/>
      <c r="F465" s="399" t="str">
        <f t="shared" si="122"/>
        <v/>
      </c>
      <c r="G465" s="400" t="str">
        <f t="shared" si="123"/>
        <v/>
      </c>
      <c r="H465" s="401" t="str">
        <f t="shared" si="124"/>
        <v/>
      </c>
      <c r="I465" s="402" t="str">
        <f t="shared" si="118"/>
        <v/>
      </c>
      <c r="J465" s="403" t="str">
        <f t="shared" si="118"/>
        <v/>
      </c>
      <c r="K465" s="403" t="str">
        <f t="shared" si="118"/>
        <v/>
      </c>
      <c r="L465" s="404" t="str">
        <f t="shared" si="117"/>
        <v/>
      </c>
      <c r="M465" s="405"/>
      <c r="N465" s="406" t="str">
        <f t="shared" si="125"/>
        <v/>
      </c>
      <c r="O465" s="406" t="str">
        <f t="shared" si="126"/>
        <v/>
      </c>
      <c r="S465" s="401" t="str">
        <f>IFERROR(IF(S464&lt;='Cat A monthly etc'!$R$3,"Nil",S464-$R$3),"")</f>
        <v/>
      </c>
      <c r="T465" s="402" t="str">
        <f t="shared" si="127"/>
        <v/>
      </c>
      <c r="U465" s="403" t="str">
        <f t="shared" si="128"/>
        <v/>
      </c>
      <c r="V465" s="403" t="str">
        <f t="shared" si="129"/>
        <v/>
      </c>
      <c r="W465" s="404" t="str">
        <f t="shared" si="130"/>
        <v/>
      </c>
      <c r="Z465" s="408"/>
      <c r="AA465" s="409"/>
      <c r="AC465" s="358" t="str">
        <f t="shared" si="131"/>
        <v/>
      </c>
      <c r="AD465" s="358" t="str">
        <f t="shared" si="132"/>
        <v/>
      </c>
    </row>
    <row r="466" spans="1:30" x14ac:dyDescent="0.25">
      <c r="A466" s="112" t="str">
        <f t="shared" si="120"/>
        <v/>
      </c>
      <c r="B466" s="112" t="str">
        <f t="shared" si="121"/>
        <v/>
      </c>
      <c r="C466" s="397" t="str">
        <f t="shared" ref="C466:C529" si="133">IFERROR(IF(C465-$R$3&gt;=0,C465-$R$3,""),"")</f>
        <v/>
      </c>
      <c r="D466" s="397" t="str">
        <f t="shared" si="119"/>
        <v/>
      </c>
      <c r="E466" s="397"/>
      <c r="F466" s="399" t="str">
        <f t="shared" si="122"/>
        <v/>
      </c>
      <c r="G466" s="400" t="str">
        <f t="shared" si="123"/>
        <v/>
      </c>
      <c r="H466" s="401" t="str">
        <f t="shared" si="124"/>
        <v/>
      </c>
      <c r="I466" s="402" t="str">
        <f t="shared" si="118"/>
        <v/>
      </c>
      <c r="J466" s="403" t="str">
        <f t="shared" si="118"/>
        <v/>
      </c>
      <c r="K466" s="403" t="str">
        <f t="shared" si="118"/>
        <v/>
      </c>
      <c r="L466" s="404" t="str">
        <f t="shared" si="117"/>
        <v/>
      </c>
      <c r="M466" s="405"/>
      <c r="N466" s="406" t="str">
        <f t="shared" si="125"/>
        <v/>
      </c>
      <c r="O466" s="406" t="str">
        <f t="shared" si="126"/>
        <v/>
      </c>
      <c r="S466" s="401" t="str">
        <f>IFERROR(IF(S465&lt;='Cat A monthly etc'!$R$3,"Nil",S465-$R$3),"")</f>
        <v/>
      </c>
      <c r="T466" s="402" t="str">
        <f t="shared" si="127"/>
        <v/>
      </c>
      <c r="U466" s="403" t="str">
        <f t="shared" si="128"/>
        <v/>
      </c>
      <c r="V466" s="403" t="str">
        <f t="shared" si="129"/>
        <v/>
      </c>
      <c r="W466" s="404" t="str">
        <f t="shared" si="130"/>
        <v/>
      </c>
      <c r="Z466" s="408"/>
      <c r="AA466" s="409"/>
      <c r="AC466" s="358" t="str">
        <f t="shared" si="131"/>
        <v/>
      </c>
      <c r="AD466" s="358" t="str">
        <f t="shared" si="132"/>
        <v/>
      </c>
    </row>
    <row r="467" spans="1:30" x14ac:dyDescent="0.25">
      <c r="A467" s="112" t="str">
        <f t="shared" si="120"/>
        <v/>
      </c>
      <c r="B467" s="112" t="str">
        <f t="shared" si="121"/>
        <v/>
      </c>
      <c r="C467" s="397" t="str">
        <f t="shared" si="133"/>
        <v/>
      </c>
      <c r="D467" s="397" t="str">
        <f t="shared" si="119"/>
        <v/>
      </c>
      <c r="E467" s="397"/>
      <c r="F467" s="399" t="str">
        <f t="shared" si="122"/>
        <v/>
      </c>
      <c r="G467" s="400" t="str">
        <f t="shared" si="123"/>
        <v/>
      </c>
      <c r="H467" s="401" t="str">
        <f t="shared" si="124"/>
        <v/>
      </c>
      <c r="I467" s="402" t="str">
        <f t="shared" si="118"/>
        <v/>
      </c>
      <c r="J467" s="403" t="str">
        <f t="shared" si="118"/>
        <v/>
      </c>
      <c r="K467" s="403" t="str">
        <f t="shared" si="118"/>
        <v/>
      </c>
      <c r="L467" s="404" t="str">
        <f t="shared" si="117"/>
        <v/>
      </c>
      <c r="M467" s="405"/>
      <c r="N467" s="406" t="str">
        <f t="shared" si="125"/>
        <v/>
      </c>
      <c r="O467" s="406" t="str">
        <f t="shared" si="126"/>
        <v/>
      </c>
      <c r="S467" s="401" t="str">
        <f>IFERROR(IF(S466&lt;='Cat A monthly etc'!$R$3,"Nil",S466-$R$3),"")</f>
        <v/>
      </c>
      <c r="T467" s="402" t="str">
        <f t="shared" si="127"/>
        <v/>
      </c>
      <c r="U467" s="403" t="str">
        <f t="shared" si="128"/>
        <v/>
      </c>
      <c r="V467" s="403" t="str">
        <f t="shared" si="129"/>
        <v/>
      </c>
      <c r="W467" s="404" t="str">
        <f t="shared" si="130"/>
        <v/>
      </c>
      <c r="Z467" s="408"/>
      <c r="AA467" s="409"/>
      <c r="AC467" s="358" t="str">
        <f t="shared" si="131"/>
        <v/>
      </c>
      <c r="AD467" s="358" t="str">
        <f t="shared" si="132"/>
        <v/>
      </c>
    </row>
    <row r="468" spans="1:30" x14ac:dyDescent="0.25">
      <c r="A468" s="112" t="str">
        <f t="shared" si="120"/>
        <v/>
      </c>
      <c r="B468" s="112" t="str">
        <f t="shared" si="121"/>
        <v/>
      </c>
      <c r="C468" s="397" t="str">
        <f t="shared" si="133"/>
        <v/>
      </c>
      <c r="D468" s="397" t="str">
        <f t="shared" si="119"/>
        <v/>
      </c>
      <c r="E468" s="397"/>
      <c r="F468" s="399" t="str">
        <f t="shared" si="122"/>
        <v/>
      </c>
      <c r="G468" s="400" t="str">
        <f t="shared" si="123"/>
        <v/>
      </c>
      <c r="H468" s="401" t="str">
        <f t="shared" si="124"/>
        <v/>
      </c>
      <c r="I468" s="402" t="str">
        <f t="shared" si="118"/>
        <v/>
      </c>
      <c r="J468" s="403" t="str">
        <f t="shared" si="118"/>
        <v/>
      </c>
      <c r="K468" s="403" t="str">
        <f t="shared" si="118"/>
        <v/>
      </c>
      <c r="L468" s="404" t="str">
        <f t="shared" si="117"/>
        <v/>
      </c>
      <c r="M468" s="405"/>
      <c r="N468" s="406" t="str">
        <f t="shared" si="125"/>
        <v/>
      </c>
      <c r="O468" s="406" t="str">
        <f t="shared" si="126"/>
        <v/>
      </c>
      <c r="S468" s="401" t="str">
        <f>IFERROR(IF(S467&lt;='Cat A monthly etc'!$R$3,"Nil",S467-$R$3),"")</f>
        <v/>
      </c>
      <c r="T468" s="402" t="str">
        <f t="shared" si="127"/>
        <v/>
      </c>
      <c r="U468" s="403" t="str">
        <f t="shared" si="128"/>
        <v/>
      </c>
      <c r="V468" s="403" t="str">
        <f t="shared" si="129"/>
        <v/>
      </c>
      <c r="W468" s="404" t="str">
        <f t="shared" si="130"/>
        <v/>
      </c>
      <c r="Z468" s="408"/>
      <c r="AA468" s="409"/>
      <c r="AC468" s="358" t="str">
        <f t="shared" si="131"/>
        <v/>
      </c>
      <c r="AD468" s="358" t="str">
        <f t="shared" si="132"/>
        <v/>
      </c>
    </row>
    <row r="469" spans="1:30" x14ac:dyDescent="0.25">
      <c r="A469" s="112" t="str">
        <f t="shared" si="120"/>
        <v/>
      </c>
      <c r="B469" s="112" t="str">
        <f t="shared" si="121"/>
        <v/>
      </c>
      <c r="C469" s="397" t="str">
        <f t="shared" si="133"/>
        <v/>
      </c>
      <c r="D469" s="397" t="str">
        <f t="shared" si="119"/>
        <v/>
      </c>
      <c r="E469" s="397"/>
      <c r="F469" s="399" t="str">
        <f t="shared" si="122"/>
        <v/>
      </c>
      <c r="G469" s="400" t="str">
        <f t="shared" si="123"/>
        <v/>
      </c>
      <c r="H469" s="401" t="str">
        <f t="shared" si="124"/>
        <v/>
      </c>
      <c r="I469" s="402" t="str">
        <f t="shared" si="118"/>
        <v/>
      </c>
      <c r="J469" s="403" t="str">
        <f t="shared" si="118"/>
        <v/>
      </c>
      <c r="K469" s="403" t="str">
        <f t="shared" si="118"/>
        <v/>
      </c>
      <c r="L469" s="404" t="str">
        <f t="shared" si="117"/>
        <v/>
      </c>
      <c r="M469" s="405"/>
      <c r="N469" s="406" t="str">
        <f t="shared" si="125"/>
        <v/>
      </c>
      <c r="O469" s="406" t="str">
        <f t="shared" si="126"/>
        <v/>
      </c>
      <c r="S469" s="401" t="str">
        <f>IFERROR(IF(S468&lt;='Cat A monthly etc'!$R$3,"Nil",S468-$R$3),"")</f>
        <v/>
      </c>
      <c r="T469" s="402" t="str">
        <f t="shared" si="127"/>
        <v/>
      </c>
      <c r="U469" s="403" t="str">
        <f t="shared" si="128"/>
        <v/>
      </c>
      <c r="V469" s="403" t="str">
        <f t="shared" si="129"/>
        <v/>
      </c>
      <c r="W469" s="404" t="str">
        <f t="shared" si="130"/>
        <v/>
      </c>
      <c r="Z469" s="408"/>
      <c r="AA469" s="409"/>
      <c r="AC469" s="358" t="str">
        <f t="shared" si="131"/>
        <v/>
      </c>
      <c r="AD469" s="358" t="str">
        <f t="shared" si="132"/>
        <v/>
      </c>
    </row>
    <row r="470" spans="1:30" x14ac:dyDescent="0.25">
      <c r="A470" s="112" t="str">
        <f t="shared" si="120"/>
        <v/>
      </c>
      <c r="B470" s="112" t="str">
        <f t="shared" si="121"/>
        <v/>
      </c>
      <c r="C470" s="397" t="str">
        <f t="shared" si="133"/>
        <v/>
      </c>
      <c r="D470" s="397" t="str">
        <f t="shared" si="119"/>
        <v/>
      </c>
      <c r="E470" s="397"/>
      <c r="F470" s="399" t="str">
        <f t="shared" si="122"/>
        <v/>
      </c>
      <c r="G470" s="400" t="str">
        <f t="shared" si="123"/>
        <v/>
      </c>
      <c r="H470" s="401" t="str">
        <f t="shared" si="124"/>
        <v/>
      </c>
      <c r="I470" s="402" t="str">
        <f t="shared" si="118"/>
        <v/>
      </c>
      <c r="J470" s="403" t="str">
        <f t="shared" si="118"/>
        <v/>
      </c>
      <c r="K470" s="403" t="str">
        <f t="shared" si="118"/>
        <v/>
      </c>
      <c r="L470" s="404" t="str">
        <f t="shared" si="118"/>
        <v/>
      </c>
      <c r="M470" s="405"/>
      <c r="N470" s="406" t="str">
        <f t="shared" si="125"/>
        <v/>
      </c>
      <c r="O470" s="406" t="str">
        <f t="shared" si="126"/>
        <v/>
      </c>
      <c r="S470" s="401" t="str">
        <f>IFERROR(IF(S469&lt;='Cat A monthly etc'!$R$3,"Nil",S469-$R$3),"")</f>
        <v/>
      </c>
      <c r="T470" s="402" t="str">
        <f t="shared" si="127"/>
        <v/>
      </c>
      <c r="U470" s="403" t="str">
        <f t="shared" si="128"/>
        <v/>
      </c>
      <c r="V470" s="403" t="str">
        <f t="shared" si="129"/>
        <v/>
      </c>
      <c r="W470" s="404" t="str">
        <f t="shared" si="130"/>
        <v/>
      </c>
      <c r="Z470" s="408"/>
      <c r="AA470" s="409"/>
      <c r="AC470" s="358" t="str">
        <f t="shared" si="131"/>
        <v/>
      </c>
      <c r="AD470" s="358" t="str">
        <f t="shared" si="132"/>
        <v/>
      </c>
    </row>
    <row r="471" spans="1:30" x14ac:dyDescent="0.25">
      <c r="A471" s="112" t="str">
        <f t="shared" si="120"/>
        <v/>
      </c>
      <c r="B471" s="112" t="str">
        <f t="shared" si="121"/>
        <v/>
      </c>
      <c r="C471" s="397" t="str">
        <f t="shared" si="133"/>
        <v/>
      </c>
      <c r="D471" s="397" t="str">
        <f t="shared" si="119"/>
        <v/>
      </c>
      <c r="E471" s="397"/>
      <c r="F471" s="399" t="str">
        <f t="shared" si="122"/>
        <v/>
      </c>
      <c r="G471" s="400" t="str">
        <f t="shared" si="123"/>
        <v/>
      </c>
      <c r="H471" s="401" t="str">
        <f t="shared" si="124"/>
        <v/>
      </c>
      <c r="I471" s="402" t="str">
        <f t="shared" ref="I471:L534" si="134">IFERROR(IF(T471="Nil","Nil",TEXT(T471,IF(T471=ROUND(T471,0),"€###","€###.00"))),"")</f>
        <v/>
      </c>
      <c r="J471" s="403" t="str">
        <f t="shared" si="134"/>
        <v/>
      </c>
      <c r="K471" s="403" t="str">
        <f t="shared" si="134"/>
        <v/>
      </c>
      <c r="L471" s="404" t="str">
        <f t="shared" si="134"/>
        <v/>
      </c>
      <c r="M471" s="405"/>
      <c r="N471" s="406" t="str">
        <f t="shared" si="125"/>
        <v/>
      </c>
      <c r="O471" s="406" t="str">
        <f t="shared" si="126"/>
        <v/>
      </c>
      <c r="S471" s="401" t="str">
        <f>IFERROR(IF(S470&lt;='Cat A monthly etc'!$R$3,"Nil",S470-$R$3),"")</f>
        <v/>
      </c>
      <c r="T471" s="402" t="str">
        <f t="shared" si="127"/>
        <v/>
      </c>
      <c r="U471" s="403" t="str">
        <f t="shared" si="128"/>
        <v/>
      </c>
      <c r="V471" s="403" t="str">
        <f t="shared" si="129"/>
        <v/>
      </c>
      <c r="W471" s="404" t="str">
        <f t="shared" si="130"/>
        <v/>
      </c>
      <c r="Z471" s="408"/>
      <c r="AA471" s="409"/>
      <c r="AC471" s="358" t="str">
        <f t="shared" si="131"/>
        <v/>
      </c>
      <c r="AD471" s="358" t="str">
        <f t="shared" si="132"/>
        <v/>
      </c>
    </row>
    <row r="472" spans="1:30" x14ac:dyDescent="0.25">
      <c r="A472" s="112" t="str">
        <f t="shared" si="120"/>
        <v/>
      </c>
      <c r="B472" s="112" t="str">
        <f t="shared" si="121"/>
        <v/>
      </c>
      <c r="C472" s="397" t="str">
        <f t="shared" si="133"/>
        <v/>
      </c>
      <c r="D472" s="397" t="str">
        <f t="shared" si="119"/>
        <v/>
      </c>
      <c r="E472" s="397"/>
      <c r="F472" s="399" t="str">
        <f t="shared" si="122"/>
        <v/>
      </c>
      <c r="G472" s="400" t="str">
        <f t="shared" si="123"/>
        <v/>
      </c>
      <c r="H472" s="401" t="str">
        <f t="shared" si="124"/>
        <v/>
      </c>
      <c r="I472" s="402" t="str">
        <f t="shared" si="134"/>
        <v/>
      </c>
      <c r="J472" s="403" t="str">
        <f t="shared" si="134"/>
        <v/>
      </c>
      <c r="K472" s="403" t="str">
        <f t="shared" si="134"/>
        <v/>
      </c>
      <c r="L472" s="404" t="str">
        <f t="shared" si="134"/>
        <v/>
      </c>
      <c r="M472" s="405"/>
      <c r="N472" s="406" t="str">
        <f t="shared" si="125"/>
        <v/>
      </c>
      <c r="O472" s="406" t="str">
        <f t="shared" si="126"/>
        <v/>
      </c>
      <c r="S472" s="401" t="str">
        <f>IFERROR(IF(S471&lt;='Cat A monthly etc'!$R$3,"Nil",S471-$R$3),"")</f>
        <v/>
      </c>
      <c r="T472" s="402" t="str">
        <f t="shared" si="127"/>
        <v/>
      </c>
      <c r="U472" s="403" t="str">
        <f t="shared" si="128"/>
        <v/>
      </c>
      <c r="V472" s="403" t="str">
        <f t="shared" si="129"/>
        <v/>
      </c>
      <c r="W472" s="404" t="str">
        <f t="shared" si="130"/>
        <v/>
      </c>
      <c r="Z472" s="408"/>
      <c r="AA472" s="409"/>
      <c r="AC472" s="358" t="str">
        <f t="shared" si="131"/>
        <v/>
      </c>
      <c r="AD472" s="358" t="str">
        <f t="shared" si="132"/>
        <v/>
      </c>
    </row>
    <row r="473" spans="1:30" x14ac:dyDescent="0.25">
      <c r="A473" s="112" t="str">
        <f t="shared" si="120"/>
        <v/>
      </c>
      <c r="B473" s="112" t="str">
        <f t="shared" si="121"/>
        <v/>
      </c>
      <c r="C473" s="397" t="str">
        <f t="shared" si="133"/>
        <v/>
      </c>
      <c r="D473" s="397" t="str">
        <f t="shared" si="119"/>
        <v/>
      </c>
      <c r="E473" s="397"/>
      <c r="F473" s="399" t="str">
        <f t="shared" si="122"/>
        <v/>
      </c>
      <c r="G473" s="400" t="str">
        <f t="shared" si="123"/>
        <v/>
      </c>
      <c r="H473" s="401" t="str">
        <f t="shared" si="124"/>
        <v/>
      </c>
      <c r="I473" s="402" t="str">
        <f t="shared" si="134"/>
        <v/>
      </c>
      <c r="J473" s="403" t="str">
        <f t="shared" si="134"/>
        <v/>
      </c>
      <c r="K473" s="403" t="str">
        <f t="shared" si="134"/>
        <v/>
      </c>
      <c r="L473" s="404" t="str">
        <f t="shared" si="134"/>
        <v/>
      </c>
      <c r="M473" s="405"/>
      <c r="N473" s="406" t="str">
        <f t="shared" si="125"/>
        <v/>
      </c>
      <c r="O473" s="406" t="str">
        <f t="shared" si="126"/>
        <v/>
      </c>
      <c r="S473" s="401" t="str">
        <f>IFERROR(IF(S472&lt;='Cat A monthly etc'!$R$3,"Nil",S472-$R$3),"")</f>
        <v/>
      </c>
      <c r="T473" s="402" t="str">
        <f t="shared" si="127"/>
        <v/>
      </c>
      <c r="U473" s="403" t="str">
        <f t="shared" si="128"/>
        <v/>
      </c>
      <c r="V473" s="403" t="str">
        <f t="shared" si="129"/>
        <v/>
      </c>
      <c r="W473" s="404" t="str">
        <f t="shared" si="130"/>
        <v/>
      </c>
      <c r="Z473" s="408"/>
      <c r="AA473" s="409"/>
      <c r="AC473" s="358" t="str">
        <f t="shared" si="131"/>
        <v/>
      </c>
      <c r="AD473" s="358" t="str">
        <f t="shared" si="132"/>
        <v/>
      </c>
    </row>
    <row r="474" spans="1:30" x14ac:dyDescent="0.25">
      <c r="A474" s="112" t="str">
        <f t="shared" si="120"/>
        <v/>
      </c>
      <c r="B474" s="112" t="str">
        <f t="shared" si="121"/>
        <v/>
      </c>
      <c r="C474" s="397" t="str">
        <f t="shared" si="133"/>
        <v/>
      </c>
      <c r="D474" s="397" t="str">
        <f t="shared" si="119"/>
        <v/>
      </c>
      <c r="E474" s="397"/>
      <c r="F474" s="399" t="str">
        <f t="shared" si="122"/>
        <v/>
      </c>
      <c r="G474" s="400" t="str">
        <f t="shared" si="123"/>
        <v/>
      </c>
      <c r="H474" s="401" t="str">
        <f t="shared" si="124"/>
        <v/>
      </c>
      <c r="I474" s="402" t="str">
        <f t="shared" si="134"/>
        <v/>
      </c>
      <c r="J474" s="403" t="str">
        <f t="shared" si="134"/>
        <v/>
      </c>
      <c r="K474" s="403" t="str">
        <f t="shared" si="134"/>
        <v/>
      </c>
      <c r="L474" s="404" t="str">
        <f t="shared" si="134"/>
        <v/>
      </c>
      <c r="M474" s="405"/>
      <c r="N474" s="406" t="str">
        <f t="shared" si="125"/>
        <v/>
      </c>
      <c r="O474" s="406" t="str">
        <f t="shared" si="126"/>
        <v/>
      </c>
      <c r="S474" s="401" t="str">
        <f>IFERROR(IF(S473&lt;='Cat A monthly etc'!$R$3,"Nil",S473-$R$3),"")</f>
        <v/>
      </c>
      <c r="T474" s="402" t="str">
        <f t="shared" si="127"/>
        <v/>
      </c>
      <c r="U474" s="403" t="str">
        <f t="shared" si="128"/>
        <v/>
      </c>
      <c r="V474" s="403" t="str">
        <f t="shared" si="129"/>
        <v/>
      </c>
      <c r="W474" s="404" t="str">
        <f t="shared" si="130"/>
        <v/>
      </c>
      <c r="Z474" s="408"/>
      <c r="AA474" s="409"/>
      <c r="AC474" s="358" t="str">
        <f t="shared" si="131"/>
        <v/>
      </c>
      <c r="AD474" s="358" t="str">
        <f t="shared" si="132"/>
        <v/>
      </c>
    </row>
    <row r="475" spans="1:30" x14ac:dyDescent="0.25">
      <c r="A475" s="112" t="str">
        <f t="shared" si="120"/>
        <v/>
      </c>
      <c r="B475" s="112" t="str">
        <f t="shared" si="121"/>
        <v/>
      </c>
      <c r="C475" s="397" t="str">
        <f t="shared" si="133"/>
        <v/>
      </c>
      <c r="D475" s="397" t="str">
        <f t="shared" si="119"/>
        <v/>
      </c>
      <c r="E475" s="397"/>
      <c r="F475" s="399" t="str">
        <f t="shared" si="122"/>
        <v/>
      </c>
      <c r="G475" s="400" t="str">
        <f t="shared" si="123"/>
        <v/>
      </c>
      <c r="H475" s="401" t="str">
        <f t="shared" si="124"/>
        <v/>
      </c>
      <c r="I475" s="402" t="str">
        <f t="shared" si="134"/>
        <v/>
      </c>
      <c r="J475" s="403" t="str">
        <f t="shared" si="134"/>
        <v/>
      </c>
      <c r="K475" s="403" t="str">
        <f t="shared" si="134"/>
        <v/>
      </c>
      <c r="L475" s="404" t="str">
        <f t="shared" si="134"/>
        <v/>
      </c>
      <c r="M475" s="405"/>
      <c r="N475" s="406" t="str">
        <f t="shared" si="125"/>
        <v/>
      </c>
      <c r="O475" s="406" t="str">
        <f t="shared" si="126"/>
        <v/>
      </c>
      <c r="S475" s="401" t="str">
        <f>IFERROR(IF(S474&lt;='Cat A monthly etc'!$R$3,"Nil",S474-$R$3),"")</f>
        <v/>
      </c>
      <c r="T475" s="402" t="str">
        <f t="shared" si="127"/>
        <v/>
      </c>
      <c r="U475" s="403" t="str">
        <f t="shared" si="128"/>
        <v/>
      </c>
      <c r="V475" s="403" t="str">
        <f t="shared" si="129"/>
        <v/>
      </c>
      <c r="W475" s="404" t="str">
        <f t="shared" si="130"/>
        <v/>
      </c>
      <c r="Z475" s="408"/>
      <c r="AA475" s="409"/>
      <c r="AC475" s="358" t="str">
        <f t="shared" si="131"/>
        <v/>
      </c>
      <c r="AD475" s="358" t="str">
        <f t="shared" si="132"/>
        <v/>
      </c>
    </row>
    <row r="476" spans="1:30" x14ac:dyDescent="0.25">
      <c r="A476" s="112" t="str">
        <f t="shared" si="120"/>
        <v/>
      </c>
      <c r="B476" s="112" t="str">
        <f t="shared" si="121"/>
        <v/>
      </c>
      <c r="C476" s="397" t="str">
        <f t="shared" si="133"/>
        <v/>
      </c>
      <c r="D476" s="397" t="str">
        <f t="shared" si="119"/>
        <v/>
      </c>
      <c r="E476" s="397"/>
      <c r="F476" s="399" t="str">
        <f t="shared" si="122"/>
        <v/>
      </c>
      <c r="G476" s="400" t="str">
        <f t="shared" si="123"/>
        <v/>
      </c>
      <c r="H476" s="401" t="str">
        <f t="shared" si="124"/>
        <v/>
      </c>
      <c r="I476" s="402" t="str">
        <f t="shared" si="134"/>
        <v/>
      </c>
      <c r="J476" s="403" t="str">
        <f t="shared" si="134"/>
        <v/>
      </c>
      <c r="K476" s="403" t="str">
        <f t="shared" si="134"/>
        <v/>
      </c>
      <c r="L476" s="404" t="str">
        <f t="shared" si="134"/>
        <v/>
      </c>
      <c r="M476" s="405"/>
      <c r="N476" s="406" t="str">
        <f t="shared" si="125"/>
        <v/>
      </c>
      <c r="O476" s="406" t="str">
        <f t="shared" si="126"/>
        <v/>
      </c>
      <c r="S476" s="401" t="str">
        <f>IFERROR(IF(S475&lt;='Cat A monthly etc'!$R$3,"Nil",S475-$R$3),"")</f>
        <v/>
      </c>
      <c r="T476" s="402" t="str">
        <f t="shared" si="127"/>
        <v/>
      </c>
      <c r="U476" s="403" t="str">
        <f t="shared" si="128"/>
        <v/>
      </c>
      <c r="V476" s="403" t="str">
        <f t="shared" si="129"/>
        <v/>
      </c>
      <c r="W476" s="404" t="str">
        <f t="shared" si="130"/>
        <v/>
      </c>
      <c r="Z476" s="408"/>
      <c r="AA476" s="409"/>
      <c r="AC476" s="358" t="str">
        <f t="shared" si="131"/>
        <v/>
      </c>
      <c r="AD476" s="358" t="str">
        <f t="shared" si="132"/>
        <v/>
      </c>
    </row>
    <row r="477" spans="1:30" x14ac:dyDescent="0.25">
      <c r="A477" s="112" t="str">
        <f t="shared" si="120"/>
        <v/>
      </c>
      <c r="B477" s="112" t="str">
        <f t="shared" si="121"/>
        <v/>
      </c>
      <c r="C477" s="397" t="str">
        <f t="shared" si="133"/>
        <v/>
      </c>
      <c r="D477" s="397" t="str">
        <f t="shared" si="119"/>
        <v/>
      </c>
      <c r="E477" s="397"/>
      <c r="F477" s="399" t="str">
        <f t="shared" si="122"/>
        <v/>
      </c>
      <c r="G477" s="400" t="str">
        <f t="shared" si="123"/>
        <v/>
      </c>
      <c r="H477" s="401" t="str">
        <f t="shared" si="124"/>
        <v/>
      </c>
      <c r="I477" s="402" t="str">
        <f t="shared" si="134"/>
        <v/>
      </c>
      <c r="J477" s="403" t="str">
        <f t="shared" si="134"/>
        <v/>
      </c>
      <c r="K477" s="403" t="str">
        <f t="shared" si="134"/>
        <v/>
      </c>
      <c r="L477" s="404" t="str">
        <f t="shared" si="134"/>
        <v/>
      </c>
      <c r="M477" s="405"/>
      <c r="N477" s="406" t="str">
        <f t="shared" si="125"/>
        <v/>
      </c>
      <c r="O477" s="406" t="str">
        <f t="shared" si="126"/>
        <v/>
      </c>
      <c r="S477" s="401" t="str">
        <f>IFERROR(IF(S476&lt;='Cat A monthly etc'!$R$3,"Nil",S476-$R$3),"")</f>
        <v/>
      </c>
      <c r="T477" s="402" t="str">
        <f t="shared" si="127"/>
        <v/>
      </c>
      <c r="U477" s="403" t="str">
        <f t="shared" si="128"/>
        <v/>
      </c>
      <c r="V477" s="403" t="str">
        <f t="shared" si="129"/>
        <v/>
      </c>
      <c r="W477" s="404" t="str">
        <f t="shared" si="130"/>
        <v/>
      </c>
      <c r="Z477" s="408"/>
      <c r="AA477" s="409"/>
      <c r="AC477" s="358" t="str">
        <f t="shared" si="131"/>
        <v/>
      </c>
      <c r="AD477" s="358" t="str">
        <f t="shared" si="132"/>
        <v/>
      </c>
    </row>
    <row r="478" spans="1:30" x14ac:dyDescent="0.25">
      <c r="A478" s="112" t="str">
        <f t="shared" si="120"/>
        <v/>
      </c>
      <c r="B478" s="112" t="str">
        <f t="shared" si="121"/>
        <v/>
      </c>
      <c r="C478" s="397" t="str">
        <f t="shared" si="133"/>
        <v/>
      </c>
      <c r="D478" s="397" t="str">
        <f t="shared" si="119"/>
        <v/>
      </c>
      <c r="E478" s="397"/>
      <c r="F478" s="399" t="str">
        <f t="shared" si="122"/>
        <v/>
      </c>
      <c r="G478" s="400" t="str">
        <f t="shared" si="123"/>
        <v/>
      </c>
      <c r="H478" s="401" t="str">
        <f t="shared" si="124"/>
        <v/>
      </c>
      <c r="I478" s="402" t="str">
        <f t="shared" si="134"/>
        <v/>
      </c>
      <c r="J478" s="403" t="str">
        <f t="shared" si="134"/>
        <v/>
      </c>
      <c r="K478" s="403" t="str">
        <f t="shared" si="134"/>
        <v/>
      </c>
      <c r="L478" s="404" t="str">
        <f t="shared" si="134"/>
        <v/>
      </c>
      <c r="M478" s="405"/>
      <c r="N478" s="406" t="str">
        <f t="shared" si="125"/>
        <v/>
      </c>
      <c r="O478" s="406" t="str">
        <f t="shared" si="126"/>
        <v/>
      </c>
      <c r="S478" s="401" t="str">
        <f>IFERROR(IF(S477&lt;='Cat A monthly etc'!$R$3,"Nil",S477-$R$3),"")</f>
        <v/>
      </c>
      <c r="T478" s="402" t="str">
        <f t="shared" si="127"/>
        <v/>
      </c>
      <c r="U478" s="403" t="str">
        <f t="shared" si="128"/>
        <v/>
      </c>
      <c r="V478" s="403" t="str">
        <f t="shared" si="129"/>
        <v/>
      </c>
      <c r="W478" s="404" t="str">
        <f t="shared" si="130"/>
        <v/>
      </c>
      <c r="Z478" s="408"/>
      <c r="AA478" s="409"/>
      <c r="AC478" s="358" t="str">
        <f t="shared" si="131"/>
        <v/>
      </c>
      <c r="AD478" s="358" t="str">
        <f t="shared" si="132"/>
        <v/>
      </c>
    </row>
    <row r="479" spans="1:30" x14ac:dyDescent="0.25">
      <c r="A479" s="112" t="str">
        <f t="shared" si="120"/>
        <v/>
      </c>
      <c r="B479" s="112" t="str">
        <f t="shared" si="121"/>
        <v/>
      </c>
      <c r="C479" s="397" t="str">
        <f t="shared" si="133"/>
        <v/>
      </c>
      <c r="D479" s="397" t="str">
        <f t="shared" si="119"/>
        <v/>
      </c>
      <c r="E479" s="397"/>
      <c r="F479" s="399" t="str">
        <f t="shared" si="122"/>
        <v/>
      </c>
      <c r="G479" s="400" t="str">
        <f t="shared" si="123"/>
        <v/>
      </c>
      <c r="H479" s="401" t="str">
        <f t="shared" si="124"/>
        <v/>
      </c>
      <c r="I479" s="402" t="str">
        <f t="shared" si="134"/>
        <v/>
      </c>
      <c r="J479" s="403" t="str">
        <f t="shared" si="134"/>
        <v/>
      </c>
      <c r="K479" s="403" t="str">
        <f t="shared" si="134"/>
        <v/>
      </c>
      <c r="L479" s="404" t="str">
        <f t="shared" si="134"/>
        <v/>
      </c>
      <c r="M479" s="405"/>
      <c r="N479" s="406" t="str">
        <f t="shared" si="125"/>
        <v/>
      </c>
      <c r="O479" s="406" t="str">
        <f t="shared" si="126"/>
        <v/>
      </c>
      <c r="S479" s="401" t="str">
        <f>IFERROR(IF(S478&lt;='Cat A monthly etc'!$R$3,"Nil",S478-$R$3),"")</f>
        <v/>
      </c>
      <c r="T479" s="402" t="str">
        <f t="shared" si="127"/>
        <v/>
      </c>
      <c r="U479" s="403" t="str">
        <f t="shared" si="128"/>
        <v/>
      </c>
      <c r="V479" s="403" t="str">
        <f t="shared" si="129"/>
        <v/>
      </c>
      <c r="W479" s="404" t="str">
        <f t="shared" si="130"/>
        <v/>
      </c>
      <c r="Z479" s="408"/>
      <c r="AA479" s="409"/>
      <c r="AC479" s="358" t="str">
        <f t="shared" si="131"/>
        <v/>
      </c>
      <c r="AD479" s="358" t="str">
        <f t="shared" si="132"/>
        <v/>
      </c>
    </row>
    <row r="480" spans="1:30" x14ac:dyDescent="0.25">
      <c r="A480" s="112" t="str">
        <f t="shared" si="120"/>
        <v/>
      </c>
      <c r="B480" s="112" t="str">
        <f t="shared" si="121"/>
        <v/>
      </c>
      <c r="C480" s="397" t="str">
        <f t="shared" si="133"/>
        <v/>
      </c>
      <c r="D480" s="397" t="str">
        <f t="shared" si="119"/>
        <v/>
      </c>
      <c r="E480" s="397"/>
      <c r="F480" s="399" t="str">
        <f t="shared" si="122"/>
        <v/>
      </c>
      <c r="G480" s="400" t="str">
        <f t="shared" si="123"/>
        <v/>
      </c>
      <c r="H480" s="401" t="str">
        <f t="shared" si="124"/>
        <v/>
      </c>
      <c r="I480" s="402" t="str">
        <f t="shared" si="134"/>
        <v/>
      </c>
      <c r="J480" s="403" t="str">
        <f t="shared" si="134"/>
        <v/>
      </c>
      <c r="K480" s="403" t="str">
        <f t="shared" si="134"/>
        <v/>
      </c>
      <c r="L480" s="404" t="str">
        <f t="shared" si="134"/>
        <v/>
      </c>
      <c r="M480" s="405"/>
      <c r="N480" s="406" t="str">
        <f t="shared" si="125"/>
        <v/>
      </c>
      <c r="O480" s="406" t="str">
        <f t="shared" si="126"/>
        <v/>
      </c>
      <c r="S480" s="401" t="str">
        <f>IFERROR(IF(S479&lt;='Cat A monthly etc'!$R$3,"Nil",S479-$R$3),"")</f>
        <v/>
      </c>
      <c r="T480" s="402" t="str">
        <f t="shared" si="127"/>
        <v/>
      </c>
      <c r="U480" s="403" t="str">
        <f t="shared" si="128"/>
        <v/>
      </c>
      <c r="V480" s="403" t="str">
        <f t="shared" si="129"/>
        <v/>
      </c>
      <c r="W480" s="404" t="str">
        <f t="shared" si="130"/>
        <v/>
      </c>
      <c r="Z480" s="408"/>
      <c r="AA480" s="409"/>
      <c r="AC480" s="358" t="str">
        <f t="shared" si="131"/>
        <v/>
      </c>
      <c r="AD480" s="358" t="str">
        <f t="shared" si="132"/>
        <v/>
      </c>
    </row>
    <row r="481" spans="1:30" x14ac:dyDescent="0.25">
      <c r="A481" s="112" t="str">
        <f t="shared" si="120"/>
        <v/>
      </c>
      <c r="B481" s="112" t="str">
        <f t="shared" si="121"/>
        <v/>
      </c>
      <c r="C481" s="397" t="str">
        <f t="shared" si="133"/>
        <v/>
      </c>
      <c r="D481" s="397" t="str">
        <f t="shared" si="119"/>
        <v/>
      </c>
      <c r="E481" s="397"/>
      <c r="F481" s="399" t="str">
        <f t="shared" si="122"/>
        <v/>
      </c>
      <c r="G481" s="400" t="str">
        <f t="shared" si="123"/>
        <v/>
      </c>
      <c r="H481" s="401" t="str">
        <f t="shared" si="124"/>
        <v/>
      </c>
      <c r="I481" s="402" t="str">
        <f t="shared" si="134"/>
        <v/>
      </c>
      <c r="J481" s="403" t="str">
        <f t="shared" si="134"/>
        <v/>
      </c>
      <c r="K481" s="403" t="str">
        <f t="shared" si="134"/>
        <v/>
      </c>
      <c r="L481" s="404" t="str">
        <f t="shared" si="134"/>
        <v/>
      </c>
      <c r="M481" s="405"/>
      <c r="N481" s="406" t="str">
        <f t="shared" si="125"/>
        <v/>
      </c>
      <c r="O481" s="406" t="str">
        <f t="shared" si="126"/>
        <v/>
      </c>
      <c r="S481" s="401" t="str">
        <f>IFERROR(IF(S480&lt;='Cat A monthly etc'!$R$3,"Nil",S480-$R$3),"")</f>
        <v/>
      </c>
      <c r="T481" s="402" t="str">
        <f t="shared" si="127"/>
        <v/>
      </c>
      <c r="U481" s="403" t="str">
        <f t="shared" si="128"/>
        <v/>
      </c>
      <c r="V481" s="403" t="str">
        <f t="shared" si="129"/>
        <v/>
      </c>
      <c r="W481" s="404" t="str">
        <f t="shared" si="130"/>
        <v/>
      </c>
      <c r="Z481" s="408"/>
      <c r="AA481" s="409"/>
      <c r="AC481" s="358" t="str">
        <f t="shared" si="131"/>
        <v/>
      </c>
      <c r="AD481" s="358" t="str">
        <f t="shared" si="132"/>
        <v/>
      </c>
    </row>
    <row r="482" spans="1:30" x14ac:dyDescent="0.25">
      <c r="A482" s="112" t="str">
        <f t="shared" si="120"/>
        <v/>
      </c>
      <c r="B482" s="112" t="str">
        <f t="shared" si="121"/>
        <v/>
      </c>
      <c r="C482" s="397" t="str">
        <f t="shared" si="133"/>
        <v/>
      </c>
      <c r="D482" s="397" t="str">
        <f t="shared" si="119"/>
        <v/>
      </c>
      <c r="E482" s="397"/>
      <c r="F482" s="399" t="str">
        <f t="shared" si="122"/>
        <v/>
      </c>
      <c r="G482" s="400" t="str">
        <f t="shared" si="123"/>
        <v/>
      </c>
      <c r="H482" s="401" t="str">
        <f t="shared" si="124"/>
        <v/>
      </c>
      <c r="I482" s="402" t="str">
        <f t="shared" si="134"/>
        <v/>
      </c>
      <c r="J482" s="403" t="str">
        <f t="shared" si="134"/>
        <v/>
      </c>
      <c r="K482" s="403" t="str">
        <f t="shared" si="134"/>
        <v/>
      </c>
      <c r="L482" s="404" t="str">
        <f t="shared" si="134"/>
        <v/>
      </c>
      <c r="M482" s="405"/>
      <c r="N482" s="406" t="str">
        <f t="shared" si="125"/>
        <v/>
      </c>
      <c r="O482" s="406" t="str">
        <f t="shared" si="126"/>
        <v/>
      </c>
      <c r="S482" s="401" t="str">
        <f>IFERROR(IF(S481&lt;='Cat A monthly etc'!$R$3,"Nil",S481-$R$3),"")</f>
        <v/>
      </c>
      <c r="T482" s="402" t="str">
        <f t="shared" si="127"/>
        <v/>
      </c>
      <c r="U482" s="403" t="str">
        <f t="shared" si="128"/>
        <v/>
      </c>
      <c r="V482" s="403" t="str">
        <f t="shared" si="129"/>
        <v/>
      </c>
      <c r="W482" s="404" t="str">
        <f t="shared" si="130"/>
        <v/>
      </c>
      <c r="Z482" s="408"/>
      <c r="AA482" s="409"/>
      <c r="AC482" s="358" t="str">
        <f t="shared" si="131"/>
        <v/>
      </c>
      <c r="AD482" s="358" t="str">
        <f t="shared" si="132"/>
        <v/>
      </c>
    </row>
    <row r="483" spans="1:30" x14ac:dyDescent="0.25">
      <c r="A483" s="112" t="str">
        <f t="shared" si="120"/>
        <v/>
      </c>
      <c r="B483" s="112" t="str">
        <f t="shared" si="121"/>
        <v/>
      </c>
      <c r="C483" s="397" t="str">
        <f t="shared" si="133"/>
        <v/>
      </c>
      <c r="D483" s="397" t="str">
        <f t="shared" si="119"/>
        <v/>
      </c>
      <c r="E483" s="397"/>
      <c r="F483" s="399" t="str">
        <f t="shared" si="122"/>
        <v/>
      </c>
      <c r="G483" s="400" t="str">
        <f t="shared" si="123"/>
        <v/>
      </c>
      <c r="H483" s="401" t="str">
        <f t="shared" si="124"/>
        <v/>
      </c>
      <c r="I483" s="402" t="str">
        <f t="shared" si="134"/>
        <v/>
      </c>
      <c r="J483" s="403" t="str">
        <f t="shared" si="134"/>
        <v/>
      </c>
      <c r="K483" s="403" t="str">
        <f t="shared" si="134"/>
        <v/>
      </c>
      <c r="L483" s="404" t="str">
        <f t="shared" si="134"/>
        <v/>
      </c>
      <c r="M483" s="405"/>
      <c r="N483" s="406" t="str">
        <f t="shared" si="125"/>
        <v/>
      </c>
      <c r="O483" s="406" t="str">
        <f t="shared" si="126"/>
        <v/>
      </c>
      <c r="S483" s="401" t="str">
        <f>IFERROR(IF(S482&lt;='Cat A monthly etc'!$R$3,"Nil",S482-$R$3),"")</f>
        <v/>
      </c>
      <c r="T483" s="402" t="str">
        <f t="shared" si="127"/>
        <v/>
      </c>
      <c r="U483" s="403" t="str">
        <f t="shared" si="128"/>
        <v/>
      </c>
      <c r="V483" s="403" t="str">
        <f t="shared" si="129"/>
        <v/>
      </c>
      <c r="W483" s="404" t="str">
        <f t="shared" si="130"/>
        <v/>
      </c>
      <c r="Z483" s="408"/>
      <c r="AA483" s="409"/>
      <c r="AC483" s="358" t="str">
        <f t="shared" si="131"/>
        <v/>
      </c>
      <c r="AD483" s="358" t="str">
        <f t="shared" si="132"/>
        <v/>
      </c>
    </row>
    <row r="484" spans="1:30" x14ac:dyDescent="0.25">
      <c r="A484" s="112" t="str">
        <f t="shared" si="120"/>
        <v/>
      </c>
      <c r="B484" s="112" t="str">
        <f t="shared" si="121"/>
        <v/>
      </c>
      <c r="C484" s="397" t="str">
        <f t="shared" si="133"/>
        <v/>
      </c>
      <c r="D484" s="397" t="str">
        <f t="shared" si="119"/>
        <v/>
      </c>
      <c r="E484" s="397"/>
      <c r="F484" s="399" t="str">
        <f t="shared" si="122"/>
        <v/>
      </c>
      <c r="G484" s="400" t="str">
        <f t="shared" si="123"/>
        <v/>
      </c>
      <c r="H484" s="401" t="str">
        <f t="shared" si="124"/>
        <v/>
      </c>
      <c r="I484" s="402" t="str">
        <f t="shared" si="134"/>
        <v/>
      </c>
      <c r="J484" s="403" t="str">
        <f t="shared" si="134"/>
        <v/>
      </c>
      <c r="K484" s="403" t="str">
        <f t="shared" si="134"/>
        <v/>
      </c>
      <c r="L484" s="404" t="str">
        <f t="shared" si="134"/>
        <v/>
      </c>
      <c r="M484" s="405"/>
      <c r="N484" s="406" t="str">
        <f t="shared" si="125"/>
        <v/>
      </c>
      <c r="O484" s="406" t="str">
        <f t="shared" si="126"/>
        <v/>
      </c>
      <c r="S484" s="401" t="str">
        <f>IFERROR(IF(S483&lt;='Cat A monthly etc'!$R$3,"Nil",S483-$R$3),"")</f>
        <v/>
      </c>
      <c r="T484" s="402" t="str">
        <f t="shared" si="127"/>
        <v/>
      </c>
      <c r="U484" s="403" t="str">
        <f t="shared" si="128"/>
        <v/>
      </c>
      <c r="V484" s="403" t="str">
        <f t="shared" si="129"/>
        <v/>
      </c>
      <c r="W484" s="404" t="str">
        <f t="shared" si="130"/>
        <v/>
      </c>
      <c r="Z484" s="408"/>
      <c r="AA484" s="409"/>
      <c r="AC484" s="358" t="str">
        <f t="shared" si="131"/>
        <v/>
      </c>
      <c r="AD484" s="358" t="str">
        <f t="shared" si="132"/>
        <v/>
      </c>
    </row>
    <row r="485" spans="1:30" x14ac:dyDescent="0.25">
      <c r="A485" s="112" t="str">
        <f t="shared" si="120"/>
        <v/>
      </c>
      <c r="B485" s="112" t="str">
        <f t="shared" si="121"/>
        <v/>
      </c>
      <c r="C485" s="397" t="str">
        <f t="shared" si="133"/>
        <v/>
      </c>
      <c r="D485" s="397" t="str">
        <f t="shared" si="119"/>
        <v/>
      </c>
      <c r="E485" s="397"/>
      <c r="F485" s="399" t="str">
        <f t="shared" si="122"/>
        <v/>
      </c>
      <c r="G485" s="400" t="str">
        <f t="shared" si="123"/>
        <v/>
      </c>
      <c r="H485" s="401" t="str">
        <f t="shared" si="124"/>
        <v/>
      </c>
      <c r="I485" s="402" t="str">
        <f t="shared" si="134"/>
        <v/>
      </c>
      <c r="J485" s="403" t="str">
        <f t="shared" si="134"/>
        <v/>
      </c>
      <c r="K485" s="403" t="str">
        <f t="shared" si="134"/>
        <v/>
      </c>
      <c r="L485" s="404" t="str">
        <f t="shared" si="134"/>
        <v/>
      </c>
      <c r="M485" s="405"/>
      <c r="N485" s="406" t="str">
        <f t="shared" si="125"/>
        <v/>
      </c>
      <c r="O485" s="406" t="str">
        <f t="shared" si="126"/>
        <v/>
      </c>
      <c r="S485" s="401" t="str">
        <f>IFERROR(IF(S484&lt;='Cat A monthly etc'!$R$3,"Nil",S484-$R$3),"")</f>
        <v/>
      </c>
      <c r="T485" s="402" t="str">
        <f t="shared" si="127"/>
        <v/>
      </c>
      <c r="U485" s="403" t="str">
        <f t="shared" si="128"/>
        <v/>
      </c>
      <c r="V485" s="403" t="str">
        <f t="shared" si="129"/>
        <v/>
      </c>
      <c r="W485" s="404" t="str">
        <f t="shared" si="130"/>
        <v/>
      </c>
      <c r="Z485" s="408"/>
      <c r="AA485" s="409"/>
      <c r="AC485" s="358" t="str">
        <f t="shared" si="131"/>
        <v/>
      </c>
      <c r="AD485" s="358" t="str">
        <f t="shared" si="132"/>
        <v/>
      </c>
    </row>
    <row r="486" spans="1:30" x14ac:dyDescent="0.25">
      <c r="A486" s="112" t="str">
        <f t="shared" si="120"/>
        <v/>
      </c>
      <c r="B486" s="112" t="str">
        <f t="shared" si="121"/>
        <v/>
      </c>
      <c r="C486" s="397" t="str">
        <f t="shared" si="133"/>
        <v/>
      </c>
      <c r="D486" s="397" t="str">
        <f t="shared" si="119"/>
        <v/>
      </c>
      <c r="E486" s="397"/>
      <c r="F486" s="399" t="str">
        <f t="shared" si="122"/>
        <v/>
      </c>
      <c r="G486" s="400" t="str">
        <f t="shared" si="123"/>
        <v/>
      </c>
      <c r="H486" s="401" t="str">
        <f t="shared" si="124"/>
        <v/>
      </c>
      <c r="I486" s="402" t="str">
        <f t="shared" si="134"/>
        <v/>
      </c>
      <c r="J486" s="403" t="str">
        <f t="shared" si="134"/>
        <v/>
      </c>
      <c r="K486" s="403" t="str">
        <f t="shared" si="134"/>
        <v/>
      </c>
      <c r="L486" s="404" t="str">
        <f t="shared" si="134"/>
        <v/>
      </c>
      <c r="M486" s="405"/>
      <c r="N486" s="406" t="str">
        <f t="shared" si="125"/>
        <v/>
      </c>
      <c r="O486" s="406" t="str">
        <f t="shared" si="126"/>
        <v/>
      </c>
      <c r="S486" s="401" t="str">
        <f>IFERROR(IF(S485&lt;='Cat A monthly etc'!$R$3,"Nil",S485-$R$3),"")</f>
        <v/>
      </c>
      <c r="T486" s="402" t="str">
        <f t="shared" si="127"/>
        <v/>
      </c>
      <c r="U486" s="403" t="str">
        <f t="shared" si="128"/>
        <v/>
      </c>
      <c r="V486" s="403" t="str">
        <f t="shared" si="129"/>
        <v/>
      </c>
      <c r="W486" s="404" t="str">
        <f t="shared" si="130"/>
        <v/>
      </c>
      <c r="Z486" s="408"/>
      <c r="AA486" s="409"/>
      <c r="AC486" s="358" t="str">
        <f t="shared" si="131"/>
        <v/>
      </c>
      <c r="AD486" s="358" t="str">
        <f t="shared" si="132"/>
        <v/>
      </c>
    </row>
    <row r="487" spans="1:30" x14ac:dyDescent="0.25">
      <c r="A487" s="112" t="str">
        <f t="shared" si="120"/>
        <v/>
      </c>
      <c r="B487" s="112" t="str">
        <f t="shared" si="121"/>
        <v/>
      </c>
      <c r="C487" s="397" t="str">
        <f t="shared" si="133"/>
        <v/>
      </c>
      <c r="D487" s="397" t="str">
        <f t="shared" si="119"/>
        <v/>
      </c>
      <c r="E487" s="397"/>
      <c r="F487" s="399" t="str">
        <f t="shared" si="122"/>
        <v/>
      </c>
      <c r="G487" s="400" t="str">
        <f t="shared" si="123"/>
        <v/>
      </c>
      <c r="H487" s="401" t="str">
        <f t="shared" si="124"/>
        <v/>
      </c>
      <c r="I487" s="402" t="str">
        <f t="shared" si="134"/>
        <v/>
      </c>
      <c r="J487" s="403" t="str">
        <f t="shared" si="134"/>
        <v/>
      </c>
      <c r="K487" s="403" t="str">
        <f t="shared" si="134"/>
        <v/>
      </c>
      <c r="L487" s="404" t="str">
        <f t="shared" si="134"/>
        <v/>
      </c>
      <c r="M487" s="405"/>
      <c r="N487" s="406" t="str">
        <f t="shared" si="125"/>
        <v/>
      </c>
      <c r="O487" s="406" t="str">
        <f t="shared" si="126"/>
        <v/>
      </c>
      <c r="S487" s="401" t="str">
        <f>IFERROR(IF(S486&lt;='Cat A monthly etc'!$R$3,"Nil",S486-$R$3),"")</f>
        <v/>
      </c>
      <c r="T487" s="402" t="str">
        <f t="shared" si="127"/>
        <v/>
      </c>
      <c r="U487" s="403" t="str">
        <f t="shared" si="128"/>
        <v/>
      </c>
      <c r="V487" s="403" t="str">
        <f t="shared" si="129"/>
        <v/>
      </c>
      <c r="W487" s="404" t="str">
        <f t="shared" si="130"/>
        <v/>
      </c>
      <c r="Z487" s="408"/>
      <c r="AA487" s="409"/>
      <c r="AC487" s="358" t="str">
        <f t="shared" si="131"/>
        <v/>
      </c>
      <c r="AD487" s="358" t="str">
        <f t="shared" si="132"/>
        <v/>
      </c>
    </row>
    <row r="488" spans="1:30" x14ac:dyDescent="0.25">
      <c r="A488" s="112" t="str">
        <f t="shared" si="120"/>
        <v/>
      </c>
      <c r="B488" s="112" t="str">
        <f t="shared" si="121"/>
        <v/>
      </c>
      <c r="C488" s="397" t="str">
        <f t="shared" si="133"/>
        <v/>
      </c>
      <c r="D488" s="397" t="str">
        <f t="shared" si="119"/>
        <v/>
      </c>
      <c r="E488" s="397"/>
      <c r="F488" s="399" t="str">
        <f t="shared" si="122"/>
        <v/>
      </c>
      <c r="G488" s="400" t="str">
        <f t="shared" si="123"/>
        <v/>
      </c>
      <c r="H488" s="401" t="str">
        <f t="shared" si="124"/>
        <v/>
      </c>
      <c r="I488" s="402" t="str">
        <f t="shared" si="134"/>
        <v/>
      </c>
      <c r="J488" s="403" t="str">
        <f t="shared" si="134"/>
        <v/>
      </c>
      <c r="K488" s="403" t="str">
        <f t="shared" si="134"/>
        <v/>
      </c>
      <c r="L488" s="404" t="str">
        <f t="shared" si="134"/>
        <v/>
      </c>
      <c r="M488" s="405"/>
      <c r="N488" s="406" t="str">
        <f t="shared" si="125"/>
        <v/>
      </c>
      <c r="O488" s="406" t="str">
        <f t="shared" si="126"/>
        <v/>
      </c>
      <c r="S488" s="401" t="str">
        <f>IFERROR(IF(S487&lt;='Cat A monthly etc'!$R$3,"Nil",S487-$R$3),"")</f>
        <v/>
      </c>
      <c r="T488" s="402" t="str">
        <f t="shared" si="127"/>
        <v/>
      </c>
      <c r="U488" s="403" t="str">
        <f t="shared" si="128"/>
        <v/>
      </c>
      <c r="V488" s="403" t="str">
        <f t="shared" si="129"/>
        <v/>
      </c>
      <c r="W488" s="404" t="str">
        <f t="shared" si="130"/>
        <v/>
      </c>
      <c r="Z488" s="408"/>
      <c r="AA488" s="409"/>
      <c r="AC488" s="358" t="str">
        <f t="shared" si="131"/>
        <v/>
      </c>
      <c r="AD488" s="358" t="str">
        <f t="shared" si="132"/>
        <v/>
      </c>
    </row>
    <row r="489" spans="1:30" x14ac:dyDescent="0.25">
      <c r="A489" s="112" t="str">
        <f t="shared" si="120"/>
        <v/>
      </c>
      <c r="B489" s="112" t="str">
        <f t="shared" si="121"/>
        <v/>
      </c>
      <c r="C489" s="397" t="str">
        <f t="shared" si="133"/>
        <v/>
      </c>
      <c r="D489" s="397" t="str">
        <f t="shared" si="119"/>
        <v/>
      </c>
      <c r="E489" s="397"/>
      <c r="F489" s="399" t="str">
        <f t="shared" si="122"/>
        <v/>
      </c>
      <c r="G489" s="400" t="str">
        <f t="shared" si="123"/>
        <v/>
      </c>
      <c r="H489" s="401" t="str">
        <f t="shared" si="124"/>
        <v/>
      </c>
      <c r="I489" s="402" t="str">
        <f t="shared" si="134"/>
        <v/>
      </c>
      <c r="J489" s="403" t="str">
        <f t="shared" si="134"/>
        <v/>
      </c>
      <c r="K489" s="403" t="str">
        <f t="shared" si="134"/>
        <v/>
      </c>
      <c r="L489" s="404" t="str">
        <f t="shared" si="134"/>
        <v/>
      </c>
      <c r="M489" s="405"/>
      <c r="N489" s="406" t="str">
        <f t="shared" si="125"/>
        <v/>
      </c>
      <c r="O489" s="406" t="str">
        <f t="shared" si="126"/>
        <v/>
      </c>
      <c r="S489" s="401" t="str">
        <f>IFERROR(IF(S488&lt;='Cat A monthly etc'!$R$3,"Nil",S488-$R$3),"")</f>
        <v/>
      </c>
      <c r="T489" s="402" t="str">
        <f t="shared" si="127"/>
        <v/>
      </c>
      <c r="U489" s="403" t="str">
        <f t="shared" si="128"/>
        <v/>
      </c>
      <c r="V489" s="403" t="str">
        <f t="shared" si="129"/>
        <v/>
      </c>
      <c r="W489" s="404" t="str">
        <f t="shared" si="130"/>
        <v/>
      </c>
      <c r="Z489" s="408"/>
      <c r="AA489" s="409"/>
      <c r="AC489" s="358" t="str">
        <f t="shared" si="131"/>
        <v/>
      </c>
      <c r="AD489" s="358" t="str">
        <f t="shared" si="132"/>
        <v/>
      </c>
    </row>
    <row r="490" spans="1:30" x14ac:dyDescent="0.25">
      <c r="A490" s="112" t="str">
        <f t="shared" si="120"/>
        <v/>
      </c>
      <c r="B490" s="112" t="str">
        <f t="shared" si="121"/>
        <v/>
      </c>
      <c r="C490" s="397" t="str">
        <f t="shared" si="133"/>
        <v/>
      </c>
      <c r="D490" s="397" t="str">
        <f t="shared" si="119"/>
        <v/>
      </c>
      <c r="E490" s="397"/>
      <c r="F490" s="399" t="str">
        <f t="shared" si="122"/>
        <v/>
      </c>
      <c r="G490" s="400" t="str">
        <f t="shared" si="123"/>
        <v/>
      </c>
      <c r="H490" s="401" t="str">
        <f t="shared" si="124"/>
        <v/>
      </c>
      <c r="I490" s="402" t="str">
        <f t="shared" si="134"/>
        <v/>
      </c>
      <c r="J490" s="403" t="str">
        <f t="shared" si="134"/>
        <v/>
      </c>
      <c r="K490" s="403" t="str">
        <f t="shared" si="134"/>
        <v/>
      </c>
      <c r="L490" s="404" t="str">
        <f t="shared" si="134"/>
        <v/>
      </c>
      <c r="M490" s="405"/>
      <c r="N490" s="406" t="str">
        <f t="shared" si="125"/>
        <v/>
      </c>
      <c r="O490" s="406" t="str">
        <f t="shared" si="126"/>
        <v/>
      </c>
      <c r="S490" s="401" t="str">
        <f>IFERROR(IF(S489&lt;='Cat A monthly etc'!$R$3,"Nil",S489-$R$3),"")</f>
        <v/>
      </c>
      <c r="T490" s="402" t="str">
        <f t="shared" si="127"/>
        <v/>
      </c>
      <c r="U490" s="403" t="str">
        <f t="shared" si="128"/>
        <v/>
      </c>
      <c r="V490" s="403" t="str">
        <f t="shared" si="129"/>
        <v/>
      </c>
      <c r="W490" s="404" t="str">
        <f t="shared" si="130"/>
        <v/>
      </c>
      <c r="Z490" s="408"/>
      <c r="AA490" s="409"/>
      <c r="AC490" s="358" t="str">
        <f t="shared" si="131"/>
        <v/>
      </c>
      <c r="AD490" s="358" t="str">
        <f t="shared" si="132"/>
        <v/>
      </c>
    </row>
    <row r="491" spans="1:30" x14ac:dyDescent="0.25">
      <c r="A491" s="112" t="str">
        <f t="shared" si="120"/>
        <v/>
      </c>
      <c r="B491" s="112" t="str">
        <f t="shared" si="121"/>
        <v/>
      </c>
      <c r="C491" s="397" t="str">
        <f t="shared" si="133"/>
        <v/>
      </c>
      <c r="D491" s="397" t="str">
        <f t="shared" si="119"/>
        <v/>
      </c>
      <c r="E491" s="397"/>
      <c r="F491" s="399" t="str">
        <f t="shared" si="122"/>
        <v/>
      </c>
      <c r="G491" s="400" t="str">
        <f t="shared" si="123"/>
        <v/>
      </c>
      <c r="H491" s="401" t="str">
        <f t="shared" si="124"/>
        <v/>
      </c>
      <c r="I491" s="402" t="str">
        <f t="shared" si="134"/>
        <v/>
      </c>
      <c r="J491" s="403" t="str">
        <f t="shared" si="134"/>
        <v/>
      </c>
      <c r="K491" s="403" t="str">
        <f t="shared" si="134"/>
        <v/>
      </c>
      <c r="L491" s="404" t="str">
        <f t="shared" si="134"/>
        <v/>
      </c>
      <c r="M491" s="405"/>
      <c r="N491" s="406" t="str">
        <f t="shared" si="125"/>
        <v/>
      </c>
      <c r="O491" s="406" t="str">
        <f t="shared" si="126"/>
        <v/>
      </c>
      <c r="S491" s="401" t="str">
        <f>IFERROR(IF(S490&lt;='Cat A monthly etc'!$R$3,"Nil",S490-$R$3),"")</f>
        <v/>
      </c>
      <c r="T491" s="402" t="str">
        <f t="shared" si="127"/>
        <v/>
      </c>
      <c r="U491" s="403" t="str">
        <f t="shared" si="128"/>
        <v/>
      </c>
      <c r="V491" s="403" t="str">
        <f t="shared" si="129"/>
        <v/>
      </c>
      <c r="W491" s="404" t="str">
        <f t="shared" si="130"/>
        <v/>
      </c>
      <c r="Z491" s="408"/>
      <c r="AA491" s="409"/>
      <c r="AC491" s="358" t="str">
        <f t="shared" si="131"/>
        <v/>
      </c>
      <c r="AD491" s="358" t="str">
        <f t="shared" si="132"/>
        <v/>
      </c>
    </row>
    <row r="492" spans="1:30" x14ac:dyDescent="0.25">
      <c r="A492" s="112" t="str">
        <f t="shared" si="120"/>
        <v/>
      </c>
      <c r="B492" s="112" t="str">
        <f t="shared" si="121"/>
        <v/>
      </c>
      <c r="C492" s="397" t="str">
        <f t="shared" si="133"/>
        <v/>
      </c>
      <c r="D492" s="397" t="str">
        <f t="shared" si="119"/>
        <v/>
      </c>
      <c r="E492" s="397"/>
      <c r="F492" s="399" t="str">
        <f t="shared" si="122"/>
        <v/>
      </c>
      <c r="G492" s="400" t="str">
        <f t="shared" si="123"/>
        <v/>
      </c>
      <c r="H492" s="401" t="str">
        <f t="shared" si="124"/>
        <v/>
      </c>
      <c r="I492" s="402" t="str">
        <f t="shared" si="134"/>
        <v/>
      </c>
      <c r="J492" s="403" t="str">
        <f t="shared" si="134"/>
        <v/>
      </c>
      <c r="K492" s="403" t="str">
        <f t="shared" si="134"/>
        <v/>
      </c>
      <c r="L492" s="404" t="str">
        <f t="shared" si="134"/>
        <v/>
      </c>
      <c r="M492" s="405"/>
      <c r="N492" s="406" t="str">
        <f t="shared" si="125"/>
        <v/>
      </c>
      <c r="O492" s="406" t="str">
        <f t="shared" si="126"/>
        <v/>
      </c>
      <c r="S492" s="401" t="str">
        <f>IFERROR(IF(S491&lt;='Cat A monthly etc'!$R$3,"Nil",S491-$R$3),"")</f>
        <v/>
      </c>
      <c r="T492" s="402" t="str">
        <f t="shared" si="127"/>
        <v/>
      </c>
      <c r="U492" s="403" t="str">
        <f t="shared" si="128"/>
        <v/>
      </c>
      <c r="V492" s="403" t="str">
        <f t="shared" si="129"/>
        <v/>
      </c>
      <c r="W492" s="404" t="str">
        <f t="shared" si="130"/>
        <v/>
      </c>
      <c r="Z492" s="408"/>
      <c r="AA492" s="409"/>
      <c r="AC492" s="358" t="str">
        <f t="shared" si="131"/>
        <v/>
      </c>
      <c r="AD492" s="358" t="str">
        <f t="shared" si="132"/>
        <v/>
      </c>
    </row>
    <row r="493" spans="1:30" x14ac:dyDescent="0.25">
      <c r="A493" s="112" t="str">
        <f t="shared" si="120"/>
        <v/>
      </c>
      <c r="B493" s="112" t="str">
        <f t="shared" si="121"/>
        <v/>
      </c>
      <c r="C493" s="397" t="str">
        <f t="shared" si="133"/>
        <v/>
      </c>
      <c r="D493" s="397" t="str">
        <f t="shared" si="119"/>
        <v/>
      </c>
      <c r="E493" s="397"/>
      <c r="F493" s="399" t="str">
        <f t="shared" si="122"/>
        <v/>
      </c>
      <c r="G493" s="400" t="str">
        <f t="shared" si="123"/>
        <v/>
      </c>
      <c r="H493" s="401" t="str">
        <f t="shared" si="124"/>
        <v/>
      </c>
      <c r="I493" s="402" t="str">
        <f t="shared" si="134"/>
        <v/>
      </c>
      <c r="J493" s="403" t="str">
        <f t="shared" si="134"/>
        <v/>
      </c>
      <c r="K493" s="403" t="str">
        <f t="shared" si="134"/>
        <v/>
      </c>
      <c r="L493" s="404" t="str">
        <f t="shared" si="134"/>
        <v/>
      </c>
      <c r="M493" s="405"/>
      <c r="N493" s="406" t="str">
        <f t="shared" si="125"/>
        <v/>
      </c>
      <c r="O493" s="406" t="str">
        <f t="shared" si="126"/>
        <v/>
      </c>
      <c r="S493" s="401" t="str">
        <f>IFERROR(IF(S492&lt;='Cat A monthly etc'!$R$3,"Nil",S492-$R$3),"")</f>
        <v/>
      </c>
      <c r="T493" s="402" t="str">
        <f t="shared" si="127"/>
        <v/>
      </c>
      <c r="U493" s="403" t="str">
        <f t="shared" si="128"/>
        <v/>
      </c>
      <c r="V493" s="403" t="str">
        <f t="shared" si="129"/>
        <v/>
      </c>
      <c r="W493" s="404" t="str">
        <f t="shared" si="130"/>
        <v/>
      </c>
      <c r="Z493" s="408"/>
      <c r="AA493" s="409"/>
      <c r="AC493" s="358" t="str">
        <f t="shared" si="131"/>
        <v/>
      </c>
      <c r="AD493" s="358" t="str">
        <f t="shared" si="132"/>
        <v/>
      </c>
    </row>
    <row r="494" spans="1:30" x14ac:dyDescent="0.25">
      <c r="A494" s="112" t="str">
        <f t="shared" si="120"/>
        <v/>
      </c>
      <c r="B494" s="112" t="str">
        <f t="shared" si="121"/>
        <v/>
      </c>
      <c r="C494" s="397" t="str">
        <f t="shared" si="133"/>
        <v/>
      </c>
      <c r="D494" s="397" t="str">
        <f t="shared" si="119"/>
        <v/>
      </c>
      <c r="E494" s="397"/>
      <c r="F494" s="399" t="str">
        <f t="shared" si="122"/>
        <v/>
      </c>
      <c r="G494" s="400" t="str">
        <f t="shared" si="123"/>
        <v/>
      </c>
      <c r="H494" s="401" t="str">
        <f t="shared" si="124"/>
        <v/>
      </c>
      <c r="I494" s="402" t="str">
        <f t="shared" si="134"/>
        <v/>
      </c>
      <c r="J494" s="403" t="str">
        <f t="shared" si="134"/>
        <v/>
      </c>
      <c r="K494" s="403" t="str">
        <f t="shared" si="134"/>
        <v/>
      </c>
      <c r="L494" s="404" t="str">
        <f t="shared" si="134"/>
        <v/>
      </c>
      <c r="M494" s="405"/>
      <c r="N494" s="406" t="str">
        <f t="shared" si="125"/>
        <v/>
      </c>
      <c r="O494" s="406" t="str">
        <f t="shared" si="126"/>
        <v/>
      </c>
      <c r="S494" s="401" t="str">
        <f>IFERROR(IF(S493&lt;='Cat A monthly etc'!$R$3,"Nil",S493-$R$3),"")</f>
        <v/>
      </c>
      <c r="T494" s="402" t="str">
        <f t="shared" si="127"/>
        <v/>
      </c>
      <c r="U494" s="403" t="str">
        <f t="shared" si="128"/>
        <v/>
      </c>
      <c r="V494" s="403" t="str">
        <f t="shared" si="129"/>
        <v/>
      </c>
      <c r="W494" s="404" t="str">
        <f t="shared" si="130"/>
        <v/>
      </c>
      <c r="Z494" s="408"/>
      <c r="AA494" s="409"/>
      <c r="AC494" s="358" t="str">
        <f t="shared" si="131"/>
        <v/>
      </c>
      <c r="AD494" s="358" t="str">
        <f t="shared" si="132"/>
        <v/>
      </c>
    </row>
    <row r="495" spans="1:30" x14ac:dyDescent="0.25">
      <c r="A495" s="112" t="str">
        <f t="shared" si="120"/>
        <v/>
      </c>
      <c r="B495" s="112" t="str">
        <f t="shared" si="121"/>
        <v/>
      </c>
      <c r="C495" s="397" t="str">
        <f t="shared" si="133"/>
        <v/>
      </c>
      <c r="D495" s="397" t="str">
        <f t="shared" si="119"/>
        <v/>
      </c>
      <c r="E495" s="397"/>
      <c r="F495" s="399" t="str">
        <f t="shared" si="122"/>
        <v/>
      </c>
      <c r="G495" s="400" t="str">
        <f t="shared" si="123"/>
        <v/>
      </c>
      <c r="H495" s="401" t="str">
        <f t="shared" si="124"/>
        <v/>
      </c>
      <c r="I495" s="402" t="str">
        <f t="shared" si="134"/>
        <v/>
      </c>
      <c r="J495" s="403" t="str">
        <f t="shared" si="134"/>
        <v/>
      </c>
      <c r="K495" s="403" t="str">
        <f t="shared" si="134"/>
        <v/>
      </c>
      <c r="L495" s="404" t="str">
        <f t="shared" si="134"/>
        <v/>
      </c>
      <c r="M495" s="405"/>
      <c r="N495" s="406" t="str">
        <f t="shared" si="125"/>
        <v/>
      </c>
      <c r="O495" s="406" t="str">
        <f t="shared" si="126"/>
        <v/>
      </c>
      <c r="S495" s="401" t="str">
        <f>IFERROR(IF(S494&lt;='Cat A monthly etc'!$R$3,"Nil",S494-$R$3),"")</f>
        <v/>
      </c>
      <c r="T495" s="402" t="str">
        <f t="shared" si="127"/>
        <v/>
      </c>
      <c r="U495" s="403" t="str">
        <f t="shared" si="128"/>
        <v/>
      </c>
      <c r="V495" s="403" t="str">
        <f t="shared" si="129"/>
        <v/>
      </c>
      <c r="W495" s="404" t="str">
        <f t="shared" si="130"/>
        <v/>
      </c>
      <c r="Z495" s="408"/>
      <c r="AA495" s="409"/>
      <c r="AC495" s="358" t="str">
        <f t="shared" si="131"/>
        <v/>
      </c>
      <c r="AD495" s="358" t="str">
        <f t="shared" si="132"/>
        <v/>
      </c>
    </row>
    <row r="496" spans="1:30" x14ac:dyDescent="0.25">
      <c r="A496" s="112" t="str">
        <f t="shared" si="120"/>
        <v/>
      </c>
      <c r="B496" s="112" t="str">
        <f t="shared" si="121"/>
        <v/>
      </c>
      <c r="C496" s="397" t="str">
        <f t="shared" si="133"/>
        <v/>
      </c>
      <c r="D496" s="397" t="str">
        <f t="shared" si="119"/>
        <v/>
      </c>
      <c r="E496" s="397"/>
      <c r="F496" s="399" t="str">
        <f t="shared" si="122"/>
        <v/>
      </c>
      <c r="G496" s="400" t="str">
        <f t="shared" si="123"/>
        <v/>
      </c>
      <c r="H496" s="401" t="str">
        <f t="shared" si="124"/>
        <v/>
      </c>
      <c r="I496" s="402" t="str">
        <f t="shared" si="134"/>
        <v/>
      </c>
      <c r="J496" s="403" t="str">
        <f t="shared" si="134"/>
        <v/>
      </c>
      <c r="K496" s="403" t="str">
        <f t="shared" si="134"/>
        <v/>
      </c>
      <c r="L496" s="404" t="str">
        <f t="shared" si="134"/>
        <v/>
      </c>
      <c r="M496" s="405"/>
      <c r="N496" s="406" t="str">
        <f t="shared" si="125"/>
        <v/>
      </c>
      <c r="O496" s="406" t="str">
        <f t="shared" si="126"/>
        <v/>
      </c>
      <c r="S496" s="401" t="str">
        <f>IFERROR(IF(S495&lt;='Cat A monthly etc'!$R$3,"Nil",S495-$R$3),"")</f>
        <v/>
      </c>
      <c r="T496" s="402" t="str">
        <f t="shared" si="127"/>
        <v/>
      </c>
      <c r="U496" s="403" t="str">
        <f t="shared" si="128"/>
        <v/>
      </c>
      <c r="V496" s="403" t="str">
        <f t="shared" si="129"/>
        <v/>
      </c>
      <c r="W496" s="404" t="str">
        <f t="shared" si="130"/>
        <v/>
      </c>
      <c r="Z496" s="408"/>
      <c r="AA496" s="409"/>
      <c r="AC496" s="358" t="str">
        <f t="shared" si="131"/>
        <v/>
      </c>
      <c r="AD496" s="358" t="str">
        <f t="shared" si="132"/>
        <v/>
      </c>
    </row>
    <row r="497" spans="1:30" x14ac:dyDescent="0.25">
      <c r="A497" s="112" t="str">
        <f t="shared" si="120"/>
        <v/>
      </c>
      <c r="B497" s="112" t="str">
        <f t="shared" si="121"/>
        <v/>
      </c>
      <c r="C497" s="397" t="str">
        <f t="shared" si="133"/>
        <v/>
      </c>
      <c r="D497" s="397" t="str">
        <f t="shared" si="119"/>
        <v/>
      </c>
      <c r="E497" s="397"/>
      <c r="F497" s="399" t="str">
        <f t="shared" si="122"/>
        <v/>
      </c>
      <c r="G497" s="400" t="str">
        <f t="shared" si="123"/>
        <v/>
      </c>
      <c r="H497" s="401" t="str">
        <f t="shared" si="124"/>
        <v/>
      </c>
      <c r="I497" s="402" t="str">
        <f t="shared" si="134"/>
        <v/>
      </c>
      <c r="J497" s="403" t="str">
        <f t="shared" si="134"/>
        <v/>
      </c>
      <c r="K497" s="403" t="str">
        <f t="shared" si="134"/>
        <v/>
      </c>
      <c r="L497" s="404" t="str">
        <f t="shared" si="134"/>
        <v/>
      </c>
      <c r="M497" s="405"/>
      <c r="N497" s="406" t="str">
        <f t="shared" si="125"/>
        <v/>
      </c>
      <c r="O497" s="406" t="str">
        <f t="shared" si="126"/>
        <v/>
      </c>
      <c r="S497" s="401" t="str">
        <f>IFERROR(IF(S496&lt;='Cat A monthly etc'!$R$3,"Nil",S496-$R$3),"")</f>
        <v/>
      </c>
      <c r="T497" s="402" t="str">
        <f t="shared" si="127"/>
        <v/>
      </c>
      <c r="U497" s="403" t="str">
        <f t="shared" si="128"/>
        <v/>
      </c>
      <c r="V497" s="403" t="str">
        <f t="shared" si="129"/>
        <v/>
      </c>
      <c r="W497" s="404" t="str">
        <f t="shared" si="130"/>
        <v/>
      </c>
      <c r="Z497" s="408"/>
      <c r="AA497" s="409"/>
      <c r="AC497" s="358" t="str">
        <f t="shared" si="131"/>
        <v/>
      </c>
      <c r="AD497" s="358" t="str">
        <f t="shared" si="132"/>
        <v/>
      </c>
    </row>
    <row r="498" spans="1:30" x14ac:dyDescent="0.25">
      <c r="A498" s="112" t="str">
        <f t="shared" si="120"/>
        <v/>
      </c>
      <c r="B498" s="112" t="str">
        <f t="shared" si="121"/>
        <v/>
      </c>
      <c r="C498" s="397" t="str">
        <f t="shared" si="133"/>
        <v/>
      </c>
      <c r="D498" s="397" t="str">
        <f t="shared" si="119"/>
        <v/>
      </c>
      <c r="E498" s="397"/>
      <c r="F498" s="399" t="str">
        <f t="shared" si="122"/>
        <v/>
      </c>
      <c r="G498" s="400" t="str">
        <f t="shared" si="123"/>
        <v/>
      </c>
      <c r="H498" s="401" t="str">
        <f t="shared" si="124"/>
        <v/>
      </c>
      <c r="I498" s="402" t="str">
        <f t="shared" si="134"/>
        <v/>
      </c>
      <c r="J498" s="403" t="str">
        <f t="shared" si="134"/>
        <v/>
      </c>
      <c r="K498" s="403" t="str">
        <f t="shared" si="134"/>
        <v/>
      </c>
      <c r="L498" s="404" t="str">
        <f t="shared" si="134"/>
        <v/>
      </c>
      <c r="M498" s="405"/>
      <c r="N498" s="406" t="str">
        <f t="shared" si="125"/>
        <v/>
      </c>
      <c r="O498" s="406" t="str">
        <f t="shared" si="126"/>
        <v/>
      </c>
      <c r="S498" s="401" t="str">
        <f>IFERROR(IF(S497&lt;='Cat A monthly etc'!$R$3,"Nil",S497-$R$3),"")</f>
        <v/>
      </c>
      <c r="T498" s="402" t="str">
        <f t="shared" si="127"/>
        <v/>
      </c>
      <c r="U498" s="403" t="str">
        <f t="shared" si="128"/>
        <v/>
      </c>
      <c r="V498" s="403" t="str">
        <f t="shared" si="129"/>
        <v/>
      </c>
      <c r="W498" s="404" t="str">
        <f t="shared" si="130"/>
        <v/>
      </c>
      <c r="Z498" s="408"/>
      <c r="AA498" s="409"/>
      <c r="AC498" s="358" t="str">
        <f t="shared" si="131"/>
        <v/>
      </c>
      <c r="AD498" s="358" t="str">
        <f t="shared" si="132"/>
        <v/>
      </c>
    </row>
    <row r="499" spans="1:30" x14ac:dyDescent="0.25">
      <c r="A499" s="112" t="str">
        <f t="shared" si="120"/>
        <v/>
      </c>
      <c r="B499" s="112" t="str">
        <f t="shared" si="121"/>
        <v/>
      </c>
      <c r="C499" s="397" t="str">
        <f t="shared" si="133"/>
        <v/>
      </c>
      <c r="D499" s="397" t="str">
        <f t="shared" si="119"/>
        <v/>
      </c>
      <c r="E499" s="397"/>
      <c r="F499" s="399" t="str">
        <f t="shared" si="122"/>
        <v/>
      </c>
      <c r="G499" s="400" t="str">
        <f t="shared" si="123"/>
        <v/>
      </c>
      <c r="H499" s="401" t="str">
        <f t="shared" si="124"/>
        <v/>
      </c>
      <c r="I499" s="402" t="str">
        <f t="shared" si="134"/>
        <v/>
      </c>
      <c r="J499" s="403" t="str">
        <f t="shared" si="134"/>
        <v/>
      </c>
      <c r="K499" s="403" t="str">
        <f t="shared" si="134"/>
        <v/>
      </c>
      <c r="L499" s="404" t="str">
        <f t="shared" si="134"/>
        <v/>
      </c>
      <c r="M499" s="405"/>
      <c r="N499" s="406" t="str">
        <f t="shared" si="125"/>
        <v/>
      </c>
      <c r="O499" s="406" t="str">
        <f t="shared" si="126"/>
        <v/>
      </c>
      <c r="S499" s="401" t="str">
        <f>IFERROR(IF(S498&lt;='Cat A monthly etc'!$R$3,"Nil",S498-$R$3),"")</f>
        <v/>
      </c>
      <c r="T499" s="402" t="str">
        <f t="shared" si="127"/>
        <v/>
      </c>
      <c r="U499" s="403" t="str">
        <f t="shared" si="128"/>
        <v/>
      </c>
      <c r="V499" s="403" t="str">
        <f t="shared" si="129"/>
        <v/>
      </c>
      <c r="W499" s="404" t="str">
        <f t="shared" si="130"/>
        <v/>
      </c>
      <c r="Z499" s="408"/>
      <c r="AA499" s="409"/>
      <c r="AC499" s="358" t="str">
        <f t="shared" si="131"/>
        <v/>
      </c>
      <c r="AD499" s="358" t="str">
        <f t="shared" si="132"/>
        <v/>
      </c>
    </row>
    <row r="500" spans="1:30" x14ac:dyDescent="0.25">
      <c r="A500" s="112" t="str">
        <f t="shared" si="120"/>
        <v/>
      </c>
      <c r="B500" s="112" t="str">
        <f t="shared" si="121"/>
        <v/>
      </c>
      <c r="C500" s="397" t="str">
        <f t="shared" si="133"/>
        <v/>
      </c>
      <c r="D500" s="397" t="str">
        <f t="shared" si="119"/>
        <v/>
      </c>
      <c r="E500" s="397"/>
      <c r="F500" s="399" t="str">
        <f t="shared" si="122"/>
        <v/>
      </c>
      <c r="G500" s="400" t="str">
        <f t="shared" si="123"/>
        <v/>
      </c>
      <c r="H500" s="401" t="str">
        <f t="shared" si="124"/>
        <v/>
      </c>
      <c r="I500" s="402" t="str">
        <f t="shared" si="134"/>
        <v/>
      </c>
      <c r="J500" s="403" t="str">
        <f t="shared" si="134"/>
        <v/>
      </c>
      <c r="K500" s="403" t="str">
        <f t="shared" si="134"/>
        <v/>
      </c>
      <c r="L500" s="404" t="str">
        <f t="shared" si="134"/>
        <v/>
      </c>
      <c r="M500" s="405"/>
      <c r="N500" s="406" t="str">
        <f t="shared" si="125"/>
        <v/>
      </c>
      <c r="O500" s="406" t="str">
        <f t="shared" si="126"/>
        <v/>
      </c>
      <c r="S500" s="401" t="str">
        <f>IFERROR(IF(S499&lt;='Cat A monthly etc'!$R$3,"Nil",S499-$R$3),"")</f>
        <v/>
      </c>
      <c r="T500" s="402" t="str">
        <f t="shared" si="127"/>
        <v/>
      </c>
      <c r="U500" s="403" t="str">
        <f t="shared" si="128"/>
        <v/>
      </c>
      <c r="V500" s="403" t="str">
        <f t="shared" si="129"/>
        <v/>
      </c>
      <c r="W500" s="404" t="str">
        <f t="shared" si="130"/>
        <v/>
      </c>
      <c r="Z500" s="408"/>
      <c r="AA500" s="409"/>
      <c r="AC500" s="358" t="str">
        <f t="shared" si="131"/>
        <v/>
      </c>
      <c r="AD500" s="358" t="str">
        <f t="shared" si="132"/>
        <v/>
      </c>
    </row>
    <row r="501" spans="1:30" x14ac:dyDescent="0.25">
      <c r="A501" s="112" t="str">
        <f t="shared" si="120"/>
        <v/>
      </c>
      <c r="B501" s="112" t="str">
        <f t="shared" si="121"/>
        <v/>
      </c>
      <c r="C501" s="397" t="str">
        <f t="shared" si="133"/>
        <v/>
      </c>
      <c r="D501" s="397" t="str">
        <f t="shared" si="119"/>
        <v/>
      </c>
      <c r="E501" s="397"/>
      <c r="F501" s="399" t="str">
        <f t="shared" si="122"/>
        <v/>
      </c>
      <c r="G501" s="400" t="str">
        <f t="shared" si="123"/>
        <v/>
      </c>
      <c r="H501" s="401" t="str">
        <f t="shared" si="124"/>
        <v/>
      </c>
      <c r="I501" s="402" t="str">
        <f t="shared" si="134"/>
        <v/>
      </c>
      <c r="J501" s="403" t="str">
        <f t="shared" si="134"/>
        <v/>
      </c>
      <c r="K501" s="403" t="str">
        <f t="shared" si="134"/>
        <v/>
      </c>
      <c r="L501" s="404" t="str">
        <f t="shared" si="134"/>
        <v/>
      </c>
      <c r="M501" s="405"/>
      <c r="N501" s="406" t="str">
        <f t="shared" si="125"/>
        <v/>
      </c>
      <c r="O501" s="406" t="str">
        <f t="shared" si="126"/>
        <v/>
      </c>
      <c r="S501" s="401" t="str">
        <f>IFERROR(IF(S500&lt;='Cat A monthly etc'!$R$3,"Nil",S500-$R$3),"")</f>
        <v/>
      </c>
      <c r="T501" s="402" t="str">
        <f t="shared" si="127"/>
        <v/>
      </c>
      <c r="U501" s="403" t="str">
        <f t="shared" si="128"/>
        <v/>
      </c>
      <c r="V501" s="403" t="str">
        <f t="shared" si="129"/>
        <v/>
      </c>
      <c r="W501" s="404" t="str">
        <f t="shared" si="130"/>
        <v/>
      </c>
      <c r="Z501" s="408"/>
      <c r="AA501" s="409"/>
      <c r="AC501" s="358" t="str">
        <f t="shared" si="131"/>
        <v/>
      </c>
      <c r="AD501" s="358" t="str">
        <f t="shared" si="132"/>
        <v/>
      </c>
    </row>
    <row r="502" spans="1:30" x14ac:dyDescent="0.25">
      <c r="A502" s="112" t="str">
        <f t="shared" si="120"/>
        <v/>
      </c>
      <c r="B502" s="112" t="str">
        <f t="shared" si="121"/>
        <v/>
      </c>
      <c r="C502" s="397" t="str">
        <f t="shared" si="133"/>
        <v/>
      </c>
      <c r="D502" s="397" t="str">
        <f t="shared" si="119"/>
        <v/>
      </c>
      <c r="E502" s="397"/>
      <c r="F502" s="399" t="str">
        <f t="shared" si="122"/>
        <v/>
      </c>
      <c r="G502" s="400" t="str">
        <f t="shared" si="123"/>
        <v/>
      </c>
      <c r="H502" s="401" t="str">
        <f t="shared" si="124"/>
        <v/>
      </c>
      <c r="I502" s="402" t="str">
        <f t="shared" si="134"/>
        <v/>
      </c>
      <c r="J502" s="403" t="str">
        <f t="shared" si="134"/>
        <v/>
      </c>
      <c r="K502" s="403" t="str">
        <f t="shared" si="134"/>
        <v/>
      </c>
      <c r="L502" s="404" t="str">
        <f t="shared" si="134"/>
        <v/>
      </c>
      <c r="M502" s="405"/>
      <c r="N502" s="406" t="str">
        <f t="shared" si="125"/>
        <v/>
      </c>
      <c r="O502" s="406" t="str">
        <f t="shared" si="126"/>
        <v/>
      </c>
      <c r="S502" s="401" t="str">
        <f>IFERROR(IF(S501&lt;='Cat A monthly etc'!$R$3,"Nil",S501-$R$3),"")</f>
        <v/>
      </c>
      <c r="T502" s="402" t="str">
        <f t="shared" si="127"/>
        <v/>
      </c>
      <c r="U502" s="403" t="str">
        <f t="shared" si="128"/>
        <v/>
      </c>
      <c r="V502" s="403" t="str">
        <f t="shared" si="129"/>
        <v/>
      </c>
      <c r="W502" s="404" t="str">
        <f t="shared" si="130"/>
        <v/>
      </c>
      <c r="Z502" s="408"/>
      <c r="AA502" s="409"/>
      <c r="AC502" s="358" t="str">
        <f t="shared" si="131"/>
        <v/>
      </c>
      <c r="AD502" s="358" t="str">
        <f t="shared" si="132"/>
        <v/>
      </c>
    </row>
    <row r="503" spans="1:30" x14ac:dyDescent="0.25">
      <c r="A503" s="112" t="str">
        <f t="shared" si="120"/>
        <v/>
      </c>
      <c r="B503" s="112" t="str">
        <f t="shared" si="121"/>
        <v/>
      </c>
      <c r="C503" s="397" t="str">
        <f t="shared" si="133"/>
        <v/>
      </c>
      <c r="D503" s="397" t="str">
        <f t="shared" si="119"/>
        <v/>
      </c>
      <c r="E503" s="397"/>
      <c r="F503" s="399" t="str">
        <f t="shared" si="122"/>
        <v/>
      </c>
      <c r="G503" s="400" t="str">
        <f t="shared" si="123"/>
        <v/>
      </c>
      <c r="H503" s="401" t="str">
        <f t="shared" si="124"/>
        <v/>
      </c>
      <c r="I503" s="402" t="str">
        <f t="shared" si="134"/>
        <v/>
      </c>
      <c r="J503" s="403" t="str">
        <f t="shared" si="134"/>
        <v/>
      </c>
      <c r="K503" s="403" t="str">
        <f t="shared" si="134"/>
        <v/>
      </c>
      <c r="L503" s="404" t="str">
        <f t="shared" si="134"/>
        <v/>
      </c>
      <c r="M503" s="405"/>
      <c r="N503" s="406" t="str">
        <f t="shared" si="125"/>
        <v/>
      </c>
      <c r="O503" s="406" t="str">
        <f t="shared" si="126"/>
        <v/>
      </c>
      <c r="S503" s="401" t="str">
        <f>IFERROR(IF(S502&lt;='Cat A monthly etc'!$R$3,"Nil",S502-$R$3),"")</f>
        <v/>
      </c>
      <c r="T503" s="402" t="str">
        <f t="shared" si="127"/>
        <v/>
      </c>
      <c r="U503" s="403" t="str">
        <f t="shared" si="128"/>
        <v/>
      </c>
      <c r="V503" s="403" t="str">
        <f t="shared" si="129"/>
        <v/>
      </c>
      <c r="W503" s="404" t="str">
        <f t="shared" si="130"/>
        <v/>
      </c>
      <c r="Z503" s="408"/>
      <c r="AA503" s="409"/>
      <c r="AC503" s="358" t="str">
        <f t="shared" si="131"/>
        <v/>
      </c>
      <c r="AD503" s="358" t="str">
        <f t="shared" si="132"/>
        <v/>
      </c>
    </row>
    <row r="504" spans="1:30" x14ac:dyDescent="0.25">
      <c r="A504" s="112" t="str">
        <f t="shared" si="120"/>
        <v/>
      </c>
      <c r="B504" s="112" t="str">
        <f t="shared" si="121"/>
        <v/>
      </c>
      <c r="C504" s="397" t="str">
        <f t="shared" si="133"/>
        <v/>
      </c>
      <c r="D504" s="397" t="str">
        <f t="shared" si="119"/>
        <v/>
      </c>
      <c r="E504" s="397"/>
      <c r="F504" s="399" t="str">
        <f t="shared" si="122"/>
        <v/>
      </c>
      <c r="G504" s="400" t="str">
        <f t="shared" si="123"/>
        <v/>
      </c>
      <c r="H504" s="401" t="str">
        <f t="shared" si="124"/>
        <v/>
      </c>
      <c r="I504" s="402" t="str">
        <f t="shared" si="134"/>
        <v/>
      </c>
      <c r="J504" s="403" t="str">
        <f t="shared" si="134"/>
        <v/>
      </c>
      <c r="K504" s="403" t="str">
        <f t="shared" si="134"/>
        <v/>
      </c>
      <c r="L504" s="404" t="str">
        <f t="shared" si="134"/>
        <v/>
      </c>
      <c r="M504" s="405"/>
      <c r="N504" s="406" t="str">
        <f t="shared" si="125"/>
        <v/>
      </c>
      <c r="O504" s="406" t="str">
        <f t="shared" si="126"/>
        <v/>
      </c>
      <c r="S504" s="401" t="str">
        <f>IFERROR(IF(S503&lt;='Cat A monthly etc'!$R$3,"Nil",S503-$R$3),"")</f>
        <v/>
      </c>
      <c r="T504" s="402" t="str">
        <f t="shared" si="127"/>
        <v/>
      </c>
      <c r="U504" s="403" t="str">
        <f t="shared" si="128"/>
        <v/>
      </c>
      <c r="V504" s="403" t="str">
        <f t="shared" si="129"/>
        <v/>
      </c>
      <c r="W504" s="404" t="str">
        <f t="shared" si="130"/>
        <v/>
      </c>
      <c r="Z504" s="408"/>
      <c r="AA504" s="409"/>
      <c r="AC504" s="358" t="str">
        <f t="shared" si="131"/>
        <v/>
      </c>
      <c r="AD504" s="358" t="str">
        <f t="shared" si="132"/>
        <v/>
      </c>
    </row>
    <row r="505" spans="1:30" x14ac:dyDescent="0.25">
      <c r="A505" s="112" t="str">
        <f t="shared" si="120"/>
        <v/>
      </c>
      <c r="B505" s="112" t="str">
        <f t="shared" si="121"/>
        <v/>
      </c>
      <c r="C505" s="397" t="str">
        <f t="shared" si="133"/>
        <v/>
      </c>
      <c r="D505" s="397" t="str">
        <f t="shared" si="119"/>
        <v/>
      </c>
      <c r="E505" s="397"/>
      <c r="F505" s="399" t="str">
        <f t="shared" si="122"/>
        <v/>
      </c>
      <c r="G505" s="400" t="str">
        <f t="shared" si="123"/>
        <v/>
      </c>
      <c r="H505" s="401" t="str">
        <f t="shared" si="124"/>
        <v/>
      </c>
      <c r="I505" s="402" t="str">
        <f t="shared" si="134"/>
        <v/>
      </c>
      <c r="J505" s="403" t="str">
        <f t="shared" si="134"/>
        <v/>
      </c>
      <c r="K505" s="403" t="str">
        <f t="shared" si="134"/>
        <v/>
      </c>
      <c r="L505" s="404" t="str">
        <f t="shared" si="134"/>
        <v/>
      </c>
      <c r="M505" s="405"/>
      <c r="N505" s="406" t="str">
        <f t="shared" si="125"/>
        <v/>
      </c>
      <c r="O505" s="406" t="str">
        <f t="shared" si="126"/>
        <v/>
      </c>
      <c r="S505" s="401" t="str">
        <f>IFERROR(IF(S504&lt;='Cat A monthly etc'!$R$3,"Nil",S504-$R$3),"")</f>
        <v/>
      </c>
      <c r="T505" s="402" t="str">
        <f t="shared" si="127"/>
        <v/>
      </c>
      <c r="U505" s="403" t="str">
        <f t="shared" si="128"/>
        <v/>
      </c>
      <c r="V505" s="403" t="str">
        <f t="shared" si="129"/>
        <v/>
      </c>
      <c r="W505" s="404" t="str">
        <f t="shared" si="130"/>
        <v/>
      </c>
      <c r="Z505" s="408"/>
      <c r="AA505" s="409"/>
      <c r="AC505" s="358" t="str">
        <f t="shared" si="131"/>
        <v/>
      </c>
      <c r="AD505" s="358" t="str">
        <f t="shared" si="132"/>
        <v/>
      </c>
    </row>
    <row r="506" spans="1:30" x14ac:dyDescent="0.25">
      <c r="A506" s="112" t="str">
        <f t="shared" si="120"/>
        <v/>
      </c>
      <c r="B506" s="112" t="str">
        <f t="shared" si="121"/>
        <v/>
      </c>
      <c r="C506" s="397" t="str">
        <f t="shared" si="133"/>
        <v/>
      </c>
      <c r="D506" s="397" t="str">
        <f t="shared" si="119"/>
        <v/>
      </c>
      <c r="E506" s="397"/>
      <c r="F506" s="399" t="str">
        <f t="shared" si="122"/>
        <v/>
      </c>
      <c r="G506" s="400" t="str">
        <f t="shared" si="123"/>
        <v/>
      </c>
      <c r="H506" s="401" t="str">
        <f t="shared" si="124"/>
        <v/>
      </c>
      <c r="I506" s="402" t="str">
        <f t="shared" si="134"/>
        <v/>
      </c>
      <c r="J506" s="403" t="str">
        <f t="shared" si="134"/>
        <v/>
      </c>
      <c r="K506" s="403" t="str">
        <f t="shared" si="134"/>
        <v/>
      </c>
      <c r="L506" s="404" t="str">
        <f t="shared" si="134"/>
        <v/>
      </c>
      <c r="M506" s="405"/>
      <c r="N506" s="406" t="str">
        <f t="shared" si="125"/>
        <v/>
      </c>
      <c r="O506" s="406" t="str">
        <f t="shared" si="126"/>
        <v/>
      </c>
      <c r="S506" s="401" t="str">
        <f>IFERROR(IF(S505&lt;='Cat A monthly etc'!$R$3,"Nil",S505-$R$3),"")</f>
        <v/>
      </c>
      <c r="T506" s="402" t="str">
        <f t="shared" si="127"/>
        <v/>
      </c>
      <c r="U506" s="403" t="str">
        <f t="shared" si="128"/>
        <v/>
      </c>
      <c r="V506" s="403" t="str">
        <f t="shared" si="129"/>
        <v/>
      </c>
      <c r="W506" s="404" t="str">
        <f t="shared" si="130"/>
        <v/>
      </c>
      <c r="Z506" s="408"/>
      <c r="AA506" s="409"/>
      <c r="AC506" s="358" t="str">
        <f t="shared" si="131"/>
        <v/>
      </c>
      <c r="AD506" s="358" t="str">
        <f t="shared" si="132"/>
        <v/>
      </c>
    </row>
    <row r="507" spans="1:30" x14ac:dyDescent="0.25">
      <c r="A507" s="112" t="str">
        <f t="shared" si="120"/>
        <v/>
      </c>
      <c r="B507" s="112" t="str">
        <f t="shared" si="121"/>
        <v/>
      </c>
      <c r="C507" s="397" t="str">
        <f t="shared" si="133"/>
        <v/>
      </c>
      <c r="D507" s="397" t="str">
        <f t="shared" si="119"/>
        <v/>
      </c>
      <c r="E507" s="397"/>
      <c r="F507" s="399" t="str">
        <f t="shared" si="122"/>
        <v/>
      </c>
      <c r="G507" s="400" t="str">
        <f t="shared" si="123"/>
        <v/>
      </c>
      <c r="H507" s="401" t="str">
        <f t="shared" si="124"/>
        <v/>
      </c>
      <c r="I507" s="402" t="str">
        <f t="shared" si="134"/>
        <v/>
      </c>
      <c r="J507" s="403" t="str">
        <f t="shared" si="134"/>
        <v/>
      </c>
      <c r="K507" s="403" t="str">
        <f t="shared" si="134"/>
        <v/>
      </c>
      <c r="L507" s="404" t="str">
        <f t="shared" si="134"/>
        <v/>
      </c>
      <c r="M507" s="405"/>
      <c r="N507" s="406" t="str">
        <f t="shared" si="125"/>
        <v/>
      </c>
      <c r="O507" s="406" t="str">
        <f t="shared" si="126"/>
        <v/>
      </c>
      <c r="S507" s="401" t="str">
        <f>IFERROR(IF(S506&lt;='Cat A monthly etc'!$R$3,"Nil",S506-$R$3),"")</f>
        <v/>
      </c>
      <c r="T507" s="402" t="str">
        <f t="shared" si="127"/>
        <v/>
      </c>
      <c r="U507" s="403" t="str">
        <f t="shared" si="128"/>
        <v/>
      </c>
      <c r="V507" s="403" t="str">
        <f t="shared" si="129"/>
        <v/>
      </c>
      <c r="W507" s="404" t="str">
        <f t="shared" si="130"/>
        <v/>
      </c>
      <c r="Z507" s="408"/>
      <c r="AA507" s="409"/>
      <c r="AC507" s="358" t="str">
        <f t="shared" si="131"/>
        <v/>
      </c>
      <c r="AD507" s="358" t="str">
        <f t="shared" si="132"/>
        <v/>
      </c>
    </row>
    <row r="508" spans="1:30" x14ac:dyDescent="0.25">
      <c r="A508" s="112" t="str">
        <f t="shared" si="120"/>
        <v/>
      </c>
      <c r="B508" s="112" t="str">
        <f t="shared" si="121"/>
        <v/>
      </c>
      <c r="C508" s="397" t="str">
        <f t="shared" si="133"/>
        <v/>
      </c>
      <c r="D508" s="397" t="str">
        <f t="shared" si="119"/>
        <v/>
      </c>
      <c r="E508" s="397"/>
      <c r="F508" s="399" t="str">
        <f t="shared" si="122"/>
        <v/>
      </c>
      <c r="G508" s="400" t="str">
        <f t="shared" si="123"/>
        <v/>
      </c>
      <c r="H508" s="401" t="str">
        <f t="shared" si="124"/>
        <v/>
      </c>
      <c r="I508" s="402" t="str">
        <f t="shared" si="134"/>
        <v/>
      </c>
      <c r="J508" s="403" t="str">
        <f t="shared" si="134"/>
        <v/>
      </c>
      <c r="K508" s="403" t="str">
        <f t="shared" si="134"/>
        <v/>
      </c>
      <c r="L508" s="404" t="str">
        <f t="shared" si="134"/>
        <v/>
      </c>
      <c r="M508" s="405"/>
      <c r="N508" s="406" t="str">
        <f t="shared" si="125"/>
        <v/>
      </c>
      <c r="O508" s="406" t="str">
        <f t="shared" si="126"/>
        <v/>
      </c>
      <c r="S508" s="401" t="str">
        <f>IFERROR(IF(S507&lt;='Cat A monthly etc'!$R$3,"Nil",S507-$R$3),"")</f>
        <v/>
      </c>
      <c r="T508" s="402" t="str">
        <f t="shared" si="127"/>
        <v/>
      </c>
      <c r="U508" s="403" t="str">
        <f t="shared" si="128"/>
        <v/>
      </c>
      <c r="V508" s="403" t="str">
        <f t="shared" si="129"/>
        <v/>
      </c>
      <c r="W508" s="404" t="str">
        <f t="shared" si="130"/>
        <v/>
      </c>
      <c r="Z508" s="408"/>
      <c r="AA508" s="409"/>
      <c r="AC508" s="358" t="str">
        <f t="shared" si="131"/>
        <v/>
      </c>
      <c r="AD508" s="358" t="str">
        <f t="shared" si="132"/>
        <v/>
      </c>
    </row>
    <row r="509" spans="1:30" x14ac:dyDescent="0.25">
      <c r="A509" s="112" t="str">
        <f t="shared" si="120"/>
        <v/>
      </c>
      <c r="B509" s="112" t="str">
        <f t="shared" si="121"/>
        <v/>
      </c>
      <c r="C509" s="397" t="str">
        <f t="shared" si="133"/>
        <v/>
      </c>
      <c r="D509" s="397" t="str">
        <f t="shared" si="119"/>
        <v/>
      </c>
      <c r="E509" s="397"/>
      <c r="F509" s="399" t="str">
        <f t="shared" si="122"/>
        <v/>
      </c>
      <c r="G509" s="400" t="str">
        <f t="shared" si="123"/>
        <v/>
      </c>
      <c r="H509" s="401" t="str">
        <f t="shared" si="124"/>
        <v/>
      </c>
      <c r="I509" s="402" t="str">
        <f t="shared" si="134"/>
        <v/>
      </c>
      <c r="J509" s="403" t="str">
        <f t="shared" si="134"/>
        <v/>
      </c>
      <c r="K509" s="403" t="str">
        <f t="shared" si="134"/>
        <v/>
      </c>
      <c r="L509" s="404" t="str">
        <f t="shared" si="134"/>
        <v/>
      </c>
      <c r="M509" s="405"/>
      <c r="N509" s="406" t="str">
        <f t="shared" si="125"/>
        <v/>
      </c>
      <c r="O509" s="406" t="str">
        <f t="shared" si="126"/>
        <v/>
      </c>
      <c r="S509" s="401" t="str">
        <f>IFERROR(IF(S508&lt;='Cat A monthly etc'!$R$3,"Nil",S508-$R$3),"")</f>
        <v/>
      </c>
      <c r="T509" s="402" t="str">
        <f t="shared" si="127"/>
        <v/>
      </c>
      <c r="U509" s="403" t="str">
        <f t="shared" si="128"/>
        <v/>
      </c>
      <c r="V509" s="403" t="str">
        <f t="shared" si="129"/>
        <v/>
      </c>
      <c r="W509" s="404" t="str">
        <f t="shared" si="130"/>
        <v/>
      </c>
      <c r="Z509" s="408"/>
      <c r="AA509" s="409"/>
      <c r="AC509" s="358" t="str">
        <f t="shared" si="131"/>
        <v/>
      </c>
      <c r="AD509" s="358" t="str">
        <f t="shared" si="132"/>
        <v/>
      </c>
    </row>
    <row r="510" spans="1:30" x14ac:dyDescent="0.25">
      <c r="A510" s="112" t="str">
        <f t="shared" si="120"/>
        <v/>
      </c>
      <c r="B510" s="112" t="str">
        <f t="shared" si="121"/>
        <v/>
      </c>
      <c r="C510" s="397" t="str">
        <f t="shared" si="133"/>
        <v/>
      </c>
      <c r="D510" s="397" t="str">
        <f t="shared" si="119"/>
        <v/>
      </c>
      <c r="E510" s="397"/>
      <c r="F510" s="399" t="str">
        <f t="shared" si="122"/>
        <v/>
      </c>
      <c r="G510" s="400" t="str">
        <f t="shared" si="123"/>
        <v/>
      </c>
      <c r="H510" s="401" t="str">
        <f t="shared" si="124"/>
        <v/>
      </c>
      <c r="I510" s="402" t="str">
        <f t="shared" si="134"/>
        <v/>
      </c>
      <c r="J510" s="403" t="str">
        <f t="shared" si="134"/>
        <v/>
      </c>
      <c r="K510" s="403" t="str">
        <f t="shared" si="134"/>
        <v/>
      </c>
      <c r="L510" s="404" t="str">
        <f t="shared" si="134"/>
        <v/>
      </c>
      <c r="M510" s="405"/>
      <c r="N510" s="406" t="str">
        <f t="shared" si="125"/>
        <v/>
      </c>
      <c r="O510" s="406" t="str">
        <f t="shared" si="126"/>
        <v/>
      </c>
      <c r="S510" s="401" t="str">
        <f>IFERROR(IF(S509&lt;='Cat A monthly etc'!$R$3,"Nil",S509-$R$3),"")</f>
        <v/>
      </c>
      <c r="T510" s="402" t="str">
        <f t="shared" si="127"/>
        <v/>
      </c>
      <c r="U510" s="403" t="str">
        <f t="shared" si="128"/>
        <v/>
      </c>
      <c r="V510" s="403" t="str">
        <f t="shared" si="129"/>
        <v/>
      </c>
      <c r="W510" s="404" t="str">
        <f t="shared" si="130"/>
        <v/>
      </c>
      <c r="Z510" s="408"/>
      <c r="AA510" s="409"/>
      <c r="AC510" s="358" t="str">
        <f t="shared" si="131"/>
        <v/>
      </c>
      <c r="AD510" s="358" t="str">
        <f t="shared" si="132"/>
        <v/>
      </c>
    </row>
    <row r="511" spans="1:30" x14ac:dyDescent="0.25">
      <c r="A511" s="112" t="str">
        <f t="shared" si="120"/>
        <v/>
      </c>
      <c r="B511" s="112" t="str">
        <f t="shared" si="121"/>
        <v/>
      </c>
      <c r="C511" s="397" t="str">
        <f t="shared" si="133"/>
        <v/>
      </c>
      <c r="D511" s="397" t="str">
        <f t="shared" si="119"/>
        <v/>
      </c>
      <c r="E511" s="397"/>
      <c r="F511" s="399" t="str">
        <f t="shared" si="122"/>
        <v/>
      </c>
      <c r="G511" s="400" t="str">
        <f t="shared" si="123"/>
        <v/>
      </c>
      <c r="H511" s="401" t="str">
        <f t="shared" si="124"/>
        <v/>
      </c>
      <c r="I511" s="402" t="str">
        <f t="shared" si="134"/>
        <v/>
      </c>
      <c r="J511" s="403" t="str">
        <f t="shared" si="134"/>
        <v/>
      </c>
      <c r="K511" s="403" t="str">
        <f t="shared" si="134"/>
        <v/>
      </c>
      <c r="L511" s="404" t="str">
        <f t="shared" si="134"/>
        <v/>
      </c>
      <c r="M511" s="405"/>
      <c r="N511" s="406" t="str">
        <f t="shared" si="125"/>
        <v/>
      </c>
      <c r="O511" s="406" t="str">
        <f t="shared" si="126"/>
        <v/>
      </c>
      <c r="S511" s="401" t="str">
        <f>IFERROR(IF(S510&lt;='Cat A monthly etc'!$R$3,"Nil",S510-$R$3),"")</f>
        <v/>
      </c>
      <c r="T511" s="402" t="str">
        <f t="shared" si="127"/>
        <v/>
      </c>
      <c r="U511" s="403" t="str">
        <f t="shared" si="128"/>
        <v/>
      </c>
      <c r="V511" s="403" t="str">
        <f t="shared" si="129"/>
        <v/>
      </c>
      <c r="W511" s="404" t="str">
        <f t="shared" si="130"/>
        <v/>
      </c>
      <c r="Z511" s="408"/>
      <c r="AA511" s="409"/>
      <c r="AC511" s="358" t="str">
        <f t="shared" si="131"/>
        <v/>
      </c>
      <c r="AD511" s="358" t="str">
        <f t="shared" si="132"/>
        <v/>
      </c>
    </row>
    <row r="512" spans="1:30" x14ac:dyDescent="0.25">
      <c r="A512" s="112" t="str">
        <f t="shared" si="120"/>
        <v/>
      </c>
      <c r="B512" s="112" t="str">
        <f t="shared" si="121"/>
        <v/>
      </c>
      <c r="C512" s="397" t="str">
        <f t="shared" si="133"/>
        <v/>
      </c>
      <c r="D512" s="397" t="str">
        <f t="shared" si="119"/>
        <v/>
      </c>
      <c r="E512" s="397"/>
      <c r="F512" s="399" t="str">
        <f t="shared" si="122"/>
        <v/>
      </c>
      <c r="G512" s="400" t="str">
        <f t="shared" si="123"/>
        <v/>
      </c>
      <c r="H512" s="401" t="str">
        <f t="shared" si="124"/>
        <v/>
      </c>
      <c r="I512" s="402" t="str">
        <f t="shared" si="134"/>
        <v/>
      </c>
      <c r="J512" s="403" t="str">
        <f t="shared" si="134"/>
        <v/>
      </c>
      <c r="K512" s="403" t="str">
        <f t="shared" si="134"/>
        <v/>
      </c>
      <c r="L512" s="404" t="str">
        <f t="shared" si="134"/>
        <v/>
      </c>
      <c r="M512" s="405"/>
      <c r="N512" s="406" t="str">
        <f t="shared" si="125"/>
        <v/>
      </c>
      <c r="O512" s="406" t="str">
        <f t="shared" si="126"/>
        <v/>
      </c>
      <c r="S512" s="401" t="str">
        <f>IFERROR(IF(S511&lt;='Cat A monthly etc'!$R$3,"Nil",S511-$R$3),"")</f>
        <v/>
      </c>
      <c r="T512" s="402" t="str">
        <f t="shared" si="127"/>
        <v/>
      </c>
      <c r="U512" s="403" t="str">
        <f t="shared" si="128"/>
        <v/>
      </c>
      <c r="V512" s="403" t="str">
        <f t="shared" si="129"/>
        <v/>
      </c>
      <c r="W512" s="404" t="str">
        <f t="shared" si="130"/>
        <v/>
      </c>
      <c r="Z512" s="408"/>
      <c r="AA512" s="409"/>
      <c r="AC512" s="358" t="str">
        <f t="shared" si="131"/>
        <v/>
      </c>
      <c r="AD512" s="358" t="str">
        <f t="shared" si="132"/>
        <v/>
      </c>
    </row>
    <row r="513" spans="1:30" x14ac:dyDescent="0.25">
      <c r="A513" s="112" t="str">
        <f t="shared" si="120"/>
        <v/>
      </c>
      <c r="B513" s="112" t="str">
        <f t="shared" si="121"/>
        <v/>
      </c>
      <c r="C513" s="397" t="str">
        <f t="shared" si="133"/>
        <v/>
      </c>
      <c r="D513" s="397" t="str">
        <f t="shared" si="119"/>
        <v/>
      </c>
      <c r="E513" s="397"/>
      <c r="F513" s="399" t="str">
        <f t="shared" si="122"/>
        <v/>
      </c>
      <c r="G513" s="400" t="str">
        <f t="shared" si="123"/>
        <v/>
      </c>
      <c r="H513" s="401" t="str">
        <f t="shared" si="124"/>
        <v/>
      </c>
      <c r="I513" s="402" t="str">
        <f t="shared" si="134"/>
        <v/>
      </c>
      <c r="J513" s="403" t="str">
        <f t="shared" si="134"/>
        <v/>
      </c>
      <c r="K513" s="403" t="str">
        <f t="shared" si="134"/>
        <v/>
      </c>
      <c r="L513" s="404" t="str">
        <f t="shared" si="134"/>
        <v/>
      </c>
      <c r="M513" s="405"/>
      <c r="N513" s="406" t="str">
        <f t="shared" si="125"/>
        <v/>
      </c>
      <c r="O513" s="406" t="str">
        <f t="shared" si="126"/>
        <v/>
      </c>
      <c r="S513" s="401" t="str">
        <f>IFERROR(IF(S512&lt;='Cat A monthly etc'!$R$3,"Nil",S512-$R$3),"")</f>
        <v/>
      </c>
      <c r="T513" s="402" t="str">
        <f t="shared" si="127"/>
        <v/>
      </c>
      <c r="U513" s="403" t="str">
        <f t="shared" si="128"/>
        <v/>
      </c>
      <c r="V513" s="403" t="str">
        <f t="shared" si="129"/>
        <v/>
      </c>
      <c r="W513" s="404" t="str">
        <f t="shared" si="130"/>
        <v/>
      </c>
      <c r="Z513" s="408"/>
      <c r="AA513" s="409"/>
      <c r="AC513" s="358" t="str">
        <f t="shared" si="131"/>
        <v/>
      </c>
      <c r="AD513" s="358" t="str">
        <f t="shared" si="132"/>
        <v/>
      </c>
    </row>
    <row r="514" spans="1:30" x14ac:dyDescent="0.25">
      <c r="A514" s="112" t="str">
        <f t="shared" si="120"/>
        <v/>
      </c>
      <c r="B514" s="112" t="str">
        <f t="shared" si="121"/>
        <v/>
      </c>
      <c r="C514" s="397" t="str">
        <f t="shared" si="133"/>
        <v/>
      </c>
      <c r="D514" s="397" t="str">
        <f t="shared" ref="D514:D577" si="135">IFERROR(IF(C513-0.01&gt;=0,C513-0.01,""),"")</f>
        <v/>
      </c>
      <c r="E514" s="397"/>
      <c r="F514" s="399" t="str">
        <f t="shared" si="122"/>
        <v/>
      </c>
      <c r="G514" s="400" t="str">
        <f t="shared" si="123"/>
        <v/>
      </c>
      <c r="H514" s="401" t="str">
        <f t="shared" si="124"/>
        <v/>
      </c>
      <c r="I514" s="402" t="str">
        <f t="shared" si="134"/>
        <v/>
      </c>
      <c r="J514" s="403" t="str">
        <f t="shared" si="134"/>
        <v/>
      </c>
      <c r="K514" s="403" t="str">
        <f t="shared" si="134"/>
        <v/>
      </c>
      <c r="L514" s="404" t="str">
        <f t="shared" si="134"/>
        <v/>
      </c>
      <c r="M514" s="405"/>
      <c r="N514" s="406" t="str">
        <f t="shared" si="125"/>
        <v/>
      </c>
      <c r="O514" s="406" t="str">
        <f t="shared" si="126"/>
        <v/>
      </c>
      <c r="S514" s="401" t="str">
        <f>IFERROR(IF(S513&lt;='Cat A monthly etc'!$R$3,"Nil",S513-$R$3),"")</f>
        <v/>
      </c>
      <c r="T514" s="402" t="str">
        <f t="shared" si="127"/>
        <v/>
      </c>
      <c r="U514" s="403" t="str">
        <f t="shared" si="128"/>
        <v/>
      </c>
      <c r="V514" s="403" t="str">
        <f t="shared" si="129"/>
        <v/>
      </c>
      <c r="W514" s="404" t="str">
        <f t="shared" si="130"/>
        <v/>
      </c>
      <c r="Z514" s="408"/>
      <c r="AA514" s="409"/>
      <c r="AC514" s="358" t="str">
        <f t="shared" si="131"/>
        <v/>
      </c>
      <c r="AD514" s="358" t="str">
        <f t="shared" si="132"/>
        <v/>
      </c>
    </row>
    <row r="515" spans="1:30" x14ac:dyDescent="0.25">
      <c r="A515" s="112" t="str">
        <f t="shared" si="120"/>
        <v/>
      </c>
      <c r="B515" s="112" t="str">
        <f t="shared" si="121"/>
        <v/>
      </c>
      <c r="C515" s="397" t="str">
        <f t="shared" si="133"/>
        <v/>
      </c>
      <c r="D515" s="397" t="str">
        <f t="shared" si="135"/>
        <v/>
      </c>
      <c r="E515" s="397"/>
      <c r="F515" s="399" t="str">
        <f t="shared" si="122"/>
        <v/>
      </c>
      <c r="G515" s="400" t="str">
        <f t="shared" si="123"/>
        <v/>
      </c>
      <c r="H515" s="401" t="str">
        <f t="shared" si="124"/>
        <v/>
      </c>
      <c r="I515" s="402" t="str">
        <f t="shared" si="134"/>
        <v/>
      </c>
      <c r="J515" s="403" t="str">
        <f t="shared" si="134"/>
        <v/>
      </c>
      <c r="K515" s="403" t="str">
        <f t="shared" si="134"/>
        <v/>
      </c>
      <c r="L515" s="404" t="str">
        <f t="shared" si="134"/>
        <v/>
      </c>
      <c r="M515" s="405"/>
      <c r="N515" s="406" t="str">
        <f t="shared" si="125"/>
        <v/>
      </c>
      <c r="O515" s="406" t="str">
        <f t="shared" si="126"/>
        <v/>
      </c>
      <c r="S515" s="401" t="str">
        <f>IFERROR(IF(S514&lt;='Cat A monthly etc'!$R$3,"Nil",S514-$R$3),"")</f>
        <v/>
      </c>
      <c r="T515" s="402" t="str">
        <f t="shared" si="127"/>
        <v/>
      </c>
      <c r="U515" s="403" t="str">
        <f t="shared" si="128"/>
        <v/>
      </c>
      <c r="V515" s="403" t="str">
        <f t="shared" si="129"/>
        <v/>
      </c>
      <c r="W515" s="404" t="str">
        <f t="shared" si="130"/>
        <v/>
      </c>
      <c r="Z515" s="408"/>
      <c r="AA515" s="409"/>
      <c r="AC515" s="358" t="str">
        <f t="shared" si="131"/>
        <v/>
      </c>
      <c r="AD515" s="358" t="str">
        <f t="shared" si="132"/>
        <v/>
      </c>
    </row>
    <row r="516" spans="1:30" x14ac:dyDescent="0.25">
      <c r="A516" s="112" t="str">
        <f t="shared" si="120"/>
        <v/>
      </c>
      <c r="B516" s="112" t="str">
        <f t="shared" si="121"/>
        <v/>
      </c>
      <c r="C516" s="397" t="str">
        <f t="shared" si="133"/>
        <v/>
      </c>
      <c r="D516" s="397" t="str">
        <f t="shared" si="135"/>
        <v/>
      </c>
      <c r="E516" s="397"/>
      <c r="F516" s="399" t="str">
        <f t="shared" si="122"/>
        <v/>
      </c>
      <c r="G516" s="400" t="str">
        <f t="shared" si="123"/>
        <v/>
      </c>
      <c r="H516" s="401" t="str">
        <f t="shared" si="124"/>
        <v/>
      </c>
      <c r="I516" s="402" t="str">
        <f t="shared" si="134"/>
        <v/>
      </c>
      <c r="J516" s="403" t="str">
        <f t="shared" si="134"/>
        <v/>
      </c>
      <c r="K516" s="403" t="str">
        <f t="shared" si="134"/>
        <v/>
      </c>
      <c r="L516" s="404" t="str">
        <f t="shared" si="134"/>
        <v/>
      </c>
      <c r="M516" s="405"/>
      <c r="N516" s="406" t="str">
        <f t="shared" si="125"/>
        <v/>
      </c>
      <c r="O516" s="406" t="str">
        <f t="shared" si="126"/>
        <v/>
      </c>
      <c r="S516" s="401" t="str">
        <f>IFERROR(IF(S515&lt;='Cat A monthly etc'!$R$3,"Nil",S515-$R$3),"")</f>
        <v/>
      </c>
      <c r="T516" s="402" t="str">
        <f t="shared" si="127"/>
        <v/>
      </c>
      <c r="U516" s="403" t="str">
        <f t="shared" si="128"/>
        <v/>
      </c>
      <c r="V516" s="403" t="str">
        <f t="shared" si="129"/>
        <v/>
      </c>
      <c r="W516" s="404" t="str">
        <f t="shared" si="130"/>
        <v/>
      </c>
      <c r="Z516" s="408"/>
      <c r="AA516" s="409"/>
      <c r="AC516" s="358" t="str">
        <f t="shared" si="131"/>
        <v/>
      </c>
      <c r="AD516" s="358" t="str">
        <f t="shared" si="132"/>
        <v/>
      </c>
    </row>
    <row r="517" spans="1:30" x14ac:dyDescent="0.25">
      <c r="A517" s="112" t="str">
        <f t="shared" si="120"/>
        <v/>
      </c>
      <c r="B517" s="112" t="str">
        <f t="shared" si="121"/>
        <v/>
      </c>
      <c r="C517" s="397" t="str">
        <f t="shared" si="133"/>
        <v/>
      </c>
      <c r="D517" s="397" t="str">
        <f t="shared" si="135"/>
        <v/>
      </c>
      <c r="E517" s="397"/>
      <c r="F517" s="399" t="str">
        <f t="shared" si="122"/>
        <v/>
      </c>
      <c r="G517" s="400" t="str">
        <f t="shared" si="123"/>
        <v/>
      </c>
      <c r="H517" s="401" t="str">
        <f t="shared" si="124"/>
        <v/>
      </c>
      <c r="I517" s="402" t="str">
        <f t="shared" si="134"/>
        <v/>
      </c>
      <c r="J517" s="403" t="str">
        <f t="shared" si="134"/>
        <v/>
      </c>
      <c r="K517" s="403" t="str">
        <f t="shared" si="134"/>
        <v/>
      </c>
      <c r="L517" s="404" t="str">
        <f t="shared" si="134"/>
        <v/>
      </c>
      <c r="M517" s="405"/>
      <c r="N517" s="406" t="str">
        <f t="shared" si="125"/>
        <v/>
      </c>
      <c r="O517" s="406" t="str">
        <f t="shared" si="126"/>
        <v/>
      </c>
      <c r="S517" s="401" t="str">
        <f>IFERROR(IF(S516&lt;='Cat A monthly etc'!$R$3,"Nil",S516-$R$3),"")</f>
        <v/>
      </c>
      <c r="T517" s="402" t="str">
        <f t="shared" si="127"/>
        <v/>
      </c>
      <c r="U517" s="403" t="str">
        <f t="shared" si="128"/>
        <v/>
      </c>
      <c r="V517" s="403" t="str">
        <f t="shared" si="129"/>
        <v/>
      </c>
      <c r="W517" s="404" t="str">
        <f t="shared" si="130"/>
        <v/>
      </c>
      <c r="Z517" s="408"/>
      <c r="AA517" s="409"/>
      <c r="AC517" s="358" t="str">
        <f t="shared" si="131"/>
        <v/>
      </c>
      <c r="AD517" s="358" t="str">
        <f t="shared" si="132"/>
        <v/>
      </c>
    </row>
    <row r="518" spans="1:30" x14ac:dyDescent="0.25">
      <c r="A518" s="112" t="str">
        <f t="shared" si="120"/>
        <v/>
      </c>
      <c r="B518" s="112" t="str">
        <f t="shared" si="121"/>
        <v/>
      </c>
      <c r="C518" s="397" t="str">
        <f t="shared" si="133"/>
        <v/>
      </c>
      <c r="D518" s="397" t="str">
        <f t="shared" si="135"/>
        <v/>
      </c>
      <c r="E518" s="397"/>
      <c r="F518" s="399" t="str">
        <f t="shared" si="122"/>
        <v/>
      </c>
      <c r="G518" s="400" t="str">
        <f t="shared" si="123"/>
        <v/>
      </c>
      <c r="H518" s="401" t="str">
        <f t="shared" si="124"/>
        <v/>
      </c>
      <c r="I518" s="402" t="str">
        <f t="shared" si="134"/>
        <v/>
      </c>
      <c r="J518" s="403" t="str">
        <f t="shared" si="134"/>
        <v/>
      </c>
      <c r="K518" s="403" t="str">
        <f t="shared" si="134"/>
        <v/>
      </c>
      <c r="L518" s="404" t="str">
        <f t="shared" si="134"/>
        <v/>
      </c>
      <c r="M518" s="405"/>
      <c r="N518" s="406" t="str">
        <f t="shared" si="125"/>
        <v/>
      </c>
      <c r="O518" s="406" t="str">
        <f t="shared" si="126"/>
        <v/>
      </c>
      <c r="S518" s="401" t="str">
        <f>IFERROR(IF(S517&lt;='Cat A monthly etc'!$R$3,"Nil",S517-$R$3),"")</f>
        <v/>
      </c>
      <c r="T518" s="402" t="str">
        <f t="shared" si="127"/>
        <v/>
      </c>
      <c r="U518" s="403" t="str">
        <f t="shared" si="128"/>
        <v/>
      </c>
      <c r="V518" s="403" t="str">
        <f t="shared" si="129"/>
        <v/>
      </c>
      <c r="W518" s="404" t="str">
        <f t="shared" si="130"/>
        <v/>
      </c>
      <c r="Z518" s="408"/>
      <c r="AA518" s="409"/>
      <c r="AC518" s="358" t="str">
        <f t="shared" si="131"/>
        <v/>
      </c>
      <c r="AD518" s="358" t="str">
        <f t="shared" si="132"/>
        <v/>
      </c>
    </row>
    <row r="519" spans="1:30" x14ac:dyDescent="0.25">
      <c r="A519" s="112" t="str">
        <f t="shared" si="120"/>
        <v/>
      </c>
      <c r="B519" s="112" t="str">
        <f t="shared" si="121"/>
        <v/>
      </c>
      <c r="C519" s="397" t="str">
        <f t="shared" si="133"/>
        <v/>
      </c>
      <c r="D519" s="397" t="str">
        <f t="shared" si="135"/>
        <v/>
      </c>
      <c r="E519" s="397"/>
      <c r="F519" s="399" t="str">
        <f t="shared" si="122"/>
        <v/>
      </c>
      <c r="G519" s="400" t="str">
        <f t="shared" si="123"/>
        <v/>
      </c>
      <c r="H519" s="401" t="str">
        <f t="shared" si="124"/>
        <v/>
      </c>
      <c r="I519" s="402" t="str">
        <f t="shared" si="134"/>
        <v/>
      </c>
      <c r="J519" s="403" t="str">
        <f t="shared" si="134"/>
        <v/>
      </c>
      <c r="K519" s="403" t="str">
        <f t="shared" si="134"/>
        <v/>
      </c>
      <c r="L519" s="404" t="str">
        <f t="shared" si="134"/>
        <v/>
      </c>
      <c r="M519" s="405"/>
      <c r="N519" s="406" t="str">
        <f t="shared" si="125"/>
        <v/>
      </c>
      <c r="O519" s="406" t="str">
        <f t="shared" si="126"/>
        <v/>
      </c>
      <c r="S519" s="401" t="str">
        <f>IFERROR(IF(S518&lt;='Cat A monthly etc'!$R$3,"Nil",S518-$R$3),"")</f>
        <v/>
      </c>
      <c r="T519" s="402" t="str">
        <f t="shared" si="127"/>
        <v/>
      </c>
      <c r="U519" s="403" t="str">
        <f t="shared" si="128"/>
        <v/>
      </c>
      <c r="V519" s="403" t="str">
        <f t="shared" si="129"/>
        <v/>
      </c>
      <c r="W519" s="404" t="str">
        <f t="shared" si="130"/>
        <v/>
      </c>
      <c r="Z519" s="408"/>
      <c r="AA519" s="409"/>
      <c r="AC519" s="358" t="str">
        <f t="shared" si="131"/>
        <v/>
      </c>
      <c r="AD519" s="358" t="str">
        <f t="shared" si="132"/>
        <v/>
      </c>
    </row>
    <row r="520" spans="1:30" x14ac:dyDescent="0.25">
      <c r="A520" s="112" t="str">
        <f t="shared" si="120"/>
        <v/>
      </c>
      <c r="B520" s="112" t="str">
        <f t="shared" si="121"/>
        <v/>
      </c>
      <c r="C520" s="397" t="str">
        <f t="shared" si="133"/>
        <v/>
      </c>
      <c r="D520" s="397" t="str">
        <f t="shared" si="135"/>
        <v/>
      </c>
      <c r="E520" s="397"/>
      <c r="F520" s="399" t="str">
        <f t="shared" si="122"/>
        <v/>
      </c>
      <c r="G520" s="400" t="str">
        <f t="shared" si="123"/>
        <v/>
      </c>
      <c r="H520" s="401" t="str">
        <f t="shared" si="124"/>
        <v/>
      </c>
      <c r="I520" s="402" t="str">
        <f t="shared" si="134"/>
        <v/>
      </c>
      <c r="J520" s="403" t="str">
        <f t="shared" si="134"/>
        <v/>
      </c>
      <c r="K520" s="403" t="str">
        <f t="shared" si="134"/>
        <v/>
      </c>
      <c r="L520" s="404" t="str">
        <f t="shared" si="134"/>
        <v/>
      </c>
      <c r="M520" s="405"/>
      <c r="N520" s="406" t="str">
        <f t="shared" si="125"/>
        <v/>
      </c>
      <c r="O520" s="406" t="str">
        <f t="shared" si="126"/>
        <v/>
      </c>
      <c r="S520" s="401" t="str">
        <f>IFERROR(IF(S519&lt;='Cat A monthly etc'!$R$3,"Nil",S519-$R$3),"")</f>
        <v/>
      </c>
      <c r="T520" s="402" t="str">
        <f t="shared" si="127"/>
        <v/>
      </c>
      <c r="U520" s="403" t="str">
        <f t="shared" si="128"/>
        <v/>
      </c>
      <c r="V520" s="403" t="str">
        <f t="shared" si="129"/>
        <v/>
      </c>
      <c r="W520" s="404" t="str">
        <f t="shared" si="130"/>
        <v/>
      </c>
      <c r="Z520" s="408"/>
      <c r="AA520" s="409"/>
      <c r="AC520" s="358" t="str">
        <f t="shared" si="131"/>
        <v/>
      </c>
      <c r="AD520" s="358" t="str">
        <f t="shared" si="132"/>
        <v/>
      </c>
    </row>
    <row r="521" spans="1:30" x14ac:dyDescent="0.25">
      <c r="A521" s="112" t="str">
        <f t="shared" ref="A521:A584" si="136">IFERROR(
                      IF(
                            AND($B521&lt;&gt;$W$3,$B521=$W$2,$C521&lt;=$X$2,$D521&gt;=$X$2),
                              IF(RIGHT($F521,LEN("or any greater amount"))="or any greater amount",$W$3,""),""),"")</f>
        <v/>
      </c>
      <c r="B521" s="112" t="str">
        <f t="shared" ref="B521:B584" si="137">IFERROR(
                      IF(
                            AND($C521&lt;=$X$2,$D521&gt;=$X$2),$W$2,
                              IF(RIGHT($F521,LEN("or any greater amount"))="or any greater amount",$W$3,"")),"")</f>
        <v/>
      </c>
      <c r="C521" s="397" t="str">
        <f t="shared" si="133"/>
        <v/>
      </c>
      <c r="D521" s="397" t="str">
        <f t="shared" si="135"/>
        <v/>
      </c>
      <c r="E521" s="397"/>
      <c r="F521" s="399" t="str">
        <f t="shared" ref="F521:F584" si="138">IFERROR(IF(AND(C521="",D521=""),"",IF(C521="--",TEXT(D521,IF(D521=ROUND(D521,0),"€###.00","€##.00"))&amp;" or any lesser amount",IF(D521="--",TEXT(C521,IF(C521=ROUND(C521,0),"€###.00","€##.00"))&amp;" or any greater amount",TEXT(C521,IF(C521=ROUND(C521,0),"€###.00","€##.00"))&amp;" to "&amp;TEXT(D521,IF(D521=ROUND(D521,0),"€###.00","€##.00"))))),"")</f>
        <v/>
      </c>
      <c r="G521" s="400" t="str">
        <f t="shared" ref="G521:G584" si="139">IFERROR(IF(S521="Nil","Nil",ROUNDUP(ROUND(S521/7, 3),2)),"")</f>
        <v/>
      </c>
      <c r="H521" s="401" t="str">
        <f t="shared" ref="H521:H584" si="140">IFERROR(IF(S521="Nil","Nil",TEXT(S521,IF(S521=ROUND(S521,0),"€###","€0.00"))),"")</f>
        <v/>
      </c>
      <c r="I521" s="402" t="str">
        <f t="shared" si="134"/>
        <v/>
      </c>
      <c r="J521" s="403" t="str">
        <f t="shared" si="134"/>
        <v/>
      </c>
      <c r="K521" s="403" t="str">
        <f t="shared" si="134"/>
        <v/>
      </c>
      <c r="L521" s="404" t="str">
        <f t="shared" si="134"/>
        <v/>
      </c>
      <c r="M521" s="405"/>
      <c r="N521" s="406" t="str">
        <f t="shared" ref="N521:N584" si="141">IFERROR(IF(C521="--","&lt;"&amp;D521,C521-IF(OR($H521="Nil",$H521=""),0,$H521)),"")</f>
        <v/>
      </c>
      <c r="O521" s="406" t="str">
        <f t="shared" ref="O521:O584" si="142">IFERROR(IF(D521="--","&gt; €"&amp;N521,D521-IF(OR($H521="Nil",$H521=""),0,$H521)),"")</f>
        <v/>
      </c>
      <c r="S521" s="401" t="str">
        <f>IFERROR(IF(S520&lt;='Cat A monthly etc'!$R$3,"Nil",S520-$R$3),"")</f>
        <v/>
      </c>
      <c r="T521" s="402" t="str">
        <f t="shared" ref="T521:T584" si="143">IFERROR(IF($G521="Nil","Nil",IF(MROUND($G521*I$5,0.5)&lt;=$G521*I$5,MROUND($G521*I$5,0.5),MROUND($G521*I$5,0.5)-0.5)),"")</f>
        <v/>
      </c>
      <c r="U521" s="403" t="str">
        <f t="shared" ref="U521:U584" si="144">IFERROR(IF($G521="Nil","Nil",IF(MROUND($G521*J$5,0.5)&lt;=$G521*J$5,MROUND($G521*J$5,0.5),MROUND($G521*J$5,0.5)-0.5)),"")</f>
        <v/>
      </c>
      <c r="V521" s="403" t="str">
        <f t="shared" ref="V521:V584" si="145">IFERROR(IF($G521="Nil","Nil",IF(MROUND($G521*K$5,0.5)&lt;=$G521*K$5,MROUND($G521*K$5,0.5),MROUND($G521*K$5,0.5)-0.5)),"")</f>
        <v/>
      </c>
      <c r="W521" s="404" t="str">
        <f t="shared" ref="W521:W584" si="146">IFERROR(IF($G521="Nil","Nil",IF(MROUND($G521*L$5,0.5)&lt;=$G521*L$5,MROUND($G521*L$5,0.5),MROUND($G521*L$5,0.5)-0.5)),"")</f>
        <v/>
      </c>
      <c r="Z521" s="408"/>
      <c r="AA521" s="409"/>
      <c r="AC521" s="358" t="str">
        <f t="shared" si="131"/>
        <v/>
      </c>
      <c r="AD521" s="358" t="str">
        <f t="shared" si="132"/>
        <v/>
      </c>
    </row>
    <row r="522" spans="1:30" x14ac:dyDescent="0.25">
      <c r="A522" s="112" t="str">
        <f t="shared" si="136"/>
        <v/>
      </c>
      <c r="B522" s="112" t="str">
        <f t="shared" si="137"/>
        <v/>
      </c>
      <c r="C522" s="397" t="str">
        <f t="shared" si="133"/>
        <v/>
      </c>
      <c r="D522" s="397" t="str">
        <f t="shared" si="135"/>
        <v/>
      </c>
      <c r="E522" s="397"/>
      <c r="F522" s="399" t="str">
        <f t="shared" si="138"/>
        <v/>
      </c>
      <c r="G522" s="400" t="str">
        <f t="shared" si="139"/>
        <v/>
      </c>
      <c r="H522" s="401" t="str">
        <f t="shared" si="140"/>
        <v/>
      </c>
      <c r="I522" s="402" t="str">
        <f t="shared" si="134"/>
        <v/>
      </c>
      <c r="J522" s="403" t="str">
        <f t="shared" si="134"/>
        <v/>
      </c>
      <c r="K522" s="403" t="str">
        <f t="shared" si="134"/>
        <v/>
      </c>
      <c r="L522" s="404" t="str">
        <f t="shared" si="134"/>
        <v/>
      </c>
      <c r="M522" s="405"/>
      <c r="N522" s="406" t="str">
        <f t="shared" si="141"/>
        <v/>
      </c>
      <c r="O522" s="406" t="str">
        <f t="shared" si="142"/>
        <v/>
      </c>
      <c r="S522" s="401" t="str">
        <f>IFERROR(IF(S521&lt;='Cat A monthly etc'!$R$3,"Nil",S521-$R$3),"")</f>
        <v/>
      </c>
      <c r="T522" s="402" t="str">
        <f t="shared" si="143"/>
        <v/>
      </c>
      <c r="U522" s="403" t="str">
        <f t="shared" si="144"/>
        <v/>
      </c>
      <c r="V522" s="403" t="str">
        <f t="shared" si="145"/>
        <v/>
      </c>
      <c r="W522" s="404" t="str">
        <f t="shared" si="146"/>
        <v/>
      </c>
      <c r="Z522" s="408"/>
      <c r="AA522" s="409"/>
      <c r="AC522" s="358" t="str">
        <f t="shared" ref="AC522:AC585" si="147">IFERROR(ROUNDUP(ROUND(S522/7, 3),2),"")</f>
        <v/>
      </c>
      <c r="AD522" s="358" t="str">
        <f t="shared" ref="AD522:AD585" si="148">IFERROR(ROUND(AC522-G522,2),"")</f>
        <v/>
      </c>
    </row>
    <row r="523" spans="1:30" x14ac:dyDescent="0.25">
      <c r="A523" s="112" t="str">
        <f t="shared" si="136"/>
        <v/>
      </c>
      <c r="B523" s="112" t="str">
        <f t="shared" si="137"/>
        <v/>
      </c>
      <c r="C523" s="397" t="str">
        <f t="shared" si="133"/>
        <v/>
      </c>
      <c r="D523" s="397" t="str">
        <f t="shared" si="135"/>
        <v/>
      </c>
      <c r="E523" s="397"/>
      <c r="F523" s="399" t="str">
        <f t="shared" si="138"/>
        <v/>
      </c>
      <c r="G523" s="400" t="str">
        <f t="shared" si="139"/>
        <v/>
      </c>
      <c r="H523" s="401" t="str">
        <f t="shared" si="140"/>
        <v/>
      </c>
      <c r="I523" s="402" t="str">
        <f t="shared" si="134"/>
        <v/>
      </c>
      <c r="J523" s="403" t="str">
        <f t="shared" si="134"/>
        <v/>
      </c>
      <c r="K523" s="403" t="str">
        <f t="shared" si="134"/>
        <v/>
      </c>
      <c r="L523" s="404" t="str">
        <f t="shared" si="134"/>
        <v/>
      </c>
      <c r="M523" s="405"/>
      <c r="N523" s="406" t="str">
        <f t="shared" si="141"/>
        <v/>
      </c>
      <c r="O523" s="406" t="str">
        <f t="shared" si="142"/>
        <v/>
      </c>
      <c r="S523" s="401" t="str">
        <f>IFERROR(IF(S522&lt;='Cat A monthly etc'!$R$3,"Nil",S522-$R$3),"")</f>
        <v/>
      </c>
      <c r="T523" s="402" t="str">
        <f t="shared" si="143"/>
        <v/>
      </c>
      <c r="U523" s="403" t="str">
        <f t="shared" si="144"/>
        <v/>
      </c>
      <c r="V523" s="403" t="str">
        <f t="shared" si="145"/>
        <v/>
      </c>
      <c r="W523" s="404" t="str">
        <f t="shared" si="146"/>
        <v/>
      </c>
      <c r="Z523" s="408"/>
      <c r="AA523" s="409"/>
      <c r="AC523" s="358" t="str">
        <f t="shared" si="147"/>
        <v/>
      </c>
      <c r="AD523" s="358" t="str">
        <f t="shared" si="148"/>
        <v/>
      </c>
    </row>
    <row r="524" spans="1:30" x14ac:dyDescent="0.25">
      <c r="A524" s="112" t="str">
        <f t="shared" si="136"/>
        <v/>
      </c>
      <c r="B524" s="112" t="str">
        <f t="shared" si="137"/>
        <v/>
      </c>
      <c r="C524" s="397" t="str">
        <f t="shared" si="133"/>
        <v/>
      </c>
      <c r="D524" s="397" t="str">
        <f t="shared" si="135"/>
        <v/>
      </c>
      <c r="E524" s="397"/>
      <c r="F524" s="399" t="str">
        <f t="shared" si="138"/>
        <v/>
      </c>
      <c r="G524" s="400" t="str">
        <f t="shared" si="139"/>
        <v/>
      </c>
      <c r="H524" s="401" t="str">
        <f t="shared" si="140"/>
        <v/>
      </c>
      <c r="I524" s="402" t="str">
        <f t="shared" si="134"/>
        <v/>
      </c>
      <c r="J524" s="403" t="str">
        <f t="shared" si="134"/>
        <v/>
      </c>
      <c r="K524" s="403" t="str">
        <f t="shared" si="134"/>
        <v/>
      </c>
      <c r="L524" s="404" t="str">
        <f t="shared" si="134"/>
        <v/>
      </c>
      <c r="M524" s="405"/>
      <c r="N524" s="406" t="str">
        <f t="shared" si="141"/>
        <v/>
      </c>
      <c r="O524" s="406" t="str">
        <f t="shared" si="142"/>
        <v/>
      </c>
      <c r="S524" s="401" t="str">
        <f>IFERROR(IF(S523&lt;='Cat A monthly etc'!$R$3,"Nil",S523-$R$3),"")</f>
        <v/>
      </c>
      <c r="T524" s="402" t="str">
        <f t="shared" si="143"/>
        <v/>
      </c>
      <c r="U524" s="403" t="str">
        <f t="shared" si="144"/>
        <v/>
      </c>
      <c r="V524" s="403" t="str">
        <f t="shared" si="145"/>
        <v/>
      </c>
      <c r="W524" s="404" t="str">
        <f t="shared" si="146"/>
        <v/>
      </c>
      <c r="Z524" s="408"/>
      <c r="AA524" s="409"/>
      <c r="AC524" s="358" t="str">
        <f t="shared" si="147"/>
        <v/>
      </c>
      <c r="AD524" s="358" t="str">
        <f t="shared" si="148"/>
        <v/>
      </c>
    </row>
    <row r="525" spans="1:30" x14ac:dyDescent="0.25">
      <c r="A525" s="112" t="str">
        <f t="shared" si="136"/>
        <v/>
      </c>
      <c r="B525" s="112" t="str">
        <f t="shared" si="137"/>
        <v/>
      </c>
      <c r="C525" s="397" t="str">
        <f t="shared" si="133"/>
        <v/>
      </c>
      <c r="D525" s="397" t="str">
        <f t="shared" si="135"/>
        <v/>
      </c>
      <c r="E525" s="397"/>
      <c r="F525" s="399" t="str">
        <f t="shared" si="138"/>
        <v/>
      </c>
      <c r="G525" s="400" t="str">
        <f t="shared" si="139"/>
        <v/>
      </c>
      <c r="H525" s="401" t="str">
        <f t="shared" si="140"/>
        <v/>
      </c>
      <c r="I525" s="402" t="str">
        <f t="shared" si="134"/>
        <v/>
      </c>
      <c r="J525" s="403" t="str">
        <f t="shared" si="134"/>
        <v/>
      </c>
      <c r="K525" s="403" t="str">
        <f t="shared" si="134"/>
        <v/>
      </c>
      <c r="L525" s="404" t="str">
        <f t="shared" si="134"/>
        <v/>
      </c>
      <c r="M525" s="405"/>
      <c r="N525" s="406" t="str">
        <f t="shared" si="141"/>
        <v/>
      </c>
      <c r="O525" s="406" t="str">
        <f t="shared" si="142"/>
        <v/>
      </c>
      <c r="S525" s="401" t="str">
        <f>IFERROR(IF(S524&lt;='Cat A monthly etc'!$R$3,"Nil",S524-$R$3),"")</f>
        <v/>
      </c>
      <c r="T525" s="402" t="str">
        <f t="shared" si="143"/>
        <v/>
      </c>
      <c r="U525" s="403" t="str">
        <f t="shared" si="144"/>
        <v/>
      </c>
      <c r="V525" s="403" t="str">
        <f t="shared" si="145"/>
        <v/>
      </c>
      <c r="W525" s="404" t="str">
        <f t="shared" si="146"/>
        <v/>
      </c>
      <c r="Z525" s="408"/>
      <c r="AA525" s="409"/>
      <c r="AC525" s="358" t="str">
        <f t="shared" si="147"/>
        <v/>
      </c>
      <c r="AD525" s="358" t="str">
        <f t="shared" si="148"/>
        <v/>
      </c>
    </row>
    <row r="526" spans="1:30" x14ac:dyDescent="0.25">
      <c r="A526" s="112" t="str">
        <f t="shared" si="136"/>
        <v/>
      </c>
      <c r="B526" s="112" t="str">
        <f t="shared" si="137"/>
        <v/>
      </c>
      <c r="C526" s="397" t="str">
        <f t="shared" si="133"/>
        <v/>
      </c>
      <c r="D526" s="397" t="str">
        <f t="shared" si="135"/>
        <v/>
      </c>
      <c r="E526" s="397"/>
      <c r="F526" s="399" t="str">
        <f t="shared" si="138"/>
        <v/>
      </c>
      <c r="G526" s="400" t="str">
        <f t="shared" si="139"/>
        <v/>
      </c>
      <c r="H526" s="401" t="str">
        <f t="shared" si="140"/>
        <v/>
      </c>
      <c r="I526" s="402" t="str">
        <f t="shared" si="134"/>
        <v/>
      </c>
      <c r="J526" s="403" t="str">
        <f t="shared" si="134"/>
        <v/>
      </c>
      <c r="K526" s="403" t="str">
        <f t="shared" si="134"/>
        <v/>
      </c>
      <c r="L526" s="404" t="str">
        <f t="shared" si="134"/>
        <v/>
      </c>
      <c r="M526" s="405"/>
      <c r="N526" s="406" t="str">
        <f t="shared" si="141"/>
        <v/>
      </c>
      <c r="O526" s="406" t="str">
        <f t="shared" si="142"/>
        <v/>
      </c>
      <c r="S526" s="401" t="str">
        <f>IFERROR(IF(S525&lt;='Cat A monthly etc'!$R$3,"Nil",S525-$R$3),"")</f>
        <v/>
      </c>
      <c r="T526" s="402" t="str">
        <f t="shared" si="143"/>
        <v/>
      </c>
      <c r="U526" s="403" t="str">
        <f t="shared" si="144"/>
        <v/>
      </c>
      <c r="V526" s="403" t="str">
        <f t="shared" si="145"/>
        <v/>
      </c>
      <c r="W526" s="404" t="str">
        <f t="shared" si="146"/>
        <v/>
      </c>
      <c r="Z526" s="408"/>
      <c r="AA526" s="409"/>
      <c r="AC526" s="358" t="str">
        <f t="shared" si="147"/>
        <v/>
      </c>
      <c r="AD526" s="358" t="str">
        <f t="shared" si="148"/>
        <v/>
      </c>
    </row>
    <row r="527" spans="1:30" x14ac:dyDescent="0.25">
      <c r="A527" s="112" t="str">
        <f t="shared" si="136"/>
        <v/>
      </c>
      <c r="B527" s="112" t="str">
        <f t="shared" si="137"/>
        <v/>
      </c>
      <c r="C527" s="397" t="str">
        <f t="shared" si="133"/>
        <v/>
      </c>
      <c r="D527" s="397" t="str">
        <f t="shared" si="135"/>
        <v/>
      </c>
      <c r="E527" s="397"/>
      <c r="F527" s="399" t="str">
        <f t="shared" si="138"/>
        <v/>
      </c>
      <c r="G527" s="400" t="str">
        <f t="shared" si="139"/>
        <v/>
      </c>
      <c r="H527" s="401" t="str">
        <f t="shared" si="140"/>
        <v/>
      </c>
      <c r="I527" s="402" t="str">
        <f t="shared" si="134"/>
        <v/>
      </c>
      <c r="J527" s="403" t="str">
        <f t="shared" si="134"/>
        <v/>
      </c>
      <c r="K527" s="403" t="str">
        <f t="shared" si="134"/>
        <v/>
      </c>
      <c r="L527" s="404" t="str">
        <f t="shared" si="134"/>
        <v/>
      </c>
      <c r="M527" s="405"/>
      <c r="N527" s="406" t="str">
        <f t="shared" si="141"/>
        <v/>
      </c>
      <c r="O527" s="406" t="str">
        <f t="shared" si="142"/>
        <v/>
      </c>
      <c r="S527" s="401" t="str">
        <f>IFERROR(IF(S526&lt;='Cat A monthly etc'!$R$3,"Nil",S526-$R$3),"")</f>
        <v/>
      </c>
      <c r="T527" s="402" t="str">
        <f t="shared" si="143"/>
        <v/>
      </c>
      <c r="U527" s="403" t="str">
        <f t="shared" si="144"/>
        <v/>
      </c>
      <c r="V527" s="403" t="str">
        <f t="shared" si="145"/>
        <v/>
      </c>
      <c r="W527" s="404" t="str">
        <f t="shared" si="146"/>
        <v/>
      </c>
      <c r="Z527" s="408"/>
      <c r="AA527" s="409"/>
      <c r="AC527" s="358" t="str">
        <f t="shared" si="147"/>
        <v/>
      </c>
      <c r="AD527" s="358" t="str">
        <f t="shared" si="148"/>
        <v/>
      </c>
    </row>
    <row r="528" spans="1:30" x14ac:dyDescent="0.25">
      <c r="A528" s="112" t="str">
        <f t="shared" si="136"/>
        <v/>
      </c>
      <c r="B528" s="112" t="str">
        <f t="shared" si="137"/>
        <v/>
      </c>
      <c r="C528" s="397" t="str">
        <f t="shared" si="133"/>
        <v/>
      </c>
      <c r="D528" s="397" t="str">
        <f t="shared" si="135"/>
        <v/>
      </c>
      <c r="E528" s="397"/>
      <c r="F528" s="399" t="str">
        <f t="shared" si="138"/>
        <v/>
      </c>
      <c r="G528" s="400" t="str">
        <f t="shared" si="139"/>
        <v/>
      </c>
      <c r="H528" s="401" t="str">
        <f t="shared" si="140"/>
        <v/>
      </c>
      <c r="I528" s="402" t="str">
        <f t="shared" si="134"/>
        <v/>
      </c>
      <c r="J528" s="403" t="str">
        <f t="shared" si="134"/>
        <v/>
      </c>
      <c r="K528" s="403" t="str">
        <f t="shared" si="134"/>
        <v/>
      </c>
      <c r="L528" s="404" t="str">
        <f t="shared" si="134"/>
        <v/>
      </c>
      <c r="M528" s="405"/>
      <c r="N528" s="406" t="str">
        <f t="shared" si="141"/>
        <v/>
      </c>
      <c r="O528" s="406" t="str">
        <f t="shared" si="142"/>
        <v/>
      </c>
      <c r="S528" s="401" t="str">
        <f>IFERROR(IF(S527&lt;='Cat A monthly etc'!$R$3,"Nil",S527-$R$3),"")</f>
        <v/>
      </c>
      <c r="T528" s="402" t="str">
        <f t="shared" si="143"/>
        <v/>
      </c>
      <c r="U528" s="403" t="str">
        <f t="shared" si="144"/>
        <v/>
      </c>
      <c r="V528" s="403" t="str">
        <f t="shared" si="145"/>
        <v/>
      </c>
      <c r="W528" s="404" t="str">
        <f t="shared" si="146"/>
        <v/>
      </c>
      <c r="Z528" s="408"/>
      <c r="AA528" s="409"/>
      <c r="AC528" s="358" t="str">
        <f t="shared" si="147"/>
        <v/>
      </c>
      <c r="AD528" s="358" t="str">
        <f t="shared" si="148"/>
        <v/>
      </c>
    </row>
    <row r="529" spans="1:30" x14ac:dyDescent="0.25">
      <c r="A529" s="112" t="str">
        <f t="shared" si="136"/>
        <v/>
      </c>
      <c r="B529" s="112" t="str">
        <f t="shared" si="137"/>
        <v/>
      </c>
      <c r="C529" s="397" t="str">
        <f t="shared" si="133"/>
        <v/>
      </c>
      <c r="D529" s="397" t="str">
        <f t="shared" si="135"/>
        <v/>
      </c>
      <c r="E529" s="397"/>
      <c r="F529" s="399" t="str">
        <f t="shared" si="138"/>
        <v/>
      </c>
      <c r="G529" s="400" t="str">
        <f t="shared" si="139"/>
        <v/>
      </c>
      <c r="H529" s="401" t="str">
        <f t="shared" si="140"/>
        <v/>
      </c>
      <c r="I529" s="402" t="str">
        <f t="shared" si="134"/>
        <v/>
      </c>
      <c r="J529" s="403" t="str">
        <f t="shared" si="134"/>
        <v/>
      </c>
      <c r="K529" s="403" t="str">
        <f t="shared" si="134"/>
        <v/>
      </c>
      <c r="L529" s="404" t="str">
        <f t="shared" si="134"/>
        <v/>
      </c>
      <c r="M529" s="405"/>
      <c r="N529" s="406" t="str">
        <f t="shared" si="141"/>
        <v/>
      </c>
      <c r="O529" s="406" t="str">
        <f t="shared" si="142"/>
        <v/>
      </c>
      <c r="S529" s="401" t="str">
        <f>IFERROR(IF(S528&lt;='Cat A monthly etc'!$R$3,"Nil",S528-$R$3),"")</f>
        <v/>
      </c>
      <c r="T529" s="402" t="str">
        <f t="shared" si="143"/>
        <v/>
      </c>
      <c r="U529" s="403" t="str">
        <f t="shared" si="144"/>
        <v/>
      </c>
      <c r="V529" s="403" t="str">
        <f t="shared" si="145"/>
        <v/>
      </c>
      <c r="W529" s="404" t="str">
        <f t="shared" si="146"/>
        <v/>
      </c>
      <c r="Z529" s="408"/>
      <c r="AA529" s="409"/>
      <c r="AC529" s="358" t="str">
        <f t="shared" si="147"/>
        <v/>
      </c>
      <c r="AD529" s="358" t="str">
        <f t="shared" si="148"/>
        <v/>
      </c>
    </row>
    <row r="530" spans="1:30" x14ac:dyDescent="0.25">
      <c r="A530" s="112" t="str">
        <f t="shared" si="136"/>
        <v/>
      </c>
      <c r="B530" s="112" t="str">
        <f t="shared" si="137"/>
        <v/>
      </c>
      <c r="C530" s="397" t="str">
        <f t="shared" ref="C530:C593" si="149">IFERROR(IF(C529-$R$3&gt;=0,C529-$R$3,""),"")</f>
        <v/>
      </c>
      <c r="D530" s="397" t="str">
        <f t="shared" si="135"/>
        <v/>
      </c>
      <c r="E530" s="397"/>
      <c r="F530" s="399" t="str">
        <f t="shared" si="138"/>
        <v/>
      </c>
      <c r="G530" s="400" t="str">
        <f t="shared" si="139"/>
        <v/>
      </c>
      <c r="H530" s="401" t="str">
        <f t="shared" si="140"/>
        <v/>
      </c>
      <c r="I530" s="402" t="str">
        <f t="shared" si="134"/>
        <v/>
      </c>
      <c r="J530" s="403" t="str">
        <f t="shared" si="134"/>
        <v/>
      </c>
      <c r="K530" s="403" t="str">
        <f t="shared" si="134"/>
        <v/>
      </c>
      <c r="L530" s="404" t="str">
        <f t="shared" si="134"/>
        <v/>
      </c>
      <c r="M530" s="405"/>
      <c r="N530" s="406" t="str">
        <f t="shared" si="141"/>
        <v/>
      </c>
      <c r="O530" s="406" t="str">
        <f t="shared" si="142"/>
        <v/>
      </c>
      <c r="S530" s="401" t="str">
        <f>IFERROR(IF(S529&lt;='Cat A monthly etc'!$R$3,"Nil",S529-$R$3),"")</f>
        <v/>
      </c>
      <c r="T530" s="402" t="str">
        <f t="shared" si="143"/>
        <v/>
      </c>
      <c r="U530" s="403" t="str">
        <f t="shared" si="144"/>
        <v/>
      </c>
      <c r="V530" s="403" t="str">
        <f t="shared" si="145"/>
        <v/>
      </c>
      <c r="W530" s="404" t="str">
        <f t="shared" si="146"/>
        <v/>
      </c>
      <c r="Z530" s="408"/>
      <c r="AA530" s="409"/>
      <c r="AC530" s="358" t="str">
        <f t="shared" si="147"/>
        <v/>
      </c>
      <c r="AD530" s="358" t="str">
        <f t="shared" si="148"/>
        <v/>
      </c>
    </row>
    <row r="531" spans="1:30" x14ac:dyDescent="0.25">
      <c r="A531" s="112" t="str">
        <f t="shared" si="136"/>
        <v/>
      </c>
      <c r="B531" s="112" t="str">
        <f t="shared" si="137"/>
        <v/>
      </c>
      <c r="C531" s="397" t="str">
        <f t="shared" si="149"/>
        <v/>
      </c>
      <c r="D531" s="397" t="str">
        <f t="shared" si="135"/>
        <v/>
      </c>
      <c r="E531" s="397"/>
      <c r="F531" s="399" t="str">
        <f t="shared" si="138"/>
        <v/>
      </c>
      <c r="G531" s="400" t="str">
        <f t="shared" si="139"/>
        <v/>
      </c>
      <c r="H531" s="401" t="str">
        <f t="shared" si="140"/>
        <v/>
      </c>
      <c r="I531" s="402" t="str">
        <f t="shared" si="134"/>
        <v/>
      </c>
      <c r="J531" s="403" t="str">
        <f t="shared" si="134"/>
        <v/>
      </c>
      <c r="K531" s="403" t="str">
        <f t="shared" si="134"/>
        <v/>
      </c>
      <c r="L531" s="404" t="str">
        <f t="shared" si="134"/>
        <v/>
      </c>
      <c r="M531" s="405"/>
      <c r="N531" s="406" t="str">
        <f t="shared" si="141"/>
        <v/>
      </c>
      <c r="O531" s="406" t="str">
        <f t="shared" si="142"/>
        <v/>
      </c>
      <c r="S531" s="401" t="str">
        <f>IFERROR(IF(S530&lt;='Cat A monthly etc'!$R$3,"Nil",S530-$R$3),"")</f>
        <v/>
      </c>
      <c r="T531" s="402" t="str">
        <f t="shared" si="143"/>
        <v/>
      </c>
      <c r="U531" s="403" t="str">
        <f t="shared" si="144"/>
        <v/>
      </c>
      <c r="V531" s="403" t="str">
        <f t="shared" si="145"/>
        <v/>
      </c>
      <c r="W531" s="404" t="str">
        <f t="shared" si="146"/>
        <v/>
      </c>
      <c r="Z531" s="408"/>
      <c r="AA531" s="409"/>
      <c r="AC531" s="358" t="str">
        <f t="shared" si="147"/>
        <v/>
      </c>
      <c r="AD531" s="358" t="str">
        <f t="shared" si="148"/>
        <v/>
      </c>
    </row>
    <row r="532" spans="1:30" x14ac:dyDescent="0.25">
      <c r="A532" s="112" t="str">
        <f t="shared" si="136"/>
        <v/>
      </c>
      <c r="B532" s="112" t="str">
        <f t="shared" si="137"/>
        <v/>
      </c>
      <c r="C532" s="397" t="str">
        <f t="shared" si="149"/>
        <v/>
      </c>
      <c r="D532" s="397" t="str">
        <f t="shared" si="135"/>
        <v/>
      </c>
      <c r="E532" s="397"/>
      <c r="F532" s="399" t="str">
        <f t="shared" si="138"/>
        <v/>
      </c>
      <c r="G532" s="400" t="str">
        <f t="shared" si="139"/>
        <v/>
      </c>
      <c r="H532" s="401" t="str">
        <f t="shared" si="140"/>
        <v/>
      </c>
      <c r="I532" s="402" t="str">
        <f t="shared" si="134"/>
        <v/>
      </c>
      <c r="J532" s="403" t="str">
        <f t="shared" si="134"/>
        <v/>
      </c>
      <c r="K532" s="403" t="str">
        <f t="shared" si="134"/>
        <v/>
      </c>
      <c r="L532" s="404" t="str">
        <f t="shared" si="134"/>
        <v/>
      </c>
      <c r="M532" s="405"/>
      <c r="N532" s="406" t="str">
        <f t="shared" si="141"/>
        <v/>
      </c>
      <c r="O532" s="406" t="str">
        <f t="shared" si="142"/>
        <v/>
      </c>
      <c r="S532" s="401" t="str">
        <f>IFERROR(IF(S531&lt;='Cat A monthly etc'!$R$3,"Nil",S531-$R$3),"")</f>
        <v/>
      </c>
      <c r="T532" s="402" t="str">
        <f t="shared" si="143"/>
        <v/>
      </c>
      <c r="U532" s="403" t="str">
        <f t="shared" si="144"/>
        <v/>
      </c>
      <c r="V532" s="403" t="str">
        <f t="shared" si="145"/>
        <v/>
      </c>
      <c r="W532" s="404" t="str">
        <f t="shared" si="146"/>
        <v/>
      </c>
      <c r="Z532" s="408"/>
      <c r="AA532" s="409"/>
      <c r="AC532" s="358" t="str">
        <f t="shared" si="147"/>
        <v/>
      </c>
      <c r="AD532" s="358" t="str">
        <f t="shared" si="148"/>
        <v/>
      </c>
    </row>
    <row r="533" spans="1:30" x14ac:dyDescent="0.25">
      <c r="A533" s="112" t="str">
        <f t="shared" si="136"/>
        <v/>
      </c>
      <c r="B533" s="112" t="str">
        <f t="shared" si="137"/>
        <v/>
      </c>
      <c r="C533" s="397" t="str">
        <f t="shared" si="149"/>
        <v/>
      </c>
      <c r="D533" s="397" t="str">
        <f t="shared" si="135"/>
        <v/>
      </c>
      <c r="E533" s="397"/>
      <c r="F533" s="399" t="str">
        <f t="shared" si="138"/>
        <v/>
      </c>
      <c r="G533" s="400" t="str">
        <f t="shared" si="139"/>
        <v/>
      </c>
      <c r="H533" s="401" t="str">
        <f t="shared" si="140"/>
        <v/>
      </c>
      <c r="I533" s="402" t="str">
        <f t="shared" si="134"/>
        <v/>
      </c>
      <c r="J533" s="403" t="str">
        <f t="shared" si="134"/>
        <v/>
      </c>
      <c r="K533" s="403" t="str">
        <f t="shared" si="134"/>
        <v/>
      </c>
      <c r="L533" s="404" t="str">
        <f t="shared" si="134"/>
        <v/>
      </c>
      <c r="M533" s="405"/>
      <c r="N533" s="406" t="str">
        <f t="shared" si="141"/>
        <v/>
      </c>
      <c r="O533" s="406" t="str">
        <f t="shared" si="142"/>
        <v/>
      </c>
      <c r="S533" s="401" t="str">
        <f>IFERROR(IF(S532&lt;='Cat A monthly etc'!$R$3,"Nil",S532-$R$3),"")</f>
        <v/>
      </c>
      <c r="T533" s="402" t="str">
        <f t="shared" si="143"/>
        <v/>
      </c>
      <c r="U533" s="403" t="str">
        <f t="shared" si="144"/>
        <v/>
      </c>
      <c r="V533" s="403" t="str">
        <f t="shared" si="145"/>
        <v/>
      </c>
      <c r="W533" s="404" t="str">
        <f t="shared" si="146"/>
        <v/>
      </c>
      <c r="Z533" s="408"/>
      <c r="AA533" s="409"/>
      <c r="AC533" s="358" t="str">
        <f t="shared" si="147"/>
        <v/>
      </c>
      <c r="AD533" s="358" t="str">
        <f t="shared" si="148"/>
        <v/>
      </c>
    </row>
    <row r="534" spans="1:30" x14ac:dyDescent="0.25">
      <c r="A534" s="112" t="str">
        <f t="shared" si="136"/>
        <v/>
      </c>
      <c r="B534" s="112" t="str">
        <f t="shared" si="137"/>
        <v/>
      </c>
      <c r="C534" s="397" t="str">
        <f t="shared" si="149"/>
        <v/>
      </c>
      <c r="D534" s="397" t="str">
        <f t="shared" si="135"/>
        <v/>
      </c>
      <c r="E534" s="397"/>
      <c r="F534" s="399" t="str">
        <f t="shared" si="138"/>
        <v/>
      </c>
      <c r="G534" s="400" t="str">
        <f t="shared" si="139"/>
        <v/>
      </c>
      <c r="H534" s="401" t="str">
        <f t="shared" si="140"/>
        <v/>
      </c>
      <c r="I534" s="402" t="str">
        <f t="shared" si="134"/>
        <v/>
      </c>
      <c r="J534" s="403" t="str">
        <f t="shared" si="134"/>
        <v/>
      </c>
      <c r="K534" s="403" t="str">
        <f t="shared" si="134"/>
        <v/>
      </c>
      <c r="L534" s="404" t="str">
        <f t="shared" ref="L534:L597" si="150">IFERROR(IF(W534="Nil","Nil",TEXT(W534,IF(W534=ROUND(W534,0),"€###","€###.00"))),"")</f>
        <v/>
      </c>
      <c r="M534" s="405"/>
      <c r="N534" s="406" t="str">
        <f t="shared" si="141"/>
        <v/>
      </c>
      <c r="O534" s="406" t="str">
        <f t="shared" si="142"/>
        <v/>
      </c>
      <c r="S534" s="401" t="str">
        <f>IFERROR(IF(S533&lt;='Cat A monthly etc'!$R$3,"Nil",S533-$R$3),"")</f>
        <v/>
      </c>
      <c r="T534" s="402" t="str">
        <f t="shared" si="143"/>
        <v/>
      </c>
      <c r="U534" s="403" t="str">
        <f t="shared" si="144"/>
        <v/>
      </c>
      <c r="V534" s="403" t="str">
        <f t="shared" si="145"/>
        <v/>
      </c>
      <c r="W534" s="404" t="str">
        <f t="shared" si="146"/>
        <v/>
      </c>
      <c r="Z534" s="408"/>
      <c r="AA534" s="409"/>
      <c r="AC534" s="358" t="str">
        <f t="shared" si="147"/>
        <v/>
      </c>
      <c r="AD534" s="358" t="str">
        <f t="shared" si="148"/>
        <v/>
      </c>
    </row>
    <row r="535" spans="1:30" x14ac:dyDescent="0.25">
      <c r="A535" s="112" t="str">
        <f t="shared" si="136"/>
        <v/>
      </c>
      <c r="B535" s="112" t="str">
        <f t="shared" si="137"/>
        <v/>
      </c>
      <c r="C535" s="397" t="str">
        <f t="shared" si="149"/>
        <v/>
      </c>
      <c r="D535" s="397" t="str">
        <f t="shared" si="135"/>
        <v/>
      </c>
      <c r="E535" s="397"/>
      <c r="F535" s="399" t="str">
        <f t="shared" si="138"/>
        <v/>
      </c>
      <c r="G535" s="400" t="str">
        <f t="shared" si="139"/>
        <v/>
      </c>
      <c r="H535" s="401" t="str">
        <f t="shared" si="140"/>
        <v/>
      </c>
      <c r="I535" s="402" t="str">
        <f t="shared" ref="I535:L598" si="151">IFERROR(IF(T535="Nil","Nil",TEXT(T535,IF(T535=ROUND(T535,0),"€###","€###.00"))),"")</f>
        <v/>
      </c>
      <c r="J535" s="403" t="str">
        <f t="shared" si="151"/>
        <v/>
      </c>
      <c r="K535" s="403" t="str">
        <f t="shared" si="151"/>
        <v/>
      </c>
      <c r="L535" s="404" t="str">
        <f t="shared" si="150"/>
        <v/>
      </c>
      <c r="M535" s="405"/>
      <c r="N535" s="406" t="str">
        <f t="shared" si="141"/>
        <v/>
      </c>
      <c r="O535" s="406" t="str">
        <f t="shared" si="142"/>
        <v/>
      </c>
      <c r="S535" s="401" t="str">
        <f>IFERROR(IF(S534&lt;='Cat A monthly etc'!$R$3,"Nil",S534-$R$3),"")</f>
        <v/>
      </c>
      <c r="T535" s="402" t="str">
        <f t="shared" si="143"/>
        <v/>
      </c>
      <c r="U535" s="403" t="str">
        <f t="shared" si="144"/>
        <v/>
      </c>
      <c r="V535" s="403" t="str">
        <f t="shared" si="145"/>
        <v/>
      </c>
      <c r="W535" s="404" t="str">
        <f t="shared" si="146"/>
        <v/>
      </c>
      <c r="Z535" s="408"/>
      <c r="AA535" s="409"/>
      <c r="AC535" s="358" t="str">
        <f t="shared" si="147"/>
        <v/>
      </c>
      <c r="AD535" s="358" t="str">
        <f t="shared" si="148"/>
        <v/>
      </c>
    </row>
    <row r="536" spans="1:30" x14ac:dyDescent="0.25">
      <c r="A536" s="112" t="str">
        <f t="shared" si="136"/>
        <v/>
      </c>
      <c r="B536" s="112" t="str">
        <f t="shared" si="137"/>
        <v/>
      </c>
      <c r="C536" s="397" t="str">
        <f t="shared" si="149"/>
        <v/>
      </c>
      <c r="D536" s="397" t="str">
        <f t="shared" si="135"/>
        <v/>
      </c>
      <c r="E536" s="397"/>
      <c r="F536" s="399" t="str">
        <f t="shared" si="138"/>
        <v/>
      </c>
      <c r="G536" s="400" t="str">
        <f t="shared" si="139"/>
        <v/>
      </c>
      <c r="H536" s="401" t="str">
        <f t="shared" si="140"/>
        <v/>
      </c>
      <c r="I536" s="402" t="str">
        <f t="shared" si="151"/>
        <v/>
      </c>
      <c r="J536" s="403" t="str">
        <f t="shared" si="151"/>
        <v/>
      </c>
      <c r="K536" s="403" t="str">
        <f t="shared" si="151"/>
        <v/>
      </c>
      <c r="L536" s="404" t="str">
        <f t="shared" si="150"/>
        <v/>
      </c>
      <c r="M536" s="405"/>
      <c r="N536" s="406" t="str">
        <f t="shared" si="141"/>
        <v/>
      </c>
      <c r="O536" s="406" t="str">
        <f t="shared" si="142"/>
        <v/>
      </c>
      <c r="S536" s="401" t="str">
        <f>IFERROR(IF(S535&lt;='Cat A monthly etc'!$R$3,"Nil",S535-$R$3),"")</f>
        <v/>
      </c>
      <c r="T536" s="402" t="str">
        <f t="shared" si="143"/>
        <v/>
      </c>
      <c r="U536" s="403" t="str">
        <f t="shared" si="144"/>
        <v/>
      </c>
      <c r="V536" s="403" t="str">
        <f t="shared" si="145"/>
        <v/>
      </c>
      <c r="W536" s="404" t="str">
        <f t="shared" si="146"/>
        <v/>
      </c>
      <c r="Z536" s="408"/>
      <c r="AA536" s="409"/>
      <c r="AC536" s="358" t="str">
        <f t="shared" si="147"/>
        <v/>
      </c>
      <c r="AD536" s="358" t="str">
        <f t="shared" si="148"/>
        <v/>
      </c>
    </row>
    <row r="537" spans="1:30" x14ac:dyDescent="0.25">
      <c r="A537" s="112" t="str">
        <f t="shared" si="136"/>
        <v/>
      </c>
      <c r="B537" s="112" t="str">
        <f t="shared" si="137"/>
        <v/>
      </c>
      <c r="C537" s="397" t="str">
        <f t="shared" si="149"/>
        <v/>
      </c>
      <c r="D537" s="397" t="str">
        <f t="shared" si="135"/>
        <v/>
      </c>
      <c r="E537" s="397"/>
      <c r="F537" s="399" t="str">
        <f t="shared" si="138"/>
        <v/>
      </c>
      <c r="G537" s="400" t="str">
        <f t="shared" si="139"/>
        <v/>
      </c>
      <c r="H537" s="401" t="str">
        <f t="shared" si="140"/>
        <v/>
      </c>
      <c r="I537" s="402" t="str">
        <f t="shared" si="151"/>
        <v/>
      </c>
      <c r="J537" s="403" t="str">
        <f t="shared" si="151"/>
        <v/>
      </c>
      <c r="K537" s="403" t="str">
        <f t="shared" si="151"/>
        <v/>
      </c>
      <c r="L537" s="404" t="str">
        <f t="shared" si="150"/>
        <v/>
      </c>
      <c r="M537" s="405"/>
      <c r="N537" s="406" t="str">
        <f t="shared" si="141"/>
        <v/>
      </c>
      <c r="O537" s="406" t="str">
        <f t="shared" si="142"/>
        <v/>
      </c>
      <c r="S537" s="401" t="str">
        <f>IFERROR(IF(S536&lt;='Cat A monthly etc'!$R$3,"Nil",S536-$R$3),"")</f>
        <v/>
      </c>
      <c r="T537" s="402" t="str">
        <f t="shared" si="143"/>
        <v/>
      </c>
      <c r="U537" s="403" t="str">
        <f t="shared" si="144"/>
        <v/>
      </c>
      <c r="V537" s="403" t="str">
        <f t="shared" si="145"/>
        <v/>
      </c>
      <c r="W537" s="404" t="str">
        <f t="shared" si="146"/>
        <v/>
      </c>
      <c r="Z537" s="408"/>
      <c r="AA537" s="409"/>
      <c r="AC537" s="358" t="str">
        <f t="shared" si="147"/>
        <v/>
      </c>
      <c r="AD537" s="358" t="str">
        <f t="shared" si="148"/>
        <v/>
      </c>
    </row>
    <row r="538" spans="1:30" x14ac:dyDescent="0.25">
      <c r="A538" s="112" t="str">
        <f t="shared" si="136"/>
        <v/>
      </c>
      <c r="B538" s="112" t="str">
        <f t="shared" si="137"/>
        <v/>
      </c>
      <c r="C538" s="397" t="str">
        <f t="shared" si="149"/>
        <v/>
      </c>
      <c r="D538" s="397" t="str">
        <f t="shared" si="135"/>
        <v/>
      </c>
      <c r="E538" s="397"/>
      <c r="F538" s="399" t="str">
        <f t="shared" si="138"/>
        <v/>
      </c>
      <c r="G538" s="400" t="str">
        <f t="shared" si="139"/>
        <v/>
      </c>
      <c r="H538" s="401" t="str">
        <f t="shared" si="140"/>
        <v/>
      </c>
      <c r="I538" s="402" t="str">
        <f t="shared" si="151"/>
        <v/>
      </c>
      <c r="J538" s="403" t="str">
        <f t="shared" si="151"/>
        <v/>
      </c>
      <c r="K538" s="403" t="str">
        <f t="shared" si="151"/>
        <v/>
      </c>
      <c r="L538" s="404" t="str">
        <f t="shared" si="150"/>
        <v/>
      </c>
      <c r="M538" s="405"/>
      <c r="N538" s="406" t="str">
        <f t="shared" si="141"/>
        <v/>
      </c>
      <c r="O538" s="406" t="str">
        <f t="shared" si="142"/>
        <v/>
      </c>
      <c r="S538" s="401" t="str">
        <f>IFERROR(IF(S537&lt;='Cat A monthly etc'!$R$3,"Nil",S537-$R$3),"")</f>
        <v/>
      </c>
      <c r="T538" s="402" t="str">
        <f t="shared" si="143"/>
        <v/>
      </c>
      <c r="U538" s="403" t="str">
        <f t="shared" si="144"/>
        <v/>
      </c>
      <c r="V538" s="403" t="str">
        <f t="shared" si="145"/>
        <v/>
      </c>
      <c r="W538" s="404" t="str">
        <f t="shared" si="146"/>
        <v/>
      </c>
      <c r="Z538" s="408"/>
      <c r="AA538" s="409"/>
      <c r="AC538" s="358" t="str">
        <f t="shared" si="147"/>
        <v/>
      </c>
      <c r="AD538" s="358" t="str">
        <f t="shared" si="148"/>
        <v/>
      </c>
    </row>
    <row r="539" spans="1:30" x14ac:dyDescent="0.25">
      <c r="A539" s="112" t="str">
        <f t="shared" si="136"/>
        <v/>
      </c>
      <c r="B539" s="112" t="str">
        <f t="shared" si="137"/>
        <v/>
      </c>
      <c r="C539" s="397" t="str">
        <f t="shared" si="149"/>
        <v/>
      </c>
      <c r="D539" s="397" t="str">
        <f t="shared" si="135"/>
        <v/>
      </c>
      <c r="E539" s="397"/>
      <c r="F539" s="399" t="str">
        <f t="shared" si="138"/>
        <v/>
      </c>
      <c r="G539" s="400" t="str">
        <f t="shared" si="139"/>
        <v/>
      </c>
      <c r="H539" s="401" t="str">
        <f t="shared" si="140"/>
        <v/>
      </c>
      <c r="I539" s="402" t="str">
        <f t="shared" si="151"/>
        <v/>
      </c>
      <c r="J539" s="403" t="str">
        <f t="shared" si="151"/>
        <v/>
      </c>
      <c r="K539" s="403" t="str">
        <f t="shared" si="151"/>
        <v/>
      </c>
      <c r="L539" s="404" t="str">
        <f t="shared" si="150"/>
        <v/>
      </c>
      <c r="M539" s="405"/>
      <c r="N539" s="406" t="str">
        <f t="shared" si="141"/>
        <v/>
      </c>
      <c r="O539" s="406" t="str">
        <f t="shared" si="142"/>
        <v/>
      </c>
      <c r="S539" s="401" t="str">
        <f>IFERROR(IF(S538&lt;='Cat A monthly etc'!$R$3,"Nil",S538-$R$3),"")</f>
        <v/>
      </c>
      <c r="T539" s="402" t="str">
        <f t="shared" si="143"/>
        <v/>
      </c>
      <c r="U539" s="403" t="str">
        <f t="shared" si="144"/>
        <v/>
      </c>
      <c r="V539" s="403" t="str">
        <f t="shared" si="145"/>
        <v/>
      </c>
      <c r="W539" s="404" t="str">
        <f t="shared" si="146"/>
        <v/>
      </c>
      <c r="Z539" s="408"/>
      <c r="AA539" s="409"/>
      <c r="AC539" s="358" t="str">
        <f t="shared" si="147"/>
        <v/>
      </c>
      <c r="AD539" s="358" t="str">
        <f t="shared" si="148"/>
        <v/>
      </c>
    </row>
    <row r="540" spans="1:30" x14ac:dyDescent="0.25">
      <c r="A540" s="112" t="str">
        <f t="shared" si="136"/>
        <v/>
      </c>
      <c r="B540" s="112" t="str">
        <f t="shared" si="137"/>
        <v/>
      </c>
      <c r="C540" s="397" t="str">
        <f t="shared" si="149"/>
        <v/>
      </c>
      <c r="D540" s="397" t="str">
        <f t="shared" si="135"/>
        <v/>
      </c>
      <c r="E540" s="397"/>
      <c r="F540" s="399" t="str">
        <f t="shared" si="138"/>
        <v/>
      </c>
      <c r="G540" s="400" t="str">
        <f t="shared" si="139"/>
        <v/>
      </c>
      <c r="H540" s="401" t="str">
        <f t="shared" si="140"/>
        <v/>
      </c>
      <c r="I540" s="402" t="str">
        <f t="shared" si="151"/>
        <v/>
      </c>
      <c r="J540" s="403" t="str">
        <f t="shared" si="151"/>
        <v/>
      </c>
      <c r="K540" s="403" t="str">
        <f t="shared" si="151"/>
        <v/>
      </c>
      <c r="L540" s="404" t="str">
        <f t="shared" si="150"/>
        <v/>
      </c>
      <c r="M540" s="405"/>
      <c r="N540" s="406" t="str">
        <f t="shared" si="141"/>
        <v/>
      </c>
      <c r="O540" s="406" t="str">
        <f t="shared" si="142"/>
        <v/>
      </c>
      <c r="S540" s="401" t="str">
        <f>IFERROR(IF(S539&lt;='Cat A monthly etc'!$R$3,"Nil",S539-$R$3),"")</f>
        <v/>
      </c>
      <c r="T540" s="402" t="str">
        <f t="shared" si="143"/>
        <v/>
      </c>
      <c r="U540" s="403" t="str">
        <f t="shared" si="144"/>
        <v/>
      </c>
      <c r="V540" s="403" t="str">
        <f t="shared" si="145"/>
        <v/>
      </c>
      <c r="W540" s="404" t="str">
        <f t="shared" si="146"/>
        <v/>
      </c>
      <c r="Z540" s="408"/>
      <c r="AA540" s="409"/>
      <c r="AC540" s="358" t="str">
        <f t="shared" si="147"/>
        <v/>
      </c>
      <c r="AD540" s="358" t="str">
        <f t="shared" si="148"/>
        <v/>
      </c>
    </row>
    <row r="541" spans="1:30" x14ac:dyDescent="0.25">
      <c r="A541" s="112" t="str">
        <f t="shared" si="136"/>
        <v/>
      </c>
      <c r="B541" s="112" t="str">
        <f t="shared" si="137"/>
        <v/>
      </c>
      <c r="C541" s="397" t="str">
        <f t="shared" si="149"/>
        <v/>
      </c>
      <c r="D541" s="397" t="str">
        <f t="shared" si="135"/>
        <v/>
      </c>
      <c r="E541" s="397"/>
      <c r="F541" s="399" t="str">
        <f t="shared" si="138"/>
        <v/>
      </c>
      <c r="G541" s="400" t="str">
        <f t="shared" si="139"/>
        <v/>
      </c>
      <c r="H541" s="401" t="str">
        <f t="shared" si="140"/>
        <v/>
      </c>
      <c r="I541" s="402" t="str">
        <f t="shared" si="151"/>
        <v/>
      </c>
      <c r="J541" s="403" t="str">
        <f t="shared" si="151"/>
        <v/>
      </c>
      <c r="K541" s="403" t="str">
        <f t="shared" si="151"/>
        <v/>
      </c>
      <c r="L541" s="404" t="str">
        <f t="shared" si="150"/>
        <v/>
      </c>
      <c r="M541" s="405"/>
      <c r="N541" s="406" t="str">
        <f t="shared" si="141"/>
        <v/>
      </c>
      <c r="O541" s="406" t="str">
        <f t="shared" si="142"/>
        <v/>
      </c>
      <c r="S541" s="401" t="str">
        <f>IFERROR(IF(S540&lt;='Cat A monthly etc'!$R$3,"Nil",S540-$R$3),"")</f>
        <v/>
      </c>
      <c r="T541" s="402" t="str">
        <f t="shared" si="143"/>
        <v/>
      </c>
      <c r="U541" s="403" t="str">
        <f t="shared" si="144"/>
        <v/>
      </c>
      <c r="V541" s="403" t="str">
        <f t="shared" si="145"/>
        <v/>
      </c>
      <c r="W541" s="404" t="str">
        <f t="shared" si="146"/>
        <v/>
      </c>
      <c r="Z541" s="408"/>
      <c r="AA541" s="409"/>
      <c r="AC541" s="358" t="str">
        <f t="shared" si="147"/>
        <v/>
      </c>
      <c r="AD541" s="358" t="str">
        <f t="shared" si="148"/>
        <v/>
      </c>
    </row>
    <row r="542" spans="1:30" x14ac:dyDescent="0.25">
      <c r="A542" s="112" t="str">
        <f t="shared" si="136"/>
        <v/>
      </c>
      <c r="B542" s="112" t="str">
        <f t="shared" si="137"/>
        <v/>
      </c>
      <c r="C542" s="397" t="str">
        <f t="shared" si="149"/>
        <v/>
      </c>
      <c r="D542" s="397" t="str">
        <f t="shared" si="135"/>
        <v/>
      </c>
      <c r="E542" s="397"/>
      <c r="F542" s="399" t="str">
        <f t="shared" si="138"/>
        <v/>
      </c>
      <c r="G542" s="400" t="str">
        <f t="shared" si="139"/>
        <v/>
      </c>
      <c r="H542" s="401" t="str">
        <f t="shared" si="140"/>
        <v/>
      </c>
      <c r="I542" s="402" t="str">
        <f t="shared" si="151"/>
        <v/>
      </c>
      <c r="J542" s="403" t="str">
        <f t="shared" si="151"/>
        <v/>
      </c>
      <c r="K542" s="403" t="str">
        <f t="shared" si="151"/>
        <v/>
      </c>
      <c r="L542" s="404" t="str">
        <f t="shared" si="150"/>
        <v/>
      </c>
      <c r="M542" s="405"/>
      <c r="N542" s="406" t="str">
        <f t="shared" si="141"/>
        <v/>
      </c>
      <c r="O542" s="406" t="str">
        <f t="shared" si="142"/>
        <v/>
      </c>
      <c r="S542" s="401" t="str">
        <f>IFERROR(IF(S541&lt;='Cat A monthly etc'!$R$3,"Nil",S541-$R$3),"")</f>
        <v/>
      </c>
      <c r="T542" s="402" t="str">
        <f t="shared" si="143"/>
        <v/>
      </c>
      <c r="U542" s="403" t="str">
        <f t="shared" si="144"/>
        <v/>
      </c>
      <c r="V542" s="403" t="str">
        <f t="shared" si="145"/>
        <v/>
      </c>
      <c r="W542" s="404" t="str">
        <f t="shared" si="146"/>
        <v/>
      </c>
      <c r="Z542" s="408"/>
      <c r="AA542" s="409"/>
      <c r="AC542" s="358" t="str">
        <f t="shared" si="147"/>
        <v/>
      </c>
      <c r="AD542" s="358" t="str">
        <f t="shared" si="148"/>
        <v/>
      </c>
    </row>
    <row r="543" spans="1:30" x14ac:dyDescent="0.25">
      <c r="A543" s="112" t="str">
        <f t="shared" si="136"/>
        <v/>
      </c>
      <c r="B543" s="112" t="str">
        <f t="shared" si="137"/>
        <v/>
      </c>
      <c r="C543" s="397" t="str">
        <f t="shared" si="149"/>
        <v/>
      </c>
      <c r="D543" s="397" t="str">
        <f t="shared" si="135"/>
        <v/>
      </c>
      <c r="E543" s="397"/>
      <c r="F543" s="399" t="str">
        <f t="shared" si="138"/>
        <v/>
      </c>
      <c r="G543" s="400" t="str">
        <f t="shared" si="139"/>
        <v/>
      </c>
      <c r="H543" s="401" t="str">
        <f t="shared" si="140"/>
        <v/>
      </c>
      <c r="I543" s="402" t="str">
        <f t="shared" si="151"/>
        <v/>
      </c>
      <c r="J543" s="403" t="str">
        <f t="shared" si="151"/>
        <v/>
      </c>
      <c r="K543" s="403" t="str">
        <f t="shared" si="151"/>
        <v/>
      </c>
      <c r="L543" s="404" t="str">
        <f t="shared" si="150"/>
        <v/>
      </c>
      <c r="M543" s="405"/>
      <c r="N543" s="406" t="str">
        <f t="shared" si="141"/>
        <v/>
      </c>
      <c r="O543" s="406" t="str">
        <f t="shared" si="142"/>
        <v/>
      </c>
      <c r="S543" s="401" t="str">
        <f>IFERROR(IF(S542&lt;='Cat A monthly etc'!$R$3,"Nil",S542-$R$3),"")</f>
        <v/>
      </c>
      <c r="T543" s="402" t="str">
        <f t="shared" si="143"/>
        <v/>
      </c>
      <c r="U543" s="403" t="str">
        <f t="shared" si="144"/>
        <v/>
      </c>
      <c r="V543" s="403" t="str">
        <f t="shared" si="145"/>
        <v/>
      </c>
      <c r="W543" s="404" t="str">
        <f t="shared" si="146"/>
        <v/>
      </c>
      <c r="Z543" s="408"/>
      <c r="AA543" s="409"/>
      <c r="AC543" s="358" t="str">
        <f t="shared" si="147"/>
        <v/>
      </c>
      <c r="AD543" s="358" t="str">
        <f t="shared" si="148"/>
        <v/>
      </c>
    </row>
    <row r="544" spans="1:30" x14ac:dyDescent="0.25">
      <c r="A544" s="112" t="str">
        <f t="shared" si="136"/>
        <v/>
      </c>
      <c r="B544" s="112" t="str">
        <f t="shared" si="137"/>
        <v/>
      </c>
      <c r="C544" s="397" t="str">
        <f t="shared" si="149"/>
        <v/>
      </c>
      <c r="D544" s="397" t="str">
        <f t="shared" si="135"/>
        <v/>
      </c>
      <c r="E544" s="397"/>
      <c r="F544" s="399" t="str">
        <f t="shared" si="138"/>
        <v/>
      </c>
      <c r="G544" s="400" t="str">
        <f t="shared" si="139"/>
        <v/>
      </c>
      <c r="H544" s="401" t="str">
        <f t="shared" si="140"/>
        <v/>
      </c>
      <c r="I544" s="402" t="str">
        <f t="shared" si="151"/>
        <v/>
      </c>
      <c r="J544" s="403" t="str">
        <f t="shared" si="151"/>
        <v/>
      </c>
      <c r="K544" s="403" t="str">
        <f t="shared" si="151"/>
        <v/>
      </c>
      <c r="L544" s="404" t="str">
        <f t="shared" si="150"/>
        <v/>
      </c>
      <c r="M544" s="405"/>
      <c r="N544" s="406" t="str">
        <f t="shared" si="141"/>
        <v/>
      </c>
      <c r="O544" s="406" t="str">
        <f t="shared" si="142"/>
        <v/>
      </c>
      <c r="S544" s="401" t="str">
        <f>IFERROR(IF(S543&lt;='Cat A monthly etc'!$R$3,"Nil",S543-$R$3),"")</f>
        <v/>
      </c>
      <c r="T544" s="402" t="str">
        <f t="shared" si="143"/>
        <v/>
      </c>
      <c r="U544" s="403" t="str">
        <f t="shared" si="144"/>
        <v/>
      </c>
      <c r="V544" s="403" t="str">
        <f t="shared" si="145"/>
        <v/>
      </c>
      <c r="W544" s="404" t="str">
        <f t="shared" si="146"/>
        <v/>
      </c>
      <c r="Z544" s="408"/>
      <c r="AA544" s="409"/>
      <c r="AC544" s="358" t="str">
        <f t="shared" si="147"/>
        <v/>
      </c>
      <c r="AD544" s="358" t="str">
        <f t="shared" si="148"/>
        <v/>
      </c>
    </row>
    <row r="545" spans="1:30" x14ac:dyDescent="0.25">
      <c r="A545" s="112" t="str">
        <f t="shared" si="136"/>
        <v/>
      </c>
      <c r="B545" s="112" t="str">
        <f t="shared" si="137"/>
        <v/>
      </c>
      <c r="C545" s="397" t="str">
        <f t="shared" si="149"/>
        <v/>
      </c>
      <c r="D545" s="397" t="str">
        <f t="shared" si="135"/>
        <v/>
      </c>
      <c r="E545" s="397"/>
      <c r="F545" s="399" t="str">
        <f t="shared" si="138"/>
        <v/>
      </c>
      <c r="G545" s="400" t="str">
        <f t="shared" si="139"/>
        <v/>
      </c>
      <c r="H545" s="401" t="str">
        <f t="shared" si="140"/>
        <v/>
      </c>
      <c r="I545" s="402" t="str">
        <f t="shared" si="151"/>
        <v/>
      </c>
      <c r="J545" s="403" t="str">
        <f t="shared" si="151"/>
        <v/>
      </c>
      <c r="K545" s="403" t="str">
        <f t="shared" si="151"/>
        <v/>
      </c>
      <c r="L545" s="404" t="str">
        <f t="shared" si="150"/>
        <v/>
      </c>
      <c r="M545" s="405"/>
      <c r="N545" s="406" t="str">
        <f t="shared" si="141"/>
        <v/>
      </c>
      <c r="O545" s="406" t="str">
        <f t="shared" si="142"/>
        <v/>
      </c>
      <c r="S545" s="401" t="str">
        <f>IFERROR(IF(S544&lt;='Cat A monthly etc'!$R$3,"Nil",S544-$R$3),"")</f>
        <v/>
      </c>
      <c r="T545" s="402" t="str">
        <f t="shared" si="143"/>
        <v/>
      </c>
      <c r="U545" s="403" t="str">
        <f t="shared" si="144"/>
        <v/>
      </c>
      <c r="V545" s="403" t="str">
        <f t="shared" si="145"/>
        <v/>
      </c>
      <c r="W545" s="404" t="str">
        <f t="shared" si="146"/>
        <v/>
      </c>
      <c r="Z545" s="408"/>
      <c r="AA545" s="409"/>
      <c r="AC545" s="358" t="str">
        <f t="shared" si="147"/>
        <v/>
      </c>
      <c r="AD545" s="358" t="str">
        <f t="shared" si="148"/>
        <v/>
      </c>
    </row>
    <row r="546" spans="1:30" x14ac:dyDescent="0.25">
      <c r="A546" s="112" t="str">
        <f t="shared" si="136"/>
        <v/>
      </c>
      <c r="B546" s="112" t="str">
        <f t="shared" si="137"/>
        <v/>
      </c>
      <c r="C546" s="397" t="str">
        <f t="shared" si="149"/>
        <v/>
      </c>
      <c r="D546" s="397" t="str">
        <f t="shared" si="135"/>
        <v/>
      </c>
      <c r="E546" s="397"/>
      <c r="F546" s="399" t="str">
        <f t="shared" si="138"/>
        <v/>
      </c>
      <c r="G546" s="400" t="str">
        <f t="shared" si="139"/>
        <v/>
      </c>
      <c r="H546" s="401" t="str">
        <f t="shared" si="140"/>
        <v/>
      </c>
      <c r="I546" s="402" t="str">
        <f t="shared" si="151"/>
        <v/>
      </c>
      <c r="J546" s="403" t="str">
        <f t="shared" si="151"/>
        <v/>
      </c>
      <c r="K546" s="403" t="str">
        <f t="shared" si="151"/>
        <v/>
      </c>
      <c r="L546" s="404" t="str">
        <f t="shared" si="150"/>
        <v/>
      </c>
      <c r="M546" s="405"/>
      <c r="N546" s="406" t="str">
        <f t="shared" si="141"/>
        <v/>
      </c>
      <c r="O546" s="406" t="str">
        <f t="shared" si="142"/>
        <v/>
      </c>
      <c r="S546" s="401" t="str">
        <f>IFERROR(IF(S545&lt;='Cat A monthly etc'!$R$3,"Nil",S545-$R$3),"")</f>
        <v/>
      </c>
      <c r="T546" s="402" t="str">
        <f t="shared" si="143"/>
        <v/>
      </c>
      <c r="U546" s="403" t="str">
        <f t="shared" si="144"/>
        <v/>
      </c>
      <c r="V546" s="403" t="str">
        <f t="shared" si="145"/>
        <v/>
      </c>
      <c r="W546" s="404" t="str">
        <f t="shared" si="146"/>
        <v/>
      </c>
      <c r="Z546" s="408"/>
      <c r="AA546" s="409"/>
      <c r="AC546" s="358" t="str">
        <f t="shared" si="147"/>
        <v/>
      </c>
      <c r="AD546" s="358" t="str">
        <f t="shared" si="148"/>
        <v/>
      </c>
    </row>
    <row r="547" spans="1:30" x14ac:dyDescent="0.25">
      <c r="A547" s="112" t="str">
        <f t="shared" si="136"/>
        <v/>
      </c>
      <c r="B547" s="112" t="str">
        <f t="shared" si="137"/>
        <v/>
      </c>
      <c r="C547" s="397" t="str">
        <f t="shared" si="149"/>
        <v/>
      </c>
      <c r="D547" s="397" t="str">
        <f t="shared" si="135"/>
        <v/>
      </c>
      <c r="E547" s="397"/>
      <c r="F547" s="399" t="str">
        <f t="shared" si="138"/>
        <v/>
      </c>
      <c r="G547" s="400" t="str">
        <f t="shared" si="139"/>
        <v/>
      </c>
      <c r="H547" s="401" t="str">
        <f t="shared" si="140"/>
        <v/>
      </c>
      <c r="I547" s="402" t="str">
        <f t="shared" si="151"/>
        <v/>
      </c>
      <c r="J547" s="403" t="str">
        <f t="shared" si="151"/>
        <v/>
      </c>
      <c r="K547" s="403" t="str">
        <f t="shared" si="151"/>
        <v/>
      </c>
      <c r="L547" s="404" t="str">
        <f t="shared" si="150"/>
        <v/>
      </c>
      <c r="M547" s="405"/>
      <c r="N547" s="406" t="str">
        <f t="shared" si="141"/>
        <v/>
      </c>
      <c r="O547" s="406" t="str">
        <f t="shared" si="142"/>
        <v/>
      </c>
      <c r="S547" s="401" t="str">
        <f>IFERROR(IF(S546&lt;='Cat A monthly etc'!$R$3,"Nil",S546-$R$3),"")</f>
        <v/>
      </c>
      <c r="T547" s="402" t="str">
        <f t="shared" si="143"/>
        <v/>
      </c>
      <c r="U547" s="403" t="str">
        <f t="shared" si="144"/>
        <v/>
      </c>
      <c r="V547" s="403" t="str">
        <f t="shared" si="145"/>
        <v/>
      </c>
      <c r="W547" s="404" t="str">
        <f t="shared" si="146"/>
        <v/>
      </c>
      <c r="Z547" s="408"/>
      <c r="AA547" s="409"/>
      <c r="AC547" s="358" t="str">
        <f t="shared" si="147"/>
        <v/>
      </c>
      <c r="AD547" s="358" t="str">
        <f t="shared" si="148"/>
        <v/>
      </c>
    </row>
    <row r="548" spans="1:30" x14ac:dyDescent="0.25">
      <c r="A548" s="112" t="str">
        <f t="shared" si="136"/>
        <v/>
      </c>
      <c r="B548" s="112" t="str">
        <f t="shared" si="137"/>
        <v/>
      </c>
      <c r="C548" s="397" t="str">
        <f t="shared" si="149"/>
        <v/>
      </c>
      <c r="D548" s="397" t="str">
        <f t="shared" si="135"/>
        <v/>
      </c>
      <c r="E548" s="397"/>
      <c r="F548" s="399" t="str">
        <f t="shared" si="138"/>
        <v/>
      </c>
      <c r="G548" s="400" t="str">
        <f t="shared" si="139"/>
        <v/>
      </c>
      <c r="H548" s="401" t="str">
        <f t="shared" si="140"/>
        <v/>
      </c>
      <c r="I548" s="402" t="str">
        <f t="shared" si="151"/>
        <v/>
      </c>
      <c r="J548" s="403" t="str">
        <f t="shared" si="151"/>
        <v/>
      </c>
      <c r="K548" s="403" t="str">
        <f t="shared" si="151"/>
        <v/>
      </c>
      <c r="L548" s="404" t="str">
        <f t="shared" si="150"/>
        <v/>
      </c>
      <c r="M548" s="405"/>
      <c r="N548" s="406" t="str">
        <f t="shared" si="141"/>
        <v/>
      </c>
      <c r="O548" s="406" t="str">
        <f t="shared" si="142"/>
        <v/>
      </c>
      <c r="S548" s="401" t="str">
        <f>IFERROR(IF(S547&lt;='Cat A monthly etc'!$R$3,"Nil",S547-$R$3),"")</f>
        <v/>
      </c>
      <c r="T548" s="402" t="str">
        <f t="shared" si="143"/>
        <v/>
      </c>
      <c r="U548" s="403" t="str">
        <f t="shared" si="144"/>
        <v/>
      </c>
      <c r="V548" s="403" t="str">
        <f t="shared" si="145"/>
        <v/>
      </c>
      <c r="W548" s="404" t="str">
        <f t="shared" si="146"/>
        <v/>
      </c>
      <c r="Z548" s="408"/>
      <c r="AA548" s="409"/>
      <c r="AC548" s="358" t="str">
        <f t="shared" si="147"/>
        <v/>
      </c>
      <c r="AD548" s="358" t="str">
        <f t="shared" si="148"/>
        <v/>
      </c>
    </row>
    <row r="549" spans="1:30" x14ac:dyDescent="0.25">
      <c r="A549" s="112" t="str">
        <f t="shared" si="136"/>
        <v/>
      </c>
      <c r="B549" s="112" t="str">
        <f t="shared" si="137"/>
        <v/>
      </c>
      <c r="C549" s="397" t="str">
        <f t="shared" si="149"/>
        <v/>
      </c>
      <c r="D549" s="397" t="str">
        <f t="shared" si="135"/>
        <v/>
      </c>
      <c r="E549" s="397"/>
      <c r="F549" s="399" t="str">
        <f t="shared" si="138"/>
        <v/>
      </c>
      <c r="G549" s="400" t="str">
        <f t="shared" si="139"/>
        <v/>
      </c>
      <c r="H549" s="401" t="str">
        <f t="shared" si="140"/>
        <v/>
      </c>
      <c r="I549" s="402" t="str">
        <f t="shared" si="151"/>
        <v/>
      </c>
      <c r="J549" s="403" t="str">
        <f t="shared" si="151"/>
        <v/>
      </c>
      <c r="K549" s="403" t="str">
        <f t="shared" si="151"/>
        <v/>
      </c>
      <c r="L549" s="404" t="str">
        <f t="shared" si="150"/>
        <v/>
      </c>
      <c r="M549" s="405"/>
      <c r="N549" s="406" t="str">
        <f t="shared" si="141"/>
        <v/>
      </c>
      <c r="O549" s="406" t="str">
        <f t="shared" si="142"/>
        <v/>
      </c>
      <c r="S549" s="401" t="str">
        <f>IFERROR(IF(S548&lt;='Cat A monthly etc'!$R$3,"Nil",S548-$R$3),"")</f>
        <v/>
      </c>
      <c r="T549" s="402" t="str">
        <f t="shared" si="143"/>
        <v/>
      </c>
      <c r="U549" s="403" t="str">
        <f t="shared" si="144"/>
        <v/>
      </c>
      <c r="V549" s="403" t="str">
        <f t="shared" si="145"/>
        <v/>
      </c>
      <c r="W549" s="404" t="str">
        <f t="shared" si="146"/>
        <v/>
      </c>
      <c r="Z549" s="408"/>
      <c r="AA549" s="409"/>
      <c r="AC549" s="358" t="str">
        <f t="shared" si="147"/>
        <v/>
      </c>
      <c r="AD549" s="358" t="str">
        <f t="shared" si="148"/>
        <v/>
      </c>
    </row>
    <row r="550" spans="1:30" x14ac:dyDescent="0.25">
      <c r="A550" s="112" t="str">
        <f t="shared" si="136"/>
        <v/>
      </c>
      <c r="B550" s="112" t="str">
        <f t="shared" si="137"/>
        <v/>
      </c>
      <c r="C550" s="397" t="str">
        <f t="shared" si="149"/>
        <v/>
      </c>
      <c r="D550" s="397" t="str">
        <f t="shared" si="135"/>
        <v/>
      </c>
      <c r="E550" s="397"/>
      <c r="F550" s="399" t="str">
        <f t="shared" si="138"/>
        <v/>
      </c>
      <c r="G550" s="400" t="str">
        <f t="shared" si="139"/>
        <v/>
      </c>
      <c r="H550" s="401" t="str">
        <f t="shared" si="140"/>
        <v/>
      </c>
      <c r="I550" s="402" t="str">
        <f t="shared" si="151"/>
        <v/>
      </c>
      <c r="J550" s="403" t="str">
        <f t="shared" si="151"/>
        <v/>
      </c>
      <c r="K550" s="403" t="str">
        <f t="shared" si="151"/>
        <v/>
      </c>
      <c r="L550" s="404" t="str">
        <f t="shared" si="150"/>
        <v/>
      </c>
      <c r="M550" s="405"/>
      <c r="N550" s="406" t="str">
        <f t="shared" si="141"/>
        <v/>
      </c>
      <c r="O550" s="406" t="str">
        <f t="shared" si="142"/>
        <v/>
      </c>
      <c r="S550" s="401" t="str">
        <f>IFERROR(IF(S549&lt;='Cat A monthly etc'!$R$3,"Nil",S549-$R$3),"")</f>
        <v/>
      </c>
      <c r="T550" s="402" t="str">
        <f t="shared" si="143"/>
        <v/>
      </c>
      <c r="U550" s="403" t="str">
        <f t="shared" si="144"/>
        <v/>
      </c>
      <c r="V550" s="403" t="str">
        <f t="shared" si="145"/>
        <v/>
      </c>
      <c r="W550" s="404" t="str">
        <f t="shared" si="146"/>
        <v/>
      </c>
      <c r="Z550" s="408"/>
      <c r="AA550" s="409"/>
      <c r="AC550" s="358" t="str">
        <f t="shared" si="147"/>
        <v/>
      </c>
      <c r="AD550" s="358" t="str">
        <f t="shared" si="148"/>
        <v/>
      </c>
    </row>
    <row r="551" spans="1:30" x14ac:dyDescent="0.25">
      <c r="A551" s="112" t="str">
        <f t="shared" si="136"/>
        <v/>
      </c>
      <c r="B551" s="112" t="str">
        <f t="shared" si="137"/>
        <v/>
      </c>
      <c r="C551" s="397" t="str">
        <f t="shared" si="149"/>
        <v/>
      </c>
      <c r="D551" s="397" t="str">
        <f t="shared" si="135"/>
        <v/>
      </c>
      <c r="E551" s="397"/>
      <c r="F551" s="399" t="str">
        <f t="shared" si="138"/>
        <v/>
      </c>
      <c r="G551" s="400" t="str">
        <f t="shared" si="139"/>
        <v/>
      </c>
      <c r="H551" s="401" t="str">
        <f t="shared" si="140"/>
        <v/>
      </c>
      <c r="I551" s="402" t="str">
        <f t="shared" si="151"/>
        <v/>
      </c>
      <c r="J551" s="403" t="str">
        <f t="shared" si="151"/>
        <v/>
      </c>
      <c r="K551" s="403" t="str">
        <f t="shared" si="151"/>
        <v/>
      </c>
      <c r="L551" s="404" t="str">
        <f t="shared" si="150"/>
        <v/>
      </c>
      <c r="M551" s="405"/>
      <c r="N551" s="406" t="str">
        <f t="shared" si="141"/>
        <v/>
      </c>
      <c r="O551" s="406" t="str">
        <f t="shared" si="142"/>
        <v/>
      </c>
      <c r="S551" s="401" t="str">
        <f>IFERROR(IF(S550&lt;='Cat A monthly etc'!$R$3,"Nil",S550-$R$3),"")</f>
        <v/>
      </c>
      <c r="T551" s="402" t="str">
        <f t="shared" si="143"/>
        <v/>
      </c>
      <c r="U551" s="403" t="str">
        <f t="shared" si="144"/>
        <v/>
      </c>
      <c r="V551" s="403" t="str">
        <f t="shared" si="145"/>
        <v/>
      </c>
      <c r="W551" s="404" t="str">
        <f t="shared" si="146"/>
        <v/>
      </c>
      <c r="Z551" s="408"/>
      <c r="AA551" s="409"/>
      <c r="AC551" s="358" t="str">
        <f t="shared" si="147"/>
        <v/>
      </c>
      <c r="AD551" s="358" t="str">
        <f t="shared" si="148"/>
        <v/>
      </c>
    </row>
    <row r="552" spans="1:30" x14ac:dyDescent="0.25">
      <c r="A552" s="112" t="str">
        <f t="shared" si="136"/>
        <v/>
      </c>
      <c r="B552" s="112" t="str">
        <f t="shared" si="137"/>
        <v/>
      </c>
      <c r="C552" s="397" t="str">
        <f t="shared" si="149"/>
        <v/>
      </c>
      <c r="D552" s="397" t="str">
        <f t="shared" si="135"/>
        <v/>
      </c>
      <c r="E552" s="397"/>
      <c r="F552" s="399" t="str">
        <f t="shared" si="138"/>
        <v/>
      </c>
      <c r="G552" s="400" t="str">
        <f t="shared" si="139"/>
        <v/>
      </c>
      <c r="H552" s="401" t="str">
        <f t="shared" si="140"/>
        <v/>
      </c>
      <c r="I552" s="402" t="str">
        <f t="shared" si="151"/>
        <v/>
      </c>
      <c r="J552" s="403" t="str">
        <f t="shared" si="151"/>
        <v/>
      </c>
      <c r="K552" s="403" t="str">
        <f t="shared" si="151"/>
        <v/>
      </c>
      <c r="L552" s="404" t="str">
        <f t="shared" si="150"/>
        <v/>
      </c>
      <c r="M552" s="405"/>
      <c r="N552" s="406" t="str">
        <f t="shared" si="141"/>
        <v/>
      </c>
      <c r="O552" s="406" t="str">
        <f t="shared" si="142"/>
        <v/>
      </c>
      <c r="S552" s="401" t="str">
        <f>IFERROR(IF(S551&lt;='Cat A monthly etc'!$R$3,"Nil",S551-$R$3),"")</f>
        <v/>
      </c>
      <c r="T552" s="402" t="str">
        <f t="shared" si="143"/>
        <v/>
      </c>
      <c r="U552" s="403" t="str">
        <f t="shared" si="144"/>
        <v/>
      </c>
      <c r="V552" s="403" t="str">
        <f t="shared" si="145"/>
        <v/>
      </c>
      <c r="W552" s="404" t="str">
        <f t="shared" si="146"/>
        <v/>
      </c>
      <c r="Z552" s="408"/>
      <c r="AA552" s="409"/>
      <c r="AC552" s="358" t="str">
        <f t="shared" si="147"/>
        <v/>
      </c>
      <c r="AD552" s="358" t="str">
        <f t="shared" si="148"/>
        <v/>
      </c>
    </row>
    <row r="553" spans="1:30" x14ac:dyDescent="0.25">
      <c r="A553" s="112" t="str">
        <f t="shared" si="136"/>
        <v/>
      </c>
      <c r="B553" s="112" t="str">
        <f t="shared" si="137"/>
        <v/>
      </c>
      <c r="C553" s="397" t="str">
        <f t="shared" si="149"/>
        <v/>
      </c>
      <c r="D553" s="397" t="str">
        <f t="shared" si="135"/>
        <v/>
      </c>
      <c r="E553" s="397"/>
      <c r="F553" s="399" t="str">
        <f t="shared" si="138"/>
        <v/>
      </c>
      <c r="G553" s="400" t="str">
        <f t="shared" si="139"/>
        <v/>
      </c>
      <c r="H553" s="401" t="str">
        <f t="shared" si="140"/>
        <v/>
      </c>
      <c r="I553" s="402" t="str">
        <f t="shared" si="151"/>
        <v/>
      </c>
      <c r="J553" s="403" t="str">
        <f t="shared" si="151"/>
        <v/>
      </c>
      <c r="K553" s="403" t="str">
        <f t="shared" si="151"/>
        <v/>
      </c>
      <c r="L553" s="404" t="str">
        <f t="shared" si="150"/>
        <v/>
      </c>
      <c r="M553" s="405"/>
      <c r="N553" s="406" t="str">
        <f t="shared" si="141"/>
        <v/>
      </c>
      <c r="O553" s="406" t="str">
        <f t="shared" si="142"/>
        <v/>
      </c>
      <c r="S553" s="401" t="str">
        <f>IFERROR(IF(S552&lt;='Cat A monthly etc'!$R$3,"Nil",S552-$R$3),"")</f>
        <v/>
      </c>
      <c r="T553" s="402" t="str">
        <f t="shared" si="143"/>
        <v/>
      </c>
      <c r="U553" s="403" t="str">
        <f t="shared" si="144"/>
        <v/>
      </c>
      <c r="V553" s="403" t="str">
        <f t="shared" si="145"/>
        <v/>
      </c>
      <c r="W553" s="404" t="str">
        <f t="shared" si="146"/>
        <v/>
      </c>
      <c r="Z553" s="408"/>
      <c r="AA553" s="409"/>
      <c r="AC553" s="358" t="str">
        <f t="shared" si="147"/>
        <v/>
      </c>
      <c r="AD553" s="358" t="str">
        <f t="shared" si="148"/>
        <v/>
      </c>
    </row>
    <row r="554" spans="1:30" x14ac:dyDescent="0.25">
      <c r="A554" s="112" t="str">
        <f t="shared" si="136"/>
        <v/>
      </c>
      <c r="B554" s="112" t="str">
        <f t="shared" si="137"/>
        <v/>
      </c>
      <c r="C554" s="397" t="str">
        <f t="shared" si="149"/>
        <v/>
      </c>
      <c r="D554" s="397" t="str">
        <f t="shared" si="135"/>
        <v/>
      </c>
      <c r="E554" s="397"/>
      <c r="F554" s="399" t="str">
        <f t="shared" si="138"/>
        <v/>
      </c>
      <c r="G554" s="400" t="str">
        <f t="shared" si="139"/>
        <v/>
      </c>
      <c r="H554" s="401" t="str">
        <f t="shared" si="140"/>
        <v/>
      </c>
      <c r="I554" s="402" t="str">
        <f t="shared" si="151"/>
        <v/>
      </c>
      <c r="J554" s="403" t="str">
        <f t="shared" si="151"/>
        <v/>
      </c>
      <c r="K554" s="403" t="str">
        <f t="shared" si="151"/>
        <v/>
      </c>
      <c r="L554" s="404" t="str">
        <f t="shared" si="150"/>
        <v/>
      </c>
      <c r="M554" s="405"/>
      <c r="N554" s="406" t="str">
        <f t="shared" si="141"/>
        <v/>
      </c>
      <c r="O554" s="406" t="str">
        <f t="shared" si="142"/>
        <v/>
      </c>
      <c r="S554" s="401" t="str">
        <f>IFERROR(IF(S553&lt;='Cat A monthly etc'!$R$3,"Nil",S553-$R$3),"")</f>
        <v/>
      </c>
      <c r="T554" s="402" t="str">
        <f t="shared" si="143"/>
        <v/>
      </c>
      <c r="U554" s="403" t="str">
        <f t="shared" si="144"/>
        <v/>
      </c>
      <c r="V554" s="403" t="str">
        <f t="shared" si="145"/>
        <v/>
      </c>
      <c r="W554" s="404" t="str">
        <f t="shared" si="146"/>
        <v/>
      </c>
      <c r="Z554" s="408"/>
      <c r="AA554" s="409"/>
      <c r="AC554" s="358" t="str">
        <f t="shared" si="147"/>
        <v/>
      </c>
      <c r="AD554" s="358" t="str">
        <f t="shared" si="148"/>
        <v/>
      </c>
    </row>
    <row r="555" spans="1:30" x14ac:dyDescent="0.25">
      <c r="A555" s="112" t="str">
        <f t="shared" si="136"/>
        <v/>
      </c>
      <c r="B555" s="112" t="str">
        <f t="shared" si="137"/>
        <v/>
      </c>
      <c r="C555" s="397" t="str">
        <f t="shared" si="149"/>
        <v/>
      </c>
      <c r="D555" s="397" t="str">
        <f t="shared" si="135"/>
        <v/>
      </c>
      <c r="E555" s="397"/>
      <c r="F555" s="399" t="str">
        <f t="shared" si="138"/>
        <v/>
      </c>
      <c r="G555" s="400" t="str">
        <f t="shared" si="139"/>
        <v/>
      </c>
      <c r="H555" s="401" t="str">
        <f t="shared" si="140"/>
        <v/>
      </c>
      <c r="I555" s="402" t="str">
        <f t="shared" si="151"/>
        <v/>
      </c>
      <c r="J555" s="403" t="str">
        <f t="shared" si="151"/>
        <v/>
      </c>
      <c r="K555" s="403" t="str">
        <f t="shared" si="151"/>
        <v/>
      </c>
      <c r="L555" s="404" t="str">
        <f t="shared" si="150"/>
        <v/>
      </c>
      <c r="M555" s="405"/>
      <c r="N555" s="406" t="str">
        <f t="shared" si="141"/>
        <v/>
      </c>
      <c r="O555" s="406" t="str">
        <f t="shared" si="142"/>
        <v/>
      </c>
      <c r="S555" s="401" t="str">
        <f>IFERROR(IF(S554&lt;='Cat A monthly etc'!$R$3,"Nil",S554-$R$3),"")</f>
        <v/>
      </c>
      <c r="T555" s="402" t="str">
        <f t="shared" si="143"/>
        <v/>
      </c>
      <c r="U555" s="403" t="str">
        <f t="shared" si="144"/>
        <v/>
      </c>
      <c r="V555" s="403" t="str">
        <f t="shared" si="145"/>
        <v/>
      </c>
      <c r="W555" s="404" t="str">
        <f t="shared" si="146"/>
        <v/>
      </c>
      <c r="Z555" s="408"/>
      <c r="AA555" s="409"/>
      <c r="AC555" s="358" t="str">
        <f t="shared" si="147"/>
        <v/>
      </c>
      <c r="AD555" s="358" t="str">
        <f t="shared" si="148"/>
        <v/>
      </c>
    </row>
    <row r="556" spans="1:30" x14ac:dyDescent="0.25">
      <c r="A556" s="112" t="str">
        <f t="shared" si="136"/>
        <v/>
      </c>
      <c r="B556" s="112" t="str">
        <f t="shared" si="137"/>
        <v/>
      </c>
      <c r="C556" s="397" t="str">
        <f t="shared" si="149"/>
        <v/>
      </c>
      <c r="D556" s="397" t="str">
        <f t="shared" si="135"/>
        <v/>
      </c>
      <c r="E556" s="397"/>
      <c r="F556" s="399" t="str">
        <f t="shared" si="138"/>
        <v/>
      </c>
      <c r="G556" s="400" t="str">
        <f t="shared" si="139"/>
        <v/>
      </c>
      <c r="H556" s="401" t="str">
        <f t="shared" si="140"/>
        <v/>
      </c>
      <c r="I556" s="402" t="str">
        <f t="shared" si="151"/>
        <v/>
      </c>
      <c r="J556" s="403" t="str">
        <f t="shared" si="151"/>
        <v/>
      </c>
      <c r="K556" s="403" t="str">
        <f t="shared" si="151"/>
        <v/>
      </c>
      <c r="L556" s="404" t="str">
        <f t="shared" si="150"/>
        <v/>
      </c>
      <c r="M556" s="405"/>
      <c r="N556" s="406" t="str">
        <f t="shared" si="141"/>
        <v/>
      </c>
      <c r="O556" s="406" t="str">
        <f t="shared" si="142"/>
        <v/>
      </c>
      <c r="S556" s="401" t="str">
        <f>IFERROR(IF(S555&lt;='Cat A monthly etc'!$R$3,"Nil",S555-$R$3),"")</f>
        <v/>
      </c>
      <c r="T556" s="402" t="str">
        <f t="shared" si="143"/>
        <v/>
      </c>
      <c r="U556" s="403" t="str">
        <f t="shared" si="144"/>
        <v/>
      </c>
      <c r="V556" s="403" t="str">
        <f t="shared" si="145"/>
        <v/>
      </c>
      <c r="W556" s="404" t="str">
        <f t="shared" si="146"/>
        <v/>
      </c>
      <c r="Z556" s="408"/>
      <c r="AA556" s="409"/>
      <c r="AC556" s="358" t="str">
        <f t="shared" si="147"/>
        <v/>
      </c>
      <c r="AD556" s="358" t="str">
        <f t="shared" si="148"/>
        <v/>
      </c>
    </row>
    <row r="557" spans="1:30" x14ac:dyDescent="0.25">
      <c r="A557" s="112" t="str">
        <f t="shared" si="136"/>
        <v/>
      </c>
      <c r="B557" s="112" t="str">
        <f t="shared" si="137"/>
        <v/>
      </c>
      <c r="C557" s="397" t="str">
        <f t="shared" si="149"/>
        <v/>
      </c>
      <c r="D557" s="397" t="str">
        <f t="shared" si="135"/>
        <v/>
      </c>
      <c r="E557" s="397"/>
      <c r="F557" s="399" t="str">
        <f t="shared" si="138"/>
        <v/>
      </c>
      <c r="G557" s="400" t="str">
        <f t="shared" si="139"/>
        <v/>
      </c>
      <c r="H557" s="401" t="str">
        <f t="shared" si="140"/>
        <v/>
      </c>
      <c r="I557" s="402" t="str">
        <f t="shared" si="151"/>
        <v/>
      </c>
      <c r="J557" s="403" t="str">
        <f t="shared" si="151"/>
        <v/>
      </c>
      <c r="K557" s="403" t="str">
        <f t="shared" si="151"/>
        <v/>
      </c>
      <c r="L557" s="404" t="str">
        <f t="shared" si="150"/>
        <v/>
      </c>
      <c r="M557" s="405"/>
      <c r="N557" s="406" t="str">
        <f t="shared" si="141"/>
        <v/>
      </c>
      <c r="O557" s="406" t="str">
        <f t="shared" si="142"/>
        <v/>
      </c>
      <c r="S557" s="401" t="str">
        <f>IFERROR(IF(S556&lt;='Cat A monthly etc'!$R$3,"Nil",S556-$R$3),"")</f>
        <v/>
      </c>
      <c r="T557" s="402" t="str">
        <f t="shared" si="143"/>
        <v/>
      </c>
      <c r="U557" s="403" t="str">
        <f t="shared" si="144"/>
        <v/>
      </c>
      <c r="V557" s="403" t="str">
        <f t="shared" si="145"/>
        <v/>
      </c>
      <c r="W557" s="404" t="str">
        <f t="shared" si="146"/>
        <v/>
      </c>
      <c r="Z557" s="408"/>
      <c r="AA557" s="409"/>
      <c r="AC557" s="358" t="str">
        <f t="shared" si="147"/>
        <v/>
      </c>
      <c r="AD557" s="358" t="str">
        <f t="shared" si="148"/>
        <v/>
      </c>
    </row>
    <row r="558" spans="1:30" x14ac:dyDescent="0.25">
      <c r="A558" s="112" t="str">
        <f t="shared" si="136"/>
        <v/>
      </c>
      <c r="B558" s="112" t="str">
        <f t="shared" si="137"/>
        <v/>
      </c>
      <c r="C558" s="397" t="str">
        <f t="shared" si="149"/>
        <v/>
      </c>
      <c r="D558" s="397" t="str">
        <f t="shared" si="135"/>
        <v/>
      </c>
      <c r="E558" s="397"/>
      <c r="F558" s="399" t="str">
        <f t="shared" si="138"/>
        <v/>
      </c>
      <c r="G558" s="400" t="str">
        <f t="shared" si="139"/>
        <v/>
      </c>
      <c r="H558" s="401" t="str">
        <f t="shared" si="140"/>
        <v/>
      </c>
      <c r="I558" s="402" t="str">
        <f t="shared" si="151"/>
        <v/>
      </c>
      <c r="J558" s="403" t="str">
        <f t="shared" si="151"/>
        <v/>
      </c>
      <c r="K558" s="403" t="str">
        <f t="shared" si="151"/>
        <v/>
      </c>
      <c r="L558" s="404" t="str">
        <f t="shared" si="150"/>
        <v/>
      </c>
      <c r="M558" s="405"/>
      <c r="N558" s="406" t="str">
        <f t="shared" si="141"/>
        <v/>
      </c>
      <c r="O558" s="406" t="str">
        <f t="shared" si="142"/>
        <v/>
      </c>
      <c r="S558" s="401" t="str">
        <f>IFERROR(IF(S557&lt;='Cat A monthly etc'!$R$3,"Nil",S557-$R$3),"")</f>
        <v/>
      </c>
      <c r="T558" s="402" t="str">
        <f t="shared" si="143"/>
        <v/>
      </c>
      <c r="U558" s="403" t="str">
        <f t="shared" si="144"/>
        <v/>
      </c>
      <c r="V558" s="403" t="str">
        <f t="shared" si="145"/>
        <v/>
      </c>
      <c r="W558" s="404" t="str">
        <f t="shared" si="146"/>
        <v/>
      </c>
      <c r="Z558" s="408"/>
      <c r="AA558" s="409"/>
      <c r="AC558" s="358" t="str">
        <f t="shared" si="147"/>
        <v/>
      </c>
      <c r="AD558" s="358" t="str">
        <f t="shared" si="148"/>
        <v/>
      </c>
    </row>
    <row r="559" spans="1:30" x14ac:dyDescent="0.25">
      <c r="A559" s="112" t="str">
        <f t="shared" si="136"/>
        <v/>
      </c>
      <c r="B559" s="112" t="str">
        <f t="shared" si="137"/>
        <v/>
      </c>
      <c r="C559" s="397" t="str">
        <f t="shared" si="149"/>
        <v/>
      </c>
      <c r="D559" s="397" t="str">
        <f t="shared" si="135"/>
        <v/>
      </c>
      <c r="E559" s="397"/>
      <c r="F559" s="399" t="str">
        <f t="shared" si="138"/>
        <v/>
      </c>
      <c r="G559" s="400" t="str">
        <f t="shared" si="139"/>
        <v/>
      </c>
      <c r="H559" s="401" t="str">
        <f t="shared" si="140"/>
        <v/>
      </c>
      <c r="I559" s="402" t="str">
        <f t="shared" si="151"/>
        <v/>
      </c>
      <c r="J559" s="403" t="str">
        <f t="shared" si="151"/>
        <v/>
      </c>
      <c r="K559" s="403" t="str">
        <f t="shared" si="151"/>
        <v/>
      </c>
      <c r="L559" s="404" t="str">
        <f t="shared" si="150"/>
        <v/>
      </c>
      <c r="M559" s="405"/>
      <c r="N559" s="406" t="str">
        <f t="shared" si="141"/>
        <v/>
      </c>
      <c r="O559" s="406" t="str">
        <f t="shared" si="142"/>
        <v/>
      </c>
      <c r="S559" s="401" t="str">
        <f>IFERROR(IF(S558&lt;='Cat A monthly etc'!$R$3,"Nil",S558-$R$3),"")</f>
        <v/>
      </c>
      <c r="T559" s="402" t="str">
        <f t="shared" si="143"/>
        <v/>
      </c>
      <c r="U559" s="403" t="str">
        <f t="shared" si="144"/>
        <v/>
      </c>
      <c r="V559" s="403" t="str">
        <f t="shared" si="145"/>
        <v/>
      </c>
      <c r="W559" s="404" t="str">
        <f t="shared" si="146"/>
        <v/>
      </c>
      <c r="Z559" s="408"/>
      <c r="AA559" s="409"/>
      <c r="AC559" s="358" t="str">
        <f t="shared" si="147"/>
        <v/>
      </c>
      <c r="AD559" s="358" t="str">
        <f t="shared" si="148"/>
        <v/>
      </c>
    </row>
    <row r="560" spans="1:30" x14ac:dyDescent="0.25">
      <c r="A560" s="112" t="str">
        <f t="shared" si="136"/>
        <v/>
      </c>
      <c r="B560" s="112" t="str">
        <f t="shared" si="137"/>
        <v/>
      </c>
      <c r="C560" s="397" t="str">
        <f t="shared" si="149"/>
        <v/>
      </c>
      <c r="D560" s="397" t="str">
        <f t="shared" si="135"/>
        <v/>
      </c>
      <c r="E560" s="397"/>
      <c r="F560" s="399" t="str">
        <f t="shared" si="138"/>
        <v/>
      </c>
      <c r="G560" s="400" t="str">
        <f t="shared" si="139"/>
        <v/>
      </c>
      <c r="H560" s="401" t="str">
        <f t="shared" si="140"/>
        <v/>
      </c>
      <c r="I560" s="402" t="str">
        <f t="shared" si="151"/>
        <v/>
      </c>
      <c r="J560" s="403" t="str">
        <f t="shared" si="151"/>
        <v/>
      </c>
      <c r="K560" s="403" t="str">
        <f t="shared" si="151"/>
        <v/>
      </c>
      <c r="L560" s="404" t="str">
        <f t="shared" si="150"/>
        <v/>
      </c>
      <c r="M560" s="405"/>
      <c r="N560" s="406" t="str">
        <f t="shared" si="141"/>
        <v/>
      </c>
      <c r="O560" s="406" t="str">
        <f t="shared" si="142"/>
        <v/>
      </c>
      <c r="S560" s="401" t="str">
        <f>IFERROR(IF(S559&lt;='Cat A monthly etc'!$R$3,"Nil",S559-$R$3),"")</f>
        <v/>
      </c>
      <c r="T560" s="402" t="str">
        <f t="shared" si="143"/>
        <v/>
      </c>
      <c r="U560" s="403" t="str">
        <f t="shared" si="144"/>
        <v/>
      </c>
      <c r="V560" s="403" t="str">
        <f t="shared" si="145"/>
        <v/>
      </c>
      <c r="W560" s="404" t="str">
        <f t="shared" si="146"/>
        <v/>
      </c>
      <c r="Z560" s="408"/>
      <c r="AA560" s="409"/>
      <c r="AC560" s="358" t="str">
        <f t="shared" si="147"/>
        <v/>
      </c>
      <c r="AD560" s="358" t="str">
        <f t="shared" si="148"/>
        <v/>
      </c>
    </row>
    <row r="561" spans="1:30" x14ac:dyDescent="0.25">
      <c r="A561" s="112" t="str">
        <f t="shared" si="136"/>
        <v/>
      </c>
      <c r="B561" s="112" t="str">
        <f t="shared" si="137"/>
        <v/>
      </c>
      <c r="C561" s="397" t="str">
        <f t="shared" si="149"/>
        <v/>
      </c>
      <c r="D561" s="397" t="str">
        <f t="shared" si="135"/>
        <v/>
      </c>
      <c r="E561" s="397"/>
      <c r="F561" s="399" t="str">
        <f t="shared" si="138"/>
        <v/>
      </c>
      <c r="G561" s="400" t="str">
        <f t="shared" si="139"/>
        <v/>
      </c>
      <c r="H561" s="401" t="str">
        <f t="shared" si="140"/>
        <v/>
      </c>
      <c r="I561" s="402" t="str">
        <f t="shared" si="151"/>
        <v/>
      </c>
      <c r="J561" s="403" t="str">
        <f t="shared" si="151"/>
        <v/>
      </c>
      <c r="K561" s="403" t="str">
        <f t="shared" si="151"/>
        <v/>
      </c>
      <c r="L561" s="404" t="str">
        <f t="shared" si="150"/>
        <v/>
      </c>
      <c r="M561" s="405"/>
      <c r="N561" s="406" t="str">
        <f t="shared" si="141"/>
        <v/>
      </c>
      <c r="O561" s="406" t="str">
        <f t="shared" si="142"/>
        <v/>
      </c>
      <c r="S561" s="401" t="str">
        <f>IFERROR(IF(S560&lt;='Cat A monthly etc'!$R$3,"Nil",S560-$R$3),"")</f>
        <v/>
      </c>
      <c r="T561" s="402" t="str">
        <f t="shared" si="143"/>
        <v/>
      </c>
      <c r="U561" s="403" t="str">
        <f t="shared" si="144"/>
        <v/>
      </c>
      <c r="V561" s="403" t="str">
        <f t="shared" si="145"/>
        <v/>
      </c>
      <c r="W561" s="404" t="str">
        <f t="shared" si="146"/>
        <v/>
      </c>
      <c r="Z561" s="408"/>
      <c r="AA561" s="409"/>
      <c r="AC561" s="358" t="str">
        <f t="shared" si="147"/>
        <v/>
      </c>
      <c r="AD561" s="358" t="str">
        <f t="shared" si="148"/>
        <v/>
      </c>
    </row>
    <row r="562" spans="1:30" x14ac:dyDescent="0.25">
      <c r="A562" s="112" t="str">
        <f t="shared" si="136"/>
        <v/>
      </c>
      <c r="B562" s="112" t="str">
        <f t="shared" si="137"/>
        <v/>
      </c>
      <c r="C562" s="397" t="str">
        <f t="shared" si="149"/>
        <v/>
      </c>
      <c r="D562" s="397" t="str">
        <f t="shared" si="135"/>
        <v/>
      </c>
      <c r="E562" s="397"/>
      <c r="F562" s="399" t="str">
        <f t="shared" si="138"/>
        <v/>
      </c>
      <c r="G562" s="400" t="str">
        <f t="shared" si="139"/>
        <v/>
      </c>
      <c r="H562" s="401" t="str">
        <f t="shared" si="140"/>
        <v/>
      </c>
      <c r="I562" s="402" t="str">
        <f t="shared" si="151"/>
        <v/>
      </c>
      <c r="J562" s="403" t="str">
        <f t="shared" si="151"/>
        <v/>
      </c>
      <c r="K562" s="403" t="str">
        <f t="shared" si="151"/>
        <v/>
      </c>
      <c r="L562" s="404" t="str">
        <f t="shared" si="150"/>
        <v/>
      </c>
      <c r="M562" s="405"/>
      <c r="N562" s="406" t="str">
        <f t="shared" si="141"/>
        <v/>
      </c>
      <c r="O562" s="406" t="str">
        <f t="shared" si="142"/>
        <v/>
      </c>
      <c r="S562" s="401" t="str">
        <f>IFERROR(IF(S561&lt;='Cat A monthly etc'!$R$3,"Nil",S561-$R$3),"")</f>
        <v/>
      </c>
      <c r="T562" s="402" t="str">
        <f t="shared" si="143"/>
        <v/>
      </c>
      <c r="U562" s="403" t="str">
        <f t="shared" si="144"/>
        <v/>
      </c>
      <c r="V562" s="403" t="str">
        <f t="shared" si="145"/>
        <v/>
      </c>
      <c r="W562" s="404" t="str">
        <f t="shared" si="146"/>
        <v/>
      </c>
      <c r="Z562" s="408"/>
      <c r="AA562" s="409"/>
      <c r="AC562" s="358" t="str">
        <f t="shared" si="147"/>
        <v/>
      </c>
      <c r="AD562" s="358" t="str">
        <f t="shared" si="148"/>
        <v/>
      </c>
    </row>
    <row r="563" spans="1:30" x14ac:dyDescent="0.25">
      <c r="A563" s="112" t="str">
        <f t="shared" si="136"/>
        <v/>
      </c>
      <c r="B563" s="112" t="str">
        <f t="shared" si="137"/>
        <v/>
      </c>
      <c r="C563" s="397" t="str">
        <f t="shared" si="149"/>
        <v/>
      </c>
      <c r="D563" s="397" t="str">
        <f t="shared" si="135"/>
        <v/>
      </c>
      <c r="E563" s="397"/>
      <c r="F563" s="399" t="str">
        <f t="shared" si="138"/>
        <v/>
      </c>
      <c r="G563" s="400" t="str">
        <f t="shared" si="139"/>
        <v/>
      </c>
      <c r="H563" s="401" t="str">
        <f t="shared" si="140"/>
        <v/>
      </c>
      <c r="I563" s="402" t="str">
        <f t="shared" si="151"/>
        <v/>
      </c>
      <c r="J563" s="403" t="str">
        <f t="shared" si="151"/>
        <v/>
      </c>
      <c r="K563" s="403" t="str">
        <f t="shared" si="151"/>
        <v/>
      </c>
      <c r="L563" s="404" t="str">
        <f t="shared" si="150"/>
        <v/>
      </c>
      <c r="M563" s="405"/>
      <c r="N563" s="406" t="str">
        <f t="shared" si="141"/>
        <v/>
      </c>
      <c r="O563" s="406" t="str">
        <f t="shared" si="142"/>
        <v/>
      </c>
      <c r="S563" s="401" t="str">
        <f>IFERROR(IF(S562&lt;='Cat A monthly etc'!$R$3,"Nil",S562-$R$3),"")</f>
        <v/>
      </c>
      <c r="T563" s="402" t="str">
        <f t="shared" si="143"/>
        <v/>
      </c>
      <c r="U563" s="403" t="str">
        <f t="shared" si="144"/>
        <v/>
      </c>
      <c r="V563" s="403" t="str">
        <f t="shared" si="145"/>
        <v/>
      </c>
      <c r="W563" s="404" t="str">
        <f t="shared" si="146"/>
        <v/>
      </c>
      <c r="Z563" s="408"/>
      <c r="AA563" s="409"/>
      <c r="AC563" s="358" t="str">
        <f t="shared" si="147"/>
        <v/>
      </c>
      <c r="AD563" s="358" t="str">
        <f t="shared" si="148"/>
        <v/>
      </c>
    </row>
    <row r="564" spans="1:30" x14ac:dyDescent="0.25">
      <c r="A564" s="112" t="str">
        <f t="shared" si="136"/>
        <v/>
      </c>
      <c r="B564" s="112" t="str">
        <f t="shared" si="137"/>
        <v/>
      </c>
      <c r="C564" s="397" t="str">
        <f t="shared" si="149"/>
        <v/>
      </c>
      <c r="D564" s="397" t="str">
        <f t="shared" si="135"/>
        <v/>
      </c>
      <c r="E564" s="397"/>
      <c r="F564" s="399" t="str">
        <f t="shared" si="138"/>
        <v/>
      </c>
      <c r="G564" s="400" t="str">
        <f t="shared" si="139"/>
        <v/>
      </c>
      <c r="H564" s="401" t="str">
        <f t="shared" si="140"/>
        <v/>
      </c>
      <c r="I564" s="402" t="str">
        <f t="shared" si="151"/>
        <v/>
      </c>
      <c r="J564" s="403" t="str">
        <f t="shared" si="151"/>
        <v/>
      </c>
      <c r="K564" s="403" t="str">
        <f t="shared" si="151"/>
        <v/>
      </c>
      <c r="L564" s="404" t="str">
        <f t="shared" si="150"/>
        <v/>
      </c>
      <c r="M564" s="405"/>
      <c r="N564" s="406" t="str">
        <f t="shared" si="141"/>
        <v/>
      </c>
      <c r="O564" s="406" t="str">
        <f t="shared" si="142"/>
        <v/>
      </c>
      <c r="S564" s="401" t="str">
        <f>IFERROR(IF(S563&lt;='Cat A monthly etc'!$R$3,"Nil",S563-$R$3),"")</f>
        <v/>
      </c>
      <c r="T564" s="402" t="str">
        <f t="shared" si="143"/>
        <v/>
      </c>
      <c r="U564" s="403" t="str">
        <f t="shared" si="144"/>
        <v/>
      </c>
      <c r="V564" s="403" t="str">
        <f t="shared" si="145"/>
        <v/>
      </c>
      <c r="W564" s="404" t="str">
        <f t="shared" si="146"/>
        <v/>
      </c>
      <c r="Z564" s="408"/>
      <c r="AA564" s="409"/>
      <c r="AC564" s="358" t="str">
        <f t="shared" si="147"/>
        <v/>
      </c>
      <c r="AD564" s="358" t="str">
        <f t="shared" si="148"/>
        <v/>
      </c>
    </row>
    <row r="565" spans="1:30" x14ac:dyDescent="0.25">
      <c r="A565" s="112" t="str">
        <f t="shared" si="136"/>
        <v/>
      </c>
      <c r="B565" s="112" t="str">
        <f t="shared" si="137"/>
        <v/>
      </c>
      <c r="C565" s="397" t="str">
        <f t="shared" si="149"/>
        <v/>
      </c>
      <c r="D565" s="397" t="str">
        <f t="shared" si="135"/>
        <v/>
      </c>
      <c r="E565" s="397"/>
      <c r="F565" s="399" t="str">
        <f t="shared" si="138"/>
        <v/>
      </c>
      <c r="G565" s="400" t="str">
        <f t="shared" si="139"/>
        <v/>
      </c>
      <c r="H565" s="401" t="str">
        <f t="shared" si="140"/>
        <v/>
      </c>
      <c r="I565" s="402" t="str">
        <f t="shared" si="151"/>
        <v/>
      </c>
      <c r="J565" s="403" t="str">
        <f t="shared" si="151"/>
        <v/>
      </c>
      <c r="K565" s="403" t="str">
        <f t="shared" si="151"/>
        <v/>
      </c>
      <c r="L565" s="404" t="str">
        <f t="shared" si="150"/>
        <v/>
      </c>
      <c r="M565" s="405"/>
      <c r="N565" s="406" t="str">
        <f t="shared" si="141"/>
        <v/>
      </c>
      <c r="O565" s="406" t="str">
        <f t="shared" si="142"/>
        <v/>
      </c>
      <c r="S565" s="401" t="str">
        <f>IFERROR(IF(S564&lt;='Cat A monthly etc'!$R$3,"Nil",S564-$R$3),"")</f>
        <v/>
      </c>
      <c r="T565" s="402" t="str">
        <f t="shared" si="143"/>
        <v/>
      </c>
      <c r="U565" s="403" t="str">
        <f t="shared" si="144"/>
        <v/>
      </c>
      <c r="V565" s="403" t="str">
        <f t="shared" si="145"/>
        <v/>
      </c>
      <c r="W565" s="404" t="str">
        <f t="shared" si="146"/>
        <v/>
      </c>
      <c r="Z565" s="408"/>
      <c r="AA565" s="409"/>
      <c r="AC565" s="358" t="str">
        <f t="shared" si="147"/>
        <v/>
      </c>
      <c r="AD565" s="358" t="str">
        <f t="shared" si="148"/>
        <v/>
      </c>
    </row>
    <row r="566" spans="1:30" x14ac:dyDescent="0.25">
      <c r="A566" s="112" t="str">
        <f t="shared" si="136"/>
        <v/>
      </c>
      <c r="B566" s="112" t="str">
        <f t="shared" si="137"/>
        <v/>
      </c>
      <c r="C566" s="397" t="str">
        <f t="shared" si="149"/>
        <v/>
      </c>
      <c r="D566" s="397" t="str">
        <f t="shared" si="135"/>
        <v/>
      </c>
      <c r="E566" s="397"/>
      <c r="F566" s="399" t="str">
        <f t="shared" si="138"/>
        <v/>
      </c>
      <c r="G566" s="400" t="str">
        <f t="shared" si="139"/>
        <v/>
      </c>
      <c r="H566" s="401" t="str">
        <f t="shared" si="140"/>
        <v/>
      </c>
      <c r="I566" s="402" t="str">
        <f t="shared" si="151"/>
        <v/>
      </c>
      <c r="J566" s="403" t="str">
        <f t="shared" si="151"/>
        <v/>
      </c>
      <c r="K566" s="403" t="str">
        <f t="shared" si="151"/>
        <v/>
      </c>
      <c r="L566" s="404" t="str">
        <f t="shared" si="150"/>
        <v/>
      </c>
      <c r="M566" s="405"/>
      <c r="N566" s="406" t="str">
        <f t="shared" si="141"/>
        <v/>
      </c>
      <c r="O566" s="406" t="str">
        <f t="shared" si="142"/>
        <v/>
      </c>
      <c r="S566" s="401" t="str">
        <f>IFERROR(IF(S565&lt;='Cat A monthly etc'!$R$3,"Nil",S565-$R$3),"")</f>
        <v/>
      </c>
      <c r="T566" s="402" t="str">
        <f t="shared" si="143"/>
        <v/>
      </c>
      <c r="U566" s="403" t="str">
        <f t="shared" si="144"/>
        <v/>
      </c>
      <c r="V566" s="403" t="str">
        <f t="shared" si="145"/>
        <v/>
      </c>
      <c r="W566" s="404" t="str">
        <f t="shared" si="146"/>
        <v/>
      </c>
      <c r="Z566" s="408"/>
      <c r="AA566" s="409"/>
      <c r="AC566" s="358" t="str">
        <f t="shared" si="147"/>
        <v/>
      </c>
      <c r="AD566" s="358" t="str">
        <f t="shared" si="148"/>
        <v/>
      </c>
    </row>
    <row r="567" spans="1:30" x14ac:dyDescent="0.25">
      <c r="A567" s="112" t="str">
        <f t="shared" si="136"/>
        <v/>
      </c>
      <c r="B567" s="112" t="str">
        <f t="shared" si="137"/>
        <v/>
      </c>
      <c r="C567" s="397" t="str">
        <f t="shared" si="149"/>
        <v/>
      </c>
      <c r="D567" s="397" t="str">
        <f t="shared" si="135"/>
        <v/>
      </c>
      <c r="E567" s="397"/>
      <c r="F567" s="399" t="str">
        <f t="shared" si="138"/>
        <v/>
      </c>
      <c r="G567" s="400" t="str">
        <f t="shared" si="139"/>
        <v/>
      </c>
      <c r="H567" s="401" t="str">
        <f t="shared" si="140"/>
        <v/>
      </c>
      <c r="I567" s="402" t="str">
        <f t="shared" si="151"/>
        <v/>
      </c>
      <c r="J567" s="403" t="str">
        <f t="shared" si="151"/>
        <v/>
      </c>
      <c r="K567" s="403" t="str">
        <f t="shared" si="151"/>
        <v/>
      </c>
      <c r="L567" s="404" t="str">
        <f t="shared" si="150"/>
        <v/>
      </c>
      <c r="M567" s="405"/>
      <c r="N567" s="406" t="str">
        <f t="shared" si="141"/>
        <v/>
      </c>
      <c r="O567" s="406" t="str">
        <f t="shared" si="142"/>
        <v/>
      </c>
      <c r="S567" s="401" t="str">
        <f>IFERROR(IF(S566&lt;='Cat A monthly etc'!$R$3,"Nil",S566-$R$3),"")</f>
        <v/>
      </c>
      <c r="T567" s="402" t="str">
        <f t="shared" si="143"/>
        <v/>
      </c>
      <c r="U567" s="403" t="str">
        <f t="shared" si="144"/>
        <v/>
      </c>
      <c r="V567" s="403" t="str">
        <f t="shared" si="145"/>
        <v/>
      </c>
      <c r="W567" s="404" t="str">
        <f t="shared" si="146"/>
        <v/>
      </c>
      <c r="Z567" s="408"/>
      <c r="AA567" s="409"/>
      <c r="AC567" s="358" t="str">
        <f t="shared" si="147"/>
        <v/>
      </c>
      <c r="AD567" s="358" t="str">
        <f t="shared" si="148"/>
        <v/>
      </c>
    </row>
    <row r="568" spans="1:30" x14ac:dyDescent="0.25">
      <c r="A568" s="112" t="str">
        <f t="shared" si="136"/>
        <v/>
      </c>
      <c r="B568" s="112" t="str">
        <f t="shared" si="137"/>
        <v/>
      </c>
      <c r="C568" s="397" t="str">
        <f t="shared" si="149"/>
        <v/>
      </c>
      <c r="D568" s="397" t="str">
        <f t="shared" si="135"/>
        <v/>
      </c>
      <c r="E568" s="397"/>
      <c r="F568" s="399" t="str">
        <f t="shared" si="138"/>
        <v/>
      </c>
      <c r="G568" s="400" t="str">
        <f t="shared" si="139"/>
        <v/>
      </c>
      <c r="H568" s="401" t="str">
        <f t="shared" si="140"/>
        <v/>
      </c>
      <c r="I568" s="402" t="str">
        <f t="shared" si="151"/>
        <v/>
      </c>
      <c r="J568" s="403" t="str">
        <f t="shared" si="151"/>
        <v/>
      </c>
      <c r="K568" s="403" t="str">
        <f t="shared" si="151"/>
        <v/>
      </c>
      <c r="L568" s="404" t="str">
        <f t="shared" si="150"/>
        <v/>
      </c>
      <c r="M568" s="405"/>
      <c r="N568" s="406" t="str">
        <f t="shared" si="141"/>
        <v/>
      </c>
      <c r="O568" s="406" t="str">
        <f t="shared" si="142"/>
        <v/>
      </c>
      <c r="S568" s="401" t="str">
        <f>IFERROR(IF(S567&lt;='Cat A monthly etc'!$R$3,"Nil",S567-$R$3),"")</f>
        <v/>
      </c>
      <c r="T568" s="402" t="str">
        <f t="shared" si="143"/>
        <v/>
      </c>
      <c r="U568" s="403" t="str">
        <f t="shared" si="144"/>
        <v/>
      </c>
      <c r="V568" s="403" t="str">
        <f t="shared" si="145"/>
        <v/>
      </c>
      <c r="W568" s="404" t="str">
        <f t="shared" si="146"/>
        <v/>
      </c>
      <c r="Z568" s="408"/>
      <c r="AA568" s="409"/>
      <c r="AC568" s="358" t="str">
        <f t="shared" si="147"/>
        <v/>
      </c>
      <c r="AD568" s="358" t="str">
        <f t="shared" si="148"/>
        <v/>
      </c>
    </row>
    <row r="569" spans="1:30" x14ac:dyDescent="0.25">
      <c r="A569" s="112" t="str">
        <f t="shared" si="136"/>
        <v/>
      </c>
      <c r="B569" s="112" t="str">
        <f t="shared" si="137"/>
        <v/>
      </c>
      <c r="C569" s="397" t="str">
        <f t="shared" si="149"/>
        <v/>
      </c>
      <c r="D569" s="397" t="str">
        <f t="shared" si="135"/>
        <v/>
      </c>
      <c r="E569" s="397"/>
      <c r="F569" s="399" t="str">
        <f t="shared" si="138"/>
        <v/>
      </c>
      <c r="G569" s="400" t="str">
        <f t="shared" si="139"/>
        <v/>
      </c>
      <c r="H569" s="401" t="str">
        <f t="shared" si="140"/>
        <v/>
      </c>
      <c r="I569" s="402" t="str">
        <f t="shared" si="151"/>
        <v/>
      </c>
      <c r="J569" s="403" t="str">
        <f t="shared" si="151"/>
        <v/>
      </c>
      <c r="K569" s="403" t="str">
        <f t="shared" si="151"/>
        <v/>
      </c>
      <c r="L569" s="404" t="str">
        <f t="shared" si="150"/>
        <v/>
      </c>
      <c r="M569" s="405"/>
      <c r="N569" s="406" t="str">
        <f t="shared" si="141"/>
        <v/>
      </c>
      <c r="O569" s="406" t="str">
        <f t="shared" si="142"/>
        <v/>
      </c>
      <c r="S569" s="401" t="str">
        <f>IFERROR(IF(S568&lt;='Cat A monthly etc'!$R$3,"Nil",S568-$R$3),"")</f>
        <v/>
      </c>
      <c r="T569" s="402" t="str">
        <f t="shared" si="143"/>
        <v/>
      </c>
      <c r="U569" s="403" t="str">
        <f t="shared" si="144"/>
        <v/>
      </c>
      <c r="V569" s="403" t="str">
        <f t="shared" si="145"/>
        <v/>
      </c>
      <c r="W569" s="404" t="str">
        <f t="shared" si="146"/>
        <v/>
      </c>
      <c r="Z569" s="408"/>
      <c r="AA569" s="409"/>
      <c r="AC569" s="358" t="str">
        <f t="shared" si="147"/>
        <v/>
      </c>
      <c r="AD569" s="358" t="str">
        <f t="shared" si="148"/>
        <v/>
      </c>
    </row>
    <row r="570" spans="1:30" x14ac:dyDescent="0.25">
      <c r="A570" s="112" t="str">
        <f t="shared" si="136"/>
        <v/>
      </c>
      <c r="B570" s="112" t="str">
        <f t="shared" si="137"/>
        <v/>
      </c>
      <c r="C570" s="397" t="str">
        <f t="shared" si="149"/>
        <v/>
      </c>
      <c r="D570" s="397" t="str">
        <f t="shared" si="135"/>
        <v/>
      </c>
      <c r="E570" s="397"/>
      <c r="F570" s="399" t="str">
        <f t="shared" si="138"/>
        <v/>
      </c>
      <c r="G570" s="400" t="str">
        <f t="shared" si="139"/>
        <v/>
      </c>
      <c r="H570" s="401" t="str">
        <f t="shared" si="140"/>
        <v/>
      </c>
      <c r="I570" s="402" t="str">
        <f t="shared" si="151"/>
        <v/>
      </c>
      <c r="J570" s="403" t="str">
        <f t="shared" si="151"/>
        <v/>
      </c>
      <c r="K570" s="403" t="str">
        <f t="shared" si="151"/>
        <v/>
      </c>
      <c r="L570" s="404" t="str">
        <f t="shared" si="150"/>
        <v/>
      </c>
      <c r="M570" s="405"/>
      <c r="N570" s="406" t="str">
        <f t="shared" si="141"/>
        <v/>
      </c>
      <c r="O570" s="406" t="str">
        <f t="shared" si="142"/>
        <v/>
      </c>
      <c r="S570" s="401" t="str">
        <f>IFERROR(IF(S569&lt;='Cat A monthly etc'!$R$3,"Nil",S569-$R$3),"")</f>
        <v/>
      </c>
      <c r="T570" s="402" t="str">
        <f t="shared" si="143"/>
        <v/>
      </c>
      <c r="U570" s="403" t="str">
        <f t="shared" si="144"/>
        <v/>
      </c>
      <c r="V570" s="403" t="str">
        <f t="shared" si="145"/>
        <v/>
      </c>
      <c r="W570" s="404" t="str">
        <f t="shared" si="146"/>
        <v/>
      </c>
      <c r="Z570" s="408"/>
      <c r="AA570" s="409"/>
      <c r="AC570" s="358" t="str">
        <f t="shared" si="147"/>
        <v/>
      </c>
      <c r="AD570" s="358" t="str">
        <f t="shared" si="148"/>
        <v/>
      </c>
    </row>
    <row r="571" spans="1:30" x14ac:dyDescent="0.25">
      <c r="A571" s="112" t="str">
        <f t="shared" si="136"/>
        <v/>
      </c>
      <c r="B571" s="112" t="str">
        <f t="shared" si="137"/>
        <v/>
      </c>
      <c r="C571" s="397" t="str">
        <f t="shared" si="149"/>
        <v/>
      </c>
      <c r="D571" s="397" t="str">
        <f t="shared" si="135"/>
        <v/>
      </c>
      <c r="E571" s="397"/>
      <c r="F571" s="399" t="str">
        <f t="shared" si="138"/>
        <v/>
      </c>
      <c r="G571" s="400" t="str">
        <f t="shared" si="139"/>
        <v/>
      </c>
      <c r="H571" s="401" t="str">
        <f t="shared" si="140"/>
        <v/>
      </c>
      <c r="I571" s="402" t="str">
        <f t="shared" si="151"/>
        <v/>
      </c>
      <c r="J571" s="403" t="str">
        <f t="shared" si="151"/>
        <v/>
      </c>
      <c r="K571" s="403" t="str">
        <f t="shared" si="151"/>
        <v/>
      </c>
      <c r="L571" s="404" t="str">
        <f t="shared" si="150"/>
        <v/>
      </c>
      <c r="M571" s="405"/>
      <c r="N571" s="406" t="str">
        <f t="shared" si="141"/>
        <v/>
      </c>
      <c r="O571" s="406" t="str">
        <f t="shared" si="142"/>
        <v/>
      </c>
      <c r="S571" s="401" t="str">
        <f>IFERROR(IF(S570&lt;='Cat A monthly etc'!$R$3,"Nil",S570-$R$3),"")</f>
        <v/>
      </c>
      <c r="T571" s="402" t="str">
        <f t="shared" si="143"/>
        <v/>
      </c>
      <c r="U571" s="403" t="str">
        <f t="shared" si="144"/>
        <v/>
      </c>
      <c r="V571" s="403" t="str">
        <f t="shared" si="145"/>
        <v/>
      </c>
      <c r="W571" s="404" t="str">
        <f t="shared" si="146"/>
        <v/>
      </c>
      <c r="Z571" s="408"/>
      <c r="AA571" s="409"/>
      <c r="AC571" s="358" t="str">
        <f t="shared" si="147"/>
        <v/>
      </c>
      <c r="AD571" s="358" t="str">
        <f t="shared" si="148"/>
        <v/>
      </c>
    </row>
    <row r="572" spans="1:30" x14ac:dyDescent="0.25">
      <c r="A572" s="112" t="str">
        <f t="shared" si="136"/>
        <v/>
      </c>
      <c r="B572" s="112" t="str">
        <f t="shared" si="137"/>
        <v/>
      </c>
      <c r="C572" s="397" t="str">
        <f t="shared" si="149"/>
        <v/>
      </c>
      <c r="D572" s="397" t="str">
        <f t="shared" si="135"/>
        <v/>
      </c>
      <c r="E572" s="397"/>
      <c r="F572" s="399" t="str">
        <f t="shared" si="138"/>
        <v/>
      </c>
      <c r="G572" s="400" t="str">
        <f t="shared" si="139"/>
        <v/>
      </c>
      <c r="H572" s="401" t="str">
        <f t="shared" si="140"/>
        <v/>
      </c>
      <c r="I572" s="402" t="str">
        <f t="shared" si="151"/>
        <v/>
      </c>
      <c r="J572" s="403" t="str">
        <f t="shared" si="151"/>
        <v/>
      </c>
      <c r="K572" s="403" t="str">
        <f t="shared" si="151"/>
        <v/>
      </c>
      <c r="L572" s="404" t="str">
        <f t="shared" si="150"/>
        <v/>
      </c>
      <c r="M572" s="405"/>
      <c r="N572" s="406" t="str">
        <f t="shared" si="141"/>
        <v/>
      </c>
      <c r="O572" s="406" t="str">
        <f t="shared" si="142"/>
        <v/>
      </c>
      <c r="S572" s="401" t="str">
        <f>IFERROR(IF(S571&lt;='Cat A monthly etc'!$R$3,"Nil",S571-$R$3),"")</f>
        <v/>
      </c>
      <c r="T572" s="402" t="str">
        <f t="shared" si="143"/>
        <v/>
      </c>
      <c r="U572" s="403" t="str">
        <f t="shared" si="144"/>
        <v/>
      </c>
      <c r="V572" s="403" t="str">
        <f t="shared" si="145"/>
        <v/>
      </c>
      <c r="W572" s="404" t="str">
        <f t="shared" si="146"/>
        <v/>
      </c>
      <c r="Z572" s="408"/>
      <c r="AA572" s="409"/>
      <c r="AC572" s="358" t="str">
        <f t="shared" si="147"/>
        <v/>
      </c>
      <c r="AD572" s="358" t="str">
        <f t="shared" si="148"/>
        <v/>
      </c>
    </row>
    <row r="573" spans="1:30" x14ac:dyDescent="0.25">
      <c r="A573" s="112" t="str">
        <f t="shared" si="136"/>
        <v/>
      </c>
      <c r="B573" s="112" t="str">
        <f t="shared" si="137"/>
        <v/>
      </c>
      <c r="C573" s="397" t="str">
        <f t="shared" si="149"/>
        <v/>
      </c>
      <c r="D573" s="397" t="str">
        <f t="shared" si="135"/>
        <v/>
      </c>
      <c r="E573" s="397"/>
      <c r="F573" s="399" t="str">
        <f t="shared" si="138"/>
        <v/>
      </c>
      <c r="G573" s="400" t="str">
        <f t="shared" si="139"/>
        <v/>
      </c>
      <c r="H573" s="401" t="str">
        <f t="shared" si="140"/>
        <v/>
      </c>
      <c r="I573" s="402" t="str">
        <f t="shared" si="151"/>
        <v/>
      </c>
      <c r="J573" s="403" t="str">
        <f t="shared" si="151"/>
        <v/>
      </c>
      <c r="K573" s="403" t="str">
        <f t="shared" si="151"/>
        <v/>
      </c>
      <c r="L573" s="404" t="str">
        <f t="shared" si="150"/>
        <v/>
      </c>
      <c r="M573" s="405"/>
      <c r="N573" s="406" t="str">
        <f t="shared" si="141"/>
        <v/>
      </c>
      <c r="O573" s="406" t="str">
        <f t="shared" si="142"/>
        <v/>
      </c>
      <c r="S573" s="401" t="str">
        <f>IFERROR(IF(S572&lt;='Cat A monthly etc'!$R$3,"Nil",S572-$R$3),"")</f>
        <v/>
      </c>
      <c r="T573" s="402" t="str">
        <f t="shared" si="143"/>
        <v/>
      </c>
      <c r="U573" s="403" t="str">
        <f t="shared" si="144"/>
        <v/>
      </c>
      <c r="V573" s="403" t="str">
        <f t="shared" si="145"/>
        <v/>
      </c>
      <c r="W573" s="404" t="str">
        <f t="shared" si="146"/>
        <v/>
      </c>
      <c r="Z573" s="408"/>
      <c r="AA573" s="409"/>
      <c r="AC573" s="358" t="str">
        <f t="shared" si="147"/>
        <v/>
      </c>
      <c r="AD573" s="358" t="str">
        <f t="shared" si="148"/>
        <v/>
      </c>
    </row>
    <row r="574" spans="1:30" x14ac:dyDescent="0.25">
      <c r="A574" s="112" t="str">
        <f t="shared" si="136"/>
        <v/>
      </c>
      <c r="B574" s="112" t="str">
        <f t="shared" si="137"/>
        <v/>
      </c>
      <c r="C574" s="397" t="str">
        <f t="shared" si="149"/>
        <v/>
      </c>
      <c r="D574" s="397" t="str">
        <f t="shared" si="135"/>
        <v/>
      </c>
      <c r="E574" s="397"/>
      <c r="F574" s="399" t="str">
        <f t="shared" si="138"/>
        <v/>
      </c>
      <c r="G574" s="400" t="str">
        <f t="shared" si="139"/>
        <v/>
      </c>
      <c r="H574" s="401" t="str">
        <f t="shared" si="140"/>
        <v/>
      </c>
      <c r="I574" s="402" t="str">
        <f t="shared" si="151"/>
        <v/>
      </c>
      <c r="J574" s="403" t="str">
        <f t="shared" si="151"/>
        <v/>
      </c>
      <c r="K574" s="403" t="str">
        <f t="shared" si="151"/>
        <v/>
      </c>
      <c r="L574" s="404" t="str">
        <f t="shared" si="150"/>
        <v/>
      </c>
      <c r="M574" s="405"/>
      <c r="N574" s="406" t="str">
        <f t="shared" si="141"/>
        <v/>
      </c>
      <c r="O574" s="406" t="str">
        <f t="shared" si="142"/>
        <v/>
      </c>
      <c r="S574" s="401" t="str">
        <f>IFERROR(IF(S573&lt;='Cat A monthly etc'!$R$3,"Nil",S573-$R$3),"")</f>
        <v/>
      </c>
      <c r="T574" s="402" t="str">
        <f t="shared" si="143"/>
        <v/>
      </c>
      <c r="U574" s="403" t="str">
        <f t="shared" si="144"/>
        <v/>
      </c>
      <c r="V574" s="403" t="str">
        <f t="shared" si="145"/>
        <v/>
      </c>
      <c r="W574" s="404" t="str">
        <f t="shared" si="146"/>
        <v/>
      </c>
      <c r="Z574" s="408"/>
      <c r="AA574" s="409"/>
      <c r="AC574" s="358" t="str">
        <f t="shared" si="147"/>
        <v/>
      </c>
      <c r="AD574" s="358" t="str">
        <f t="shared" si="148"/>
        <v/>
      </c>
    </row>
    <row r="575" spans="1:30" x14ac:dyDescent="0.25">
      <c r="A575" s="112" t="str">
        <f t="shared" si="136"/>
        <v/>
      </c>
      <c r="B575" s="112" t="str">
        <f t="shared" si="137"/>
        <v/>
      </c>
      <c r="C575" s="397" t="str">
        <f t="shared" si="149"/>
        <v/>
      </c>
      <c r="D575" s="397" t="str">
        <f t="shared" si="135"/>
        <v/>
      </c>
      <c r="E575" s="397"/>
      <c r="F575" s="399" t="str">
        <f t="shared" si="138"/>
        <v/>
      </c>
      <c r="G575" s="400" t="str">
        <f t="shared" si="139"/>
        <v/>
      </c>
      <c r="H575" s="401" t="str">
        <f t="shared" si="140"/>
        <v/>
      </c>
      <c r="I575" s="402" t="str">
        <f t="shared" si="151"/>
        <v/>
      </c>
      <c r="J575" s="403" t="str">
        <f t="shared" si="151"/>
        <v/>
      </c>
      <c r="K575" s="403" t="str">
        <f t="shared" si="151"/>
        <v/>
      </c>
      <c r="L575" s="404" t="str">
        <f t="shared" si="150"/>
        <v/>
      </c>
      <c r="M575" s="405"/>
      <c r="N575" s="406" t="str">
        <f t="shared" si="141"/>
        <v/>
      </c>
      <c r="O575" s="406" t="str">
        <f t="shared" si="142"/>
        <v/>
      </c>
      <c r="S575" s="401" t="str">
        <f>IFERROR(IF(S574&lt;='Cat A monthly etc'!$R$3,"Nil",S574-$R$3),"")</f>
        <v/>
      </c>
      <c r="T575" s="402" t="str">
        <f t="shared" si="143"/>
        <v/>
      </c>
      <c r="U575" s="403" t="str">
        <f t="shared" si="144"/>
        <v/>
      </c>
      <c r="V575" s="403" t="str">
        <f t="shared" si="145"/>
        <v/>
      </c>
      <c r="W575" s="404" t="str">
        <f t="shared" si="146"/>
        <v/>
      </c>
      <c r="Z575" s="408"/>
      <c r="AA575" s="409"/>
      <c r="AC575" s="358" t="str">
        <f t="shared" si="147"/>
        <v/>
      </c>
      <c r="AD575" s="358" t="str">
        <f t="shared" si="148"/>
        <v/>
      </c>
    </row>
    <row r="576" spans="1:30" x14ac:dyDescent="0.25">
      <c r="A576" s="112" t="str">
        <f t="shared" si="136"/>
        <v/>
      </c>
      <c r="B576" s="112" t="str">
        <f t="shared" si="137"/>
        <v/>
      </c>
      <c r="C576" s="397" t="str">
        <f t="shared" si="149"/>
        <v/>
      </c>
      <c r="D576" s="397" t="str">
        <f t="shared" si="135"/>
        <v/>
      </c>
      <c r="E576" s="397"/>
      <c r="F576" s="399" t="str">
        <f t="shared" si="138"/>
        <v/>
      </c>
      <c r="G576" s="400" t="str">
        <f t="shared" si="139"/>
        <v/>
      </c>
      <c r="H576" s="401" t="str">
        <f t="shared" si="140"/>
        <v/>
      </c>
      <c r="I576" s="402" t="str">
        <f t="shared" si="151"/>
        <v/>
      </c>
      <c r="J576" s="403" t="str">
        <f t="shared" si="151"/>
        <v/>
      </c>
      <c r="K576" s="403" t="str">
        <f t="shared" si="151"/>
        <v/>
      </c>
      <c r="L576" s="404" t="str">
        <f t="shared" si="150"/>
        <v/>
      </c>
      <c r="M576" s="405"/>
      <c r="N576" s="406" t="str">
        <f t="shared" si="141"/>
        <v/>
      </c>
      <c r="O576" s="406" t="str">
        <f t="shared" si="142"/>
        <v/>
      </c>
      <c r="S576" s="401" t="str">
        <f>IFERROR(IF(S575&lt;='Cat A monthly etc'!$R$3,"Nil",S575-$R$3),"")</f>
        <v/>
      </c>
      <c r="T576" s="402" t="str">
        <f t="shared" si="143"/>
        <v/>
      </c>
      <c r="U576" s="403" t="str">
        <f t="shared" si="144"/>
        <v/>
      </c>
      <c r="V576" s="403" t="str">
        <f t="shared" si="145"/>
        <v/>
      </c>
      <c r="W576" s="404" t="str">
        <f t="shared" si="146"/>
        <v/>
      </c>
      <c r="Z576" s="408"/>
      <c r="AA576" s="409"/>
      <c r="AC576" s="358" t="str">
        <f t="shared" si="147"/>
        <v/>
      </c>
      <c r="AD576" s="358" t="str">
        <f t="shared" si="148"/>
        <v/>
      </c>
    </row>
    <row r="577" spans="1:30" x14ac:dyDescent="0.25">
      <c r="A577" s="112" t="str">
        <f t="shared" si="136"/>
        <v/>
      </c>
      <c r="B577" s="112" t="str">
        <f t="shared" si="137"/>
        <v/>
      </c>
      <c r="C577" s="397" t="str">
        <f t="shared" si="149"/>
        <v/>
      </c>
      <c r="D577" s="397" t="str">
        <f t="shared" si="135"/>
        <v/>
      </c>
      <c r="E577" s="397"/>
      <c r="F577" s="399" t="str">
        <f t="shared" si="138"/>
        <v/>
      </c>
      <c r="G577" s="400" t="str">
        <f t="shared" si="139"/>
        <v/>
      </c>
      <c r="H577" s="401" t="str">
        <f t="shared" si="140"/>
        <v/>
      </c>
      <c r="I577" s="402" t="str">
        <f t="shared" si="151"/>
        <v/>
      </c>
      <c r="J577" s="403" t="str">
        <f t="shared" si="151"/>
        <v/>
      </c>
      <c r="K577" s="403" t="str">
        <f t="shared" si="151"/>
        <v/>
      </c>
      <c r="L577" s="404" t="str">
        <f t="shared" si="150"/>
        <v/>
      </c>
      <c r="M577" s="405"/>
      <c r="N577" s="406" t="str">
        <f t="shared" si="141"/>
        <v/>
      </c>
      <c r="O577" s="406" t="str">
        <f t="shared" si="142"/>
        <v/>
      </c>
      <c r="S577" s="401" t="str">
        <f>IFERROR(IF(S576&lt;='Cat A monthly etc'!$R$3,"Nil",S576-$R$3),"")</f>
        <v/>
      </c>
      <c r="T577" s="402" t="str">
        <f t="shared" si="143"/>
        <v/>
      </c>
      <c r="U577" s="403" t="str">
        <f t="shared" si="144"/>
        <v/>
      </c>
      <c r="V577" s="403" t="str">
        <f t="shared" si="145"/>
        <v/>
      </c>
      <c r="W577" s="404" t="str">
        <f t="shared" si="146"/>
        <v/>
      </c>
      <c r="Z577" s="408"/>
      <c r="AA577" s="409"/>
      <c r="AC577" s="358" t="str">
        <f t="shared" si="147"/>
        <v/>
      </c>
      <c r="AD577" s="358" t="str">
        <f t="shared" si="148"/>
        <v/>
      </c>
    </row>
    <row r="578" spans="1:30" x14ac:dyDescent="0.25">
      <c r="A578" s="112" t="str">
        <f t="shared" si="136"/>
        <v/>
      </c>
      <c r="B578" s="112" t="str">
        <f t="shared" si="137"/>
        <v/>
      </c>
      <c r="C578" s="397" t="str">
        <f t="shared" si="149"/>
        <v/>
      </c>
      <c r="D578" s="397" t="str">
        <f t="shared" ref="D578:D641" si="152">IFERROR(IF(C577-0.01&gt;=0,C577-0.01,""),"")</f>
        <v/>
      </c>
      <c r="E578" s="397"/>
      <c r="F578" s="399" t="str">
        <f t="shared" si="138"/>
        <v/>
      </c>
      <c r="G578" s="400" t="str">
        <f t="shared" si="139"/>
        <v/>
      </c>
      <c r="H578" s="401" t="str">
        <f t="shared" si="140"/>
        <v/>
      </c>
      <c r="I578" s="402" t="str">
        <f t="shared" si="151"/>
        <v/>
      </c>
      <c r="J578" s="403" t="str">
        <f t="shared" si="151"/>
        <v/>
      </c>
      <c r="K578" s="403" t="str">
        <f t="shared" si="151"/>
        <v/>
      </c>
      <c r="L578" s="404" t="str">
        <f t="shared" si="150"/>
        <v/>
      </c>
      <c r="M578" s="405"/>
      <c r="N578" s="406" t="str">
        <f t="shared" si="141"/>
        <v/>
      </c>
      <c r="O578" s="406" t="str">
        <f t="shared" si="142"/>
        <v/>
      </c>
      <c r="S578" s="401" t="str">
        <f>IFERROR(IF(S577&lt;='Cat A monthly etc'!$R$3,"Nil",S577-$R$3),"")</f>
        <v/>
      </c>
      <c r="T578" s="402" t="str">
        <f t="shared" si="143"/>
        <v/>
      </c>
      <c r="U578" s="403" t="str">
        <f t="shared" si="144"/>
        <v/>
      </c>
      <c r="V578" s="403" t="str">
        <f t="shared" si="145"/>
        <v/>
      </c>
      <c r="W578" s="404" t="str">
        <f t="shared" si="146"/>
        <v/>
      </c>
      <c r="Z578" s="408"/>
      <c r="AA578" s="409"/>
      <c r="AC578" s="358" t="str">
        <f t="shared" si="147"/>
        <v/>
      </c>
      <c r="AD578" s="358" t="str">
        <f t="shared" si="148"/>
        <v/>
      </c>
    </row>
    <row r="579" spans="1:30" x14ac:dyDescent="0.25">
      <c r="A579" s="112" t="str">
        <f t="shared" si="136"/>
        <v/>
      </c>
      <c r="B579" s="112" t="str">
        <f t="shared" si="137"/>
        <v/>
      </c>
      <c r="C579" s="397" t="str">
        <f t="shared" si="149"/>
        <v/>
      </c>
      <c r="D579" s="397" t="str">
        <f t="shared" si="152"/>
        <v/>
      </c>
      <c r="E579" s="397"/>
      <c r="F579" s="399" t="str">
        <f t="shared" si="138"/>
        <v/>
      </c>
      <c r="G579" s="400" t="str">
        <f t="shared" si="139"/>
        <v/>
      </c>
      <c r="H579" s="401" t="str">
        <f t="shared" si="140"/>
        <v/>
      </c>
      <c r="I579" s="402" t="str">
        <f t="shared" si="151"/>
        <v/>
      </c>
      <c r="J579" s="403" t="str">
        <f t="shared" si="151"/>
        <v/>
      </c>
      <c r="K579" s="403" t="str">
        <f t="shared" si="151"/>
        <v/>
      </c>
      <c r="L579" s="404" t="str">
        <f t="shared" si="150"/>
        <v/>
      </c>
      <c r="M579" s="405"/>
      <c r="N579" s="406" t="str">
        <f t="shared" si="141"/>
        <v/>
      </c>
      <c r="O579" s="406" t="str">
        <f t="shared" si="142"/>
        <v/>
      </c>
      <c r="S579" s="401" t="str">
        <f>IFERROR(IF(S578&lt;='Cat A monthly etc'!$R$3,"Nil",S578-$R$3),"")</f>
        <v/>
      </c>
      <c r="T579" s="402" t="str">
        <f t="shared" si="143"/>
        <v/>
      </c>
      <c r="U579" s="403" t="str">
        <f t="shared" si="144"/>
        <v/>
      </c>
      <c r="V579" s="403" t="str">
        <f t="shared" si="145"/>
        <v/>
      </c>
      <c r="W579" s="404" t="str">
        <f t="shared" si="146"/>
        <v/>
      </c>
      <c r="Z579" s="408"/>
      <c r="AA579" s="409"/>
      <c r="AC579" s="358" t="str">
        <f t="shared" si="147"/>
        <v/>
      </c>
      <c r="AD579" s="358" t="str">
        <f t="shared" si="148"/>
        <v/>
      </c>
    </row>
    <row r="580" spans="1:30" x14ac:dyDescent="0.25">
      <c r="A580" s="112" t="str">
        <f t="shared" si="136"/>
        <v/>
      </c>
      <c r="B580" s="112" t="str">
        <f t="shared" si="137"/>
        <v/>
      </c>
      <c r="C580" s="397" t="str">
        <f t="shared" si="149"/>
        <v/>
      </c>
      <c r="D580" s="397" t="str">
        <f t="shared" si="152"/>
        <v/>
      </c>
      <c r="E580" s="397"/>
      <c r="F580" s="399" t="str">
        <f t="shared" si="138"/>
        <v/>
      </c>
      <c r="G580" s="400" t="str">
        <f t="shared" si="139"/>
        <v/>
      </c>
      <c r="H580" s="401" t="str">
        <f t="shared" si="140"/>
        <v/>
      </c>
      <c r="I580" s="402" t="str">
        <f t="shared" si="151"/>
        <v/>
      </c>
      <c r="J580" s="403" t="str">
        <f t="shared" si="151"/>
        <v/>
      </c>
      <c r="K580" s="403" t="str">
        <f t="shared" si="151"/>
        <v/>
      </c>
      <c r="L580" s="404" t="str">
        <f t="shared" si="150"/>
        <v/>
      </c>
      <c r="M580" s="405"/>
      <c r="N580" s="406" t="str">
        <f t="shared" si="141"/>
        <v/>
      </c>
      <c r="O580" s="406" t="str">
        <f t="shared" si="142"/>
        <v/>
      </c>
      <c r="S580" s="401" t="str">
        <f>IFERROR(IF(S579&lt;='Cat A monthly etc'!$R$3,"Nil",S579-$R$3),"")</f>
        <v/>
      </c>
      <c r="T580" s="402" t="str">
        <f t="shared" si="143"/>
        <v/>
      </c>
      <c r="U580" s="403" t="str">
        <f t="shared" si="144"/>
        <v/>
      </c>
      <c r="V580" s="403" t="str">
        <f t="shared" si="145"/>
        <v/>
      </c>
      <c r="W580" s="404" t="str">
        <f t="shared" si="146"/>
        <v/>
      </c>
      <c r="Z580" s="408"/>
      <c r="AA580" s="409"/>
      <c r="AC580" s="358" t="str">
        <f t="shared" si="147"/>
        <v/>
      </c>
      <c r="AD580" s="358" t="str">
        <f t="shared" si="148"/>
        <v/>
      </c>
    </row>
    <row r="581" spans="1:30" x14ac:dyDescent="0.25">
      <c r="A581" s="112" t="str">
        <f t="shared" si="136"/>
        <v/>
      </c>
      <c r="B581" s="112" t="str">
        <f t="shared" si="137"/>
        <v/>
      </c>
      <c r="C581" s="397" t="str">
        <f t="shared" si="149"/>
        <v/>
      </c>
      <c r="D581" s="397" t="str">
        <f t="shared" si="152"/>
        <v/>
      </c>
      <c r="E581" s="397"/>
      <c r="F581" s="399" t="str">
        <f t="shared" si="138"/>
        <v/>
      </c>
      <c r="G581" s="400" t="str">
        <f t="shared" si="139"/>
        <v/>
      </c>
      <c r="H581" s="401" t="str">
        <f t="shared" si="140"/>
        <v/>
      </c>
      <c r="I581" s="402" t="str">
        <f t="shared" si="151"/>
        <v/>
      </c>
      <c r="J581" s="403" t="str">
        <f t="shared" si="151"/>
        <v/>
      </c>
      <c r="K581" s="403" t="str">
        <f t="shared" si="151"/>
        <v/>
      </c>
      <c r="L581" s="404" t="str">
        <f t="shared" si="150"/>
        <v/>
      </c>
      <c r="M581" s="405"/>
      <c r="N581" s="406" t="str">
        <f t="shared" si="141"/>
        <v/>
      </c>
      <c r="O581" s="406" t="str">
        <f t="shared" si="142"/>
        <v/>
      </c>
      <c r="S581" s="401" t="str">
        <f>IFERROR(IF(S580&lt;='Cat A monthly etc'!$R$3,"Nil",S580-$R$3),"")</f>
        <v/>
      </c>
      <c r="T581" s="402" t="str">
        <f t="shared" si="143"/>
        <v/>
      </c>
      <c r="U581" s="403" t="str">
        <f t="shared" si="144"/>
        <v/>
      </c>
      <c r="V581" s="403" t="str">
        <f t="shared" si="145"/>
        <v/>
      </c>
      <c r="W581" s="404" t="str">
        <f t="shared" si="146"/>
        <v/>
      </c>
      <c r="Z581" s="408"/>
      <c r="AA581" s="409"/>
      <c r="AC581" s="358" t="str">
        <f t="shared" si="147"/>
        <v/>
      </c>
      <c r="AD581" s="358" t="str">
        <f t="shared" si="148"/>
        <v/>
      </c>
    </row>
    <row r="582" spans="1:30" x14ac:dyDescent="0.25">
      <c r="A582" s="112" t="str">
        <f t="shared" si="136"/>
        <v/>
      </c>
      <c r="B582" s="112" t="str">
        <f t="shared" si="137"/>
        <v/>
      </c>
      <c r="C582" s="397" t="str">
        <f t="shared" si="149"/>
        <v/>
      </c>
      <c r="D582" s="397" t="str">
        <f t="shared" si="152"/>
        <v/>
      </c>
      <c r="E582" s="397"/>
      <c r="F582" s="399" t="str">
        <f t="shared" si="138"/>
        <v/>
      </c>
      <c r="G582" s="400" t="str">
        <f t="shared" si="139"/>
        <v/>
      </c>
      <c r="H582" s="401" t="str">
        <f t="shared" si="140"/>
        <v/>
      </c>
      <c r="I582" s="402" t="str">
        <f t="shared" si="151"/>
        <v/>
      </c>
      <c r="J582" s="403" t="str">
        <f t="shared" si="151"/>
        <v/>
      </c>
      <c r="K582" s="403" t="str">
        <f t="shared" si="151"/>
        <v/>
      </c>
      <c r="L582" s="404" t="str">
        <f t="shared" si="150"/>
        <v/>
      </c>
      <c r="M582" s="405"/>
      <c r="N582" s="406" t="str">
        <f t="shared" si="141"/>
        <v/>
      </c>
      <c r="O582" s="406" t="str">
        <f t="shared" si="142"/>
        <v/>
      </c>
      <c r="S582" s="401" t="str">
        <f>IFERROR(IF(S581&lt;='Cat A monthly etc'!$R$3,"Nil",S581-$R$3),"")</f>
        <v/>
      </c>
      <c r="T582" s="402" t="str">
        <f t="shared" si="143"/>
        <v/>
      </c>
      <c r="U582" s="403" t="str">
        <f t="shared" si="144"/>
        <v/>
      </c>
      <c r="V582" s="403" t="str">
        <f t="shared" si="145"/>
        <v/>
      </c>
      <c r="W582" s="404" t="str">
        <f t="shared" si="146"/>
        <v/>
      </c>
      <c r="Z582" s="408"/>
      <c r="AA582" s="409"/>
      <c r="AC582" s="358" t="str">
        <f t="shared" si="147"/>
        <v/>
      </c>
      <c r="AD582" s="358" t="str">
        <f t="shared" si="148"/>
        <v/>
      </c>
    </row>
    <row r="583" spans="1:30" x14ac:dyDescent="0.25">
      <c r="A583" s="112" t="str">
        <f t="shared" si="136"/>
        <v/>
      </c>
      <c r="B583" s="112" t="str">
        <f t="shared" si="137"/>
        <v/>
      </c>
      <c r="C583" s="397" t="str">
        <f t="shared" si="149"/>
        <v/>
      </c>
      <c r="D583" s="397" t="str">
        <f t="shared" si="152"/>
        <v/>
      </c>
      <c r="E583" s="397"/>
      <c r="F583" s="399" t="str">
        <f t="shared" si="138"/>
        <v/>
      </c>
      <c r="G583" s="400" t="str">
        <f t="shared" si="139"/>
        <v/>
      </c>
      <c r="H583" s="401" t="str">
        <f t="shared" si="140"/>
        <v/>
      </c>
      <c r="I583" s="402" t="str">
        <f t="shared" si="151"/>
        <v/>
      </c>
      <c r="J583" s="403" t="str">
        <f t="shared" si="151"/>
        <v/>
      </c>
      <c r="K583" s="403" t="str">
        <f t="shared" si="151"/>
        <v/>
      </c>
      <c r="L583" s="404" t="str">
        <f t="shared" si="150"/>
        <v/>
      </c>
      <c r="M583" s="405"/>
      <c r="N583" s="406" t="str">
        <f t="shared" si="141"/>
        <v/>
      </c>
      <c r="O583" s="406" t="str">
        <f t="shared" si="142"/>
        <v/>
      </c>
      <c r="S583" s="401" t="str">
        <f>IFERROR(IF(S582&lt;='Cat A monthly etc'!$R$3,"Nil",S582-$R$3),"")</f>
        <v/>
      </c>
      <c r="T583" s="402" t="str">
        <f t="shared" si="143"/>
        <v/>
      </c>
      <c r="U583" s="403" t="str">
        <f t="shared" si="144"/>
        <v/>
      </c>
      <c r="V583" s="403" t="str">
        <f t="shared" si="145"/>
        <v/>
      </c>
      <c r="W583" s="404" t="str">
        <f t="shared" si="146"/>
        <v/>
      </c>
      <c r="Z583" s="408"/>
      <c r="AA583" s="409"/>
      <c r="AC583" s="358" t="str">
        <f t="shared" si="147"/>
        <v/>
      </c>
      <c r="AD583" s="358" t="str">
        <f t="shared" si="148"/>
        <v/>
      </c>
    </row>
    <row r="584" spans="1:30" x14ac:dyDescent="0.25">
      <c r="A584" s="112" t="str">
        <f t="shared" si="136"/>
        <v/>
      </c>
      <c r="B584" s="112" t="str">
        <f t="shared" si="137"/>
        <v/>
      </c>
      <c r="C584" s="397" t="str">
        <f t="shared" si="149"/>
        <v/>
      </c>
      <c r="D584" s="397" t="str">
        <f t="shared" si="152"/>
        <v/>
      </c>
      <c r="E584" s="397"/>
      <c r="F584" s="399" t="str">
        <f t="shared" si="138"/>
        <v/>
      </c>
      <c r="G584" s="400" t="str">
        <f t="shared" si="139"/>
        <v/>
      </c>
      <c r="H584" s="401" t="str">
        <f t="shared" si="140"/>
        <v/>
      </c>
      <c r="I584" s="402" t="str">
        <f t="shared" si="151"/>
        <v/>
      </c>
      <c r="J584" s="403" t="str">
        <f t="shared" si="151"/>
        <v/>
      </c>
      <c r="K584" s="403" t="str">
        <f t="shared" si="151"/>
        <v/>
      </c>
      <c r="L584" s="404" t="str">
        <f t="shared" si="150"/>
        <v/>
      </c>
      <c r="M584" s="405"/>
      <c r="N584" s="406" t="str">
        <f t="shared" si="141"/>
        <v/>
      </c>
      <c r="O584" s="406" t="str">
        <f t="shared" si="142"/>
        <v/>
      </c>
      <c r="S584" s="401" t="str">
        <f>IFERROR(IF(S583&lt;='Cat A monthly etc'!$R$3,"Nil",S583-$R$3),"")</f>
        <v/>
      </c>
      <c r="T584" s="402" t="str">
        <f t="shared" si="143"/>
        <v/>
      </c>
      <c r="U584" s="403" t="str">
        <f t="shared" si="144"/>
        <v/>
      </c>
      <c r="V584" s="403" t="str">
        <f t="shared" si="145"/>
        <v/>
      </c>
      <c r="W584" s="404" t="str">
        <f t="shared" si="146"/>
        <v/>
      </c>
      <c r="Z584" s="408"/>
      <c r="AA584" s="409"/>
      <c r="AC584" s="358" t="str">
        <f t="shared" si="147"/>
        <v/>
      </c>
      <c r="AD584" s="358" t="str">
        <f t="shared" si="148"/>
        <v/>
      </c>
    </row>
    <row r="585" spans="1:30" x14ac:dyDescent="0.25">
      <c r="A585" s="112" t="str">
        <f t="shared" ref="A585:A648" si="153">IFERROR(
                      IF(
                            AND($B585&lt;&gt;$W$3,$B585=$W$2,$C585&lt;=$X$2,$D585&gt;=$X$2),
                              IF(RIGHT($F585,LEN("or any greater amount"))="or any greater amount",$W$3,""),""),"")</f>
        <v/>
      </c>
      <c r="B585" s="112" t="str">
        <f t="shared" ref="B585:B648" si="154">IFERROR(
                      IF(
                            AND($C585&lt;=$X$2,$D585&gt;=$X$2),$W$2,
                              IF(RIGHT($F585,LEN("or any greater amount"))="or any greater amount",$W$3,"")),"")</f>
        <v/>
      </c>
      <c r="C585" s="397" t="str">
        <f t="shared" si="149"/>
        <v/>
      </c>
      <c r="D585" s="397" t="str">
        <f t="shared" si="152"/>
        <v/>
      </c>
      <c r="E585" s="397"/>
      <c r="F585" s="399" t="str">
        <f t="shared" ref="F585:F648" si="155">IFERROR(IF(AND(C585="",D585=""),"",IF(C585="--",TEXT(D585,IF(D585=ROUND(D585,0),"€###.00","€##.00"))&amp;" or any lesser amount",IF(D585="--",TEXT(C585,IF(C585=ROUND(C585,0),"€###.00","€##.00"))&amp;" or any greater amount",TEXT(C585,IF(C585=ROUND(C585,0),"€###.00","€##.00"))&amp;" to "&amp;TEXT(D585,IF(D585=ROUND(D585,0),"€###.00","€##.00"))))),"")</f>
        <v/>
      </c>
      <c r="G585" s="400" t="str">
        <f t="shared" ref="G585:G648" si="156">IFERROR(IF(S585="Nil","Nil",ROUNDUP(ROUND(S585/7, 3),2)),"")</f>
        <v/>
      </c>
      <c r="H585" s="401" t="str">
        <f t="shared" ref="H585:H648" si="157">IFERROR(IF(S585="Nil","Nil",TEXT(S585,IF(S585=ROUND(S585,0),"€###","€0.00"))),"")</f>
        <v/>
      </c>
      <c r="I585" s="402" t="str">
        <f t="shared" si="151"/>
        <v/>
      </c>
      <c r="J585" s="403" t="str">
        <f t="shared" si="151"/>
        <v/>
      </c>
      <c r="K585" s="403" t="str">
        <f t="shared" si="151"/>
        <v/>
      </c>
      <c r="L585" s="404" t="str">
        <f t="shared" si="150"/>
        <v/>
      </c>
      <c r="M585" s="405"/>
      <c r="N585" s="406" t="str">
        <f t="shared" ref="N585:N648" si="158">IFERROR(IF(C585="--","&lt;"&amp;D585,C585-IF(OR($H585="Nil",$H585=""),0,$H585)),"")</f>
        <v/>
      </c>
      <c r="O585" s="406" t="str">
        <f t="shared" ref="O585:O648" si="159">IFERROR(IF(D585="--","&gt; €"&amp;N585,D585-IF(OR($H585="Nil",$H585=""),0,$H585)),"")</f>
        <v/>
      </c>
      <c r="S585" s="401" t="str">
        <f>IFERROR(IF(S584&lt;='Cat A monthly etc'!$R$3,"Nil",S584-$R$3),"")</f>
        <v/>
      </c>
      <c r="T585" s="402" t="str">
        <f t="shared" ref="T585:T648" si="160">IFERROR(IF($G585="Nil","Nil",IF(MROUND($G585*I$5,0.5)&lt;=$G585*I$5,MROUND($G585*I$5,0.5),MROUND($G585*I$5,0.5)-0.5)),"")</f>
        <v/>
      </c>
      <c r="U585" s="403" t="str">
        <f t="shared" ref="U585:U648" si="161">IFERROR(IF($G585="Nil","Nil",IF(MROUND($G585*J$5,0.5)&lt;=$G585*J$5,MROUND($G585*J$5,0.5),MROUND($G585*J$5,0.5)-0.5)),"")</f>
        <v/>
      </c>
      <c r="V585" s="403" t="str">
        <f t="shared" ref="V585:V648" si="162">IFERROR(IF($G585="Nil","Nil",IF(MROUND($G585*K$5,0.5)&lt;=$G585*K$5,MROUND($G585*K$5,0.5),MROUND($G585*K$5,0.5)-0.5)),"")</f>
        <v/>
      </c>
      <c r="W585" s="404" t="str">
        <f t="shared" ref="W585:W648" si="163">IFERROR(IF($G585="Nil","Nil",IF(MROUND($G585*L$5,0.5)&lt;=$G585*L$5,MROUND($G585*L$5,0.5),MROUND($G585*L$5,0.5)-0.5)),"")</f>
        <v/>
      </c>
      <c r="Z585" s="408"/>
      <c r="AA585" s="409"/>
      <c r="AC585" s="358" t="str">
        <f t="shared" si="147"/>
        <v/>
      </c>
      <c r="AD585" s="358" t="str">
        <f t="shared" si="148"/>
        <v/>
      </c>
    </row>
    <row r="586" spans="1:30" x14ac:dyDescent="0.25">
      <c r="A586" s="112" t="str">
        <f t="shared" si="153"/>
        <v/>
      </c>
      <c r="B586" s="112" t="str">
        <f t="shared" si="154"/>
        <v/>
      </c>
      <c r="C586" s="397" t="str">
        <f t="shared" si="149"/>
        <v/>
      </c>
      <c r="D586" s="397" t="str">
        <f t="shared" si="152"/>
        <v/>
      </c>
      <c r="E586" s="397"/>
      <c r="F586" s="399" t="str">
        <f t="shared" si="155"/>
        <v/>
      </c>
      <c r="G586" s="400" t="str">
        <f t="shared" si="156"/>
        <v/>
      </c>
      <c r="H586" s="401" t="str">
        <f t="shared" si="157"/>
        <v/>
      </c>
      <c r="I586" s="402" t="str">
        <f t="shared" si="151"/>
        <v/>
      </c>
      <c r="J586" s="403" t="str">
        <f t="shared" si="151"/>
        <v/>
      </c>
      <c r="K586" s="403" t="str">
        <f t="shared" si="151"/>
        <v/>
      </c>
      <c r="L586" s="404" t="str">
        <f t="shared" si="150"/>
        <v/>
      </c>
      <c r="M586" s="405"/>
      <c r="N586" s="406" t="str">
        <f t="shared" si="158"/>
        <v/>
      </c>
      <c r="O586" s="406" t="str">
        <f t="shared" si="159"/>
        <v/>
      </c>
      <c r="S586" s="401" t="str">
        <f>IFERROR(IF(S585&lt;='Cat A monthly etc'!$R$3,"Nil",S585-$R$3),"")</f>
        <v/>
      </c>
      <c r="T586" s="402" t="str">
        <f t="shared" si="160"/>
        <v/>
      </c>
      <c r="U586" s="403" t="str">
        <f t="shared" si="161"/>
        <v/>
      </c>
      <c r="V586" s="403" t="str">
        <f t="shared" si="162"/>
        <v/>
      </c>
      <c r="W586" s="404" t="str">
        <f t="shared" si="163"/>
        <v/>
      </c>
      <c r="Z586" s="408"/>
      <c r="AA586" s="409"/>
      <c r="AC586" s="358" t="str">
        <f t="shared" ref="AC586:AC649" si="164">IFERROR(ROUNDUP(ROUND(S586/7, 3),2),"")</f>
        <v/>
      </c>
      <c r="AD586" s="358" t="str">
        <f t="shared" ref="AD586:AD649" si="165">IFERROR(ROUND(AC586-G586,2),"")</f>
        <v/>
      </c>
    </row>
    <row r="587" spans="1:30" x14ac:dyDescent="0.25">
      <c r="A587" s="112" t="str">
        <f t="shared" si="153"/>
        <v/>
      </c>
      <c r="B587" s="112" t="str">
        <f t="shared" si="154"/>
        <v/>
      </c>
      <c r="C587" s="397" t="str">
        <f t="shared" si="149"/>
        <v/>
      </c>
      <c r="D587" s="397" t="str">
        <f t="shared" si="152"/>
        <v/>
      </c>
      <c r="E587" s="397"/>
      <c r="F587" s="399" t="str">
        <f t="shared" si="155"/>
        <v/>
      </c>
      <c r="G587" s="400" t="str">
        <f t="shared" si="156"/>
        <v/>
      </c>
      <c r="H587" s="401" t="str">
        <f t="shared" si="157"/>
        <v/>
      </c>
      <c r="I587" s="402" t="str">
        <f t="shared" si="151"/>
        <v/>
      </c>
      <c r="J587" s="403" t="str">
        <f t="shared" si="151"/>
        <v/>
      </c>
      <c r="K587" s="403" t="str">
        <f t="shared" si="151"/>
        <v/>
      </c>
      <c r="L587" s="404" t="str">
        <f t="shared" si="150"/>
        <v/>
      </c>
      <c r="M587" s="405"/>
      <c r="N587" s="406" t="str">
        <f t="shared" si="158"/>
        <v/>
      </c>
      <c r="O587" s="406" t="str">
        <f t="shared" si="159"/>
        <v/>
      </c>
      <c r="S587" s="401" t="str">
        <f>IFERROR(IF(S586&lt;='Cat A monthly etc'!$R$3,"Nil",S586-$R$3),"")</f>
        <v/>
      </c>
      <c r="T587" s="402" t="str">
        <f t="shared" si="160"/>
        <v/>
      </c>
      <c r="U587" s="403" t="str">
        <f t="shared" si="161"/>
        <v/>
      </c>
      <c r="V587" s="403" t="str">
        <f t="shared" si="162"/>
        <v/>
      </c>
      <c r="W587" s="404" t="str">
        <f t="shared" si="163"/>
        <v/>
      </c>
      <c r="Z587" s="408"/>
      <c r="AA587" s="409"/>
      <c r="AC587" s="358" t="str">
        <f t="shared" si="164"/>
        <v/>
      </c>
      <c r="AD587" s="358" t="str">
        <f t="shared" si="165"/>
        <v/>
      </c>
    </row>
    <row r="588" spans="1:30" x14ac:dyDescent="0.25">
      <c r="A588" s="112" t="str">
        <f t="shared" si="153"/>
        <v/>
      </c>
      <c r="B588" s="112" t="str">
        <f t="shared" si="154"/>
        <v/>
      </c>
      <c r="C588" s="397" t="str">
        <f t="shared" si="149"/>
        <v/>
      </c>
      <c r="D588" s="397" t="str">
        <f t="shared" si="152"/>
        <v/>
      </c>
      <c r="E588" s="397"/>
      <c r="F588" s="399" t="str">
        <f t="shared" si="155"/>
        <v/>
      </c>
      <c r="G588" s="400" t="str">
        <f t="shared" si="156"/>
        <v/>
      </c>
      <c r="H588" s="401" t="str">
        <f t="shared" si="157"/>
        <v/>
      </c>
      <c r="I588" s="402" t="str">
        <f t="shared" si="151"/>
        <v/>
      </c>
      <c r="J588" s="403" t="str">
        <f t="shared" si="151"/>
        <v/>
      </c>
      <c r="K588" s="403" t="str">
        <f t="shared" si="151"/>
        <v/>
      </c>
      <c r="L588" s="404" t="str">
        <f t="shared" si="150"/>
        <v/>
      </c>
      <c r="M588" s="405"/>
      <c r="N588" s="406" t="str">
        <f t="shared" si="158"/>
        <v/>
      </c>
      <c r="O588" s="406" t="str">
        <f t="shared" si="159"/>
        <v/>
      </c>
      <c r="S588" s="401" t="str">
        <f>IFERROR(IF(S587&lt;='Cat A monthly etc'!$R$3,"Nil",S587-$R$3),"")</f>
        <v/>
      </c>
      <c r="T588" s="402" t="str">
        <f t="shared" si="160"/>
        <v/>
      </c>
      <c r="U588" s="403" t="str">
        <f t="shared" si="161"/>
        <v/>
      </c>
      <c r="V588" s="403" t="str">
        <f t="shared" si="162"/>
        <v/>
      </c>
      <c r="W588" s="404" t="str">
        <f t="shared" si="163"/>
        <v/>
      </c>
      <c r="Z588" s="408"/>
      <c r="AA588" s="409"/>
      <c r="AC588" s="358" t="str">
        <f t="shared" si="164"/>
        <v/>
      </c>
      <c r="AD588" s="358" t="str">
        <f t="shared" si="165"/>
        <v/>
      </c>
    </row>
    <row r="589" spans="1:30" x14ac:dyDescent="0.25">
      <c r="A589" s="112" t="str">
        <f t="shared" si="153"/>
        <v/>
      </c>
      <c r="B589" s="112" t="str">
        <f t="shared" si="154"/>
        <v/>
      </c>
      <c r="C589" s="397" t="str">
        <f t="shared" si="149"/>
        <v/>
      </c>
      <c r="D589" s="397" t="str">
        <f t="shared" si="152"/>
        <v/>
      </c>
      <c r="E589" s="397"/>
      <c r="F589" s="399" t="str">
        <f t="shared" si="155"/>
        <v/>
      </c>
      <c r="G589" s="400" t="str">
        <f t="shared" si="156"/>
        <v/>
      </c>
      <c r="H589" s="401" t="str">
        <f t="shared" si="157"/>
        <v/>
      </c>
      <c r="I589" s="402" t="str">
        <f t="shared" si="151"/>
        <v/>
      </c>
      <c r="J589" s="403" t="str">
        <f t="shared" si="151"/>
        <v/>
      </c>
      <c r="K589" s="403" t="str">
        <f t="shared" si="151"/>
        <v/>
      </c>
      <c r="L589" s="404" t="str">
        <f t="shared" si="150"/>
        <v/>
      </c>
      <c r="M589" s="405"/>
      <c r="N589" s="406" t="str">
        <f t="shared" si="158"/>
        <v/>
      </c>
      <c r="O589" s="406" t="str">
        <f t="shared" si="159"/>
        <v/>
      </c>
      <c r="S589" s="401" t="str">
        <f>IFERROR(IF(S588&lt;='Cat A monthly etc'!$R$3,"Nil",S588-$R$3),"")</f>
        <v/>
      </c>
      <c r="T589" s="402" t="str">
        <f t="shared" si="160"/>
        <v/>
      </c>
      <c r="U589" s="403" t="str">
        <f t="shared" si="161"/>
        <v/>
      </c>
      <c r="V589" s="403" t="str">
        <f t="shared" si="162"/>
        <v/>
      </c>
      <c r="W589" s="404" t="str">
        <f t="shared" si="163"/>
        <v/>
      </c>
      <c r="Z589" s="408"/>
      <c r="AA589" s="409"/>
      <c r="AC589" s="358" t="str">
        <f t="shared" si="164"/>
        <v/>
      </c>
      <c r="AD589" s="358" t="str">
        <f t="shared" si="165"/>
        <v/>
      </c>
    </row>
    <row r="590" spans="1:30" x14ac:dyDescent="0.25">
      <c r="A590" s="112" t="str">
        <f t="shared" si="153"/>
        <v/>
      </c>
      <c r="B590" s="112" t="str">
        <f t="shared" si="154"/>
        <v/>
      </c>
      <c r="C590" s="397" t="str">
        <f t="shared" si="149"/>
        <v/>
      </c>
      <c r="D590" s="397" t="str">
        <f t="shared" si="152"/>
        <v/>
      </c>
      <c r="E590" s="397"/>
      <c r="F590" s="399" t="str">
        <f t="shared" si="155"/>
        <v/>
      </c>
      <c r="G590" s="400" t="str">
        <f t="shared" si="156"/>
        <v/>
      </c>
      <c r="H590" s="401" t="str">
        <f t="shared" si="157"/>
        <v/>
      </c>
      <c r="I590" s="402" t="str">
        <f t="shared" si="151"/>
        <v/>
      </c>
      <c r="J590" s="403" t="str">
        <f t="shared" si="151"/>
        <v/>
      </c>
      <c r="K590" s="403" t="str">
        <f t="shared" si="151"/>
        <v/>
      </c>
      <c r="L590" s="404" t="str">
        <f t="shared" si="150"/>
        <v/>
      </c>
      <c r="M590" s="405"/>
      <c r="N590" s="406" t="str">
        <f t="shared" si="158"/>
        <v/>
      </c>
      <c r="O590" s="406" t="str">
        <f t="shared" si="159"/>
        <v/>
      </c>
      <c r="S590" s="401" t="str">
        <f>IFERROR(IF(S589&lt;='Cat A monthly etc'!$R$3,"Nil",S589-$R$3),"")</f>
        <v/>
      </c>
      <c r="T590" s="402" t="str">
        <f t="shared" si="160"/>
        <v/>
      </c>
      <c r="U590" s="403" t="str">
        <f t="shared" si="161"/>
        <v/>
      </c>
      <c r="V590" s="403" t="str">
        <f t="shared" si="162"/>
        <v/>
      </c>
      <c r="W590" s="404" t="str">
        <f t="shared" si="163"/>
        <v/>
      </c>
      <c r="Z590" s="408"/>
      <c r="AA590" s="409"/>
      <c r="AC590" s="358" t="str">
        <f t="shared" si="164"/>
        <v/>
      </c>
      <c r="AD590" s="358" t="str">
        <f t="shared" si="165"/>
        <v/>
      </c>
    </row>
    <row r="591" spans="1:30" x14ac:dyDescent="0.25">
      <c r="A591" s="112" t="str">
        <f t="shared" si="153"/>
        <v/>
      </c>
      <c r="B591" s="112" t="str">
        <f t="shared" si="154"/>
        <v/>
      </c>
      <c r="C591" s="397" t="str">
        <f t="shared" si="149"/>
        <v/>
      </c>
      <c r="D591" s="397" t="str">
        <f t="shared" si="152"/>
        <v/>
      </c>
      <c r="E591" s="397"/>
      <c r="F591" s="399" t="str">
        <f t="shared" si="155"/>
        <v/>
      </c>
      <c r="G591" s="400" t="str">
        <f t="shared" si="156"/>
        <v/>
      </c>
      <c r="H591" s="401" t="str">
        <f t="shared" si="157"/>
        <v/>
      </c>
      <c r="I591" s="402" t="str">
        <f t="shared" si="151"/>
        <v/>
      </c>
      <c r="J591" s="403" t="str">
        <f t="shared" si="151"/>
        <v/>
      </c>
      <c r="K591" s="403" t="str">
        <f t="shared" si="151"/>
        <v/>
      </c>
      <c r="L591" s="404" t="str">
        <f t="shared" si="150"/>
        <v/>
      </c>
      <c r="M591" s="405"/>
      <c r="N591" s="406" t="str">
        <f t="shared" si="158"/>
        <v/>
      </c>
      <c r="O591" s="406" t="str">
        <f t="shared" si="159"/>
        <v/>
      </c>
      <c r="S591" s="401" t="str">
        <f>IFERROR(IF(S590&lt;='Cat A monthly etc'!$R$3,"Nil",S590-$R$3),"")</f>
        <v/>
      </c>
      <c r="T591" s="402" t="str">
        <f t="shared" si="160"/>
        <v/>
      </c>
      <c r="U591" s="403" t="str">
        <f t="shared" si="161"/>
        <v/>
      </c>
      <c r="V591" s="403" t="str">
        <f t="shared" si="162"/>
        <v/>
      </c>
      <c r="W591" s="404" t="str">
        <f t="shared" si="163"/>
        <v/>
      </c>
      <c r="Z591" s="408"/>
      <c r="AA591" s="409"/>
      <c r="AC591" s="358" t="str">
        <f t="shared" si="164"/>
        <v/>
      </c>
      <c r="AD591" s="358" t="str">
        <f t="shared" si="165"/>
        <v/>
      </c>
    </row>
    <row r="592" spans="1:30" x14ac:dyDescent="0.25">
      <c r="A592" s="112" t="str">
        <f t="shared" si="153"/>
        <v/>
      </c>
      <c r="B592" s="112" t="str">
        <f t="shared" si="154"/>
        <v/>
      </c>
      <c r="C592" s="397" t="str">
        <f t="shared" si="149"/>
        <v/>
      </c>
      <c r="D592" s="397" t="str">
        <f t="shared" si="152"/>
        <v/>
      </c>
      <c r="E592" s="397"/>
      <c r="F592" s="399" t="str">
        <f t="shared" si="155"/>
        <v/>
      </c>
      <c r="G592" s="400" t="str">
        <f t="shared" si="156"/>
        <v/>
      </c>
      <c r="H592" s="401" t="str">
        <f t="shared" si="157"/>
        <v/>
      </c>
      <c r="I592" s="402" t="str">
        <f t="shared" si="151"/>
        <v/>
      </c>
      <c r="J592" s="403" t="str">
        <f t="shared" si="151"/>
        <v/>
      </c>
      <c r="K592" s="403" t="str">
        <f t="shared" si="151"/>
        <v/>
      </c>
      <c r="L592" s="404" t="str">
        <f t="shared" si="150"/>
        <v/>
      </c>
      <c r="M592" s="405"/>
      <c r="N592" s="406" t="str">
        <f t="shared" si="158"/>
        <v/>
      </c>
      <c r="O592" s="406" t="str">
        <f t="shared" si="159"/>
        <v/>
      </c>
      <c r="S592" s="401" t="str">
        <f>IFERROR(IF(S591&lt;='Cat A monthly etc'!$R$3,"Nil",S591-$R$3),"")</f>
        <v/>
      </c>
      <c r="T592" s="402" t="str">
        <f t="shared" si="160"/>
        <v/>
      </c>
      <c r="U592" s="403" t="str">
        <f t="shared" si="161"/>
        <v/>
      </c>
      <c r="V592" s="403" t="str">
        <f t="shared" si="162"/>
        <v/>
      </c>
      <c r="W592" s="404" t="str">
        <f t="shared" si="163"/>
        <v/>
      </c>
      <c r="Z592" s="408"/>
      <c r="AA592" s="409"/>
      <c r="AC592" s="358" t="str">
        <f t="shared" si="164"/>
        <v/>
      </c>
      <c r="AD592" s="358" t="str">
        <f t="shared" si="165"/>
        <v/>
      </c>
    </row>
    <row r="593" spans="1:30" x14ac:dyDescent="0.25">
      <c r="A593" s="112" t="str">
        <f t="shared" si="153"/>
        <v/>
      </c>
      <c r="B593" s="112" t="str">
        <f t="shared" si="154"/>
        <v/>
      </c>
      <c r="C593" s="397" t="str">
        <f t="shared" si="149"/>
        <v/>
      </c>
      <c r="D593" s="397" t="str">
        <f t="shared" si="152"/>
        <v/>
      </c>
      <c r="E593" s="397"/>
      <c r="F593" s="399" t="str">
        <f t="shared" si="155"/>
        <v/>
      </c>
      <c r="G593" s="400" t="str">
        <f t="shared" si="156"/>
        <v/>
      </c>
      <c r="H593" s="401" t="str">
        <f t="shared" si="157"/>
        <v/>
      </c>
      <c r="I593" s="402" t="str">
        <f t="shared" si="151"/>
        <v/>
      </c>
      <c r="J593" s="403" t="str">
        <f t="shared" si="151"/>
        <v/>
      </c>
      <c r="K593" s="403" t="str">
        <f t="shared" si="151"/>
        <v/>
      </c>
      <c r="L593" s="404" t="str">
        <f t="shared" si="150"/>
        <v/>
      </c>
      <c r="M593" s="405"/>
      <c r="N593" s="406" t="str">
        <f t="shared" si="158"/>
        <v/>
      </c>
      <c r="O593" s="406" t="str">
        <f t="shared" si="159"/>
        <v/>
      </c>
      <c r="S593" s="401" t="str">
        <f>IFERROR(IF(S592&lt;='Cat A monthly etc'!$R$3,"Nil",S592-$R$3),"")</f>
        <v/>
      </c>
      <c r="T593" s="402" t="str">
        <f t="shared" si="160"/>
        <v/>
      </c>
      <c r="U593" s="403" t="str">
        <f t="shared" si="161"/>
        <v/>
      </c>
      <c r="V593" s="403" t="str">
        <f t="shared" si="162"/>
        <v/>
      </c>
      <c r="W593" s="404" t="str">
        <f t="shared" si="163"/>
        <v/>
      </c>
      <c r="Z593" s="408"/>
      <c r="AA593" s="409"/>
      <c r="AC593" s="358" t="str">
        <f t="shared" si="164"/>
        <v/>
      </c>
      <c r="AD593" s="358" t="str">
        <f t="shared" si="165"/>
        <v/>
      </c>
    </row>
    <row r="594" spans="1:30" x14ac:dyDescent="0.25">
      <c r="A594" s="112" t="str">
        <f t="shared" si="153"/>
        <v/>
      </c>
      <c r="B594" s="112" t="str">
        <f t="shared" si="154"/>
        <v/>
      </c>
      <c r="C594" s="397" t="str">
        <f t="shared" ref="C594:C657" si="166">IFERROR(IF(C593-$R$3&gt;=0,C593-$R$3,""),"")</f>
        <v/>
      </c>
      <c r="D594" s="397" t="str">
        <f t="shared" si="152"/>
        <v/>
      </c>
      <c r="E594" s="397"/>
      <c r="F594" s="399" t="str">
        <f t="shared" si="155"/>
        <v/>
      </c>
      <c r="G594" s="400" t="str">
        <f t="shared" si="156"/>
        <v/>
      </c>
      <c r="H594" s="401" t="str">
        <f t="shared" si="157"/>
        <v/>
      </c>
      <c r="I594" s="402" t="str">
        <f t="shared" si="151"/>
        <v/>
      </c>
      <c r="J594" s="403" t="str">
        <f t="shared" si="151"/>
        <v/>
      </c>
      <c r="K594" s="403" t="str">
        <f t="shared" si="151"/>
        <v/>
      </c>
      <c r="L594" s="404" t="str">
        <f t="shared" si="150"/>
        <v/>
      </c>
      <c r="M594" s="405"/>
      <c r="N594" s="406" t="str">
        <f t="shared" si="158"/>
        <v/>
      </c>
      <c r="O594" s="406" t="str">
        <f t="shared" si="159"/>
        <v/>
      </c>
      <c r="S594" s="401" t="str">
        <f>IFERROR(IF(S593&lt;='Cat A monthly etc'!$R$3,"Nil",S593-$R$3),"")</f>
        <v/>
      </c>
      <c r="T594" s="402" t="str">
        <f t="shared" si="160"/>
        <v/>
      </c>
      <c r="U594" s="403" t="str">
        <f t="shared" si="161"/>
        <v/>
      </c>
      <c r="V594" s="403" t="str">
        <f t="shared" si="162"/>
        <v/>
      </c>
      <c r="W594" s="404" t="str">
        <f t="shared" si="163"/>
        <v/>
      </c>
      <c r="Z594" s="408"/>
      <c r="AA594" s="409"/>
      <c r="AC594" s="358" t="str">
        <f t="shared" si="164"/>
        <v/>
      </c>
      <c r="AD594" s="358" t="str">
        <f t="shared" si="165"/>
        <v/>
      </c>
    </row>
    <row r="595" spans="1:30" x14ac:dyDescent="0.25">
      <c r="A595" s="112" t="str">
        <f t="shared" si="153"/>
        <v/>
      </c>
      <c r="B595" s="112" t="str">
        <f t="shared" si="154"/>
        <v/>
      </c>
      <c r="C595" s="397" t="str">
        <f t="shared" si="166"/>
        <v/>
      </c>
      <c r="D595" s="397" t="str">
        <f t="shared" si="152"/>
        <v/>
      </c>
      <c r="E595" s="397"/>
      <c r="F595" s="399" t="str">
        <f t="shared" si="155"/>
        <v/>
      </c>
      <c r="G595" s="400" t="str">
        <f t="shared" si="156"/>
        <v/>
      </c>
      <c r="H595" s="401" t="str">
        <f t="shared" si="157"/>
        <v/>
      </c>
      <c r="I595" s="402" t="str">
        <f t="shared" si="151"/>
        <v/>
      </c>
      <c r="J595" s="403" t="str">
        <f t="shared" si="151"/>
        <v/>
      </c>
      <c r="K595" s="403" t="str">
        <f t="shared" si="151"/>
        <v/>
      </c>
      <c r="L595" s="404" t="str">
        <f t="shared" si="150"/>
        <v/>
      </c>
      <c r="M595" s="405"/>
      <c r="N595" s="406" t="str">
        <f t="shared" si="158"/>
        <v/>
      </c>
      <c r="O595" s="406" t="str">
        <f t="shared" si="159"/>
        <v/>
      </c>
      <c r="S595" s="401" t="str">
        <f>IFERROR(IF(S594&lt;='Cat A monthly etc'!$R$3,"Nil",S594-$R$3),"")</f>
        <v/>
      </c>
      <c r="T595" s="402" t="str">
        <f t="shared" si="160"/>
        <v/>
      </c>
      <c r="U595" s="403" t="str">
        <f t="shared" si="161"/>
        <v/>
      </c>
      <c r="V595" s="403" t="str">
        <f t="shared" si="162"/>
        <v/>
      </c>
      <c r="W595" s="404" t="str">
        <f t="shared" si="163"/>
        <v/>
      </c>
      <c r="Z595" s="408"/>
      <c r="AA595" s="409"/>
      <c r="AC595" s="358" t="str">
        <f t="shared" si="164"/>
        <v/>
      </c>
      <c r="AD595" s="358" t="str">
        <f t="shared" si="165"/>
        <v/>
      </c>
    </row>
    <row r="596" spans="1:30" x14ac:dyDescent="0.25">
      <c r="A596" s="112" t="str">
        <f t="shared" si="153"/>
        <v/>
      </c>
      <c r="B596" s="112" t="str">
        <f t="shared" si="154"/>
        <v/>
      </c>
      <c r="C596" s="397" t="str">
        <f t="shared" si="166"/>
        <v/>
      </c>
      <c r="D596" s="397" t="str">
        <f t="shared" si="152"/>
        <v/>
      </c>
      <c r="E596" s="397"/>
      <c r="F596" s="399" t="str">
        <f t="shared" si="155"/>
        <v/>
      </c>
      <c r="G596" s="400" t="str">
        <f t="shared" si="156"/>
        <v/>
      </c>
      <c r="H596" s="401" t="str">
        <f t="shared" si="157"/>
        <v/>
      </c>
      <c r="I596" s="402" t="str">
        <f t="shared" si="151"/>
        <v/>
      </c>
      <c r="J596" s="403" t="str">
        <f t="shared" si="151"/>
        <v/>
      </c>
      <c r="K596" s="403" t="str">
        <f t="shared" si="151"/>
        <v/>
      </c>
      <c r="L596" s="404" t="str">
        <f t="shared" si="150"/>
        <v/>
      </c>
      <c r="M596" s="405"/>
      <c r="N596" s="406" t="str">
        <f t="shared" si="158"/>
        <v/>
      </c>
      <c r="O596" s="406" t="str">
        <f t="shared" si="159"/>
        <v/>
      </c>
      <c r="S596" s="401" t="str">
        <f>IFERROR(IF(S595&lt;='Cat A monthly etc'!$R$3,"Nil",S595-$R$3),"")</f>
        <v/>
      </c>
      <c r="T596" s="402" t="str">
        <f t="shared" si="160"/>
        <v/>
      </c>
      <c r="U596" s="403" t="str">
        <f t="shared" si="161"/>
        <v/>
      </c>
      <c r="V596" s="403" t="str">
        <f t="shared" si="162"/>
        <v/>
      </c>
      <c r="W596" s="404" t="str">
        <f t="shared" si="163"/>
        <v/>
      </c>
      <c r="Z596" s="408"/>
      <c r="AA596" s="409"/>
      <c r="AC596" s="358" t="str">
        <f t="shared" si="164"/>
        <v/>
      </c>
      <c r="AD596" s="358" t="str">
        <f t="shared" si="165"/>
        <v/>
      </c>
    </row>
    <row r="597" spans="1:30" x14ac:dyDescent="0.25">
      <c r="A597" s="112" t="str">
        <f t="shared" si="153"/>
        <v/>
      </c>
      <c r="B597" s="112" t="str">
        <f t="shared" si="154"/>
        <v/>
      </c>
      <c r="C597" s="397" t="str">
        <f t="shared" si="166"/>
        <v/>
      </c>
      <c r="D597" s="397" t="str">
        <f t="shared" si="152"/>
        <v/>
      </c>
      <c r="E597" s="397"/>
      <c r="F597" s="399" t="str">
        <f t="shared" si="155"/>
        <v/>
      </c>
      <c r="G597" s="400" t="str">
        <f t="shared" si="156"/>
        <v/>
      </c>
      <c r="H597" s="401" t="str">
        <f t="shared" si="157"/>
        <v/>
      </c>
      <c r="I597" s="402" t="str">
        <f t="shared" si="151"/>
        <v/>
      </c>
      <c r="J597" s="403" t="str">
        <f t="shared" si="151"/>
        <v/>
      </c>
      <c r="K597" s="403" t="str">
        <f t="shared" si="151"/>
        <v/>
      </c>
      <c r="L597" s="404" t="str">
        <f t="shared" si="150"/>
        <v/>
      </c>
      <c r="M597" s="405"/>
      <c r="N597" s="406" t="str">
        <f t="shared" si="158"/>
        <v/>
      </c>
      <c r="O597" s="406" t="str">
        <f t="shared" si="159"/>
        <v/>
      </c>
      <c r="S597" s="401" t="str">
        <f>IFERROR(IF(S596&lt;='Cat A monthly etc'!$R$3,"Nil",S596-$R$3),"")</f>
        <v/>
      </c>
      <c r="T597" s="402" t="str">
        <f t="shared" si="160"/>
        <v/>
      </c>
      <c r="U597" s="403" t="str">
        <f t="shared" si="161"/>
        <v/>
      </c>
      <c r="V597" s="403" t="str">
        <f t="shared" si="162"/>
        <v/>
      </c>
      <c r="W597" s="404" t="str">
        <f t="shared" si="163"/>
        <v/>
      </c>
      <c r="Z597" s="408"/>
      <c r="AA597" s="409"/>
      <c r="AC597" s="358" t="str">
        <f t="shared" si="164"/>
        <v/>
      </c>
      <c r="AD597" s="358" t="str">
        <f t="shared" si="165"/>
        <v/>
      </c>
    </row>
    <row r="598" spans="1:30" x14ac:dyDescent="0.25">
      <c r="A598" s="112" t="str">
        <f t="shared" si="153"/>
        <v/>
      </c>
      <c r="B598" s="112" t="str">
        <f t="shared" si="154"/>
        <v/>
      </c>
      <c r="C598" s="397" t="str">
        <f t="shared" si="166"/>
        <v/>
      </c>
      <c r="D598" s="397" t="str">
        <f t="shared" si="152"/>
        <v/>
      </c>
      <c r="E598" s="397"/>
      <c r="F598" s="399" t="str">
        <f t="shared" si="155"/>
        <v/>
      </c>
      <c r="G598" s="400" t="str">
        <f t="shared" si="156"/>
        <v/>
      </c>
      <c r="H598" s="401" t="str">
        <f t="shared" si="157"/>
        <v/>
      </c>
      <c r="I598" s="402" t="str">
        <f t="shared" si="151"/>
        <v/>
      </c>
      <c r="J598" s="403" t="str">
        <f t="shared" si="151"/>
        <v/>
      </c>
      <c r="K598" s="403" t="str">
        <f t="shared" si="151"/>
        <v/>
      </c>
      <c r="L598" s="404" t="str">
        <f t="shared" si="151"/>
        <v/>
      </c>
      <c r="M598" s="405"/>
      <c r="N598" s="406" t="str">
        <f t="shared" si="158"/>
        <v/>
      </c>
      <c r="O598" s="406" t="str">
        <f t="shared" si="159"/>
        <v/>
      </c>
      <c r="S598" s="401" t="str">
        <f>IFERROR(IF(S597&lt;='Cat A monthly etc'!$R$3,"Nil",S597-$R$3),"")</f>
        <v/>
      </c>
      <c r="T598" s="402" t="str">
        <f t="shared" si="160"/>
        <v/>
      </c>
      <c r="U598" s="403" t="str">
        <f t="shared" si="161"/>
        <v/>
      </c>
      <c r="V598" s="403" t="str">
        <f t="shared" si="162"/>
        <v/>
      </c>
      <c r="W598" s="404" t="str">
        <f t="shared" si="163"/>
        <v/>
      </c>
      <c r="Z598" s="408"/>
      <c r="AA598" s="409"/>
      <c r="AC598" s="358" t="str">
        <f t="shared" si="164"/>
        <v/>
      </c>
      <c r="AD598" s="358" t="str">
        <f t="shared" si="165"/>
        <v/>
      </c>
    </row>
    <row r="599" spans="1:30" x14ac:dyDescent="0.25">
      <c r="A599" s="112" t="str">
        <f t="shared" si="153"/>
        <v/>
      </c>
      <c r="B599" s="112" t="str">
        <f t="shared" si="154"/>
        <v/>
      </c>
      <c r="C599" s="397" t="str">
        <f t="shared" si="166"/>
        <v/>
      </c>
      <c r="D599" s="397" t="str">
        <f t="shared" si="152"/>
        <v/>
      </c>
      <c r="E599" s="397"/>
      <c r="F599" s="399" t="str">
        <f t="shared" si="155"/>
        <v/>
      </c>
      <c r="G599" s="400" t="str">
        <f t="shared" si="156"/>
        <v/>
      </c>
      <c r="H599" s="401" t="str">
        <f t="shared" si="157"/>
        <v/>
      </c>
      <c r="I599" s="402" t="str">
        <f t="shared" ref="I599:L662" si="167">IFERROR(IF(T599="Nil","Nil",TEXT(T599,IF(T599=ROUND(T599,0),"€###","€###.00"))),"")</f>
        <v/>
      </c>
      <c r="J599" s="403" t="str">
        <f t="shared" si="167"/>
        <v/>
      </c>
      <c r="K599" s="403" t="str">
        <f t="shared" si="167"/>
        <v/>
      </c>
      <c r="L599" s="404" t="str">
        <f t="shared" si="167"/>
        <v/>
      </c>
      <c r="M599" s="405"/>
      <c r="N599" s="406" t="str">
        <f t="shared" si="158"/>
        <v/>
      </c>
      <c r="O599" s="406" t="str">
        <f t="shared" si="159"/>
        <v/>
      </c>
      <c r="S599" s="401" t="str">
        <f>IFERROR(IF(S598&lt;='Cat A monthly etc'!$R$3,"Nil",S598-$R$3),"")</f>
        <v/>
      </c>
      <c r="T599" s="402" t="str">
        <f t="shared" si="160"/>
        <v/>
      </c>
      <c r="U599" s="403" t="str">
        <f t="shared" si="161"/>
        <v/>
      </c>
      <c r="V599" s="403" t="str">
        <f t="shared" si="162"/>
        <v/>
      </c>
      <c r="W599" s="404" t="str">
        <f t="shared" si="163"/>
        <v/>
      </c>
      <c r="Z599" s="408"/>
      <c r="AA599" s="409"/>
      <c r="AC599" s="358" t="str">
        <f t="shared" si="164"/>
        <v/>
      </c>
      <c r="AD599" s="358" t="str">
        <f t="shared" si="165"/>
        <v/>
      </c>
    </row>
    <row r="600" spans="1:30" x14ac:dyDescent="0.25">
      <c r="A600" s="112" t="str">
        <f t="shared" si="153"/>
        <v/>
      </c>
      <c r="B600" s="112" t="str">
        <f t="shared" si="154"/>
        <v/>
      </c>
      <c r="C600" s="397" t="str">
        <f t="shared" si="166"/>
        <v/>
      </c>
      <c r="D600" s="397" t="str">
        <f t="shared" si="152"/>
        <v/>
      </c>
      <c r="E600" s="397"/>
      <c r="F600" s="399" t="str">
        <f t="shared" si="155"/>
        <v/>
      </c>
      <c r="G600" s="400" t="str">
        <f t="shared" si="156"/>
        <v/>
      </c>
      <c r="H600" s="401" t="str">
        <f t="shared" si="157"/>
        <v/>
      </c>
      <c r="I600" s="402" t="str">
        <f t="shared" si="167"/>
        <v/>
      </c>
      <c r="J600" s="403" t="str">
        <f t="shared" si="167"/>
        <v/>
      </c>
      <c r="K600" s="403" t="str">
        <f t="shared" si="167"/>
        <v/>
      </c>
      <c r="L600" s="404" t="str">
        <f t="shared" si="167"/>
        <v/>
      </c>
      <c r="M600" s="405"/>
      <c r="N600" s="406" t="str">
        <f t="shared" si="158"/>
        <v/>
      </c>
      <c r="O600" s="406" t="str">
        <f t="shared" si="159"/>
        <v/>
      </c>
      <c r="S600" s="401" t="str">
        <f>IFERROR(IF(S599&lt;='Cat A monthly etc'!$R$3,"Nil",S599-$R$3),"")</f>
        <v/>
      </c>
      <c r="T600" s="402" t="str">
        <f t="shared" si="160"/>
        <v/>
      </c>
      <c r="U600" s="403" t="str">
        <f t="shared" si="161"/>
        <v/>
      </c>
      <c r="V600" s="403" t="str">
        <f t="shared" si="162"/>
        <v/>
      </c>
      <c r="W600" s="404" t="str">
        <f t="shared" si="163"/>
        <v/>
      </c>
      <c r="Z600" s="408"/>
      <c r="AA600" s="409"/>
      <c r="AC600" s="358" t="str">
        <f t="shared" si="164"/>
        <v/>
      </c>
      <c r="AD600" s="358" t="str">
        <f t="shared" si="165"/>
        <v/>
      </c>
    </row>
    <row r="601" spans="1:30" x14ac:dyDescent="0.25">
      <c r="A601" s="112" t="str">
        <f t="shared" si="153"/>
        <v/>
      </c>
      <c r="B601" s="112" t="str">
        <f t="shared" si="154"/>
        <v/>
      </c>
      <c r="C601" s="397" t="str">
        <f t="shared" si="166"/>
        <v/>
      </c>
      <c r="D601" s="397" t="str">
        <f t="shared" si="152"/>
        <v/>
      </c>
      <c r="E601" s="397"/>
      <c r="F601" s="399" t="str">
        <f t="shared" si="155"/>
        <v/>
      </c>
      <c r="G601" s="400" t="str">
        <f t="shared" si="156"/>
        <v/>
      </c>
      <c r="H601" s="401" t="str">
        <f t="shared" si="157"/>
        <v/>
      </c>
      <c r="I601" s="402" t="str">
        <f t="shared" si="167"/>
        <v/>
      </c>
      <c r="J601" s="403" t="str">
        <f t="shared" si="167"/>
        <v/>
      </c>
      <c r="K601" s="403" t="str">
        <f t="shared" si="167"/>
        <v/>
      </c>
      <c r="L601" s="404" t="str">
        <f t="shared" si="167"/>
        <v/>
      </c>
      <c r="M601" s="405"/>
      <c r="N601" s="406" t="str">
        <f t="shared" si="158"/>
        <v/>
      </c>
      <c r="O601" s="406" t="str">
        <f t="shared" si="159"/>
        <v/>
      </c>
      <c r="S601" s="401" t="str">
        <f>IFERROR(IF(S600&lt;='Cat A monthly etc'!$R$3,"Nil",S600-$R$3),"")</f>
        <v/>
      </c>
      <c r="T601" s="402" t="str">
        <f t="shared" si="160"/>
        <v/>
      </c>
      <c r="U601" s="403" t="str">
        <f t="shared" si="161"/>
        <v/>
      </c>
      <c r="V601" s="403" t="str">
        <f t="shared" si="162"/>
        <v/>
      </c>
      <c r="W601" s="404" t="str">
        <f t="shared" si="163"/>
        <v/>
      </c>
      <c r="Z601" s="408"/>
      <c r="AA601" s="409"/>
      <c r="AC601" s="358" t="str">
        <f t="shared" si="164"/>
        <v/>
      </c>
      <c r="AD601" s="358" t="str">
        <f t="shared" si="165"/>
        <v/>
      </c>
    </row>
    <row r="602" spans="1:30" x14ac:dyDescent="0.25">
      <c r="A602" s="112" t="str">
        <f t="shared" si="153"/>
        <v/>
      </c>
      <c r="B602" s="112" t="str">
        <f t="shared" si="154"/>
        <v/>
      </c>
      <c r="C602" s="397" t="str">
        <f t="shared" si="166"/>
        <v/>
      </c>
      <c r="D602" s="397" t="str">
        <f t="shared" si="152"/>
        <v/>
      </c>
      <c r="E602" s="397"/>
      <c r="F602" s="399" t="str">
        <f t="shared" si="155"/>
        <v/>
      </c>
      <c r="G602" s="400" t="str">
        <f t="shared" si="156"/>
        <v/>
      </c>
      <c r="H602" s="401" t="str">
        <f t="shared" si="157"/>
        <v/>
      </c>
      <c r="I602" s="402" t="str">
        <f t="shared" si="167"/>
        <v/>
      </c>
      <c r="J602" s="403" t="str">
        <f t="shared" si="167"/>
        <v/>
      </c>
      <c r="K602" s="403" t="str">
        <f t="shared" si="167"/>
        <v/>
      </c>
      <c r="L602" s="404" t="str">
        <f t="shared" si="167"/>
        <v/>
      </c>
      <c r="M602" s="405"/>
      <c r="N602" s="406" t="str">
        <f t="shared" si="158"/>
        <v/>
      </c>
      <c r="O602" s="406" t="str">
        <f t="shared" si="159"/>
        <v/>
      </c>
      <c r="S602" s="401" t="str">
        <f>IFERROR(IF(S601&lt;='Cat A monthly etc'!$R$3,"Nil",S601-$R$3),"")</f>
        <v/>
      </c>
      <c r="T602" s="402" t="str">
        <f t="shared" si="160"/>
        <v/>
      </c>
      <c r="U602" s="403" t="str">
        <f t="shared" si="161"/>
        <v/>
      </c>
      <c r="V602" s="403" t="str">
        <f t="shared" si="162"/>
        <v/>
      </c>
      <c r="W602" s="404" t="str">
        <f t="shared" si="163"/>
        <v/>
      </c>
      <c r="Z602" s="408"/>
      <c r="AA602" s="409"/>
      <c r="AC602" s="358" t="str">
        <f t="shared" si="164"/>
        <v/>
      </c>
      <c r="AD602" s="358" t="str">
        <f t="shared" si="165"/>
        <v/>
      </c>
    </row>
    <row r="603" spans="1:30" x14ac:dyDescent="0.25">
      <c r="A603" s="112" t="str">
        <f t="shared" si="153"/>
        <v/>
      </c>
      <c r="B603" s="112" t="str">
        <f t="shared" si="154"/>
        <v/>
      </c>
      <c r="C603" s="397" t="str">
        <f t="shared" si="166"/>
        <v/>
      </c>
      <c r="D603" s="397" t="str">
        <f t="shared" si="152"/>
        <v/>
      </c>
      <c r="E603" s="397"/>
      <c r="F603" s="399" t="str">
        <f t="shared" si="155"/>
        <v/>
      </c>
      <c r="G603" s="400" t="str">
        <f t="shared" si="156"/>
        <v/>
      </c>
      <c r="H603" s="401" t="str">
        <f t="shared" si="157"/>
        <v/>
      </c>
      <c r="I603" s="402" t="str">
        <f t="shared" si="167"/>
        <v/>
      </c>
      <c r="J603" s="403" t="str">
        <f t="shared" si="167"/>
        <v/>
      </c>
      <c r="K603" s="403" t="str">
        <f t="shared" si="167"/>
        <v/>
      </c>
      <c r="L603" s="404" t="str">
        <f t="shared" si="167"/>
        <v/>
      </c>
      <c r="M603" s="405"/>
      <c r="N603" s="406" t="str">
        <f t="shared" si="158"/>
        <v/>
      </c>
      <c r="O603" s="406" t="str">
        <f t="shared" si="159"/>
        <v/>
      </c>
      <c r="S603" s="401" t="str">
        <f>IFERROR(IF(S602&lt;='Cat A monthly etc'!$R$3,"Nil",S602-$R$3),"")</f>
        <v/>
      </c>
      <c r="T603" s="402" t="str">
        <f t="shared" si="160"/>
        <v/>
      </c>
      <c r="U603" s="403" t="str">
        <f t="shared" si="161"/>
        <v/>
      </c>
      <c r="V603" s="403" t="str">
        <f t="shared" si="162"/>
        <v/>
      </c>
      <c r="W603" s="404" t="str">
        <f t="shared" si="163"/>
        <v/>
      </c>
      <c r="Z603" s="408"/>
      <c r="AA603" s="409"/>
      <c r="AC603" s="358" t="str">
        <f t="shared" si="164"/>
        <v/>
      </c>
      <c r="AD603" s="358" t="str">
        <f t="shared" si="165"/>
        <v/>
      </c>
    </row>
    <row r="604" spans="1:30" x14ac:dyDescent="0.25">
      <c r="A604" s="112" t="str">
        <f t="shared" si="153"/>
        <v/>
      </c>
      <c r="B604" s="112" t="str">
        <f t="shared" si="154"/>
        <v/>
      </c>
      <c r="C604" s="397" t="str">
        <f t="shared" si="166"/>
        <v/>
      </c>
      <c r="D604" s="397" t="str">
        <f t="shared" si="152"/>
        <v/>
      </c>
      <c r="E604" s="397"/>
      <c r="F604" s="399" t="str">
        <f t="shared" si="155"/>
        <v/>
      </c>
      <c r="G604" s="400" t="str">
        <f t="shared" si="156"/>
        <v/>
      </c>
      <c r="H604" s="401" t="str">
        <f t="shared" si="157"/>
        <v/>
      </c>
      <c r="I604" s="402" t="str">
        <f t="shared" si="167"/>
        <v/>
      </c>
      <c r="J604" s="403" t="str">
        <f t="shared" si="167"/>
        <v/>
      </c>
      <c r="K604" s="403" t="str">
        <f t="shared" si="167"/>
        <v/>
      </c>
      <c r="L604" s="404" t="str">
        <f t="shared" si="167"/>
        <v/>
      </c>
      <c r="M604" s="405"/>
      <c r="N604" s="406" t="str">
        <f t="shared" si="158"/>
        <v/>
      </c>
      <c r="O604" s="406" t="str">
        <f t="shared" si="159"/>
        <v/>
      </c>
      <c r="S604" s="401" t="str">
        <f>IFERROR(IF(S603&lt;='Cat A monthly etc'!$R$3,"Nil",S603-$R$3),"")</f>
        <v/>
      </c>
      <c r="T604" s="402" t="str">
        <f t="shared" si="160"/>
        <v/>
      </c>
      <c r="U604" s="403" t="str">
        <f t="shared" si="161"/>
        <v/>
      </c>
      <c r="V604" s="403" t="str">
        <f t="shared" si="162"/>
        <v/>
      </c>
      <c r="W604" s="404" t="str">
        <f t="shared" si="163"/>
        <v/>
      </c>
      <c r="Z604" s="408"/>
      <c r="AA604" s="409"/>
      <c r="AC604" s="358" t="str">
        <f t="shared" si="164"/>
        <v/>
      </c>
      <c r="AD604" s="358" t="str">
        <f t="shared" si="165"/>
        <v/>
      </c>
    </row>
    <row r="605" spans="1:30" x14ac:dyDescent="0.25">
      <c r="A605" s="112" t="str">
        <f t="shared" si="153"/>
        <v/>
      </c>
      <c r="B605" s="112" t="str">
        <f t="shared" si="154"/>
        <v/>
      </c>
      <c r="C605" s="397" t="str">
        <f t="shared" si="166"/>
        <v/>
      </c>
      <c r="D605" s="397" t="str">
        <f t="shared" si="152"/>
        <v/>
      </c>
      <c r="E605" s="397"/>
      <c r="F605" s="399" t="str">
        <f t="shared" si="155"/>
        <v/>
      </c>
      <c r="G605" s="400" t="str">
        <f t="shared" si="156"/>
        <v/>
      </c>
      <c r="H605" s="401" t="str">
        <f t="shared" si="157"/>
        <v/>
      </c>
      <c r="I605" s="402" t="str">
        <f t="shared" si="167"/>
        <v/>
      </c>
      <c r="J605" s="403" t="str">
        <f t="shared" si="167"/>
        <v/>
      </c>
      <c r="K605" s="403" t="str">
        <f t="shared" si="167"/>
        <v/>
      </c>
      <c r="L605" s="404" t="str">
        <f t="shared" si="167"/>
        <v/>
      </c>
      <c r="M605" s="405"/>
      <c r="N605" s="406" t="str">
        <f t="shared" si="158"/>
        <v/>
      </c>
      <c r="O605" s="406" t="str">
        <f t="shared" si="159"/>
        <v/>
      </c>
      <c r="S605" s="401" t="str">
        <f>IFERROR(IF(S604&lt;='Cat A monthly etc'!$R$3,"Nil",S604-$R$3),"")</f>
        <v/>
      </c>
      <c r="T605" s="402" t="str">
        <f t="shared" si="160"/>
        <v/>
      </c>
      <c r="U605" s="403" t="str">
        <f t="shared" si="161"/>
        <v/>
      </c>
      <c r="V605" s="403" t="str">
        <f t="shared" si="162"/>
        <v/>
      </c>
      <c r="W605" s="404" t="str">
        <f t="shared" si="163"/>
        <v/>
      </c>
      <c r="Z605" s="408"/>
      <c r="AA605" s="409"/>
      <c r="AC605" s="358" t="str">
        <f t="shared" si="164"/>
        <v/>
      </c>
      <c r="AD605" s="358" t="str">
        <f t="shared" si="165"/>
        <v/>
      </c>
    </row>
    <row r="606" spans="1:30" x14ac:dyDescent="0.25">
      <c r="A606" s="112" t="str">
        <f t="shared" si="153"/>
        <v/>
      </c>
      <c r="B606" s="112" t="str">
        <f t="shared" si="154"/>
        <v/>
      </c>
      <c r="C606" s="397" t="str">
        <f t="shared" si="166"/>
        <v/>
      </c>
      <c r="D606" s="397" t="str">
        <f t="shared" si="152"/>
        <v/>
      </c>
      <c r="E606" s="397"/>
      <c r="F606" s="399" t="str">
        <f t="shared" si="155"/>
        <v/>
      </c>
      <c r="G606" s="400" t="str">
        <f t="shared" si="156"/>
        <v/>
      </c>
      <c r="H606" s="401" t="str">
        <f t="shared" si="157"/>
        <v/>
      </c>
      <c r="I606" s="402" t="str">
        <f t="shared" si="167"/>
        <v/>
      </c>
      <c r="J606" s="403" t="str">
        <f t="shared" si="167"/>
        <v/>
      </c>
      <c r="K606" s="403" t="str">
        <f t="shared" si="167"/>
        <v/>
      </c>
      <c r="L606" s="404" t="str">
        <f t="shared" si="167"/>
        <v/>
      </c>
      <c r="M606" s="405"/>
      <c r="N606" s="406" t="str">
        <f t="shared" si="158"/>
        <v/>
      </c>
      <c r="O606" s="406" t="str">
        <f t="shared" si="159"/>
        <v/>
      </c>
      <c r="S606" s="401" t="str">
        <f>IFERROR(IF(S605&lt;='Cat A monthly etc'!$R$3,"Nil",S605-$R$3),"")</f>
        <v/>
      </c>
      <c r="T606" s="402" t="str">
        <f t="shared" si="160"/>
        <v/>
      </c>
      <c r="U606" s="403" t="str">
        <f t="shared" si="161"/>
        <v/>
      </c>
      <c r="V606" s="403" t="str">
        <f t="shared" si="162"/>
        <v/>
      </c>
      <c r="W606" s="404" t="str">
        <f t="shared" si="163"/>
        <v/>
      </c>
      <c r="Z606" s="408"/>
      <c r="AA606" s="409"/>
      <c r="AC606" s="358" t="str">
        <f t="shared" si="164"/>
        <v/>
      </c>
      <c r="AD606" s="358" t="str">
        <f t="shared" si="165"/>
        <v/>
      </c>
    </row>
    <row r="607" spans="1:30" x14ac:dyDescent="0.25">
      <c r="A607" s="112" t="str">
        <f t="shared" si="153"/>
        <v/>
      </c>
      <c r="B607" s="112" t="str">
        <f t="shared" si="154"/>
        <v/>
      </c>
      <c r="C607" s="397" t="str">
        <f t="shared" si="166"/>
        <v/>
      </c>
      <c r="D607" s="397" t="str">
        <f t="shared" si="152"/>
        <v/>
      </c>
      <c r="E607" s="397"/>
      <c r="F607" s="399" t="str">
        <f t="shared" si="155"/>
        <v/>
      </c>
      <c r="G607" s="400" t="str">
        <f t="shared" si="156"/>
        <v/>
      </c>
      <c r="H607" s="401" t="str">
        <f t="shared" si="157"/>
        <v/>
      </c>
      <c r="I607" s="402" t="str">
        <f t="shared" si="167"/>
        <v/>
      </c>
      <c r="J607" s="403" t="str">
        <f t="shared" si="167"/>
        <v/>
      </c>
      <c r="K607" s="403" t="str">
        <f t="shared" si="167"/>
        <v/>
      </c>
      <c r="L607" s="404" t="str">
        <f t="shared" si="167"/>
        <v/>
      </c>
      <c r="M607" s="405"/>
      <c r="N607" s="406" t="str">
        <f t="shared" si="158"/>
        <v/>
      </c>
      <c r="O607" s="406" t="str">
        <f t="shared" si="159"/>
        <v/>
      </c>
      <c r="S607" s="401" t="str">
        <f>IFERROR(IF(S606&lt;='Cat A monthly etc'!$R$3,"Nil",S606-$R$3),"")</f>
        <v/>
      </c>
      <c r="T607" s="402" t="str">
        <f t="shared" si="160"/>
        <v/>
      </c>
      <c r="U607" s="403" t="str">
        <f t="shared" si="161"/>
        <v/>
      </c>
      <c r="V607" s="403" t="str">
        <f t="shared" si="162"/>
        <v/>
      </c>
      <c r="W607" s="404" t="str">
        <f t="shared" si="163"/>
        <v/>
      </c>
      <c r="Z607" s="408"/>
      <c r="AA607" s="409"/>
      <c r="AC607" s="358" t="str">
        <f t="shared" si="164"/>
        <v/>
      </c>
      <c r="AD607" s="358" t="str">
        <f t="shared" si="165"/>
        <v/>
      </c>
    </row>
    <row r="608" spans="1:30" x14ac:dyDescent="0.25">
      <c r="A608" s="112" t="str">
        <f t="shared" si="153"/>
        <v/>
      </c>
      <c r="B608" s="112" t="str">
        <f t="shared" si="154"/>
        <v/>
      </c>
      <c r="C608" s="397" t="str">
        <f t="shared" si="166"/>
        <v/>
      </c>
      <c r="D608" s="397" t="str">
        <f t="shared" si="152"/>
        <v/>
      </c>
      <c r="E608" s="397"/>
      <c r="F608" s="399" t="str">
        <f t="shared" si="155"/>
        <v/>
      </c>
      <c r="G608" s="400" t="str">
        <f t="shared" si="156"/>
        <v/>
      </c>
      <c r="H608" s="401" t="str">
        <f t="shared" si="157"/>
        <v/>
      </c>
      <c r="I608" s="402" t="str">
        <f t="shared" si="167"/>
        <v/>
      </c>
      <c r="J608" s="403" t="str">
        <f t="shared" si="167"/>
        <v/>
      </c>
      <c r="K608" s="403" t="str">
        <f t="shared" si="167"/>
        <v/>
      </c>
      <c r="L608" s="404" t="str">
        <f t="shared" si="167"/>
        <v/>
      </c>
      <c r="M608" s="405"/>
      <c r="N608" s="406" t="str">
        <f t="shared" si="158"/>
        <v/>
      </c>
      <c r="O608" s="406" t="str">
        <f t="shared" si="159"/>
        <v/>
      </c>
      <c r="S608" s="401" t="str">
        <f>IFERROR(IF(S607&lt;='Cat A monthly etc'!$R$3,"Nil",S607-$R$3),"")</f>
        <v/>
      </c>
      <c r="T608" s="402" t="str">
        <f t="shared" si="160"/>
        <v/>
      </c>
      <c r="U608" s="403" t="str">
        <f t="shared" si="161"/>
        <v/>
      </c>
      <c r="V608" s="403" t="str">
        <f t="shared" si="162"/>
        <v/>
      </c>
      <c r="W608" s="404" t="str">
        <f t="shared" si="163"/>
        <v/>
      </c>
      <c r="Z608" s="408"/>
      <c r="AA608" s="409"/>
      <c r="AC608" s="358" t="str">
        <f t="shared" si="164"/>
        <v/>
      </c>
      <c r="AD608" s="358" t="str">
        <f t="shared" si="165"/>
        <v/>
      </c>
    </row>
    <row r="609" spans="1:30" x14ac:dyDescent="0.25">
      <c r="A609" s="112" t="str">
        <f t="shared" si="153"/>
        <v/>
      </c>
      <c r="B609" s="112" t="str">
        <f t="shared" si="154"/>
        <v/>
      </c>
      <c r="C609" s="397" t="str">
        <f t="shared" si="166"/>
        <v/>
      </c>
      <c r="D609" s="397" t="str">
        <f t="shared" si="152"/>
        <v/>
      </c>
      <c r="E609" s="397"/>
      <c r="F609" s="399" t="str">
        <f t="shared" si="155"/>
        <v/>
      </c>
      <c r="G609" s="400" t="str">
        <f t="shared" si="156"/>
        <v/>
      </c>
      <c r="H609" s="401" t="str">
        <f t="shared" si="157"/>
        <v/>
      </c>
      <c r="I609" s="402" t="str">
        <f t="shared" si="167"/>
        <v/>
      </c>
      <c r="J609" s="403" t="str">
        <f t="shared" si="167"/>
        <v/>
      </c>
      <c r="K609" s="403" t="str">
        <f t="shared" si="167"/>
        <v/>
      </c>
      <c r="L609" s="404" t="str">
        <f t="shared" si="167"/>
        <v/>
      </c>
      <c r="M609" s="405"/>
      <c r="N609" s="406" t="str">
        <f t="shared" si="158"/>
        <v/>
      </c>
      <c r="O609" s="406" t="str">
        <f t="shared" si="159"/>
        <v/>
      </c>
      <c r="S609" s="401" t="str">
        <f>IFERROR(IF(S608&lt;='Cat A monthly etc'!$R$3,"Nil",S608-$R$3),"")</f>
        <v/>
      </c>
      <c r="T609" s="402" t="str">
        <f t="shared" si="160"/>
        <v/>
      </c>
      <c r="U609" s="403" t="str">
        <f t="shared" si="161"/>
        <v/>
      </c>
      <c r="V609" s="403" t="str">
        <f t="shared" si="162"/>
        <v/>
      </c>
      <c r="W609" s="404" t="str">
        <f t="shared" si="163"/>
        <v/>
      </c>
      <c r="Z609" s="408"/>
      <c r="AA609" s="409"/>
      <c r="AC609" s="358" t="str">
        <f t="shared" si="164"/>
        <v/>
      </c>
      <c r="AD609" s="358" t="str">
        <f t="shared" si="165"/>
        <v/>
      </c>
    </row>
    <row r="610" spans="1:30" x14ac:dyDescent="0.25">
      <c r="A610" s="112" t="str">
        <f t="shared" si="153"/>
        <v/>
      </c>
      <c r="B610" s="112" t="str">
        <f t="shared" si="154"/>
        <v/>
      </c>
      <c r="C610" s="397" t="str">
        <f t="shared" si="166"/>
        <v/>
      </c>
      <c r="D610" s="397" t="str">
        <f t="shared" si="152"/>
        <v/>
      </c>
      <c r="E610" s="397"/>
      <c r="F610" s="399" t="str">
        <f t="shared" si="155"/>
        <v/>
      </c>
      <c r="G610" s="400" t="str">
        <f t="shared" si="156"/>
        <v/>
      </c>
      <c r="H610" s="401" t="str">
        <f t="shared" si="157"/>
        <v/>
      </c>
      <c r="I610" s="402" t="str">
        <f t="shared" si="167"/>
        <v/>
      </c>
      <c r="J610" s="403" t="str">
        <f t="shared" si="167"/>
        <v/>
      </c>
      <c r="K610" s="403" t="str">
        <f t="shared" si="167"/>
        <v/>
      </c>
      <c r="L610" s="404" t="str">
        <f t="shared" si="167"/>
        <v/>
      </c>
      <c r="M610" s="405"/>
      <c r="N610" s="406" t="str">
        <f t="shared" si="158"/>
        <v/>
      </c>
      <c r="O610" s="406" t="str">
        <f t="shared" si="159"/>
        <v/>
      </c>
      <c r="S610" s="401" t="str">
        <f>IFERROR(IF(S609&lt;='Cat A monthly etc'!$R$3,"Nil",S609-$R$3),"")</f>
        <v/>
      </c>
      <c r="T610" s="402" t="str">
        <f t="shared" si="160"/>
        <v/>
      </c>
      <c r="U610" s="403" t="str">
        <f t="shared" si="161"/>
        <v/>
      </c>
      <c r="V610" s="403" t="str">
        <f t="shared" si="162"/>
        <v/>
      </c>
      <c r="W610" s="404" t="str">
        <f t="shared" si="163"/>
        <v/>
      </c>
      <c r="Z610" s="408"/>
      <c r="AA610" s="409"/>
      <c r="AC610" s="358" t="str">
        <f t="shared" si="164"/>
        <v/>
      </c>
      <c r="AD610" s="358" t="str">
        <f t="shared" si="165"/>
        <v/>
      </c>
    </row>
    <row r="611" spans="1:30" x14ac:dyDescent="0.25">
      <c r="A611" s="112" t="str">
        <f t="shared" si="153"/>
        <v/>
      </c>
      <c r="B611" s="112" t="str">
        <f t="shared" si="154"/>
        <v/>
      </c>
      <c r="C611" s="397" t="str">
        <f t="shared" si="166"/>
        <v/>
      </c>
      <c r="D611" s="397" t="str">
        <f t="shared" si="152"/>
        <v/>
      </c>
      <c r="E611" s="397"/>
      <c r="F611" s="399" t="str">
        <f t="shared" si="155"/>
        <v/>
      </c>
      <c r="G611" s="400" t="str">
        <f t="shared" si="156"/>
        <v/>
      </c>
      <c r="H611" s="401" t="str">
        <f t="shared" si="157"/>
        <v/>
      </c>
      <c r="I611" s="402" t="str">
        <f t="shared" si="167"/>
        <v/>
      </c>
      <c r="J611" s="403" t="str">
        <f t="shared" si="167"/>
        <v/>
      </c>
      <c r="K611" s="403" t="str">
        <f t="shared" si="167"/>
        <v/>
      </c>
      <c r="L611" s="404" t="str">
        <f t="shared" si="167"/>
        <v/>
      </c>
      <c r="M611" s="405"/>
      <c r="N611" s="406" t="str">
        <f t="shared" si="158"/>
        <v/>
      </c>
      <c r="O611" s="406" t="str">
        <f t="shared" si="159"/>
        <v/>
      </c>
      <c r="S611" s="401" t="str">
        <f>IFERROR(IF(S610&lt;='Cat A monthly etc'!$R$3,"Nil",S610-$R$3),"")</f>
        <v/>
      </c>
      <c r="T611" s="402" t="str">
        <f t="shared" si="160"/>
        <v/>
      </c>
      <c r="U611" s="403" t="str">
        <f t="shared" si="161"/>
        <v/>
      </c>
      <c r="V611" s="403" t="str">
        <f t="shared" si="162"/>
        <v/>
      </c>
      <c r="W611" s="404" t="str">
        <f t="shared" si="163"/>
        <v/>
      </c>
      <c r="Z611" s="408"/>
      <c r="AA611" s="409"/>
      <c r="AC611" s="358" t="str">
        <f t="shared" si="164"/>
        <v/>
      </c>
      <c r="AD611" s="358" t="str">
        <f t="shared" si="165"/>
        <v/>
      </c>
    </row>
    <row r="612" spans="1:30" x14ac:dyDescent="0.25">
      <c r="A612" s="112" t="str">
        <f t="shared" si="153"/>
        <v/>
      </c>
      <c r="B612" s="112" t="str">
        <f t="shared" si="154"/>
        <v/>
      </c>
      <c r="C612" s="397" t="str">
        <f t="shared" si="166"/>
        <v/>
      </c>
      <c r="D612" s="397" t="str">
        <f t="shared" si="152"/>
        <v/>
      </c>
      <c r="E612" s="397"/>
      <c r="F612" s="399" t="str">
        <f t="shared" si="155"/>
        <v/>
      </c>
      <c r="G612" s="400" t="str">
        <f t="shared" si="156"/>
        <v/>
      </c>
      <c r="H612" s="401" t="str">
        <f t="shared" si="157"/>
        <v/>
      </c>
      <c r="I612" s="402" t="str">
        <f t="shared" si="167"/>
        <v/>
      </c>
      <c r="J612" s="403" t="str">
        <f t="shared" si="167"/>
        <v/>
      </c>
      <c r="K612" s="403" t="str">
        <f t="shared" si="167"/>
        <v/>
      </c>
      <c r="L612" s="404" t="str">
        <f t="shared" si="167"/>
        <v/>
      </c>
      <c r="M612" s="405"/>
      <c r="N612" s="406" t="str">
        <f t="shared" si="158"/>
        <v/>
      </c>
      <c r="O612" s="406" t="str">
        <f t="shared" si="159"/>
        <v/>
      </c>
      <c r="S612" s="401" t="str">
        <f>IFERROR(IF(S611&lt;='Cat A monthly etc'!$R$3,"Nil",S611-$R$3),"")</f>
        <v/>
      </c>
      <c r="T612" s="402" t="str">
        <f t="shared" si="160"/>
        <v/>
      </c>
      <c r="U612" s="403" t="str">
        <f t="shared" si="161"/>
        <v/>
      </c>
      <c r="V612" s="403" t="str">
        <f t="shared" si="162"/>
        <v/>
      </c>
      <c r="W612" s="404" t="str">
        <f t="shared" si="163"/>
        <v/>
      </c>
      <c r="Z612" s="408"/>
      <c r="AA612" s="409"/>
      <c r="AC612" s="358" t="str">
        <f t="shared" si="164"/>
        <v/>
      </c>
      <c r="AD612" s="358" t="str">
        <f t="shared" si="165"/>
        <v/>
      </c>
    </row>
    <row r="613" spans="1:30" x14ac:dyDescent="0.25">
      <c r="A613" s="112" t="str">
        <f t="shared" si="153"/>
        <v/>
      </c>
      <c r="B613" s="112" t="str">
        <f t="shared" si="154"/>
        <v/>
      </c>
      <c r="C613" s="397" t="str">
        <f t="shared" si="166"/>
        <v/>
      </c>
      <c r="D613" s="397" t="str">
        <f t="shared" si="152"/>
        <v/>
      </c>
      <c r="E613" s="397"/>
      <c r="F613" s="399" t="str">
        <f t="shared" si="155"/>
        <v/>
      </c>
      <c r="G613" s="400" t="str">
        <f t="shared" si="156"/>
        <v/>
      </c>
      <c r="H613" s="401" t="str">
        <f t="shared" si="157"/>
        <v/>
      </c>
      <c r="I613" s="402" t="str">
        <f t="shared" si="167"/>
        <v/>
      </c>
      <c r="J613" s="403" t="str">
        <f t="shared" si="167"/>
        <v/>
      </c>
      <c r="K613" s="403" t="str">
        <f t="shared" si="167"/>
        <v/>
      </c>
      <c r="L613" s="404" t="str">
        <f t="shared" si="167"/>
        <v/>
      </c>
      <c r="M613" s="405"/>
      <c r="N613" s="406" t="str">
        <f t="shared" si="158"/>
        <v/>
      </c>
      <c r="O613" s="406" t="str">
        <f t="shared" si="159"/>
        <v/>
      </c>
      <c r="S613" s="401" t="str">
        <f>IFERROR(IF(S612&lt;='Cat A monthly etc'!$R$3,"Nil",S612-$R$3),"")</f>
        <v/>
      </c>
      <c r="T613" s="402" t="str">
        <f t="shared" si="160"/>
        <v/>
      </c>
      <c r="U613" s="403" t="str">
        <f t="shared" si="161"/>
        <v/>
      </c>
      <c r="V613" s="403" t="str">
        <f t="shared" si="162"/>
        <v/>
      </c>
      <c r="W613" s="404" t="str">
        <f t="shared" si="163"/>
        <v/>
      </c>
      <c r="Z613" s="408"/>
      <c r="AA613" s="409"/>
      <c r="AC613" s="358" t="str">
        <f t="shared" si="164"/>
        <v/>
      </c>
      <c r="AD613" s="358" t="str">
        <f t="shared" si="165"/>
        <v/>
      </c>
    </row>
    <row r="614" spans="1:30" x14ac:dyDescent="0.25">
      <c r="A614" s="112" t="str">
        <f t="shared" si="153"/>
        <v/>
      </c>
      <c r="B614" s="112" t="str">
        <f t="shared" si="154"/>
        <v/>
      </c>
      <c r="C614" s="397" t="str">
        <f t="shared" si="166"/>
        <v/>
      </c>
      <c r="D614" s="397" t="str">
        <f t="shared" si="152"/>
        <v/>
      </c>
      <c r="E614" s="397"/>
      <c r="F614" s="399" t="str">
        <f t="shared" si="155"/>
        <v/>
      </c>
      <c r="G614" s="400" t="str">
        <f t="shared" si="156"/>
        <v/>
      </c>
      <c r="H614" s="401" t="str">
        <f t="shared" si="157"/>
        <v/>
      </c>
      <c r="I614" s="402" t="str">
        <f t="shared" si="167"/>
        <v/>
      </c>
      <c r="J614" s="403" t="str">
        <f t="shared" si="167"/>
        <v/>
      </c>
      <c r="K614" s="403" t="str">
        <f t="shared" si="167"/>
        <v/>
      </c>
      <c r="L614" s="404" t="str">
        <f t="shared" si="167"/>
        <v/>
      </c>
      <c r="M614" s="405"/>
      <c r="N614" s="406" t="str">
        <f t="shared" si="158"/>
        <v/>
      </c>
      <c r="O614" s="406" t="str">
        <f t="shared" si="159"/>
        <v/>
      </c>
      <c r="S614" s="401" t="str">
        <f>IFERROR(IF(S613&lt;='Cat A monthly etc'!$R$3,"Nil",S613-$R$3),"")</f>
        <v/>
      </c>
      <c r="T614" s="402" t="str">
        <f t="shared" si="160"/>
        <v/>
      </c>
      <c r="U614" s="403" t="str">
        <f t="shared" si="161"/>
        <v/>
      </c>
      <c r="V614" s="403" t="str">
        <f t="shared" si="162"/>
        <v/>
      </c>
      <c r="W614" s="404" t="str">
        <f t="shared" si="163"/>
        <v/>
      </c>
      <c r="Z614" s="408"/>
      <c r="AA614" s="409"/>
      <c r="AC614" s="358" t="str">
        <f t="shared" si="164"/>
        <v/>
      </c>
      <c r="AD614" s="358" t="str">
        <f t="shared" si="165"/>
        <v/>
      </c>
    </row>
    <row r="615" spans="1:30" x14ac:dyDescent="0.25">
      <c r="A615" s="112" t="str">
        <f t="shared" si="153"/>
        <v/>
      </c>
      <c r="B615" s="112" t="str">
        <f t="shared" si="154"/>
        <v/>
      </c>
      <c r="C615" s="397" t="str">
        <f t="shared" si="166"/>
        <v/>
      </c>
      <c r="D615" s="397" t="str">
        <f t="shared" si="152"/>
        <v/>
      </c>
      <c r="E615" s="397"/>
      <c r="F615" s="399" t="str">
        <f t="shared" si="155"/>
        <v/>
      </c>
      <c r="G615" s="400" t="str">
        <f t="shared" si="156"/>
        <v/>
      </c>
      <c r="H615" s="401" t="str">
        <f t="shared" si="157"/>
        <v/>
      </c>
      <c r="I615" s="402" t="str">
        <f t="shared" si="167"/>
        <v/>
      </c>
      <c r="J615" s="403" t="str">
        <f t="shared" si="167"/>
        <v/>
      </c>
      <c r="K615" s="403" t="str">
        <f t="shared" si="167"/>
        <v/>
      </c>
      <c r="L615" s="404" t="str">
        <f t="shared" si="167"/>
        <v/>
      </c>
      <c r="M615" s="405"/>
      <c r="N615" s="406" t="str">
        <f t="shared" si="158"/>
        <v/>
      </c>
      <c r="O615" s="406" t="str">
        <f t="shared" si="159"/>
        <v/>
      </c>
      <c r="S615" s="401" t="str">
        <f>IFERROR(IF(S614&lt;='Cat A monthly etc'!$R$3,"Nil",S614-$R$3),"")</f>
        <v/>
      </c>
      <c r="T615" s="402" t="str">
        <f t="shared" si="160"/>
        <v/>
      </c>
      <c r="U615" s="403" t="str">
        <f t="shared" si="161"/>
        <v/>
      </c>
      <c r="V615" s="403" t="str">
        <f t="shared" si="162"/>
        <v/>
      </c>
      <c r="W615" s="404" t="str">
        <f t="shared" si="163"/>
        <v/>
      </c>
      <c r="Z615" s="408"/>
      <c r="AA615" s="409"/>
      <c r="AC615" s="358" t="str">
        <f t="shared" si="164"/>
        <v/>
      </c>
      <c r="AD615" s="358" t="str">
        <f t="shared" si="165"/>
        <v/>
      </c>
    </row>
    <row r="616" spans="1:30" x14ac:dyDescent="0.25">
      <c r="A616" s="112" t="str">
        <f t="shared" si="153"/>
        <v/>
      </c>
      <c r="B616" s="112" t="str">
        <f t="shared" si="154"/>
        <v/>
      </c>
      <c r="C616" s="397" t="str">
        <f t="shared" si="166"/>
        <v/>
      </c>
      <c r="D616" s="397" t="str">
        <f t="shared" si="152"/>
        <v/>
      </c>
      <c r="E616" s="397"/>
      <c r="F616" s="399" t="str">
        <f t="shared" si="155"/>
        <v/>
      </c>
      <c r="G616" s="400" t="str">
        <f t="shared" si="156"/>
        <v/>
      </c>
      <c r="H616" s="401" t="str">
        <f t="shared" si="157"/>
        <v/>
      </c>
      <c r="I616" s="402" t="str">
        <f t="shared" si="167"/>
        <v/>
      </c>
      <c r="J616" s="403" t="str">
        <f t="shared" si="167"/>
        <v/>
      </c>
      <c r="K616" s="403" t="str">
        <f t="shared" si="167"/>
        <v/>
      </c>
      <c r="L616" s="404" t="str">
        <f t="shared" si="167"/>
        <v/>
      </c>
      <c r="M616" s="405"/>
      <c r="N616" s="406" t="str">
        <f t="shared" si="158"/>
        <v/>
      </c>
      <c r="O616" s="406" t="str">
        <f t="shared" si="159"/>
        <v/>
      </c>
      <c r="S616" s="401" t="str">
        <f>IFERROR(IF(S615&lt;='Cat A monthly etc'!$R$3,"Nil",S615-$R$3),"")</f>
        <v/>
      </c>
      <c r="T616" s="402" t="str">
        <f t="shared" si="160"/>
        <v/>
      </c>
      <c r="U616" s="403" t="str">
        <f t="shared" si="161"/>
        <v/>
      </c>
      <c r="V616" s="403" t="str">
        <f t="shared" si="162"/>
        <v/>
      </c>
      <c r="W616" s="404" t="str">
        <f t="shared" si="163"/>
        <v/>
      </c>
      <c r="Z616" s="408"/>
      <c r="AA616" s="409"/>
      <c r="AC616" s="358" t="str">
        <f t="shared" si="164"/>
        <v/>
      </c>
      <c r="AD616" s="358" t="str">
        <f t="shared" si="165"/>
        <v/>
      </c>
    </row>
    <row r="617" spans="1:30" x14ac:dyDescent="0.25">
      <c r="A617" s="112" t="str">
        <f t="shared" si="153"/>
        <v/>
      </c>
      <c r="B617" s="112" t="str">
        <f t="shared" si="154"/>
        <v/>
      </c>
      <c r="C617" s="397" t="str">
        <f t="shared" si="166"/>
        <v/>
      </c>
      <c r="D617" s="397" t="str">
        <f t="shared" si="152"/>
        <v/>
      </c>
      <c r="E617" s="397"/>
      <c r="F617" s="399" t="str">
        <f t="shared" si="155"/>
        <v/>
      </c>
      <c r="G617" s="400" t="str">
        <f t="shared" si="156"/>
        <v/>
      </c>
      <c r="H617" s="401" t="str">
        <f t="shared" si="157"/>
        <v/>
      </c>
      <c r="I617" s="402" t="str">
        <f t="shared" si="167"/>
        <v/>
      </c>
      <c r="J617" s="403" t="str">
        <f t="shared" si="167"/>
        <v/>
      </c>
      <c r="K617" s="403" t="str">
        <f t="shared" si="167"/>
        <v/>
      </c>
      <c r="L617" s="404" t="str">
        <f t="shared" si="167"/>
        <v/>
      </c>
      <c r="M617" s="405"/>
      <c r="N617" s="406" t="str">
        <f t="shared" si="158"/>
        <v/>
      </c>
      <c r="O617" s="406" t="str">
        <f t="shared" si="159"/>
        <v/>
      </c>
      <c r="S617" s="401" t="str">
        <f>IFERROR(IF(S616&lt;='Cat A monthly etc'!$R$3,"Nil",S616-$R$3),"")</f>
        <v/>
      </c>
      <c r="T617" s="402" t="str">
        <f t="shared" si="160"/>
        <v/>
      </c>
      <c r="U617" s="403" t="str">
        <f t="shared" si="161"/>
        <v/>
      </c>
      <c r="V617" s="403" t="str">
        <f t="shared" si="162"/>
        <v/>
      </c>
      <c r="W617" s="404" t="str">
        <f t="shared" si="163"/>
        <v/>
      </c>
      <c r="Z617" s="408"/>
      <c r="AA617" s="409"/>
      <c r="AC617" s="358" t="str">
        <f t="shared" si="164"/>
        <v/>
      </c>
      <c r="AD617" s="358" t="str">
        <f t="shared" si="165"/>
        <v/>
      </c>
    </row>
    <row r="618" spans="1:30" x14ac:dyDescent="0.25">
      <c r="A618" s="112" t="str">
        <f t="shared" si="153"/>
        <v/>
      </c>
      <c r="B618" s="112" t="str">
        <f t="shared" si="154"/>
        <v/>
      </c>
      <c r="C618" s="397" t="str">
        <f t="shared" si="166"/>
        <v/>
      </c>
      <c r="D618" s="397" t="str">
        <f t="shared" si="152"/>
        <v/>
      </c>
      <c r="E618" s="397"/>
      <c r="F618" s="399" t="str">
        <f t="shared" si="155"/>
        <v/>
      </c>
      <c r="G618" s="400" t="str">
        <f t="shared" si="156"/>
        <v/>
      </c>
      <c r="H618" s="401" t="str">
        <f t="shared" si="157"/>
        <v/>
      </c>
      <c r="I618" s="402" t="str">
        <f t="shared" si="167"/>
        <v/>
      </c>
      <c r="J618" s="403" t="str">
        <f t="shared" si="167"/>
        <v/>
      </c>
      <c r="K618" s="403" t="str">
        <f t="shared" si="167"/>
        <v/>
      </c>
      <c r="L618" s="404" t="str">
        <f t="shared" si="167"/>
        <v/>
      </c>
      <c r="M618" s="405"/>
      <c r="N618" s="406" t="str">
        <f t="shared" si="158"/>
        <v/>
      </c>
      <c r="O618" s="406" t="str">
        <f t="shared" si="159"/>
        <v/>
      </c>
      <c r="S618" s="401" t="str">
        <f>IFERROR(IF(S617&lt;='Cat A monthly etc'!$R$3,"Nil",S617-$R$3),"")</f>
        <v/>
      </c>
      <c r="T618" s="402" t="str">
        <f t="shared" si="160"/>
        <v/>
      </c>
      <c r="U618" s="403" t="str">
        <f t="shared" si="161"/>
        <v/>
      </c>
      <c r="V618" s="403" t="str">
        <f t="shared" si="162"/>
        <v/>
      </c>
      <c r="W618" s="404" t="str">
        <f t="shared" si="163"/>
        <v/>
      </c>
      <c r="Z618" s="408"/>
      <c r="AA618" s="409"/>
      <c r="AC618" s="358" t="str">
        <f t="shared" si="164"/>
        <v/>
      </c>
      <c r="AD618" s="358" t="str">
        <f t="shared" si="165"/>
        <v/>
      </c>
    </row>
    <row r="619" spans="1:30" x14ac:dyDescent="0.25">
      <c r="A619" s="112" t="str">
        <f t="shared" si="153"/>
        <v/>
      </c>
      <c r="B619" s="112" t="str">
        <f t="shared" si="154"/>
        <v/>
      </c>
      <c r="C619" s="397" t="str">
        <f t="shared" si="166"/>
        <v/>
      </c>
      <c r="D619" s="397" t="str">
        <f t="shared" si="152"/>
        <v/>
      </c>
      <c r="E619" s="397"/>
      <c r="F619" s="399" t="str">
        <f t="shared" si="155"/>
        <v/>
      </c>
      <c r="G619" s="400" t="str">
        <f t="shared" si="156"/>
        <v/>
      </c>
      <c r="H619" s="401" t="str">
        <f t="shared" si="157"/>
        <v/>
      </c>
      <c r="I619" s="402" t="str">
        <f t="shared" si="167"/>
        <v/>
      </c>
      <c r="J619" s="403" t="str">
        <f t="shared" si="167"/>
        <v/>
      </c>
      <c r="K619" s="403" t="str">
        <f t="shared" si="167"/>
        <v/>
      </c>
      <c r="L619" s="404" t="str">
        <f t="shared" si="167"/>
        <v/>
      </c>
      <c r="M619" s="405"/>
      <c r="N619" s="406" t="str">
        <f t="shared" si="158"/>
        <v/>
      </c>
      <c r="O619" s="406" t="str">
        <f t="shared" si="159"/>
        <v/>
      </c>
      <c r="S619" s="401" t="str">
        <f>IFERROR(IF(S618&lt;='Cat A monthly etc'!$R$3,"Nil",S618-$R$3),"")</f>
        <v/>
      </c>
      <c r="T619" s="402" t="str">
        <f t="shared" si="160"/>
        <v/>
      </c>
      <c r="U619" s="403" t="str">
        <f t="shared" si="161"/>
        <v/>
      </c>
      <c r="V619" s="403" t="str">
        <f t="shared" si="162"/>
        <v/>
      </c>
      <c r="W619" s="404" t="str">
        <f t="shared" si="163"/>
        <v/>
      </c>
      <c r="Z619" s="408"/>
      <c r="AA619" s="409"/>
      <c r="AC619" s="358" t="str">
        <f t="shared" si="164"/>
        <v/>
      </c>
      <c r="AD619" s="358" t="str">
        <f t="shared" si="165"/>
        <v/>
      </c>
    </row>
    <row r="620" spans="1:30" x14ac:dyDescent="0.25">
      <c r="A620" s="112" t="str">
        <f t="shared" si="153"/>
        <v/>
      </c>
      <c r="B620" s="112" t="str">
        <f t="shared" si="154"/>
        <v/>
      </c>
      <c r="C620" s="397" t="str">
        <f t="shared" si="166"/>
        <v/>
      </c>
      <c r="D620" s="397" t="str">
        <f t="shared" si="152"/>
        <v/>
      </c>
      <c r="E620" s="397"/>
      <c r="F620" s="399" t="str">
        <f t="shared" si="155"/>
        <v/>
      </c>
      <c r="G620" s="400" t="str">
        <f t="shared" si="156"/>
        <v/>
      </c>
      <c r="H620" s="401" t="str">
        <f t="shared" si="157"/>
        <v/>
      </c>
      <c r="I620" s="402" t="str">
        <f t="shared" si="167"/>
        <v/>
      </c>
      <c r="J620" s="403" t="str">
        <f t="shared" si="167"/>
        <v/>
      </c>
      <c r="K620" s="403" t="str">
        <f t="shared" si="167"/>
        <v/>
      </c>
      <c r="L620" s="404" t="str">
        <f t="shared" si="167"/>
        <v/>
      </c>
      <c r="M620" s="405"/>
      <c r="N620" s="406" t="str">
        <f t="shared" si="158"/>
        <v/>
      </c>
      <c r="O620" s="406" t="str">
        <f t="shared" si="159"/>
        <v/>
      </c>
      <c r="S620" s="401" t="str">
        <f>IFERROR(IF(S619&lt;='Cat A monthly etc'!$R$3,"Nil",S619-$R$3),"")</f>
        <v/>
      </c>
      <c r="T620" s="402" t="str">
        <f t="shared" si="160"/>
        <v/>
      </c>
      <c r="U620" s="403" t="str">
        <f t="shared" si="161"/>
        <v/>
      </c>
      <c r="V620" s="403" t="str">
        <f t="shared" si="162"/>
        <v/>
      </c>
      <c r="W620" s="404" t="str">
        <f t="shared" si="163"/>
        <v/>
      </c>
      <c r="Z620" s="408"/>
      <c r="AA620" s="409"/>
      <c r="AC620" s="358" t="str">
        <f t="shared" si="164"/>
        <v/>
      </c>
      <c r="AD620" s="358" t="str">
        <f t="shared" si="165"/>
        <v/>
      </c>
    </row>
    <row r="621" spans="1:30" x14ac:dyDescent="0.25">
      <c r="A621" s="112" t="str">
        <f t="shared" si="153"/>
        <v/>
      </c>
      <c r="B621" s="112" t="str">
        <f t="shared" si="154"/>
        <v/>
      </c>
      <c r="C621" s="397" t="str">
        <f t="shared" si="166"/>
        <v/>
      </c>
      <c r="D621" s="397" t="str">
        <f t="shared" si="152"/>
        <v/>
      </c>
      <c r="E621" s="397"/>
      <c r="F621" s="399" t="str">
        <f t="shared" si="155"/>
        <v/>
      </c>
      <c r="G621" s="400" t="str">
        <f t="shared" si="156"/>
        <v/>
      </c>
      <c r="H621" s="401" t="str">
        <f t="shared" si="157"/>
        <v/>
      </c>
      <c r="I621" s="402" t="str">
        <f t="shared" si="167"/>
        <v/>
      </c>
      <c r="J621" s="403" t="str">
        <f t="shared" si="167"/>
        <v/>
      </c>
      <c r="K621" s="403" t="str">
        <f t="shared" si="167"/>
        <v/>
      </c>
      <c r="L621" s="404" t="str">
        <f t="shared" si="167"/>
        <v/>
      </c>
      <c r="M621" s="405"/>
      <c r="N621" s="406" t="str">
        <f t="shared" si="158"/>
        <v/>
      </c>
      <c r="O621" s="406" t="str">
        <f t="shared" si="159"/>
        <v/>
      </c>
      <c r="S621" s="401" t="str">
        <f>IFERROR(IF(S620&lt;='Cat A monthly etc'!$R$3,"Nil",S620-$R$3),"")</f>
        <v/>
      </c>
      <c r="T621" s="402" t="str">
        <f t="shared" si="160"/>
        <v/>
      </c>
      <c r="U621" s="403" t="str">
        <f t="shared" si="161"/>
        <v/>
      </c>
      <c r="V621" s="403" t="str">
        <f t="shared" si="162"/>
        <v/>
      </c>
      <c r="W621" s="404" t="str">
        <f t="shared" si="163"/>
        <v/>
      </c>
      <c r="Z621" s="408"/>
      <c r="AA621" s="409"/>
      <c r="AC621" s="358" t="str">
        <f t="shared" si="164"/>
        <v/>
      </c>
      <c r="AD621" s="358" t="str">
        <f t="shared" si="165"/>
        <v/>
      </c>
    </row>
    <row r="622" spans="1:30" x14ac:dyDescent="0.25">
      <c r="A622" s="112" t="str">
        <f t="shared" si="153"/>
        <v/>
      </c>
      <c r="B622" s="112" t="str">
        <f t="shared" si="154"/>
        <v/>
      </c>
      <c r="C622" s="397" t="str">
        <f t="shared" si="166"/>
        <v/>
      </c>
      <c r="D622" s="397" t="str">
        <f t="shared" si="152"/>
        <v/>
      </c>
      <c r="E622" s="397"/>
      <c r="F622" s="399" t="str">
        <f t="shared" si="155"/>
        <v/>
      </c>
      <c r="G622" s="400" t="str">
        <f t="shared" si="156"/>
        <v/>
      </c>
      <c r="H622" s="401" t="str">
        <f t="shared" si="157"/>
        <v/>
      </c>
      <c r="I622" s="402" t="str">
        <f t="shared" si="167"/>
        <v/>
      </c>
      <c r="J622" s="403" t="str">
        <f t="shared" si="167"/>
        <v/>
      </c>
      <c r="K622" s="403" t="str">
        <f t="shared" si="167"/>
        <v/>
      </c>
      <c r="L622" s="404" t="str">
        <f t="shared" si="167"/>
        <v/>
      </c>
      <c r="M622" s="405"/>
      <c r="N622" s="406" t="str">
        <f t="shared" si="158"/>
        <v/>
      </c>
      <c r="O622" s="406" t="str">
        <f t="shared" si="159"/>
        <v/>
      </c>
      <c r="S622" s="401" t="str">
        <f>IFERROR(IF(S621&lt;='Cat A monthly etc'!$R$3,"Nil",S621-$R$3),"")</f>
        <v/>
      </c>
      <c r="T622" s="402" t="str">
        <f t="shared" si="160"/>
        <v/>
      </c>
      <c r="U622" s="403" t="str">
        <f t="shared" si="161"/>
        <v/>
      </c>
      <c r="V622" s="403" t="str">
        <f t="shared" si="162"/>
        <v/>
      </c>
      <c r="W622" s="404" t="str">
        <f t="shared" si="163"/>
        <v/>
      </c>
      <c r="Z622" s="408"/>
      <c r="AA622" s="409"/>
      <c r="AC622" s="358" t="str">
        <f t="shared" si="164"/>
        <v/>
      </c>
      <c r="AD622" s="358" t="str">
        <f t="shared" si="165"/>
        <v/>
      </c>
    </row>
    <row r="623" spans="1:30" x14ac:dyDescent="0.25">
      <c r="A623" s="112" t="str">
        <f t="shared" si="153"/>
        <v/>
      </c>
      <c r="B623" s="112" t="str">
        <f t="shared" si="154"/>
        <v/>
      </c>
      <c r="C623" s="397" t="str">
        <f t="shared" si="166"/>
        <v/>
      </c>
      <c r="D623" s="397" t="str">
        <f t="shared" si="152"/>
        <v/>
      </c>
      <c r="E623" s="397"/>
      <c r="F623" s="399" t="str">
        <f t="shared" si="155"/>
        <v/>
      </c>
      <c r="G623" s="400" t="str">
        <f t="shared" si="156"/>
        <v/>
      </c>
      <c r="H623" s="401" t="str">
        <f t="shared" si="157"/>
        <v/>
      </c>
      <c r="I623" s="402" t="str">
        <f t="shared" si="167"/>
        <v/>
      </c>
      <c r="J623" s="403" t="str">
        <f t="shared" si="167"/>
        <v/>
      </c>
      <c r="K623" s="403" t="str">
        <f t="shared" si="167"/>
        <v/>
      </c>
      <c r="L623" s="404" t="str">
        <f t="shared" si="167"/>
        <v/>
      </c>
      <c r="M623" s="405"/>
      <c r="N623" s="406" t="str">
        <f t="shared" si="158"/>
        <v/>
      </c>
      <c r="O623" s="406" t="str">
        <f t="shared" si="159"/>
        <v/>
      </c>
      <c r="S623" s="401" t="str">
        <f>IFERROR(IF(S622&lt;='Cat A monthly etc'!$R$3,"Nil",S622-$R$3),"")</f>
        <v/>
      </c>
      <c r="T623" s="402" t="str">
        <f t="shared" si="160"/>
        <v/>
      </c>
      <c r="U623" s="403" t="str">
        <f t="shared" si="161"/>
        <v/>
      </c>
      <c r="V623" s="403" t="str">
        <f t="shared" si="162"/>
        <v/>
      </c>
      <c r="W623" s="404" t="str">
        <f t="shared" si="163"/>
        <v/>
      </c>
      <c r="Z623" s="408"/>
      <c r="AA623" s="409"/>
      <c r="AC623" s="358" t="str">
        <f t="shared" si="164"/>
        <v/>
      </c>
      <c r="AD623" s="358" t="str">
        <f t="shared" si="165"/>
        <v/>
      </c>
    </row>
    <row r="624" spans="1:30" x14ac:dyDescent="0.25">
      <c r="A624" s="112" t="str">
        <f t="shared" si="153"/>
        <v/>
      </c>
      <c r="B624" s="112" t="str">
        <f t="shared" si="154"/>
        <v/>
      </c>
      <c r="C624" s="397" t="str">
        <f t="shared" si="166"/>
        <v/>
      </c>
      <c r="D624" s="397" t="str">
        <f t="shared" si="152"/>
        <v/>
      </c>
      <c r="E624" s="397"/>
      <c r="F624" s="399" t="str">
        <f t="shared" si="155"/>
        <v/>
      </c>
      <c r="G624" s="400" t="str">
        <f t="shared" si="156"/>
        <v/>
      </c>
      <c r="H624" s="401" t="str">
        <f t="shared" si="157"/>
        <v/>
      </c>
      <c r="I624" s="402" t="str">
        <f t="shared" si="167"/>
        <v/>
      </c>
      <c r="J624" s="403" t="str">
        <f t="shared" si="167"/>
        <v/>
      </c>
      <c r="K624" s="403" t="str">
        <f t="shared" si="167"/>
        <v/>
      </c>
      <c r="L624" s="404" t="str">
        <f t="shared" si="167"/>
        <v/>
      </c>
      <c r="M624" s="405"/>
      <c r="N624" s="406" t="str">
        <f t="shared" si="158"/>
        <v/>
      </c>
      <c r="O624" s="406" t="str">
        <f t="shared" si="159"/>
        <v/>
      </c>
      <c r="S624" s="401" t="str">
        <f>IFERROR(IF(S623&lt;='Cat A monthly etc'!$R$3,"Nil",S623-$R$3),"")</f>
        <v/>
      </c>
      <c r="T624" s="402" t="str">
        <f t="shared" si="160"/>
        <v/>
      </c>
      <c r="U624" s="403" t="str">
        <f t="shared" si="161"/>
        <v/>
      </c>
      <c r="V624" s="403" t="str">
        <f t="shared" si="162"/>
        <v/>
      </c>
      <c r="W624" s="404" t="str">
        <f t="shared" si="163"/>
        <v/>
      </c>
      <c r="Z624" s="408"/>
      <c r="AA624" s="409"/>
      <c r="AC624" s="358" t="str">
        <f t="shared" si="164"/>
        <v/>
      </c>
      <c r="AD624" s="358" t="str">
        <f t="shared" si="165"/>
        <v/>
      </c>
    </row>
    <row r="625" spans="1:30" x14ac:dyDescent="0.25">
      <c r="A625" s="112" t="str">
        <f t="shared" si="153"/>
        <v/>
      </c>
      <c r="B625" s="112" t="str">
        <f t="shared" si="154"/>
        <v/>
      </c>
      <c r="C625" s="397" t="str">
        <f t="shared" si="166"/>
        <v/>
      </c>
      <c r="D625" s="397" t="str">
        <f t="shared" si="152"/>
        <v/>
      </c>
      <c r="E625" s="397"/>
      <c r="F625" s="399" t="str">
        <f t="shared" si="155"/>
        <v/>
      </c>
      <c r="G625" s="400" t="str">
        <f t="shared" si="156"/>
        <v/>
      </c>
      <c r="H625" s="401" t="str">
        <f t="shared" si="157"/>
        <v/>
      </c>
      <c r="I625" s="402" t="str">
        <f t="shared" si="167"/>
        <v/>
      </c>
      <c r="J625" s="403" t="str">
        <f t="shared" si="167"/>
        <v/>
      </c>
      <c r="K625" s="403" t="str">
        <f t="shared" si="167"/>
        <v/>
      </c>
      <c r="L625" s="404" t="str">
        <f t="shared" si="167"/>
        <v/>
      </c>
      <c r="M625" s="405"/>
      <c r="N625" s="406" t="str">
        <f t="shared" si="158"/>
        <v/>
      </c>
      <c r="O625" s="406" t="str">
        <f t="shared" si="159"/>
        <v/>
      </c>
      <c r="S625" s="401" t="str">
        <f>IFERROR(IF(S624&lt;='Cat A monthly etc'!$R$3,"Nil",S624-$R$3),"")</f>
        <v/>
      </c>
      <c r="T625" s="402" t="str">
        <f t="shared" si="160"/>
        <v/>
      </c>
      <c r="U625" s="403" t="str">
        <f t="shared" si="161"/>
        <v/>
      </c>
      <c r="V625" s="403" t="str">
        <f t="shared" si="162"/>
        <v/>
      </c>
      <c r="W625" s="404" t="str">
        <f t="shared" si="163"/>
        <v/>
      </c>
      <c r="Z625" s="408"/>
      <c r="AA625" s="409"/>
      <c r="AC625" s="358" t="str">
        <f t="shared" si="164"/>
        <v/>
      </c>
      <c r="AD625" s="358" t="str">
        <f t="shared" si="165"/>
        <v/>
      </c>
    </row>
    <row r="626" spans="1:30" x14ac:dyDescent="0.25">
      <c r="A626" s="112" t="str">
        <f t="shared" si="153"/>
        <v/>
      </c>
      <c r="B626" s="112" t="str">
        <f t="shared" si="154"/>
        <v/>
      </c>
      <c r="C626" s="397" t="str">
        <f t="shared" si="166"/>
        <v/>
      </c>
      <c r="D626" s="397" t="str">
        <f t="shared" si="152"/>
        <v/>
      </c>
      <c r="E626" s="397"/>
      <c r="F626" s="399" t="str">
        <f t="shared" si="155"/>
        <v/>
      </c>
      <c r="G626" s="400" t="str">
        <f t="shared" si="156"/>
        <v/>
      </c>
      <c r="H626" s="401" t="str">
        <f t="shared" si="157"/>
        <v/>
      </c>
      <c r="I626" s="402" t="str">
        <f t="shared" si="167"/>
        <v/>
      </c>
      <c r="J626" s="403" t="str">
        <f t="shared" si="167"/>
        <v/>
      </c>
      <c r="K626" s="403" t="str">
        <f t="shared" si="167"/>
        <v/>
      </c>
      <c r="L626" s="404" t="str">
        <f t="shared" si="167"/>
        <v/>
      </c>
      <c r="M626" s="405"/>
      <c r="N626" s="406" t="str">
        <f t="shared" si="158"/>
        <v/>
      </c>
      <c r="O626" s="406" t="str">
        <f t="shared" si="159"/>
        <v/>
      </c>
      <c r="S626" s="401" t="str">
        <f>IFERROR(IF(S625&lt;='Cat A monthly etc'!$R$3,"Nil",S625-$R$3),"")</f>
        <v/>
      </c>
      <c r="T626" s="402" t="str">
        <f t="shared" si="160"/>
        <v/>
      </c>
      <c r="U626" s="403" t="str">
        <f t="shared" si="161"/>
        <v/>
      </c>
      <c r="V626" s="403" t="str">
        <f t="shared" si="162"/>
        <v/>
      </c>
      <c r="W626" s="404" t="str">
        <f t="shared" si="163"/>
        <v/>
      </c>
      <c r="Z626" s="408"/>
      <c r="AA626" s="409"/>
      <c r="AC626" s="358" t="str">
        <f t="shared" si="164"/>
        <v/>
      </c>
      <c r="AD626" s="358" t="str">
        <f t="shared" si="165"/>
        <v/>
      </c>
    </row>
    <row r="627" spans="1:30" x14ac:dyDescent="0.25">
      <c r="A627" s="112" t="str">
        <f t="shared" si="153"/>
        <v/>
      </c>
      <c r="B627" s="112" t="str">
        <f t="shared" si="154"/>
        <v/>
      </c>
      <c r="C627" s="397" t="str">
        <f t="shared" si="166"/>
        <v/>
      </c>
      <c r="D627" s="397" t="str">
        <f t="shared" si="152"/>
        <v/>
      </c>
      <c r="E627" s="397"/>
      <c r="F627" s="399" t="str">
        <f t="shared" si="155"/>
        <v/>
      </c>
      <c r="G627" s="400" t="str">
        <f t="shared" si="156"/>
        <v/>
      </c>
      <c r="H627" s="401" t="str">
        <f t="shared" si="157"/>
        <v/>
      </c>
      <c r="I627" s="402" t="str">
        <f t="shared" si="167"/>
        <v/>
      </c>
      <c r="J627" s="403" t="str">
        <f t="shared" si="167"/>
        <v/>
      </c>
      <c r="K627" s="403" t="str">
        <f t="shared" si="167"/>
        <v/>
      </c>
      <c r="L627" s="404" t="str">
        <f t="shared" si="167"/>
        <v/>
      </c>
      <c r="M627" s="405"/>
      <c r="N627" s="406" t="str">
        <f t="shared" si="158"/>
        <v/>
      </c>
      <c r="O627" s="406" t="str">
        <f t="shared" si="159"/>
        <v/>
      </c>
      <c r="S627" s="401" t="str">
        <f>IFERROR(IF(S626&lt;='Cat A monthly etc'!$R$3,"Nil",S626-$R$3),"")</f>
        <v/>
      </c>
      <c r="T627" s="402" t="str">
        <f t="shared" si="160"/>
        <v/>
      </c>
      <c r="U627" s="403" t="str">
        <f t="shared" si="161"/>
        <v/>
      </c>
      <c r="V627" s="403" t="str">
        <f t="shared" si="162"/>
        <v/>
      </c>
      <c r="W627" s="404" t="str">
        <f t="shared" si="163"/>
        <v/>
      </c>
      <c r="Z627" s="408"/>
      <c r="AA627" s="409"/>
      <c r="AC627" s="358" t="str">
        <f t="shared" si="164"/>
        <v/>
      </c>
      <c r="AD627" s="358" t="str">
        <f t="shared" si="165"/>
        <v/>
      </c>
    </row>
    <row r="628" spans="1:30" x14ac:dyDescent="0.25">
      <c r="A628" s="112" t="str">
        <f t="shared" si="153"/>
        <v/>
      </c>
      <c r="B628" s="112" t="str">
        <f t="shared" si="154"/>
        <v/>
      </c>
      <c r="C628" s="397" t="str">
        <f t="shared" si="166"/>
        <v/>
      </c>
      <c r="D628" s="397" t="str">
        <f t="shared" si="152"/>
        <v/>
      </c>
      <c r="E628" s="397"/>
      <c r="F628" s="399" t="str">
        <f t="shared" si="155"/>
        <v/>
      </c>
      <c r="G628" s="400" t="str">
        <f t="shared" si="156"/>
        <v/>
      </c>
      <c r="H628" s="401" t="str">
        <f t="shared" si="157"/>
        <v/>
      </c>
      <c r="I628" s="402" t="str">
        <f t="shared" si="167"/>
        <v/>
      </c>
      <c r="J628" s="403" t="str">
        <f t="shared" si="167"/>
        <v/>
      </c>
      <c r="K628" s="403" t="str">
        <f t="shared" si="167"/>
        <v/>
      </c>
      <c r="L628" s="404" t="str">
        <f t="shared" si="167"/>
        <v/>
      </c>
      <c r="M628" s="405"/>
      <c r="N628" s="406" t="str">
        <f t="shared" si="158"/>
        <v/>
      </c>
      <c r="O628" s="406" t="str">
        <f t="shared" si="159"/>
        <v/>
      </c>
      <c r="S628" s="401" t="str">
        <f>IFERROR(IF(S627&lt;='Cat A monthly etc'!$R$3,"Nil",S627-$R$3),"")</f>
        <v/>
      </c>
      <c r="T628" s="402" t="str">
        <f t="shared" si="160"/>
        <v/>
      </c>
      <c r="U628" s="403" t="str">
        <f t="shared" si="161"/>
        <v/>
      </c>
      <c r="V628" s="403" t="str">
        <f t="shared" si="162"/>
        <v/>
      </c>
      <c r="W628" s="404" t="str">
        <f t="shared" si="163"/>
        <v/>
      </c>
      <c r="Z628" s="408"/>
      <c r="AA628" s="409"/>
      <c r="AC628" s="358" t="str">
        <f t="shared" si="164"/>
        <v/>
      </c>
      <c r="AD628" s="358" t="str">
        <f t="shared" si="165"/>
        <v/>
      </c>
    </row>
    <row r="629" spans="1:30" x14ac:dyDescent="0.25">
      <c r="A629" s="112" t="str">
        <f t="shared" si="153"/>
        <v/>
      </c>
      <c r="B629" s="112" t="str">
        <f t="shared" si="154"/>
        <v/>
      </c>
      <c r="C629" s="397" t="str">
        <f t="shared" si="166"/>
        <v/>
      </c>
      <c r="D629" s="397" t="str">
        <f t="shared" si="152"/>
        <v/>
      </c>
      <c r="E629" s="397"/>
      <c r="F629" s="399" t="str">
        <f t="shared" si="155"/>
        <v/>
      </c>
      <c r="G629" s="400" t="str">
        <f t="shared" si="156"/>
        <v/>
      </c>
      <c r="H629" s="401" t="str">
        <f t="shared" si="157"/>
        <v/>
      </c>
      <c r="I629" s="402" t="str">
        <f t="shared" si="167"/>
        <v/>
      </c>
      <c r="J629" s="403" t="str">
        <f t="shared" si="167"/>
        <v/>
      </c>
      <c r="K629" s="403" t="str">
        <f t="shared" si="167"/>
        <v/>
      </c>
      <c r="L629" s="404" t="str">
        <f t="shared" si="167"/>
        <v/>
      </c>
      <c r="M629" s="405"/>
      <c r="N629" s="406" t="str">
        <f t="shared" si="158"/>
        <v/>
      </c>
      <c r="O629" s="406" t="str">
        <f t="shared" si="159"/>
        <v/>
      </c>
      <c r="S629" s="401" t="str">
        <f>IFERROR(IF(S628&lt;='Cat A monthly etc'!$R$3,"Nil",S628-$R$3),"")</f>
        <v/>
      </c>
      <c r="T629" s="402" t="str">
        <f t="shared" si="160"/>
        <v/>
      </c>
      <c r="U629" s="403" t="str">
        <f t="shared" si="161"/>
        <v/>
      </c>
      <c r="V629" s="403" t="str">
        <f t="shared" si="162"/>
        <v/>
      </c>
      <c r="W629" s="404" t="str">
        <f t="shared" si="163"/>
        <v/>
      </c>
      <c r="Z629" s="408"/>
      <c r="AA629" s="409"/>
      <c r="AC629" s="358" t="str">
        <f t="shared" si="164"/>
        <v/>
      </c>
      <c r="AD629" s="358" t="str">
        <f t="shared" si="165"/>
        <v/>
      </c>
    </row>
    <row r="630" spans="1:30" x14ac:dyDescent="0.25">
      <c r="A630" s="112" t="str">
        <f t="shared" si="153"/>
        <v/>
      </c>
      <c r="B630" s="112" t="str">
        <f t="shared" si="154"/>
        <v/>
      </c>
      <c r="C630" s="397" t="str">
        <f t="shared" si="166"/>
        <v/>
      </c>
      <c r="D630" s="397" t="str">
        <f t="shared" si="152"/>
        <v/>
      </c>
      <c r="E630" s="397"/>
      <c r="F630" s="399" t="str">
        <f t="shared" si="155"/>
        <v/>
      </c>
      <c r="G630" s="400" t="str">
        <f t="shared" si="156"/>
        <v/>
      </c>
      <c r="H630" s="401" t="str">
        <f t="shared" si="157"/>
        <v/>
      </c>
      <c r="I630" s="402" t="str">
        <f t="shared" si="167"/>
        <v/>
      </c>
      <c r="J630" s="403" t="str">
        <f t="shared" si="167"/>
        <v/>
      </c>
      <c r="K630" s="403" t="str">
        <f t="shared" si="167"/>
        <v/>
      </c>
      <c r="L630" s="404" t="str">
        <f t="shared" si="167"/>
        <v/>
      </c>
      <c r="M630" s="405"/>
      <c r="N630" s="406" t="str">
        <f t="shared" si="158"/>
        <v/>
      </c>
      <c r="O630" s="406" t="str">
        <f t="shared" si="159"/>
        <v/>
      </c>
      <c r="S630" s="401" t="str">
        <f>IFERROR(IF(S629&lt;='Cat A monthly etc'!$R$3,"Nil",S629-$R$3),"")</f>
        <v/>
      </c>
      <c r="T630" s="402" t="str">
        <f t="shared" si="160"/>
        <v/>
      </c>
      <c r="U630" s="403" t="str">
        <f t="shared" si="161"/>
        <v/>
      </c>
      <c r="V630" s="403" t="str">
        <f t="shared" si="162"/>
        <v/>
      </c>
      <c r="W630" s="404" t="str">
        <f t="shared" si="163"/>
        <v/>
      </c>
      <c r="Z630" s="408"/>
      <c r="AA630" s="409"/>
      <c r="AC630" s="358" t="str">
        <f t="shared" si="164"/>
        <v/>
      </c>
      <c r="AD630" s="358" t="str">
        <f t="shared" si="165"/>
        <v/>
      </c>
    </row>
    <row r="631" spans="1:30" x14ac:dyDescent="0.25">
      <c r="A631" s="112" t="str">
        <f t="shared" si="153"/>
        <v/>
      </c>
      <c r="B631" s="112" t="str">
        <f t="shared" si="154"/>
        <v/>
      </c>
      <c r="C631" s="397" t="str">
        <f t="shared" si="166"/>
        <v/>
      </c>
      <c r="D631" s="397" t="str">
        <f t="shared" si="152"/>
        <v/>
      </c>
      <c r="E631" s="397"/>
      <c r="F631" s="399" t="str">
        <f t="shared" si="155"/>
        <v/>
      </c>
      <c r="G631" s="400" t="str">
        <f t="shared" si="156"/>
        <v/>
      </c>
      <c r="H631" s="401" t="str">
        <f t="shared" si="157"/>
        <v/>
      </c>
      <c r="I631" s="402" t="str">
        <f t="shared" si="167"/>
        <v/>
      </c>
      <c r="J631" s="403" t="str">
        <f t="shared" si="167"/>
        <v/>
      </c>
      <c r="K631" s="403" t="str">
        <f t="shared" si="167"/>
        <v/>
      </c>
      <c r="L631" s="404" t="str">
        <f t="shared" si="167"/>
        <v/>
      </c>
      <c r="M631" s="405"/>
      <c r="N631" s="406" t="str">
        <f t="shared" si="158"/>
        <v/>
      </c>
      <c r="O631" s="406" t="str">
        <f t="shared" si="159"/>
        <v/>
      </c>
      <c r="S631" s="401" t="str">
        <f>IFERROR(IF(S630&lt;='Cat A monthly etc'!$R$3,"Nil",S630-$R$3),"")</f>
        <v/>
      </c>
      <c r="T631" s="402" t="str">
        <f t="shared" si="160"/>
        <v/>
      </c>
      <c r="U631" s="403" t="str">
        <f t="shared" si="161"/>
        <v/>
      </c>
      <c r="V631" s="403" t="str">
        <f t="shared" si="162"/>
        <v/>
      </c>
      <c r="W631" s="404" t="str">
        <f t="shared" si="163"/>
        <v/>
      </c>
      <c r="Z631" s="408"/>
      <c r="AA631" s="409"/>
      <c r="AC631" s="358" t="str">
        <f t="shared" si="164"/>
        <v/>
      </c>
      <c r="AD631" s="358" t="str">
        <f t="shared" si="165"/>
        <v/>
      </c>
    </row>
    <row r="632" spans="1:30" x14ac:dyDescent="0.25">
      <c r="A632" s="112" t="str">
        <f t="shared" si="153"/>
        <v/>
      </c>
      <c r="B632" s="112" t="str">
        <f t="shared" si="154"/>
        <v/>
      </c>
      <c r="C632" s="397" t="str">
        <f t="shared" si="166"/>
        <v/>
      </c>
      <c r="D632" s="397" t="str">
        <f t="shared" si="152"/>
        <v/>
      </c>
      <c r="E632" s="397"/>
      <c r="F632" s="399" t="str">
        <f t="shared" si="155"/>
        <v/>
      </c>
      <c r="G632" s="400" t="str">
        <f t="shared" si="156"/>
        <v/>
      </c>
      <c r="H632" s="401" t="str">
        <f t="shared" si="157"/>
        <v/>
      </c>
      <c r="I632" s="402" t="str">
        <f t="shared" si="167"/>
        <v/>
      </c>
      <c r="J632" s="403" t="str">
        <f t="shared" si="167"/>
        <v/>
      </c>
      <c r="K632" s="403" t="str">
        <f t="shared" si="167"/>
        <v/>
      </c>
      <c r="L632" s="404" t="str">
        <f t="shared" si="167"/>
        <v/>
      </c>
      <c r="M632" s="405"/>
      <c r="N632" s="406" t="str">
        <f t="shared" si="158"/>
        <v/>
      </c>
      <c r="O632" s="406" t="str">
        <f t="shared" si="159"/>
        <v/>
      </c>
      <c r="S632" s="401" t="str">
        <f>IFERROR(IF(S631&lt;='Cat A monthly etc'!$R$3,"Nil",S631-$R$3),"")</f>
        <v/>
      </c>
      <c r="T632" s="402" t="str">
        <f t="shared" si="160"/>
        <v/>
      </c>
      <c r="U632" s="403" t="str">
        <f t="shared" si="161"/>
        <v/>
      </c>
      <c r="V632" s="403" t="str">
        <f t="shared" si="162"/>
        <v/>
      </c>
      <c r="W632" s="404" t="str">
        <f t="shared" si="163"/>
        <v/>
      </c>
      <c r="Z632" s="408"/>
      <c r="AA632" s="409"/>
      <c r="AC632" s="358" t="str">
        <f t="shared" si="164"/>
        <v/>
      </c>
      <c r="AD632" s="358" t="str">
        <f t="shared" si="165"/>
        <v/>
      </c>
    </row>
    <row r="633" spans="1:30" x14ac:dyDescent="0.25">
      <c r="A633" s="112" t="str">
        <f t="shared" si="153"/>
        <v/>
      </c>
      <c r="B633" s="112" t="str">
        <f t="shared" si="154"/>
        <v/>
      </c>
      <c r="C633" s="397" t="str">
        <f t="shared" si="166"/>
        <v/>
      </c>
      <c r="D633" s="397" t="str">
        <f t="shared" si="152"/>
        <v/>
      </c>
      <c r="E633" s="397"/>
      <c r="F633" s="399" t="str">
        <f t="shared" si="155"/>
        <v/>
      </c>
      <c r="G633" s="400" t="str">
        <f t="shared" si="156"/>
        <v/>
      </c>
      <c r="H633" s="401" t="str">
        <f t="shared" si="157"/>
        <v/>
      </c>
      <c r="I633" s="402" t="str">
        <f t="shared" si="167"/>
        <v/>
      </c>
      <c r="J633" s="403" t="str">
        <f t="shared" si="167"/>
        <v/>
      </c>
      <c r="K633" s="403" t="str">
        <f t="shared" si="167"/>
        <v/>
      </c>
      <c r="L633" s="404" t="str">
        <f t="shared" si="167"/>
        <v/>
      </c>
      <c r="M633" s="405"/>
      <c r="N633" s="406" t="str">
        <f t="shared" si="158"/>
        <v/>
      </c>
      <c r="O633" s="406" t="str">
        <f t="shared" si="159"/>
        <v/>
      </c>
      <c r="S633" s="401" t="str">
        <f>IFERROR(IF(S632&lt;='Cat A monthly etc'!$R$3,"Nil",S632-$R$3),"")</f>
        <v/>
      </c>
      <c r="T633" s="402" t="str">
        <f t="shared" si="160"/>
        <v/>
      </c>
      <c r="U633" s="403" t="str">
        <f t="shared" si="161"/>
        <v/>
      </c>
      <c r="V633" s="403" t="str">
        <f t="shared" si="162"/>
        <v/>
      </c>
      <c r="W633" s="404" t="str">
        <f t="shared" si="163"/>
        <v/>
      </c>
      <c r="Z633" s="408"/>
      <c r="AA633" s="409"/>
      <c r="AC633" s="358" t="str">
        <f t="shared" si="164"/>
        <v/>
      </c>
      <c r="AD633" s="358" t="str">
        <f t="shared" si="165"/>
        <v/>
      </c>
    </row>
    <row r="634" spans="1:30" x14ac:dyDescent="0.25">
      <c r="A634" s="112" t="str">
        <f t="shared" si="153"/>
        <v/>
      </c>
      <c r="B634" s="112" t="str">
        <f t="shared" si="154"/>
        <v/>
      </c>
      <c r="C634" s="397" t="str">
        <f t="shared" si="166"/>
        <v/>
      </c>
      <c r="D634" s="397" t="str">
        <f t="shared" si="152"/>
        <v/>
      </c>
      <c r="E634" s="397"/>
      <c r="F634" s="399" t="str">
        <f t="shared" si="155"/>
        <v/>
      </c>
      <c r="G634" s="400" t="str">
        <f t="shared" si="156"/>
        <v/>
      </c>
      <c r="H634" s="401" t="str">
        <f t="shared" si="157"/>
        <v/>
      </c>
      <c r="I634" s="402" t="str">
        <f t="shared" si="167"/>
        <v/>
      </c>
      <c r="J634" s="403" t="str">
        <f t="shared" si="167"/>
        <v/>
      </c>
      <c r="K634" s="403" t="str">
        <f t="shared" si="167"/>
        <v/>
      </c>
      <c r="L634" s="404" t="str">
        <f t="shared" si="167"/>
        <v/>
      </c>
      <c r="M634" s="405"/>
      <c r="N634" s="406" t="str">
        <f t="shared" si="158"/>
        <v/>
      </c>
      <c r="O634" s="406" t="str">
        <f t="shared" si="159"/>
        <v/>
      </c>
      <c r="S634" s="401" t="str">
        <f>IFERROR(IF(S633&lt;='Cat A monthly etc'!$R$3,"Nil",S633-$R$3),"")</f>
        <v/>
      </c>
      <c r="T634" s="402" t="str">
        <f t="shared" si="160"/>
        <v/>
      </c>
      <c r="U634" s="403" t="str">
        <f t="shared" si="161"/>
        <v/>
      </c>
      <c r="V634" s="403" t="str">
        <f t="shared" si="162"/>
        <v/>
      </c>
      <c r="W634" s="404" t="str">
        <f t="shared" si="163"/>
        <v/>
      </c>
      <c r="Z634" s="408"/>
      <c r="AA634" s="409"/>
      <c r="AC634" s="358" t="str">
        <f t="shared" si="164"/>
        <v/>
      </c>
      <c r="AD634" s="358" t="str">
        <f t="shared" si="165"/>
        <v/>
      </c>
    </row>
    <row r="635" spans="1:30" x14ac:dyDescent="0.25">
      <c r="A635" s="112" t="str">
        <f t="shared" si="153"/>
        <v/>
      </c>
      <c r="B635" s="112" t="str">
        <f t="shared" si="154"/>
        <v/>
      </c>
      <c r="C635" s="397" t="str">
        <f t="shared" si="166"/>
        <v/>
      </c>
      <c r="D635" s="397" t="str">
        <f t="shared" si="152"/>
        <v/>
      </c>
      <c r="E635" s="397"/>
      <c r="F635" s="399" t="str">
        <f t="shared" si="155"/>
        <v/>
      </c>
      <c r="G635" s="400" t="str">
        <f t="shared" si="156"/>
        <v/>
      </c>
      <c r="H635" s="401" t="str">
        <f t="shared" si="157"/>
        <v/>
      </c>
      <c r="I635" s="402" t="str">
        <f t="shared" si="167"/>
        <v/>
      </c>
      <c r="J635" s="403" t="str">
        <f t="shared" si="167"/>
        <v/>
      </c>
      <c r="K635" s="403" t="str">
        <f t="shared" si="167"/>
        <v/>
      </c>
      <c r="L635" s="404" t="str">
        <f t="shared" si="167"/>
        <v/>
      </c>
      <c r="M635" s="405"/>
      <c r="N635" s="406" t="str">
        <f t="shared" si="158"/>
        <v/>
      </c>
      <c r="O635" s="406" t="str">
        <f t="shared" si="159"/>
        <v/>
      </c>
      <c r="S635" s="401" t="str">
        <f>IFERROR(IF(S634&lt;='Cat A monthly etc'!$R$3,"Nil",S634-$R$3),"")</f>
        <v/>
      </c>
      <c r="T635" s="402" t="str">
        <f t="shared" si="160"/>
        <v/>
      </c>
      <c r="U635" s="403" t="str">
        <f t="shared" si="161"/>
        <v/>
      </c>
      <c r="V635" s="403" t="str">
        <f t="shared" si="162"/>
        <v/>
      </c>
      <c r="W635" s="404" t="str">
        <f t="shared" si="163"/>
        <v/>
      </c>
      <c r="Z635" s="408"/>
      <c r="AA635" s="409"/>
      <c r="AC635" s="358" t="str">
        <f t="shared" si="164"/>
        <v/>
      </c>
      <c r="AD635" s="358" t="str">
        <f t="shared" si="165"/>
        <v/>
      </c>
    </row>
    <row r="636" spans="1:30" x14ac:dyDescent="0.25">
      <c r="A636" s="112" t="str">
        <f t="shared" si="153"/>
        <v/>
      </c>
      <c r="B636" s="112" t="str">
        <f t="shared" si="154"/>
        <v/>
      </c>
      <c r="C636" s="397" t="str">
        <f t="shared" si="166"/>
        <v/>
      </c>
      <c r="D636" s="397" t="str">
        <f t="shared" si="152"/>
        <v/>
      </c>
      <c r="E636" s="397"/>
      <c r="F636" s="399" t="str">
        <f t="shared" si="155"/>
        <v/>
      </c>
      <c r="G636" s="400" t="str">
        <f t="shared" si="156"/>
        <v/>
      </c>
      <c r="H636" s="401" t="str">
        <f t="shared" si="157"/>
        <v/>
      </c>
      <c r="I636" s="402" t="str">
        <f t="shared" si="167"/>
        <v/>
      </c>
      <c r="J636" s="403" t="str">
        <f t="shared" si="167"/>
        <v/>
      </c>
      <c r="K636" s="403" t="str">
        <f t="shared" si="167"/>
        <v/>
      </c>
      <c r="L636" s="404" t="str">
        <f t="shared" si="167"/>
        <v/>
      </c>
      <c r="M636" s="405"/>
      <c r="N636" s="406" t="str">
        <f t="shared" si="158"/>
        <v/>
      </c>
      <c r="O636" s="406" t="str">
        <f t="shared" si="159"/>
        <v/>
      </c>
      <c r="S636" s="401" t="str">
        <f>IFERROR(IF(S635&lt;='Cat A monthly etc'!$R$3,"Nil",S635-$R$3),"")</f>
        <v/>
      </c>
      <c r="T636" s="402" t="str">
        <f t="shared" si="160"/>
        <v/>
      </c>
      <c r="U636" s="403" t="str">
        <f t="shared" si="161"/>
        <v/>
      </c>
      <c r="V636" s="403" t="str">
        <f t="shared" si="162"/>
        <v/>
      </c>
      <c r="W636" s="404" t="str">
        <f t="shared" si="163"/>
        <v/>
      </c>
      <c r="Z636" s="408"/>
      <c r="AA636" s="409"/>
      <c r="AC636" s="358" t="str">
        <f t="shared" si="164"/>
        <v/>
      </c>
      <c r="AD636" s="358" t="str">
        <f t="shared" si="165"/>
        <v/>
      </c>
    </row>
    <row r="637" spans="1:30" x14ac:dyDescent="0.25">
      <c r="A637" s="112" t="str">
        <f t="shared" si="153"/>
        <v/>
      </c>
      <c r="B637" s="112" t="str">
        <f t="shared" si="154"/>
        <v/>
      </c>
      <c r="C637" s="397" t="str">
        <f t="shared" si="166"/>
        <v/>
      </c>
      <c r="D637" s="397" t="str">
        <f t="shared" si="152"/>
        <v/>
      </c>
      <c r="E637" s="397"/>
      <c r="F637" s="399" t="str">
        <f t="shared" si="155"/>
        <v/>
      </c>
      <c r="G637" s="400" t="str">
        <f t="shared" si="156"/>
        <v/>
      </c>
      <c r="H637" s="401" t="str">
        <f t="shared" si="157"/>
        <v/>
      </c>
      <c r="I637" s="402" t="str">
        <f t="shared" si="167"/>
        <v/>
      </c>
      <c r="J637" s="403" t="str">
        <f t="shared" si="167"/>
        <v/>
      </c>
      <c r="K637" s="403" t="str">
        <f t="shared" si="167"/>
        <v/>
      </c>
      <c r="L637" s="404" t="str">
        <f t="shared" si="167"/>
        <v/>
      </c>
      <c r="M637" s="405"/>
      <c r="N637" s="406" t="str">
        <f t="shared" si="158"/>
        <v/>
      </c>
      <c r="O637" s="406" t="str">
        <f t="shared" si="159"/>
        <v/>
      </c>
      <c r="S637" s="401" t="str">
        <f>IFERROR(IF(S636&lt;='Cat A monthly etc'!$R$3,"Nil",S636-$R$3),"")</f>
        <v/>
      </c>
      <c r="T637" s="402" t="str">
        <f t="shared" si="160"/>
        <v/>
      </c>
      <c r="U637" s="403" t="str">
        <f t="shared" si="161"/>
        <v/>
      </c>
      <c r="V637" s="403" t="str">
        <f t="shared" si="162"/>
        <v/>
      </c>
      <c r="W637" s="404" t="str">
        <f t="shared" si="163"/>
        <v/>
      </c>
      <c r="Z637" s="408"/>
      <c r="AA637" s="409"/>
      <c r="AC637" s="358" t="str">
        <f t="shared" si="164"/>
        <v/>
      </c>
      <c r="AD637" s="358" t="str">
        <f t="shared" si="165"/>
        <v/>
      </c>
    </row>
    <row r="638" spans="1:30" x14ac:dyDescent="0.25">
      <c r="A638" s="112" t="str">
        <f t="shared" si="153"/>
        <v/>
      </c>
      <c r="B638" s="112" t="str">
        <f t="shared" si="154"/>
        <v/>
      </c>
      <c r="C638" s="397" t="str">
        <f t="shared" si="166"/>
        <v/>
      </c>
      <c r="D638" s="397" t="str">
        <f t="shared" si="152"/>
        <v/>
      </c>
      <c r="E638" s="397"/>
      <c r="F638" s="399" t="str">
        <f t="shared" si="155"/>
        <v/>
      </c>
      <c r="G638" s="400" t="str">
        <f t="shared" si="156"/>
        <v/>
      </c>
      <c r="H638" s="401" t="str">
        <f t="shared" si="157"/>
        <v/>
      </c>
      <c r="I638" s="402" t="str">
        <f t="shared" si="167"/>
        <v/>
      </c>
      <c r="J638" s="403" t="str">
        <f t="shared" si="167"/>
        <v/>
      </c>
      <c r="K638" s="403" t="str">
        <f t="shared" si="167"/>
        <v/>
      </c>
      <c r="L638" s="404" t="str">
        <f t="shared" si="167"/>
        <v/>
      </c>
      <c r="M638" s="405"/>
      <c r="N638" s="406" t="str">
        <f t="shared" si="158"/>
        <v/>
      </c>
      <c r="O638" s="406" t="str">
        <f t="shared" si="159"/>
        <v/>
      </c>
      <c r="S638" s="401" t="str">
        <f>IFERROR(IF(S637&lt;='Cat A monthly etc'!$R$3,"Nil",S637-$R$3),"")</f>
        <v/>
      </c>
      <c r="T638" s="402" t="str">
        <f t="shared" si="160"/>
        <v/>
      </c>
      <c r="U638" s="403" t="str">
        <f t="shared" si="161"/>
        <v/>
      </c>
      <c r="V638" s="403" t="str">
        <f t="shared" si="162"/>
        <v/>
      </c>
      <c r="W638" s="404" t="str">
        <f t="shared" si="163"/>
        <v/>
      </c>
      <c r="Z638" s="408"/>
      <c r="AA638" s="409"/>
      <c r="AC638" s="358" t="str">
        <f t="shared" si="164"/>
        <v/>
      </c>
      <c r="AD638" s="358" t="str">
        <f t="shared" si="165"/>
        <v/>
      </c>
    </row>
    <row r="639" spans="1:30" x14ac:dyDescent="0.25">
      <c r="A639" s="112" t="str">
        <f t="shared" si="153"/>
        <v/>
      </c>
      <c r="B639" s="112" t="str">
        <f t="shared" si="154"/>
        <v/>
      </c>
      <c r="C639" s="397" t="str">
        <f t="shared" si="166"/>
        <v/>
      </c>
      <c r="D639" s="397" t="str">
        <f t="shared" si="152"/>
        <v/>
      </c>
      <c r="E639" s="397"/>
      <c r="F639" s="399" t="str">
        <f t="shared" si="155"/>
        <v/>
      </c>
      <c r="G639" s="400" t="str">
        <f t="shared" si="156"/>
        <v/>
      </c>
      <c r="H639" s="401" t="str">
        <f t="shared" si="157"/>
        <v/>
      </c>
      <c r="I639" s="402" t="str">
        <f t="shared" si="167"/>
        <v/>
      </c>
      <c r="J639" s="403" t="str">
        <f t="shared" si="167"/>
        <v/>
      </c>
      <c r="K639" s="403" t="str">
        <f t="shared" si="167"/>
        <v/>
      </c>
      <c r="L639" s="404" t="str">
        <f t="shared" si="167"/>
        <v/>
      </c>
      <c r="M639" s="405"/>
      <c r="N639" s="406" t="str">
        <f t="shared" si="158"/>
        <v/>
      </c>
      <c r="O639" s="406" t="str">
        <f t="shared" si="159"/>
        <v/>
      </c>
      <c r="S639" s="401" t="str">
        <f>IFERROR(IF(S638&lt;='Cat A monthly etc'!$R$3,"Nil",S638-$R$3),"")</f>
        <v/>
      </c>
      <c r="T639" s="402" t="str">
        <f t="shared" si="160"/>
        <v/>
      </c>
      <c r="U639" s="403" t="str">
        <f t="shared" si="161"/>
        <v/>
      </c>
      <c r="V639" s="403" t="str">
        <f t="shared" si="162"/>
        <v/>
      </c>
      <c r="W639" s="404" t="str">
        <f t="shared" si="163"/>
        <v/>
      </c>
      <c r="Z639" s="408"/>
      <c r="AA639" s="409"/>
      <c r="AC639" s="358" t="str">
        <f t="shared" si="164"/>
        <v/>
      </c>
      <c r="AD639" s="358" t="str">
        <f t="shared" si="165"/>
        <v/>
      </c>
    </row>
    <row r="640" spans="1:30" x14ac:dyDescent="0.25">
      <c r="A640" s="112" t="str">
        <f t="shared" si="153"/>
        <v/>
      </c>
      <c r="B640" s="112" t="str">
        <f t="shared" si="154"/>
        <v/>
      </c>
      <c r="C640" s="397" t="str">
        <f t="shared" si="166"/>
        <v/>
      </c>
      <c r="D640" s="397" t="str">
        <f t="shared" si="152"/>
        <v/>
      </c>
      <c r="E640" s="397"/>
      <c r="F640" s="399" t="str">
        <f t="shared" si="155"/>
        <v/>
      </c>
      <c r="G640" s="400" t="str">
        <f t="shared" si="156"/>
        <v/>
      </c>
      <c r="H640" s="401" t="str">
        <f t="shared" si="157"/>
        <v/>
      </c>
      <c r="I640" s="402" t="str">
        <f t="shared" si="167"/>
        <v/>
      </c>
      <c r="J640" s="403" t="str">
        <f t="shared" si="167"/>
        <v/>
      </c>
      <c r="K640" s="403" t="str">
        <f t="shared" si="167"/>
        <v/>
      </c>
      <c r="L640" s="404" t="str">
        <f t="shared" si="167"/>
        <v/>
      </c>
      <c r="M640" s="405"/>
      <c r="N640" s="406" t="str">
        <f t="shared" si="158"/>
        <v/>
      </c>
      <c r="O640" s="406" t="str">
        <f t="shared" si="159"/>
        <v/>
      </c>
      <c r="S640" s="401" t="str">
        <f>IFERROR(IF(S639&lt;='Cat A monthly etc'!$R$3,"Nil",S639-$R$3),"")</f>
        <v/>
      </c>
      <c r="T640" s="402" t="str">
        <f t="shared" si="160"/>
        <v/>
      </c>
      <c r="U640" s="403" t="str">
        <f t="shared" si="161"/>
        <v/>
      </c>
      <c r="V640" s="403" t="str">
        <f t="shared" si="162"/>
        <v/>
      </c>
      <c r="W640" s="404" t="str">
        <f t="shared" si="163"/>
        <v/>
      </c>
      <c r="Z640" s="408"/>
      <c r="AA640" s="409"/>
      <c r="AC640" s="358" t="str">
        <f t="shared" si="164"/>
        <v/>
      </c>
      <c r="AD640" s="358" t="str">
        <f t="shared" si="165"/>
        <v/>
      </c>
    </row>
    <row r="641" spans="1:30" x14ac:dyDescent="0.25">
      <c r="A641" s="112" t="str">
        <f t="shared" si="153"/>
        <v/>
      </c>
      <c r="B641" s="112" t="str">
        <f t="shared" si="154"/>
        <v/>
      </c>
      <c r="C641" s="397" t="str">
        <f t="shared" si="166"/>
        <v/>
      </c>
      <c r="D641" s="397" t="str">
        <f t="shared" si="152"/>
        <v/>
      </c>
      <c r="E641" s="397"/>
      <c r="F641" s="399" t="str">
        <f t="shared" si="155"/>
        <v/>
      </c>
      <c r="G641" s="400" t="str">
        <f t="shared" si="156"/>
        <v/>
      </c>
      <c r="H641" s="401" t="str">
        <f t="shared" si="157"/>
        <v/>
      </c>
      <c r="I641" s="402" t="str">
        <f t="shared" si="167"/>
        <v/>
      </c>
      <c r="J641" s="403" t="str">
        <f t="shared" si="167"/>
        <v/>
      </c>
      <c r="K641" s="403" t="str">
        <f t="shared" si="167"/>
        <v/>
      </c>
      <c r="L641" s="404" t="str">
        <f t="shared" si="167"/>
        <v/>
      </c>
      <c r="M641" s="405"/>
      <c r="N641" s="406" t="str">
        <f t="shared" si="158"/>
        <v/>
      </c>
      <c r="O641" s="406" t="str">
        <f t="shared" si="159"/>
        <v/>
      </c>
      <c r="S641" s="401" t="str">
        <f>IFERROR(IF(S640&lt;='Cat A monthly etc'!$R$3,"Nil",S640-$R$3),"")</f>
        <v/>
      </c>
      <c r="T641" s="402" t="str">
        <f t="shared" si="160"/>
        <v/>
      </c>
      <c r="U641" s="403" t="str">
        <f t="shared" si="161"/>
        <v/>
      </c>
      <c r="V641" s="403" t="str">
        <f t="shared" si="162"/>
        <v/>
      </c>
      <c r="W641" s="404" t="str">
        <f t="shared" si="163"/>
        <v/>
      </c>
      <c r="Z641" s="408"/>
      <c r="AA641" s="409"/>
      <c r="AC641" s="358" t="str">
        <f t="shared" si="164"/>
        <v/>
      </c>
      <c r="AD641" s="358" t="str">
        <f t="shared" si="165"/>
        <v/>
      </c>
    </row>
    <row r="642" spans="1:30" x14ac:dyDescent="0.25">
      <c r="A642" s="112" t="str">
        <f t="shared" si="153"/>
        <v/>
      </c>
      <c r="B642" s="112" t="str">
        <f t="shared" si="154"/>
        <v/>
      </c>
      <c r="C642" s="397" t="str">
        <f t="shared" si="166"/>
        <v/>
      </c>
      <c r="D642" s="397" t="str">
        <f t="shared" ref="D642:D705" si="168">IFERROR(IF(C641-0.01&gt;=0,C641-0.01,""),"")</f>
        <v/>
      </c>
      <c r="E642" s="397"/>
      <c r="F642" s="399" t="str">
        <f t="shared" si="155"/>
        <v/>
      </c>
      <c r="G642" s="400" t="str">
        <f t="shared" si="156"/>
        <v/>
      </c>
      <c r="H642" s="401" t="str">
        <f t="shared" si="157"/>
        <v/>
      </c>
      <c r="I642" s="402" t="str">
        <f t="shared" si="167"/>
        <v/>
      </c>
      <c r="J642" s="403" t="str">
        <f t="shared" si="167"/>
        <v/>
      </c>
      <c r="K642" s="403" t="str">
        <f t="shared" si="167"/>
        <v/>
      </c>
      <c r="L642" s="404" t="str">
        <f t="shared" si="167"/>
        <v/>
      </c>
      <c r="M642" s="405"/>
      <c r="N642" s="406" t="str">
        <f t="shared" si="158"/>
        <v/>
      </c>
      <c r="O642" s="406" t="str">
        <f t="shared" si="159"/>
        <v/>
      </c>
      <c r="S642" s="401" t="str">
        <f>IFERROR(IF(S641&lt;='Cat A monthly etc'!$R$3,"Nil",S641-$R$3),"")</f>
        <v/>
      </c>
      <c r="T642" s="402" t="str">
        <f t="shared" si="160"/>
        <v/>
      </c>
      <c r="U642" s="403" t="str">
        <f t="shared" si="161"/>
        <v/>
      </c>
      <c r="V642" s="403" t="str">
        <f t="shared" si="162"/>
        <v/>
      </c>
      <c r="W642" s="404" t="str">
        <f t="shared" si="163"/>
        <v/>
      </c>
      <c r="Z642" s="408"/>
      <c r="AA642" s="409"/>
      <c r="AC642" s="358" t="str">
        <f t="shared" si="164"/>
        <v/>
      </c>
      <c r="AD642" s="358" t="str">
        <f t="shared" si="165"/>
        <v/>
      </c>
    </row>
    <row r="643" spans="1:30" x14ac:dyDescent="0.25">
      <c r="A643" s="112" t="str">
        <f t="shared" si="153"/>
        <v/>
      </c>
      <c r="B643" s="112" t="str">
        <f t="shared" si="154"/>
        <v/>
      </c>
      <c r="C643" s="397" t="str">
        <f t="shared" si="166"/>
        <v/>
      </c>
      <c r="D643" s="397" t="str">
        <f t="shared" si="168"/>
        <v/>
      </c>
      <c r="E643" s="397"/>
      <c r="F643" s="399" t="str">
        <f t="shared" si="155"/>
        <v/>
      </c>
      <c r="G643" s="400" t="str">
        <f t="shared" si="156"/>
        <v/>
      </c>
      <c r="H643" s="401" t="str">
        <f t="shared" si="157"/>
        <v/>
      </c>
      <c r="I643" s="402" t="str">
        <f t="shared" si="167"/>
        <v/>
      </c>
      <c r="J643" s="403" t="str">
        <f t="shared" si="167"/>
        <v/>
      </c>
      <c r="K643" s="403" t="str">
        <f t="shared" si="167"/>
        <v/>
      </c>
      <c r="L643" s="404" t="str">
        <f t="shared" si="167"/>
        <v/>
      </c>
      <c r="M643" s="405"/>
      <c r="N643" s="406" t="str">
        <f t="shared" si="158"/>
        <v/>
      </c>
      <c r="O643" s="406" t="str">
        <f t="shared" si="159"/>
        <v/>
      </c>
      <c r="S643" s="401" t="str">
        <f>IFERROR(IF(S642&lt;='Cat A monthly etc'!$R$3,"Nil",S642-$R$3),"")</f>
        <v/>
      </c>
      <c r="T643" s="402" t="str">
        <f t="shared" si="160"/>
        <v/>
      </c>
      <c r="U643" s="403" t="str">
        <f t="shared" si="161"/>
        <v/>
      </c>
      <c r="V643" s="403" t="str">
        <f t="shared" si="162"/>
        <v/>
      </c>
      <c r="W643" s="404" t="str">
        <f t="shared" si="163"/>
        <v/>
      </c>
      <c r="Z643" s="408"/>
      <c r="AA643" s="409"/>
      <c r="AC643" s="358" t="str">
        <f t="shared" si="164"/>
        <v/>
      </c>
      <c r="AD643" s="358" t="str">
        <f t="shared" si="165"/>
        <v/>
      </c>
    </row>
    <row r="644" spans="1:30" x14ac:dyDescent="0.25">
      <c r="A644" s="112" t="str">
        <f t="shared" si="153"/>
        <v/>
      </c>
      <c r="B644" s="112" t="str">
        <f t="shared" si="154"/>
        <v/>
      </c>
      <c r="C644" s="397" t="str">
        <f t="shared" si="166"/>
        <v/>
      </c>
      <c r="D644" s="397" t="str">
        <f t="shared" si="168"/>
        <v/>
      </c>
      <c r="E644" s="397"/>
      <c r="F644" s="399" t="str">
        <f t="shared" si="155"/>
        <v/>
      </c>
      <c r="G644" s="400" t="str">
        <f t="shared" si="156"/>
        <v/>
      </c>
      <c r="H644" s="401" t="str">
        <f t="shared" si="157"/>
        <v/>
      </c>
      <c r="I644" s="402" t="str">
        <f t="shared" si="167"/>
        <v/>
      </c>
      <c r="J644" s="403" t="str">
        <f t="shared" si="167"/>
        <v/>
      </c>
      <c r="K644" s="403" t="str">
        <f t="shared" si="167"/>
        <v/>
      </c>
      <c r="L644" s="404" t="str">
        <f t="shared" si="167"/>
        <v/>
      </c>
      <c r="M644" s="405"/>
      <c r="N644" s="406" t="str">
        <f t="shared" si="158"/>
        <v/>
      </c>
      <c r="O644" s="406" t="str">
        <f t="shared" si="159"/>
        <v/>
      </c>
      <c r="S644" s="401" t="str">
        <f>IFERROR(IF(S643&lt;='Cat A monthly etc'!$R$3,"Nil",S643-$R$3),"")</f>
        <v/>
      </c>
      <c r="T644" s="402" t="str">
        <f t="shared" si="160"/>
        <v/>
      </c>
      <c r="U644" s="403" t="str">
        <f t="shared" si="161"/>
        <v/>
      </c>
      <c r="V644" s="403" t="str">
        <f t="shared" si="162"/>
        <v/>
      </c>
      <c r="W644" s="404" t="str">
        <f t="shared" si="163"/>
        <v/>
      </c>
      <c r="Z644" s="408"/>
      <c r="AA644" s="409"/>
      <c r="AC644" s="358" t="str">
        <f t="shared" si="164"/>
        <v/>
      </c>
      <c r="AD644" s="358" t="str">
        <f t="shared" si="165"/>
        <v/>
      </c>
    </row>
    <row r="645" spans="1:30" x14ac:dyDescent="0.25">
      <c r="A645" s="112" t="str">
        <f t="shared" si="153"/>
        <v/>
      </c>
      <c r="B645" s="112" t="str">
        <f t="shared" si="154"/>
        <v/>
      </c>
      <c r="C645" s="397" t="str">
        <f t="shared" si="166"/>
        <v/>
      </c>
      <c r="D645" s="397" t="str">
        <f t="shared" si="168"/>
        <v/>
      </c>
      <c r="E645" s="397"/>
      <c r="F645" s="399" t="str">
        <f t="shared" si="155"/>
        <v/>
      </c>
      <c r="G645" s="400" t="str">
        <f t="shared" si="156"/>
        <v/>
      </c>
      <c r="H645" s="401" t="str">
        <f t="shared" si="157"/>
        <v/>
      </c>
      <c r="I645" s="402" t="str">
        <f t="shared" si="167"/>
        <v/>
      </c>
      <c r="J645" s="403" t="str">
        <f t="shared" si="167"/>
        <v/>
      </c>
      <c r="K645" s="403" t="str">
        <f t="shared" si="167"/>
        <v/>
      </c>
      <c r="L645" s="404" t="str">
        <f t="shared" si="167"/>
        <v/>
      </c>
      <c r="M645" s="405"/>
      <c r="N645" s="406" t="str">
        <f t="shared" si="158"/>
        <v/>
      </c>
      <c r="O645" s="406" t="str">
        <f t="shared" si="159"/>
        <v/>
      </c>
      <c r="S645" s="401" t="str">
        <f>IFERROR(IF(S644&lt;='Cat A monthly etc'!$R$3,"Nil",S644-$R$3),"")</f>
        <v/>
      </c>
      <c r="T645" s="402" t="str">
        <f t="shared" si="160"/>
        <v/>
      </c>
      <c r="U645" s="403" t="str">
        <f t="shared" si="161"/>
        <v/>
      </c>
      <c r="V645" s="403" t="str">
        <f t="shared" si="162"/>
        <v/>
      </c>
      <c r="W645" s="404" t="str">
        <f t="shared" si="163"/>
        <v/>
      </c>
      <c r="Z645" s="408"/>
      <c r="AA645" s="409"/>
      <c r="AC645" s="358" t="str">
        <f t="shared" si="164"/>
        <v/>
      </c>
      <c r="AD645" s="358" t="str">
        <f t="shared" si="165"/>
        <v/>
      </c>
    </row>
    <row r="646" spans="1:30" x14ac:dyDescent="0.25">
      <c r="A646" s="112" t="str">
        <f t="shared" si="153"/>
        <v/>
      </c>
      <c r="B646" s="112" t="str">
        <f t="shared" si="154"/>
        <v/>
      </c>
      <c r="C646" s="397" t="str">
        <f t="shared" si="166"/>
        <v/>
      </c>
      <c r="D646" s="397" t="str">
        <f t="shared" si="168"/>
        <v/>
      </c>
      <c r="E646" s="397"/>
      <c r="F646" s="399" t="str">
        <f t="shared" si="155"/>
        <v/>
      </c>
      <c r="G646" s="400" t="str">
        <f t="shared" si="156"/>
        <v/>
      </c>
      <c r="H646" s="401" t="str">
        <f t="shared" si="157"/>
        <v/>
      </c>
      <c r="I646" s="402" t="str">
        <f t="shared" si="167"/>
        <v/>
      </c>
      <c r="J646" s="403" t="str">
        <f t="shared" si="167"/>
        <v/>
      </c>
      <c r="K646" s="403" t="str">
        <f t="shared" si="167"/>
        <v/>
      </c>
      <c r="L646" s="404" t="str">
        <f t="shared" si="167"/>
        <v/>
      </c>
      <c r="M646" s="405"/>
      <c r="N646" s="406" t="str">
        <f t="shared" si="158"/>
        <v/>
      </c>
      <c r="O646" s="406" t="str">
        <f t="shared" si="159"/>
        <v/>
      </c>
      <c r="S646" s="401" t="str">
        <f>IFERROR(IF(S645&lt;='Cat A monthly etc'!$R$3,"Nil",S645-$R$3),"")</f>
        <v/>
      </c>
      <c r="T646" s="402" t="str">
        <f t="shared" si="160"/>
        <v/>
      </c>
      <c r="U646" s="403" t="str">
        <f t="shared" si="161"/>
        <v/>
      </c>
      <c r="V646" s="403" t="str">
        <f t="shared" si="162"/>
        <v/>
      </c>
      <c r="W646" s="404" t="str">
        <f t="shared" si="163"/>
        <v/>
      </c>
      <c r="Z646" s="408"/>
      <c r="AA646" s="409"/>
      <c r="AC646" s="358" t="str">
        <f t="shared" si="164"/>
        <v/>
      </c>
      <c r="AD646" s="358" t="str">
        <f t="shared" si="165"/>
        <v/>
      </c>
    </row>
    <row r="647" spans="1:30" x14ac:dyDescent="0.25">
      <c r="A647" s="112" t="str">
        <f t="shared" si="153"/>
        <v/>
      </c>
      <c r="B647" s="112" t="str">
        <f t="shared" si="154"/>
        <v/>
      </c>
      <c r="C647" s="397" t="str">
        <f t="shared" si="166"/>
        <v/>
      </c>
      <c r="D647" s="397" t="str">
        <f t="shared" si="168"/>
        <v/>
      </c>
      <c r="E647" s="397"/>
      <c r="F647" s="399" t="str">
        <f t="shared" si="155"/>
        <v/>
      </c>
      <c r="G647" s="400" t="str">
        <f t="shared" si="156"/>
        <v/>
      </c>
      <c r="H647" s="401" t="str">
        <f t="shared" si="157"/>
        <v/>
      </c>
      <c r="I647" s="402" t="str">
        <f t="shared" si="167"/>
        <v/>
      </c>
      <c r="J647" s="403" t="str">
        <f t="shared" si="167"/>
        <v/>
      </c>
      <c r="K647" s="403" t="str">
        <f t="shared" si="167"/>
        <v/>
      </c>
      <c r="L647" s="404" t="str">
        <f t="shared" si="167"/>
        <v/>
      </c>
      <c r="M647" s="405"/>
      <c r="N647" s="406" t="str">
        <f t="shared" si="158"/>
        <v/>
      </c>
      <c r="O647" s="406" t="str">
        <f t="shared" si="159"/>
        <v/>
      </c>
      <c r="S647" s="401" t="str">
        <f>IFERROR(IF(S646&lt;='Cat A monthly etc'!$R$3,"Nil",S646-$R$3),"")</f>
        <v/>
      </c>
      <c r="T647" s="402" t="str">
        <f t="shared" si="160"/>
        <v/>
      </c>
      <c r="U647" s="403" t="str">
        <f t="shared" si="161"/>
        <v/>
      </c>
      <c r="V647" s="403" t="str">
        <f t="shared" si="162"/>
        <v/>
      </c>
      <c r="W647" s="404" t="str">
        <f t="shared" si="163"/>
        <v/>
      </c>
      <c r="Z647" s="408"/>
      <c r="AA647" s="409"/>
      <c r="AC647" s="358" t="str">
        <f t="shared" si="164"/>
        <v/>
      </c>
      <c r="AD647" s="358" t="str">
        <f t="shared" si="165"/>
        <v/>
      </c>
    </row>
    <row r="648" spans="1:30" x14ac:dyDescent="0.25">
      <c r="A648" s="112" t="str">
        <f t="shared" si="153"/>
        <v/>
      </c>
      <c r="B648" s="112" t="str">
        <f t="shared" si="154"/>
        <v/>
      </c>
      <c r="C648" s="397" t="str">
        <f t="shared" si="166"/>
        <v/>
      </c>
      <c r="D648" s="397" t="str">
        <f t="shared" si="168"/>
        <v/>
      </c>
      <c r="E648" s="397"/>
      <c r="F648" s="399" t="str">
        <f t="shared" si="155"/>
        <v/>
      </c>
      <c r="G648" s="400" t="str">
        <f t="shared" si="156"/>
        <v/>
      </c>
      <c r="H648" s="401" t="str">
        <f t="shared" si="157"/>
        <v/>
      </c>
      <c r="I648" s="402" t="str">
        <f t="shared" si="167"/>
        <v/>
      </c>
      <c r="J648" s="403" t="str">
        <f t="shared" si="167"/>
        <v/>
      </c>
      <c r="K648" s="403" t="str">
        <f t="shared" si="167"/>
        <v/>
      </c>
      <c r="L648" s="404" t="str">
        <f t="shared" si="167"/>
        <v/>
      </c>
      <c r="M648" s="405"/>
      <c r="N648" s="406" t="str">
        <f t="shared" si="158"/>
        <v/>
      </c>
      <c r="O648" s="406" t="str">
        <f t="shared" si="159"/>
        <v/>
      </c>
      <c r="S648" s="401" t="str">
        <f>IFERROR(IF(S647&lt;='Cat A monthly etc'!$R$3,"Nil",S647-$R$3),"")</f>
        <v/>
      </c>
      <c r="T648" s="402" t="str">
        <f t="shared" si="160"/>
        <v/>
      </c>
      <c r="U648" s="403" t="str">
        <f t="shared" si="161"/>
        <v/>
      </c>
      <c r="V648" s="403" t="str">
        <f t="shared" si="162"/>
        <v/>
      </c>
      <c r="W648" s="404" t="str">
        <f t="shared" si="163"/>
        <v/>
      </c>
      <c r="Z648" s="408"/>
      <c r="AA648" s="409"/>
      <c r="AC648" s="358" t="str">
        <f t="shared" si="164"/>
        <v/>
      </c>
      <c r="AD648" s="358" t="str">
        <f t="shared" si="165"/>
        <v/>
      </c>
    </row>
    <row r="649" spans="1:30" x14ac:dyDescent="0.25">
      <c r="A649" s="112" t="str">
        <f t="shared" ref="A649:A712" si="169">IFERROR(
                      IF(
                            AND($B649&lt;&gt;$W$3,$B649=$W$2,$C649&lt;=$X$2,$D649&gt;=$X$2),
                              IF(RIGHT($F649,LEN("or any greater amount"))="or any greater amount",$W$3,""),""),"")</f>
        <v/>
      </c>
      <c r="B649" s="112" t="str">
        <f t="shared" ref="B649:B712" si="170">IFERROR(
                      IF(
                            AND($C649&lt;=$X$2,$D649&gt;=$X$2),$W$2,
                              IF(RIGHT($F649,LEN("or any greater amount"))="or any greater amount",$W$3,"")),"")</f>
        <v/>
      </c>
      <c r="C649" s="397" t="str">
        <f t="shared" si="166"/>
        <v/>
      </c>
      <c r="D649" s="397" t="str">
        <f t="shared" si="168"/>
        <v/>
      </c>
      <c r="E649" s="397"/>
      <c r="F649" s="399" t="str">
        <f t="shared" ref="F649:F712" si="171">IFERROR(IF(AND(C649="",D649=""),"",IF(C649="--",TEXT(D649,IF(D649=ROUND(D649,0),"€###.00","€##.00"))&amp;" or any lesser amount",IF(D649="--",TEXT(C649,IF(C649=ROUND(C649,0),"€###.00","€##.00"))&amp;" or any greater amount",TEXT(C649,IF(C649=ROUND(C649,0),"€###.00","€##.00"))&amp;" to "&amp;TEXT(D649,IF(D649=ROUND(D649,0),"€###.00","€##.00"))))),"")</f>
        <v/>
      </c>
      <c r="G649" s="400" t="str">
        <f t="shared" ref="G649:G712" si="172">IFERROR(IF(S649="Nil","Nil",ROUNDUP(ROUND(S649/7, 3),2)),"")</f>
        <v/>
      </c>
      <c r="H649" s="401" t="str">
        <f t="shared" ref="H649:H712" si="173">IFERROR(IF(S649="Nil","Nil",TEXT(S649,IF(S649=ROUND(S649,0),"€###","€0.00"))),"")</f>
        <v/>
      </c>
      <c r="I649" s="402" t="str">
        <f t="shared" si="167"/>
        <v/>
      </c>
      <c r="J649" s="403" t="str">
        <f t="shared" si="167"/>
        <v/>
      </c>
      <c r="K649" s="403" t="str">
        <f t="shared" si="167"/>
        <v/>
      </c>
      <c r="L649" s="404" t="str">
        <f t="shared" si="167"/>
        <v/>
      </c>
      <c r="M649" s="405"/>
      <c r="N649" s="406" t="str">
        <f t="shared" ref="N649:N712" si="174">IFERROR(IF(C649="--","&lt;"&amp;D649,C649-IF(OR($H649="Nil",$H649=""),0,$H649)),"")</f>
        <v/>
      </c>
      <c r="O649" s="406" t="str">
        <f t="shared" ref="O649:O712" si="175">IFERROR(IF(D649="--","&gt; €"&amp;N649,D649-IF(OR($H649="Nil",$H649=""),0,$H649)),"")</f>
        <v/>
      </c>
      <c r="S649" s="401" t="str">
        <f>IFERROR(IF(S648&lt;='Cat A monthly etc'!$R$3,"Nil",S648-$R$3),"")</f>
        <v/>
      </c>
      <c r="T649" s="402" t="str">
        <f t="shared" ref="T649:T712" si="176">IFERROR(IF($G649="Nil","Nil",IF(MROUND($G649*I$5,0.5)&lt;=$G649*I$5,MROUND($G649*I$5,0.5),MROUND($G649*I$5,0.5)-0.5)),"")</f>
        <v/>
      </c>
      <c r="U649" s="403" t="str">
        <f t="shared" ref="U649:U712" si="177">IFERROR(IF($G649="Nil","Nil",IF(MROUND($G649*J$5,0.5)&lt;=$G649*J$5,MROUND($G649*J$5,0.5),MROUND($G649*J$5,0.5)-0.5)),"")</f>
        <v/>
      </c>
      <c r="V649" s="403" t="str">
        <f t="shared" ref="V649:V712" si="178">IFERROR(IF($G649="Nil","Nil",IF(MROUND($G649*K$5,0.5)&lt;=$G649*K$5,MROUND($G649*K$5,0.5),MROUND($G649*K$5,0.5)-0.5)),"")</f>
        <v/>
      </c>
      <c r="W649" s="404" t="str">
        <f t="shared" ref="W649:W712" si="179">IFERROR(IF($G649="Nil","Nil",IF(MROUND($G649*L$5,0.5)&lt;=$G649*L$5,MROUND($G649*L$5,0.5),MROUND($G649*L$5,0.5)-0.5)),"")</f>
        <v/>
      </c>
      <c r="Z649" s="408"/>
      <c r="AA649" s="409"/>
      <c r="AC649" s="358" t="str">
        <f t="shared" si="164"/>
        <v/>
      </c>
      <c r="AD649" s="358" t="str">
        <f t="shared" si="165"/>
        <v/>
      </c>
    </row>
    <row r="650" spans="1:30" x14ac:dyDescent="0.25">
      <c r="A650" s="112" t="str">
        <f t="shared" si="169"/>
        <v/>
      </c>
      <c r="B650" s="112" t="str">
        <f t="shared" si="170"/>
        <v/>
      </c>
      <c r="C650" s="397" t="str">
        <f t="shared" si="166"/>
        <v/>
      </c>
      <c r="D650" s="397" t="str">
        <f t="shared" si="168"/>
        <v/>
      </c>
      <c r="E650" s="397"/>
      <c r="F650" s="399" t="str">
        <f t="shared" si="171"/>
        <v/>
      </c>
      <c r="G650" s="400" t="str">
        <f t="shared" si="172"/>
        <v/>
      </c>
      <c r="H650" s="401" t="str">
        <f t="shared" si="173"/>
        <v/>
      </c>
      <c r="I650" s="402" t="str">
        <f t="shared" si="167"/>
        <v/>
      </c>
      <c r="J650" s="403" t="str">
        <f t="shared" si="167"/>
        <v/>
      </c>
      <c r="K650" s="403" t="str">
        <f t="shared" si="167"/>
        <v/>
      </c>
      <c r="L650" s="404" t="str">
        <f t="shared" si="167"/>
        <v/>
      </c>
      <c r="M650" s="405"/>
      <c r="N650" s="406" t="str">
        <f t="shared" si="174"/>
        <v/>
      </c>
      <c r="O650" s="406" t="str">
        <f t="shared" si="175"/>
        <v/>
      </c>
      <c r="S650" s="401" t="str">
        <f>IFERROR(IF(S649&lt;='Cat A monthly etc'!$R$3,"Nil",S649-$R$3),"")</f>
        <v/>
      </c>
      <c r="T650" s="402" t="str">
        <f t="shared" si="176"/>
        <v/>
      </c>
      <c r="U650" s="403" t="str">
        <f t="shared" si="177"/>
        <v/>
      </c>
      <c r="V650" s="403" t="str">
        <f t="shared" si="178"/>
        <v/>
      </c>
      <c r="W650" s="404" t="str">
        <f t="shared" si="179"/>
        <v/>
      </c>
      <c r="Z650" s="408"/>
      <c r="AA650" s="409"/>
      <c r="AC650" s="358" t="str">
        <f t="shared" ref="AC650:AC713" si="180">IFERROR(ROUNDUP(ROUND(S650/7, 3),2),"")</f>
        <v/>
      </c>
      <c r="AD650" s="358" t="str">
        <f t="shared" ref="AD650:AD713" si="181">IFERROR(ROUND(AC650-G650,2),"")</f>
        <v/>
      </c>
    </row>
    <row r="651" spans="1:30" x14ac:dyDescent="0.25">
      <c r="A651" s="112" t="str">
        <f t="shared" si="169"/>
        <v/>
      </c>
      <c r="B651" s="112" t="str">
        <f t="shared" si="170"/>
        <v/>
      </c>
      <c r="C651" s="397" t="str">
        <f t="shared" si="166"/>
        <v/>
      </c>
      <c r="D651" s="397" t="str">
        <f t="shared" si="168"/>
        <v/>
      </c>
      <c r="E651" s="397"/>
      <c r="F651" s="399" t="str">
        <f t="shared" si="171"/>
        <v/>
      </c>
      <c r="G651" s="400" t="str">
        <f t="shared" si="172"/>
        <v/>
      </c>
      <c r="H651" s="401" t="str">
        <f t="shared" si="173"/>
        <v/>
      </c>
      <c r="I651" s="402" t="str">
        <f t="shared" si="167"/>
        <v/>
      </c>
      <c r="J651" s="403" t="str">
        <f t="shared" si="167"/>
        <v/>
      </c>
      <c r="K651" s="403" t="str">
        <f t="shared" si="167"/>
        <v/>
      </c>
      <c r="L651" s="404" t="str">
        <f t="shared" si="167"/>
        <v/>
      </c>
      <c r="M651" s="405"/>
      <c r="N651" s="406" t="str">
        <f t="shared" si="174"/>
        <v/>
      </c>
      <c r="O651" s="406" t="str">
        <f t="shared" si="175"/>
        <v/>
      </c>
      <c r="S651" s="401" t="str">
        <f>IFERROR(IF(S650&lt;='Cat A monthly etc'!$R$3,"Nil",S650-$R$3),"")</f>
        <v/>
      </c>
      <c r="T651" s="402" t="str">
        <f t="shared" si="176"/>
        <v/>
      </c>
      <c r="U651" s="403" t="str">
        <f t="shared" si="177"/>
        <v/>
      </c>
      <c r="V651" s="403" t="str">
        <f t="shared" si="178"/>
        <v/>
      </c>
      <c r="W651" s="404" t="str">
        <f t="shared" si="179"/>
        <v/>
      </c>
      <c r="Z651" s="408"/>
      <c r="AA651" s="409"/>
      <c r="AC651" s="358" t="str">
        <f t="shared" si="180"/>
        <v/>
      </c>
      <c r="AD651" s="358" t="str">
        <f t="shared" si="181"/>
        <v/>
      </c>
    </row>
    <row r="652" spans="1:30" x14ac:dyDescent="0.25">
      <c r="A652" s="112" t="str">
        <f t="shared" si="169"/>
        <v/>
      </c>
      <c r="B652" s="112" t="str">
        <f t="shared" si="170"/>
        <v/>
      </c>
      <c r="C652" s="397" t="str">
        <f t="shared" si="166"/>
        <v/>
      </c>
      <c r="D652" s="397" t="str">
        <f t="shared" si="168"/>
        <v/>
      </c>
      <c r="E652" s="397"/>
      <c r="F652" s="399" t="str">
        <f t="shared" si="171"/>
        <v/>
      </c>
      <c r="G652" s="400" t="str">
        <f t="shared" si="172"/>
        <v/>
      </c>
      <c r="H652" s="401" t="str">
        <f t="shared" si="173"/>
        <v/>
      </c>
      <c r="I652" s="402" t="str">
        <f t="shared" si="167"/>
        <v/>
      </c>
      <c r="J652" s="403" t="str">
        <f t="shared" si="167"/>
        <v/>
      </c>
      <c r="K652" s="403" t="str">
        <f t="shared" si="167"/>
        <v/>
      </c>
      <c r="L652" s="404" t="str">
        <f t="shared" si="167"/>
        <v/>
      </c>
      <c r="M652" s="405"/>
      <c r="N652" s="406" t="str">
        <f t="shared" si="174"/>
        <v/>
      </c>
      <c r="O652" s="406" t="str">
        <f t="shared" si="175"/>
        <v/>
      </c>
      <c r="S652" s="401" t="str">
        <f>IFERROR(IF(S651&lt;='Cat A monthly etc'!$R$3,"Nil",S651-$R$3),"")</f>
        <v/>
      </c>
      <c r="T652" s="402" t="str">
        <f t="shared" si="176"/>
        <v/>
      </c>
      <c r="U652" s="403" t="str">
        <f t="shared" si="177"/>
        <v/>
      </c>
      <c r="V652" s="403" t="str">
        <f t="shared" si="178"/>
        <v/>
      </c>
      <c r="W652" s="404" t="str">
        <f t="shared" si="179"/>
        <v/>
      </c>
      <c r="Z652" s="408"/>
      <c r="AA652" s="409"/>
      <c r="AC652" s="358" t="str">
        <f t="shared" si="180"/>
        <v/>
      </c>
      <c r="AD652" s="358" t="str">
        <f t="shared" si="181"/>
        <v/>
      </c>
    </row>
    <row r="653" spans="1:30" x14ac:dyDescent="0.25">
      <c r="A653" s="112" t="str">
        <f t="shared" si="169"/>
        <v/>
      </c>
      <c r="B653" s="112" t="str">
        <f t="shared" si="170"/>
        <v/>
      </c>
      <c r="C653" s="397" t="str">
        <f t="shared" si="166"/>
        <v/>
      </c>
      <c r="D653" s="397" t="str">
        <f t="shared" si="168"/>
        <v/>
      </c>
      <c r="E653" s="397"/>
      <c r="F653" s="399" t="str">
        <f t="shared" si="171"/>
        <v/>
      </c>
      <c r="G653" s="400" t="str">
        <f t="shared" si="172"/>
        <v/>
      </c>
      <c r="H653" s="401" t="str">
        <f t="shared" si="173"/>
        <v/>
      </c>
      <c r="I653" s="402" t="str">
        <f t="shared" si="167"/>
        <v/>
      </c>
      <c r="J653" s="403" t="str">
        <f t="shared" si="167"/>
        <v/>
      </c>
      <c r="K653" s="403" t="str">
        <f t="shared" si="167"/>
        <v/>
      </c>
      <c r="L653" s="404" t="str">
        <f t="shared" si="167"/>
        <v/>
      </c>
      <c r="M653" s="405"/>
      <c r="N653" s="406" t="str">
        <f t="shared" si="174"/>
        <v/>
      </c>
      <c r="O653" s="406" t="str">
        <f t="shared" si="175"/>
        <v/>
      </c>
      <c r="S653" s="401" t="str">
        <f>IFERROR(IF(S652&lt;='Cat A monthly etc'!$R$3,"Nil",S652-$R$3),"")</f>
        <v/>
      </c>
      <c r="T653" s="402" t="str">
        <f t="shared" si="176"/>
        <v/>
      </c>
      <c r="U653" s="403" t="str">
        <f t="shared" si="177"/>
        <v/>
      </c>
      <c r="V653" s="403" t="str">
        <f t="shared" si="178"/>
        <v/>
      </c>
      <c r="W653" s="404" t="str">
        <f t="shared" si="179"/>
        <v/>
      </c>
      <c r="Z653" s="408"/>
      <c r="AA653" s="409"/>
      <c r="AC653" s="358" t="str">
        <f t="shared" si="180"/>
        <v/>
      </c>
      <c r="AD653" s="358" t="str">
        <f t="shared" si="181"/>
        <v/>
      </c>
    </row>
    <row r="654" spans="1:30" x14ac:dyDescent="0.25">
      <c r="A654" s="112" t="str">
        <f t="shared" si="169"/>
        <v/>
      </c>
      <c r="B654" s="112" t="str">
        <f t="shared" si="170"/>
        <v/>
      </c>
      <c r="C654" s="397" t="str">
        <f t="shared" si="166"/>
        <v/>
      </c>
      <c r="D654" s="397" t="str">
        <f t="shared" si="168"/>
        <v/>
      </c>
      <c r="E654" s="397"/>
      <c r="F654" s="399" t="str">
        <f t="shared" si="171"/>
        <v/>
      </c>
      <c r="G654" s="400" t="str">
        <f t="shared" si="172"/>
        <v/>
      </c>
      <c r="H654" s="401" t="str">
        <f t="shared" si="173"/>
        <v/>
      </c>
      <c r="I654" s="402" t="str">
        <f t="shared" si="167"/>
        <v/>
      </c>
      <c r="J654" s="403" t="str">
        <f t="shared" si="167"/>
        <v/>
      </c>
      <c r="K654" s="403" t="str">
        <f t="shared" si="167"/>
        <v/>
      </c>
      <c r="L654" s="404" t="str">
        <f t="shared" si="167"/>
        <v/>
      </c>
      <c r="M654" s="405"/>
      <c r="N654" s="406" t="str">
        <f t="shared" si="174"/>
        <v/>
      </c>
      <c r="O654" s="406" t="str">
        <f t="shared" si="175"/>
        <v/>
      </c>
      <c r="S654" s="401" t="str">
        <f>IFERROR(IF(S653&lt;='Cat A monthly etc'!$R$3,"Nil",S653-$R$3),"")</f>
        <v/>
      </c>
      <c r="T654" s="402" t="str">
        <f t="shared" si="176"/>
        <v/>
      </c>
      <c r="U654" s="403" t="str">
        <f t="shared" si="177"/>
        <v/>
      </c>
      <c r="V654" s="403" t="str">
        <f t="shared" si="178"/>
        <v/>
      </c>
      <c r="W654" s="404" t="str">
        <f t="shared" si="179"/>
        <v/>
      </c>
      <c r="Z654" s="408"/>
      <c r="AA654" s="409"/>
      <c r="AC654" s="358" t="str">
        <f t="shared" si="180"/>
        <v/>
      </c>
      <c r="AD654" s="358" t="str">
        <f t="shared" si="181"/>
        <v/>
      </c>
    </row>
    <row r="655" spans="1:30" x14ac:dyDescent="0.25">
      <c r="A655" s="112" t="str">
        <f t="shared" si="169"/>
        <v/>
      </c>
      <c r="B655" s="112" t="str">
        <f t="shared" si="170"/>
        <v/>
      </c>
      <c r="C655" s="397" t="str">
        <f t="shared" si="166"/>
        <v/>
      </c>
      <c r="D655" s="397" t="str">
        <f t="shared" si="168"/>
        <v/>
      </c>
      <c r="E655" s="397"/>
      <c r="F655" s="399" t="str">
        <f t="shared" si="171"/>
        <v/>
      </c>
      <c r="G655" s="400" t="str">
        <f t="shared" si="172"/>
        <v/>
      </c>
      <c r="H655" s="401" t="str">
        <f t="shared" si="173"/>
        <v/>
      </c>
      <c r="I655" s="402" t="str">
        <f t="shared" si="167"/>
        <v/>
      </c>
      <c r="J655" s="403" t="str">
        <f t="shared" si="167"/>
        <v/>
      </c>
      <c r="K655" s="403" t="str">
        <f t="shared" si="167"/>
        <v/>
      </c>
      <c r="L655" s="404" t="str">
        <f t="shared" si="167"/>
        <v/>
      </c>
      <c r="M655" s="405"/>
      <c r="N655" s="406" t="str">
        <f t="shared" si="174"/>
        <v/>
      </c>
      <c r="O655" s="406" t="str">
        <f t="shared" si="175"/>
        <v/>
      </c>
      <c r="S655" s="401" t="str">
        <f>IFERROR(IF(S654&lt;='Cat A monthly etc'!$R$3,"Nil",S654-$R$3),"")</f>
        <v/>
      </c>
      <c r="T655" s="402" t="str">
        <f t="shared" si="176"/>
        <v/>
      </c>
      <c r="U655" s="403" t="str">
        <f t="shared" si="177"/>
        <v/>
      </c>
      <c r="V655" s="403" t="str">
        <f t="shared" si="178"/>
        <v/>
      </c>
      <c r="W655" s="404" t="str">
        <f t="shared" si="179"/>
        <v/>
      </c>
      <c r="Z655" s="408"/>
      <c r="AA655" s="409"/>
      <c r="AC655" s="358" t="str">
        <f t="shared" si="180"/>
        <v/>
      </c>
      <c r="AD655" s="358" t="str">
        <f t="shared" si="181"/>
        <v/>
      </c>
    </row>
    <row r="656" spans="1:30" x14ac:dyDescent="0.25">
      <c r="A656" s="112" t="str">
        <f t="shared" si="169"/>
        <v/>
      </c>
      <c r="B656" s="112" t="str">
        <f t="shared" si="170"/>
        <v/>
      </c>
      <c r="C656" s="397" t="str">
        <f t="shared" si="166"/>
        <v/>
      </c>
      <c r="D656" s="397" t="str">
        <f t="shared" si="168"/>
        <v/>
      </c>
      <c r="E656" s="397"/>
      <c r="F656" s="399" t="str">
        <f t="shared" si="171"/>
        <v/>
      </c>
      <c r="G656" s="400" t="str">
        <f t="shared" si="172"/>
        <v/>
      </c>
      <c r="H656" s="401" t="str">
        <f t="shared" si="173"/>
        <v/>
      </c>
      <c r="I656" s="402" t="str">
        <f t="shared" si="167"/>
        <v/>
      </c>
      <c r="J656" s="403" t="str">
        <f t="shared" si="167"/>
        <v/>
      </c>
      <c r="K656" s="403" t="str">
        <f t="shared" si="167"/>
        <v/>
      </c>
      <c r="L656" s="404" t="str">
        <f t="shared" si="167"/>
        <v/>
      </c>
      <c r="M656" s="405"/>
      <c r="N656" s="406" t="str">
        <f t="shared" si="174"/>
        <v/>
      </c>
      <c r="O656" s="406" t="str">
        <f t="shared" si="175"/>
        <v/>
      </c>
      <c r="S656" s="401" t="str">
        <f>IFERROR(IF(S655&lt;='Cat A monthly etc'!$R$3,"Nil",S655-$R$3),"")</f>
        <v/>
      </c>
      <c r="T656" s="402" t="str">
        <f t="shared" si="176"/>
        <v/>
      </c>
      <c r="U656" s="403" t="str">
        <f t="shared" si="177"/>
        <v/>
      </c>
      <c r="V656" s="403" t="str">
        <f t="shared" si="178"/>
        <v/>
      </c>
      <c r="W656" s="404" t="str">
        <f t="shared" si="179"/>
        <v/>
      </c>
      <c r="Z656" s="408"/>
      <c r="AA656" s="409"/>
      <c r="AC656" s="358" t="str">
        <f t="shared" si="180"/>
        <v/>
      </c>
      <c r="AD656" s="358" t="str">
        <f t="shared" si="181"/>
        <v/>
      </c>
    </row>
    <row r="657" spans="1:30" x14ac:dyDescent="0.25">
      <c r="A657" s="112" t="str">
        <f t="shared" si="169"/>
        <v/>
      </c>
      <c r="B657" s="112" t="str">
        <f t="shared" si="170"/>
        <v/>
      </c>
      <c r="C657" s="397" t="str">
        <f t="shared" si="166"/>
        <v/>
      </c>
      <c r="D657" s="397" t="str">
        <f t="shared" si="168"/>
        <v/>
      </c>
      <c r="E657" s="397"/>
      <c r="F657" s="399" t="str">
        <f t="shared" si="171"/>
        <v/>
      </c>
      <c r="G657" s="400" t="str">
        <f t="shared" si="172"/>
        <v/>
      </c>
      <c r="H657" s="401" t="str">
        <f t="shared" si="173"/>
        <v/>
      </c>
      <c r="I657" s="402" t="str">
        <f t="shared" si="167"/>
        <v/>
      </c>
      <c r="J657" s="403" t="str">
        <f t="shared" si="167"/>
        <v/>
      </c>
      <c r="K657" s="403" t="str">
        <f t="shared" si="167"/>
        <v/>
      </c>
      <c r="L657" s="404" t="str">
        <f t="shared" si="167"/>
        <v/>
      </c>
      <c r="M657" s="405"/>
      <c r="N657" s="406" t="str">
        <f t="shared" si="174"/>
        <v/>
      </c>
      <c r="O657" s="406" t="str">
        <f t="shared" si="175"/>
        <v/>
      </c>
      <c r="S657" s="401" t="str">
        <f>IFERROR(IF(S656&lt;='Cat A monthly etc'!$R$3,"Nil",S656-$R$3),"")</f>
        <v/>
      </c>
      <c r="T657" s="402" t="str">
        <f t="shared" si="176"/>
        <v/>
      </c>
      <c r="U657" s="403" t="str">
        <f t="shared" si="177"/>
        <v/>
      </c>
      <c r="V657" s="403" t="str">
        <f t="shared" si="178"/>
        <v/>
      </c>
      <c r="W657" s="404" t="str">
        <f t="shared" si="179"/>
        <v/>
      </c>
      <c r="Z657" s="408"/>
      <c r="AA657" s="409"/>
      <c r="AC657" s="358" t="str">
        <f t="shared" si="180"/>
        <v/>
      </c>
      <c r="AD657" s="358" t="str">
        <f t="shared" si="181"/>
        <v/>
      </c>
    </row>
    <row r="658" spans="1:30" x14ac:dyDescent="0.25">
      <c r="A658" s="112" t="str">
        <f t="shared" si="169"/>
        <v/>
      </c>
      <c r="B658" s="112" t="str">
        <f t="shared" si="170"/>
        <v/>
      </c>
      <c r="C658" s="397" t="str">
        <f t="shared" ref="C658:C721" si="182">IFERROR(IF(C657-$R$3&gt;=0,C657-$R$3,""),"")</f>
        <v/>
      </c>
      <c r="D658" s="397" t="str">
        <f t="shared" si="168"/>
        <v/>
      </c>
      <c r="E658" s="397"/>
      <c r="F658" s="399" t="str">
        <f t="shared" si="171"/>
        <v/>
      </c>
      <c r="G658" s="400" t="str">
        <f t="shared" si="172"/>
        <v/>
      </c>
      <c r="H658" s="401" t="str">
        <f t="shared" si="173"/>
        <v/>
      </c>
      <c r="I658" s="402" t="str">
        <f t="shared" si="167"/>
        <v/>
      </c>
      <c r="J658" s="403" t="str">
        <f t="shared" si="167"/>
        <v/>
      </c>
      <c r="K658" s="403" t="str">
        <f t="shared" si="167"/>
        <v/>
      </c>
      <c r="L658" s="404" t="str">
        <f t="shared" si="167"/>
        <v/>
      </c>
      <c r="M658" s="405"/>
      <c r="N658" s="406" t="str">
        <f t="shared" si="174"/>
        <v/>
      </c>
      <c r="O658" s="406" t="str">
        <f t="shared" si="175"/>
        <v/>
      </c>
      <c r="S658" s="401" t="str">
        <f>IFERROR(IF(S657&lt;='Cat A monthly etc'!$R$3,"Nil",S657-$R$3),"")</f>
        <v/>
      </c>
      <c r="T658" s="402" t="str">
        <f t="shared" si="176"/>
        <v/>
      </c>
      <c r="U658" s="403" t="str">
        <f t="shared" si="177"/>
        <v/>
      </c>
      <c r="V658" s="403" t="str">
        <f t="shared" si="178"/>
        <v/>
      </c>
      <c r="W658" s="404" t="str">
        <f t="shared" si="179"/>
        <v/>
      </c>
      <c r="Z658" s="408"/>
      <c r="AA658" s="409"/>
      <c r="AC658" s="358" t="str">
        <f t="shared" si="180"/>
        <v/>
      </c>
      <c r="AD658" s="358" t="str">
        <f t="shared" si="181"/>
        <v/>
      </c>
    </row>
    <row r="659" spans="1:30" x14ac:dyDescent="0.25">
      <c r="A659" s="112" t="str">
        <f t="shared" si="169"/>
        <v/>
      </c>
      <c r="B659" s="112" t="str">
        <f t="shared" si="170"/>
        <v/>
      </c>
      <c r="C659" s="397" t="str">
        <f t="shared" si="182"/>
        <v/>
      </c>
      <c r="D659" s="397" t="str">
        <f t="shared" si="168"/>
        <v/>
      </c>
      <c r="E659" s="397"/>
      <c r="F659" s="399" t="str">
        <f t="shared" si="171"/>
        <v/>
      </c>
      <c r="G659" s="400" t="str">
        <f t="shared" si="172"/>
        <v/>
      </c>
      <c r="H659" s="401" t="str">
        <f t="shared" si="173"/>
        <v/>
      </c>
      <c r="I659" s="402" t="str">
        <f t="shared" si="167"/>
        <v/>
      </c>
      <c r="J659" s="403" t="str">
        <f t="shared" si="167"/>
        <v/>
      </c>
      <c r="K659" s="403" t="str">
        <f t="shared" si="167"/>
        <v/>
      </c>
      <c r="L659" s="404" t="str">
        <f t="shared" si="167"/>
        <v/>
      </c>
      <c r="M659" s="405"/>
      <c r="N659" s="406" t="str">
        <f t="shared" si="174"/>
        <v/>
      </c>
      <c r="O659" s="406" t="str">
        <f t="shared" si="175"/>
        <v/>
      </c>
      <c r="S659" s="401" t="str">
        <f>IFERROR(IF(S658&lt;='Cat A monthly etc'!$R$3,"Nil",S658-$R$3),"")</f>
        <v/>
      </c>
      <c r="T659" s="402" t="str">
        <f t="shared" si="176"/>
        <v/>
      </c>
      <c r="U659" s="403" t="str">
        <f t="shared" si="177"/>
        <v/>
      </c>
      <c r="V659" s="403" t="str">
        <f t="shared" si="178"/>
        <v/>
      </c>
      <c r="W659" s="404" t="str">
        <f t="shared" si="179"/>
        <v/>
      </c>
      <c r="Z659" s="408"/>
      <c r="AA659" s="409"/>
      <c r="AC659" s="358" t="str">
        <f t="shared" si="180"/>
        <v/>
      </c>
      <c r="AD659" s="358" t="str">
        <f t="shared" si="181"/>
        <v/>
      </c>
    </row>
    <row r="660" spans="1:30" x14ac:dyDescent="0.25">
      <c r="A660" s="112" t="str">
        <f t="shared" si="169"/>
        <v/>
      </c>
      <c r="B660" s="112" t="str">
        <f t="shared" si="170"/>
        <v/>
      </c>
      <c r="C660" s="397" t="str">
        <f t="shared" si="182"/>
        <v/>
      </c>
      <c r="D660" s="397" t="str">
        <f t="shared" si="168"/>
        <v/>
      </c>
      <c r="E660" s="397"/>
      <c r="F660" s="399" t="str">
        <f t="shared" si="171"/>
        <v/>
      </c>
      <c r="G660" s="400" t="str">
        <f t="shared" si="172"/>
        <v/>
      </c>
      <c r="H660" s="401" t="str">
        <f t="shared" si="173"/>
        <v/>
      </c>
      <c r="I660" s="402" t="str">
        <f t="shared" si="167"/>
        <v/>
      </c>
      <c r="J660" s="403" t="str">
        <f t="shared" si="167"/>
        <v/>
      </c>
      <c r="K660" s="403" t="str">
        <f t="shared" si="167"/>
        <v/>
      </c>
      <c r="L660" s="404" t="str">
        <f t="shared" si="167"/>
        <v/>
      </c>
      <c r="M660" s="405"/>
      <c r="N660" s="406" t="str">
        <f t="shared" si="174"/>
        <v/>
      </c>
      <c r="O660" s="406" t="str">
        <f t="shared" si="175"/>
        <v/>
      </c>
      <c r="S660" s="401" t="str">
        <f>IFERROR(IF(S659&lt;='Cat A monthly etc'!$R$3,"Nil",S659-$R$3),"")</f>
        <v/>
      </c>
      <c r="T660" s="402" t="str">
        <f t="shared" si="176"/>
        <v/>
      </c>
      <c r="U660" s="403" t="str">
        <f t="shared" si="177"/>
        <v/>
      </c>
      <c r="V660" s="403" t="str">
        <f t="shared" si="178"/>
        <v/>
      </c>
      <c r="W660" s="404" t="str">
        <f t="shared" si="179"/>
        <v/>
      </c>
      <c r="Z660" s="408"/>
      <c r="AA660" s="409"/>
      <c r="AC660" s="358" t="str">
        <f t="shared" si="180"/>
        <v/>
      </c>
      <c r="AD660" s="358" t="str">
        <f t="shared" si="181"/>
        <v/>
      </c>
    </row>
    <row r="661" spans="1:30" x14ac:dyDescent="0.25">
      <c r="A661" s="112" t="str">
        <f t="shared" si="169"/>
        <v/>
      </c>
      <c r="B661" s="112" t="str">
        <f t="shared" si="170"/>
        <v/>
      </c>
      <c r="C661" s="397" t="str">
        <f t="shared" si="182"/>
        <v/>
      </c>
      <c r="D661" s="397" t="str">
        <f t="shared" si="168"/>
        <v/>
      </c>
      <c r="E661" s="397"/>
      <c r="F661" s="399" t="str">
        <f t="shared" si="171"/>
        <v/>
      </c>
      <c r="G661" s="400" t="str">
        <f t="shared" si="172"/>
        <v/>
      </c>
      <c r="H661" s="401" t="str">
        <f t="shared" si="173"/>
        <v/>
      </c>
      <c r="I661" s="402" t="str">
        <f t="shared" si="167"/>
        <v/>
      </c>
      <c r="J661" s="403" t="str">
        <f t="shared" si="167"/>
        <v/>
      </c>
      <c r="K661" s="403" t="str">
        <f t="shared" si="167"/>
        <v/>
      </c>
      <c r="L661" s="404" t="str">
        <f t="shared" si="167"/>
        <v/>
      </c>
      <c r="M661" s="405"/>
      <c r="N661" s="406" t="str">
        <f t="shared" si="174"/>
        <v/>
      </c>
      <c r="O661" s="406" t="str">
        <f t="shared" si="175"/>
        <v/>
      </c>
      <c r="S661" s="401" t="str">
        <f>IFERROR(IF(S660&lt;='Cat A monthly etc'!$R$3,"Nil",S660-$R$3),"")</f>
        <v/>
      </c>
      <c r="T661" s="402" t="str">
        <f t="shared" si="176"/>
        <v/>
      </c>
      <c r="U661" s="403" t="str">
        <f t="shared" si="177"/>
        <v/>
      </c>
      <c r="V661" s="403" t="str">
        <f t="shared" si="178"/>
        <v/>
      </c>
      <c r="W661" s="404" t="str">
        <f t="shared" si="179"/>
        <v/>
      </c>
      <c r="Z661" s="408"/>
      <c r="AA661" s="409"/>
      <c r="AC661" s="358" t="str">
        <f t="shared" si="180"/>
        <v/>
      </c>
      <c r="AD661" s="358" t="str">
        <f t="shared" si="181"/>
        <v/>
      </c>
    </row>
    <row r="662" spans="1:30" x14ac:dyDescent="0.25">
      <c r="A662" s="112" t="str">
        <f t="shared" si="169"/>
        <v/>
      </c>
      <c r="B662" s="112" t="str">
        <f t="shared" si="170"/>
        <v/>
      </c>
      <c r="C662" s="397" t="str">
        <f t="shared" si="182"/>
        <v/>
      </c>
      <c r="D662" s="397" t="str">
        <f t="shared" si="168"/>
        <v/>
      </c>
      <c r="E662" s="397"/>
      <c r="F662" s="399" t="str">
        <f t="shared" si="171"/>
        <v/>
      </c>
      <c r="G662" s="400" t="str">
        <f t="shared" si="172"/>
        <v/>
      </c>
      <c r="H662" s="401" t="str">
        <f t="shared" si="173"/>
        <v/>
      </c>
      <c r="I662" s="402" t="str">
        <f t="shared" si="167"/>
        <v/>
      </c>
      <c r="J662" s="403" t="str">
        <f t="shared" si="167"/>
        <v/>
      </c>
      <c r="K662" s="403" t="str">
        <f t="shared" si="167"/>
        <v/>
      </c>
      <c r="L662" s="404" t="str">
        <f t="shared" ref="L662:L725" si="183">IFERROR(IF(W662="Nil","Nil",TEXT(W662,IF(W662=ROUND(W662,0),"€###","€###.00"))),"")</f>
        <v/>
      </c>
      <c r="M662" s="405"/>
      <c r="N662" s="406" t="str">
        <f t="shared" si="174"/>
        <v/>
      </c>
      <c r="O662" s="406" t="str">
        <f t="shared" si="175"/>
        <v/>
      </c>
      <c r="S662" s="401" t="str">
        <f>IFERROR(IF(S661&lt;='Cat A monthly etc'!$R$3,"Nil",S661-$R$3),"")</f>
        <v/>
      </c>
      <c r="T662" s="402" t="str">
        <f t="shared" si="176"/>
        <v/>
      </c>
      <c r="U662" s="403" t="str">
        <f t="shared" si="177"/>
        <v/>
      </c>
      <c r="V662" s="403" t="str">
        <f t="shared" si="178"/>
        <v/>
      </c>
      <c r="W662" s="404" t="str">
        <f t="shared" si="179"/>
        <v/>
      </c>
      <c r="Z662" s="408"/>
      <c r="AA662" s="409"/>
      <c r="AC662" s="358" t="str">
        <f t="shared" si="180"/>
        <v/>
      </c>
      <c r="AD662" s="358" t="str">
        <f t="shared" si="181"/>
        <v/>
      </c>
    </row>
    <row r="663" spans="1:30" x14ac:dyDescent="0.25">
      <c r="A663" s="112" t="str">
        <f t="shared" si="169"/>
        <v/>
      </c>
      <c r="B663" s="112" t="str">
        <f t="shared" si="170"/>
        <v/>
      </c>
      <c r="C663" s="397" t="str">
        <f t="shared" si="182"/>
        <v/>
      </c>
      <c r="D663" s="397" t="str">
        <f t="shared" si="168"/>
        <v/>
      </c>
      <c r="E663" s="397"/>
      <c r="F663" s="399" t="str">
        <f t="shared" si="171"/>
        <v/>
      </c>
      <c r="G663" s="400" t="str">
        <f t="shared" si="172"/>
        <v/>
      </c>
      <c r="H663" s="401" t="str">
        <f t="shared" si="173"/>
        <v/>
      </c>
      <c r="I663" s="402" t="str">
        <f t="shared" ref="I663:L726" si="184">IFERROR(IF(T663="Nil","Nil",TEXT(T663,IF(T663=ROUND(T663,0),"€###","€###.00"))),"")</f>
        <v/>
      </c>
      <c r="J663" s="403" t="str">
        <f t="shared" si="184"/>
        <v/>
      </c>
      <c r="K663" s="403" t="str">
        <f t="shared" si="184"/>
        <v/>
      </c>
      <c r="L663" s="404" t="str">
        <f t="shared" si="183"/>
        <v/>
      </c>
      <c r="M663" s="405"/>
      <c r="N663" s="406" t="str">
        <f t="shared" si="174"/>
        <v/>
      </c>
      <c r="O663" s="406" t="str">
        <f t="shared" si="175"/>
        <v/>
      </c>
      <c r="S663" s="401" t="str">
        <f>IFERROR(IF(S662&lt;='Cat A monthly etc'!$R$3,"Nil",S662-$R$3),"")</f>
        <v/>
      </c>
      <c r="T663" s="402" t="str">
        <f t="shared" si="176"/>
        <v/>
      </c>
      <c r="U663" s="403" t="str">
        <f t="shared" si="177"/>
        <v/>
      </c>
      <c r="V663" s="403" t="str">
        <f t="shared" si="178"/>
        <v/>
      </c>
      <c r="W663" s="404" t="str">
        <f t="shared" si="179"/>
        <v/>
      </c>
      <c r="Z663" s="408"/>
      <c r="AA663" s="409"/>
      <c r="AC663" s="358" t="str">
        <f t="shared" si="180"/>
        <v/>
      </c>
      <c r="AD663" s="358" t="str">
        <f t="shared" si="181"/>
        <v/>
      </c>
    </row>
    <row r="664" spans="1:30" x14ac:dyDescent="0.25">
      <c r="A664" s="112" t="str">
        <f t="shared" si="169"/>
        <v/>
      </c>
      <c r="B664" s="112" t="str">
        <f t="shared" si="170"/>
        <v/>
      </c>
      <c r="C664" s="397" t="str">
        <f t="shared" si="182"/>
        <v/>
      </c>
      <c r="D664" s="397" t="str">
        <f t="shared" si="168"/>
        <v/>
      </c>
      <c r="E664" s="397"/>
      <c r="F664" s="399" t="str">
        <f t="shared" si="171"/>
        <v/>
      </c>
      <c r="G664" s="400" t="str">
        <f t="shared" si="172"/>
        <v/>
      </c>
      <c r="H664" s="401" t="str">
        <f t="shared" si="173"/>
        <v/>
      </c>
      <c r="I664" s="402" t="str">
        <f t="shared" si="184"/>
        <v/>
      </c>
      <c r="J664" s="403" t="str">
        <f t="shared" si="184"/>
        <v/>
      </c>
      <c r="K664" s="403" t="str">
        <f t="shared" si="184"/>
        <v/>
      </c>
      <c r="L664" s="404" t="str">
        <f t="shared" si="183"/>
        <v/>
      </c>
      <c r="M664" s="405"/>
      <c r="N664" s="406" t="str">
        <f t="shared" si="174"/>
        <v/>
      </c>
      <c r="O664" s="406" t="str">
        <f t="shared" si="175"/>
        <v/>
      </c>
      <c r="S664" s="401" t="str">
        <f>IFERROR(IF(S663&lt;='Cat A monthly etc'!$R$3,"Nil",S663-$R$3),"")</f>
        <v/>
      </c>
      <c r="T664" s="402" t="str">
        <f t="shared" si="176"/>
        <v/>
      </c>
      <c r="U664" s="403" t="str">
        <f t="shared" si="177"/>
        <v/>
      </c>
      <c r="V664" s="403" t="str">
        <f t="shared" si="178"/>
        <v/>
      </c>
      <c r="W664" s="404" t="str">
        <f t="shared" si="179"/>
        <v/>
      </c>
      <c r="Z664" s="408"/>
      <c r="AA664" s="409"/>
      <c r="AC664" s="358" t="str">
        <f t="shared" si="180"/>
        <v/>
      </c>
      <c r="AD664" s="358" t="str">
        <f t="shared" si="181"/>
        <v/>
      </c>
    </row>
    <row r="665" spans="1:30" x14ac:dyDescent="0.25">
      <c r="A665" s="112" t="str">
        <f t="shared" si="169"/>
        <v/>
      </c>
      <c r="B665" s="112" t="str">
        <f t="shared" si="170"/>
        <v/>
      </c>
      <c r="C665" s="397" t="str">
        <f t="shared" si="182"/>
        <v/>
      </c>
      <c r="D665" s="397" t="str">
        <f t="shared" si="168"/>
        <v/>
      </c>
      <c r="E665" s="397"/>
      <c r="F665" s="399" t="str">
        <f t="shared" si="171"/>
        <v/>
      </c>
      <c r="G665" s="400" t="str">
        <f t="shared" si="172"/>
        <v/>
      </c>
      <c r="H665" s="401" t="str">
        <f t="shared" si="173"/>
        <v/>
      </c>
      <c r="I665" s="402" t="str">
        <f t="shared" si="184"/>
        <v/>
      </c>
      <c r="J665" s="403" t="str">
        <f t="shared" si="184"/>
        <v/>
      </c>
      <c r="K665" s="403" t="str">
        <f t="shared" si="184"/>
        <v/>
      </c>
      <c r="L665" s="404" t="str">
        <f t="shared" si="183"/>
        <v/>
      </c>
      <c r="M665" s="405"/>
      <c r="N665" s="406" t="str">
        <f t="shared" si="174"/>
        <v/>
      </c>
      <c r="O665" s="406" t="str">
        <f t="shared" si="175"/>
        <v/>
      </c>
      <c r="S665" s="401" t="str">
        <f>IFERROR(IF(S664&lt;='Cat A monthly etc'!$R$3,"Nil",S664-$R$3),"")</f>
        <v/>
      </c>
      <c r="T665" s="402" t="str">
        <f t="shared" si="176"/>
        <v/>
      </c>
      <c r="U665" s="403" t="str">
        <f t="shared" si="177"/>
        <v/>
      </c>
      <c r="V665" s="403" t="str">
        <f t="shared" si="178"/>
        <v/>
      </c>
      <c r="W665" s="404" t="str">
        <f t="shared" si="179"/>
        <v/>
      </c>
      <c r="Z665" s="408"/>
      <c r="AA665" s="409"/>
      <c r="AC665" s="358" t="str">
        <f t="shared" si="180"/>
        <v/>
      </c>
      <c r="AD665" s="358" t="str">
        <f t="shared" si="181"/>
        <v/>
      </c>
    </row>
    <row r="666" spans="1:30" x14ac:dyDescent="0.25">
      <c r="A666" s="112" t="str">
        <f t="shared" si="169"/>
        <v/>
      </c>
      <c r="B666" s="112" t="str">
        <f t="shared" si="170"/>
        <v/>
      </c>
      <c r="C666" s="397" t="str">
        <f t="shared" si="182"/>
        <v/>
      </c>
      <c r="D666" s="397" t="str">
        <f t="shared" si="168"/>
        <v/>
      </c>
      <c r="E666" s="397"/>
      <c r="F666" s="399" t="str">
        <f t="shared" si="171"/>
        <v/>
      </c>
      <c r="G666" s="400" t="str">
        <f t="shared" si="172"/>
        <v/>
      </c>
      <c r="H666" s="401" t="str">
        <f t="shared" si="173"/>
        <v/>
      </c>
      <c r="I666" s="402" t="str">
        <f t="shared" si="184"/>
        <v/>
      </c>
      <c r="J666" s="403" t="str">
        <f t="shared" si="184"/>
        <v/>
      </c>
      <c r="K666" s="403" t="str">
        <f t="shared" si="184"/>
        <v/>
      </c>
      <c r="L666" s="404" t="str">
        <f t="shared" si="183"/>
        <v/>
      </c>
      <c r="M666" s="405"/>
      <c r="N666" s="406" t="str">
        <f t="shared" si="174"/>
        <v/>
      </c>
      <c r="O666" s="406" t="str">
        <f t="shared" si="175"/>
        <v/>
      </c>
      <c r="S666" s="401" t="str">
        <f>IFERROR(IF(S665&lt;='Cat A monthly etc'!$R$3,"Nil",S665-$R$3),"")</f>
        <v/>
      </c>
      <c r="T666" s="402" t="str">
        <f t="shared" si="176"/>
        <v/>
      </c>
      <c r="U666" s="403" t="str">
        <f t="shared" si="177"/>
        <v/>
      </c>
      <c r="V666" s="403" t="str">
        <f t="shared" si="178"/>
        <v/>
      </c>
      <c r="W666" s="404" t="str">
        <f t="shared" si="179"/>
        <v/>
      </c>
      <c r="Z666" s="408"/>
      <c r="AA666" s="409"/>
      <c r="AC666" s="358" t="str">
        <f t="shared" si="180"/>
        <v/>
      </c>
      <c r="AD666" s="358" t="str">
        <f t="shared" si="181"/>
        <v/>
      </c>
    </row>
    <row r="667" spans="1:30" x14ac:dyDescent="0.25">
      <c r="A667" s="112" t="str">
        <f t="shared" si="169"/>
        <v/>
      </c>
      <c r="B667" s="112" t="str">
        <f t="shared" si="170"/>
        <v/>
      </c>
      <c r="C667" s="397" t="str">
        <f t="shared" si="182"/>
        <v/>
      </c>
      <c r="D667" s="397" t="str">
        <f t="shared" si="168"/>
        <v/>
      </c>
      <c r="E667" s="397"/>
      <c r="F667" s="399" t="str">
        <f t="shared" si="171"/>
        <v/>
      </c>
      <c r="G667" s="400" t="str">
        <f t="shared" si="172"/>
        <v/>
      </c>
      <c r="H667" s="401" t="str">
        <f t="shared" si="173"/>
        <v/>
      </c>
      <c r="I667" s="402" t="str">
        <f t="shared" si="184"/>
        <v/>
      </c>
      <c r="J667" s="403" t="str">
        <f t="shared" si="184"/>
        <v/>
      </c>
      <c r="K667" s="403" t="str">
        <f t="shared" si="184"/>
        <v/>
      </c>
      <c r="L667" s="404" t="str">
        <f t="shared" si="183"/>
        <v/>
      </c>
      <c r="M667" s="405"/>
      <c r="N667" s="406" t="str">
        <f t="shared" si="174"/>
        <v/>
      </c>
      <c r="O667" s="406" t="str">
        <f t="shared" si="175"/>
        <v/>
      </c>
      <c r="S667" s="401" t="str">
        <f>IFERROR(IF(S666&lt;='Cat A monthly etc'!$R$3,"Nil",S666-$R$3),"")</f>
        <v/>
      </c>
      <c r="T667" s="402" t="str">
        <f t="shared" si="176"/>
        <v/>
      </c>
      <c r="U667" s="403" t="str">
        <f t="shared" si="177"/>
        <v/>
      </c>
      <c r="V667" s="403" t="str">
        <f t="shared" si="178"/>
        <v/>
      </c>
      <c r="W667" s="404" t="str">
        <f t="shared" si="179"/>
        <v/>
      </c>
      <c r="Z667" s="408"/>
      <c r="AA667" s="409"/>
      <c r="AC667" s="358" t="str">
        <f t="shared" si="180"/>
        <v/>
      </c>
      <c r="AD667" s="358" t="str">
        <f t="shared" si="181"/>
        <v/>
      </c>
    </row>
    <row r="668" spans="1:30" x14ac:dyDescent="0.25">
      <c r="A668" s="112" t="str">
        <f t="shared" si="169"/>
        <v/>
      </c>
      <c r="B668" s="112" t="str">
        <f t="shared" si="170"/>
        <v/>
      </c>
      <c r="C668" s="397" t="str">
        <f t="shared" si="182"/>
        <v/>
      </c>
      <c r="D668" s="397" t="str">
        <f t="shared" si="168"/>
        <v/>
      </c>
      <c r="E668" s="397"/>
      <c r="F668" s="399" t="str">
        <f t="shared" si="171"/>
        <v/>
      </c>
      <c r="G668" s="400" t="str">
        <f t="shared" si="172"/>
        <v/>
      </c>
      <c r="H668" s="401" t="str">
        <f t="shared" si="173"/>
        <v/>
      </c>
      <c r="I668" s="402" t="str">
        <f t="shared" si="184"/>
        <v/>
      </c>
      <c r="J668" s="403" t="str">
        <f t="shared" si="184"/>
        <v/>
      </c>
      <c r="K668" s="403" t="str">
        <f t="shared" si="184"/>
        <v/>
      </c>
      <c r="L668" s="404" t="str">
        <f t="shared" si="183"/>
        <v/>
      </c>
      <c r="M668" s="405"/>
      <c r="N668" s="406" t="str">
        <f t="shared" si="174"/>
        <v/>
      </c>
      <c r="O668" s="406" t="str">
        <f t="shared" si="175"/>
        <v/>
      </c>
      <c r="S668" s="401" t="str">
        <f>IFERROR(IF(S667&lt;='Cat A monthly etc'!$R$3,"Nil",S667-$R$3),"")</f>
        <v/>
      </c>
      <c r="T668" s="402" t="str">
        <f t="shared" si="176"/>
        <v/>
      </c>
      <c r="U668" s="403" t="str">
        <f t="shared" si="177"/>
        <v/>
      </c>
      <c r="V668" s="403" t="str">
        <f t="shared" si="178"/>
        <v/>
      </c>
      <c r="W668" s="404" t="str">
        <f t="shared" si="179"/>
        <v/>
      </c>
      <c r="Z668" s="408"/>
      <c r="AA668" s="409"/>
      <c r="AC668" s="358" t="str">
        <f t="shared" si="180"/>
        <v/>
      </c>
      <c r="AD668" s="358" t="str">
        <f t="shared" si="181"/>
        <v/>
      </c>
    </row>
    <row r="669" spans="1:30" x14ac:dyDescent="0.25">
      <c r="A669" s="112" t="str">
        <f t="shared" si="169"/>
        <v/>
      </c>
      <c r="B669" s="112" t="str">
        <f t="shared" si="170"/>
        <v/>
      </c>
      <c r="C669" s="397" t="str">
        <f t="shared" si="182"/>
        <v/>
      </c>
      <c r="D669" s="397" t="str">
        <f t="shared" si="168"/>
        <v/>
      </c>
      <c r="E669" s="397"/>
      <c r="F669" s="399" t="str">
        <f t="shared" si="171"/>
        <v/>
      </c>
      <c r="G669" s="400" t="str">
        <f t="shared" si="172"/>
        <v/>
      </c>
      <c r="H669" s="401" t="str">
        <f t="shared" si="173"/>
        <v/>
      </c>
      <c r="I669" s="402" t="str">
        <f t="shared" si="184"/>
        <v/>
      </c>
      <c r="J669" s="403" t="str">
        <f t="shared" si="184"/>
        <v/>
      </c>
      <c r="K669" s="403" t="str">
        <f t="shared" si="184"/>
        <v/>
      </c>
      <c r="L669" s="404" t="str">
        <f t="shared" si="183"/>
        <v/>
      </c>
      <c r="M669" s="405"/>
      <c r="N669" s="406" t="str">
        <f t="shared" si="174"/>
        <v/>
      </c>
      <c r="O669" s="406" t="str">
        <f t="shared" si="175"/>
        <v/>
      </c>
      <c r="S669" s="401" t="str">
        <f>IFERROR(IF(S668&lt;='Cat A monthly etc'!$R$3,"Nil",S668-$R$3),"")</f>
        <v/>
      </c>
      <c r="T669" s="402" t="str">
        <f t="shared" si="176"/>
        <v/>
      </c>
      <c r="U669" s="403" t="str">
        <f t="shared" si="177"/>
        <v/>
      </c>
      <c r="V669" s="403" t="str">
        <f t="shared" si="178"/>
        <v/>
      </c>
      <c r="W669" s="404" t="str">
        <f t="shared" si="179"/>
        <v/>
      </c>
      <c r="Z669" s="408"/>
      <c r="AA669" s="409"/>
      <c r="AC669" s="358" t="str">
        <f t="shared" si="180"/>
        <v/>
      </c>
      <c r="AD669" s="358" t="str">
        <f t="shared" si="181"/>
        <v/>
      </c>
    </row>
    <row r="670" spans="1:30" x14ac:dyDescent="0.25">
      <c r="A670" s="112" t="str">
        <f t="shared" si="169"/>
        <v/>
      </c>
      <c r="B670" s="112" t="str">
        <f t="shared" si="170"/>
        <v/>
      </c>
      <c r="C670" s="397" t="str">
        <f t="shared" si="182"/>
        <v/>
      </c>
      <c r="D670" s="397" t="str">
        <f t="shared" si="168"/>
        <v/>
      </c>
      <c r="E670" s="397"/>
      <c r="F670" s="399" t="str">
        <f t="shared" si="171"/>
        <v/>
      </c>
      <c r="G670" s="400" t="str">
        <f t="shared" si="172"/>
        <v/>
      </c>
      <c r="H670" s="401" t="str">
        <f t="shared" si="173"/>
        <v/>
      </c>
      <c r="I670" s="402" t="str">
        <f t="shared" si="184"/>
        <v/>
      </c>
      <c r="J670" s="403" t="str">
        <f t="shared" si="184"/>
        <v/>
      </c>
      <c r="K670" s="403" t="str">
        <f t="shared" si="184"/>
        <v/>
      </c>
      <c r="L670" s="404" t="str">
        <f t="shared" si="183"/>
        <v/>
      </c>
      <c r="M670" s="405"/>
      <c r="N670" s="406" t="str">
        <f t="shared" si="174"/>
        <v/>
      </c>
      <c r="O670" s="406" t="str">
        <f t="shared" si="175"/>
        <v/>
      </c>
      <c r="S670" s="401" t="str">
        <f>IFERROR(IF(S669&lt;='Cat A monthly etc'!$R$3,"Nil",S669-$R$3),"")</f>
        <v/>
      </c>
      <c r="T670" s="402" t="str">
        <f t="shared" si="176"/>
        <v/>
      </c>
      <c r="U670" s="403" t="str">
        <f t="shared" si="177"/>
        <v/>
      </c>
      <c r="V670" s="403" t="str">
        <f t="shared" si="178"/>
        <v/>
      </c>
      <c r="W670" s="404" t="str">
        <f t="shared" si="179"/>
        <v/>
      </c>
      <c r="Z670" s="408"/>
      <c r="AA670" s="409"/>
      <c r="AC670" s="358" t="str">
        <f t="shared" si="180"/>
        <v/>
      </c>
      <c r="AD670" s="358" t="str">
        <f t="shared" si="181"/>
        <v/>
      </c>
    </row>
    <row r="671" spans="1:30" x14ac:dyDescent="0.25">
      <c r="A671" s="112" t="str">
        <f t="shared" si="169"/>
        <v/>
      </c>
      <c r="B671" s="112" t="str">
        <f t="shared" si="170"/>
        <v/>
      </c>
      <c r="C671" s="397" t="str">
        <f t="shared" si="182"/>
        <v/>
      </c>
      <c r="D671" s="397" t="str">
        <f t="shared" si="168"/>
        <v/>
      </c>
      <c r="E671" s="397"/>
      <c r="F671" s="399" t="str">
        <f t="shared" si="171"/>
        <v/>
      </c>
      <c r="G671" s="400" t="str">
        <f t="shared" si="172"/>
        <v/>
      </c>
      <c r="H671" s="401" t="str">
        <f t="shared" si="173"/>
        <v/>
      </c>
      <c r="I671" s="402" t="str">
        <f t="shared" si="184"/>
        <v/>
      </c>
      <c r="J671" s="403" t="str">
        <f t="shared" si="184"/>
        <v/>
      </c>
      <c r="K671" s="403" t="str">
        <f t="shared" si="184"/>
        <v/>
      </c>
      <c r="L671" s="404" t="str">
        <f t="shared" si="183"/>
        <v/>
      </c>
      <c r="M671" s="405"/>
      <c r="N671" s="406" t="str">
        <f t="shared" si="174"/>
        <v/>
      </c>
      <c r="O671" s="406" t="str">
        <f t="shared" si="175"/>
        <v/>
      </c>
      <c r="S671" s="401" t="str">
        <f>IFERROR(IF(S670&lt;='Cat A monthly etc'!$R$3,"Nil",S670-$R$3),"")</f>
        <v/>
      </c>
      <c r="T671" s="402" t="str">
        <f t="shared" si="176"/>
        <v/>
      </c>
      <c r="U671" s="403" t="str">
        <f t="shared" si="177"/>
        <v/>
      </c>
      <c r="V671" s="403" t="str">
        <f t="shared" si="178"/>
        <v/>
      </c>
      <c r="W671" s="404" t="str">
        <f t="shared" si="179"/>
        <v/>
      </c>
      <c r="Z671" s="408"/>
      <c r="AA671" s="409"/>
      <c r="AC671" s="358" t="str">
        <f t="shared" si="180"/>
        <v/>
      </c>
      <c r="AD671" s="358" t="str">
        <f t="shared" si="181"/>
        <v/>
      </c>
    </row>
    <row r="672" spans="1:30" x14ac:dyDescent="0.25">
      <c r="A672" s="112" t="str">
        <f t="shared" si="169"/>
        <v/>
      </c>
      <c r="B672" s="112" t="str">
        <f t="shared" si="170"/>
        <v/>
      </c>
      <c r="C672" s="397" t="str">
        <f t="shared" si="182"/>
        <v/>
      </c>
      <c r="D672" s="397" t="str">
        <f t="shared" si="168"/>
        <v/>
      </c>
      <c r="E672" s="397"/>
      <c r="F672" s="399" t="str">
        <f t="shared" si="171"/>
        <v/>
      </c>
      <c r="G672" s="400" t="str">
        <f t="shared" si="172"/>
        <v/>
      </c>
      <c r="H672" s="401" t="str">
        <f t="shared" si="173"/>
        <v/>
      </c>
      <c r="I672" s="402" t="str">
        <f t="shared" si="184"/>
        <v/>
      </c>
      <c r="J672" s="403" t="str">
        <f t="shared" si="184"/>
        <v/>
      </c>
      <c r="K672" s="403" t="str">
        <f t="shared" si="184"/>
        <v/>
      </c>
      <c r="L672" s="404" t="str">
        <f t="shared" si="183"/>
        <v/>
      </c>
      <c r="M672" s="405"/>
      <c r="N672" s="406" t="str">
        <f t="shared" si="174"/>
        <v/>
      </c>
      <c r="O672" s="406" t="str">
        <f t="shared" si="175"/>
        <v/>
      </c>
      <c r="S672" s="401" t="str">
        <f>IFERROR(IF(S671&lt;='Cat A monthly etc'!$R$3,"Nil",S671-$R$3),"")</f>
        <v/>
      </c>
      <c r="T672" s="402" t="str">
        <f t="shared" si="176"/>
        <v/>
      </c>
      <c r="U672" s="403" t="str">
        <f t="shared" si="177"/>
        <v/>
      </c>
      <c r="V672" s="403" t="str">
        <f t="shared" si="178"/>
        <v/>
      </c>
      <c r="W672" s="404" t="str">
        <f t="shared" si="179"/>
        <v/>
      </c>
      <c r="Z672" s="408"/>
      <c r="AA672" s="409"/>
      <c r="AC672" s="358" t="str">
        <f t="shared" si="180"/>
        <v/>
      </c>
      <c r="AD672" s="358" t="str">
        <f t="shared" si="181"/>
        <v/>
      </c>
    </row>
    <row r="673" spans="1:30" x14ac:dyDescent="0.25">
      <c r="A673" s="112" t="str">
        <f t="shared" si="169"/>
        <v/>
      </c>
      <c r="B673" s="112" t="str">
        <f t="shared" si="170"/>
        <v/>
      </c>
      <c r="C673" s="397" t="str">
        <f t="shared" si="182"/>
        <v/>
      </c>
      <c r="D673" s="397" t="str">
        <f t="shared" si="168"/>
        <v/>
      </c>
      <c r="E673" s="397"/>
      <c r="F673" s="399" t="str">
        <f t="shared" si="171"/>
        <v/>
      </c>
      <c r="G673" s="400" t="str">
        <f t="shared" si="172"/>
        <v/>
      </c>
      <c r="H673" s="401" t="str">
        <f t="shared" si="173"/>
        <v/>
      </c>
      <c r="I673" s="402" t="str">
        <f t="shared" si="184"/>
        <v/>
      </c>
      <c r="J673" s="403" t="str">
        <f t="shared" si="184"/>
        <v/>
      </c>
      <c r="K673" s="403" t="str">
        <f t="shared" si="184"/>
        <v/>
      </c>
      <c r="L673" s="404" t="str">
        <f t="shared" si="183"/>
        <v/>
      </c>
      <c r="M673" s="405"/>
      <c r="N673" s="406" t="str">
        <f t="shared" si="174"/>
        <v/>
      </c>
      <c r="O673" s="406" t="str">
        <f t="shared" si="175"/>
        <v/>
      </c>
      <c r="S673" s="401" t="str">
        <f>IFERROR(IF(S672&lt;='Cat A monthly etc'!$R$3,"Nil",S672-$R$3),"")</f>
        <v/>
      </c>
      <c r="T673" s="402" t="str">
        <f t="shared" si="176"/>
        <v/>
      </c>
      <c r="U673" s="403" t="str">
        <f t="shared" si="177"/>
        <v/>
      </c>
      <c r="V673" s="403" t="str">
        <f t="shared" si="178"/>
        <v/>
      </c>
      <c r="W673" s="404" t="str">
        <f t="shared" si="179"/>
        <v/>
      </c>
      <c r="Z673" s="408"/>
      <c r="AA673" s="409"/>
      <c r="AC673" s="358" t="str">
        <f t="shared" si="180"/>
        <v/>
      </c>
      <c r="AD673" s="358" t="str">
        <f t="shared" si="181"/>
        <v/>
      </c>
    </row>
    <row r="674" spans="1:30" x14ac:dyDescent="0.25">
      <c r="A674" s="112" t="str">
        <f t="shared" si="169"/>
        <v/>
      </c>
      <c r="B674" s="112" t="str">
        <f t="shared" si="170"/>
        <v/>
      </c>
      <c r="C674" s="397" t="str">
        <f t="shared" si="182"/>
        <v/>
      </c>
      <c r="D674" s="397" t="str">
        <f t="shared" si="168"/>
        <v/>
      </c>
      <c r="E674" s="397"/>
      <c r="F674" s="399" t="str">
        <f t="shared" si="171"/>
        <v/>
      </c>
      <c r="G674" s="400" t="str">
        <f t="shared" si="172"/>
        <v/>
      </c>
      <c r="H674" s="401" t="str">
        <f t="shared" si="173"/>
        <v/>
      </c>
      <c r="I674" s="402" t="str">
        <f t="shared" si="184"/>
        <v/>
      </c>
      <c r="J674" s="403" t="str">
        <f t="shared" si="184"/>
        <v/>
      </c>
      <c r="K674" s="403" t="str">
        <f t="shared" si="184"/>
        <v/>
      </c>
      <c r="L674" s="404" t="str">
        <f t="shared" si="183"/>
        <v/>
      </c>
      <c r="M674" s="405"/>
      <c r="N674" s="406" t="str">
        <f t="shared" si="174"/>
        <v/>
      </c>
      <c r="O674" s="406" t="str">
        <f t="shared" si="175"/>
        <v/>
      </c>
      <c r="S674" s="401" t="str">
        <f>IFERROR(IF(S673&lt;='Cat A monthly etc'!$R$3,"Nil",S673-$R$3),"")</f>
        <v/>
      </c>
      <c r="T674" s="402" t="str">
        <f t="shared" si="176"/>
        <v/>
      </c>
      <c r="U674" s="403" t="str">
        <f t="shared" si="177"/>
        <v/>
      </c>
      <c r="V674" s="403" t="str">
        <f t="shared" si="178"/>
        <v/>
      </c>
      <c r="W674" s="404" t="str">
        <f t="shared" si="179"/>
        <v/>
      </c>
      <c r="Z674" s="408"/>
      <c r="AA674" s="409"/>
      <c r="AC674" s="358" t="str">
        <f t="shared" si="180"/>
        <v/>
      </c>
      <c r="AD674" s="358" t="str">
        <f t="shared" si="181"/>
        <v/>
      </c>
    </row>
    <row r="675" spans="1:30" x14ac:dyDescent="0.25">
      <c r="A675" s="112" t="str">
        <f t="shared" si="169"/>
        <v/>
      </c>
      <c r="B675" s="112" t="str">
        <f t="shared" si="170"/>
        <v/>
      </c>
      <c r="C675" s="397" t="str">
        <f t="shared" si="182"/>
        <v/>
      </c>
      <c r="D675" s="397" t="str">
        <f t="shared" si="168"/>
        <v/>
      </c>
      <c r="E675" s="397"/>
      <c r="F675" s="399" t="str">
        <f t="shared" si="171"/>
        <v/>
      </c>
      <c r="G675" s="400" t="str">
        <f t="shared" si="172"/>
        <v/>
      </c>
      <c r="H675" s="401" t="str">
        <f t="shared" si="173"/>
        <v/>
      </c>
      <c r="I675" s="402" t="str">
        <f t="shared" si="184"/>
        <v/>
      </c>
      <c r="J675" s="403" t="str">
        <f t="shared" si="184"/>
        <v/>
      </c>
      <c r="K675" s="403" t="str">
        <f t="shared" si="184"/>
        <v/>
      </c>
      <c r="L675" s="404" t="str">
        <f t="shared" si="183"/>
        <v/>
      </c>
      <c r="M675" s="405"/>
      <c r="N675" s="406" t="str">
        <f t="shared" si="174"/>
        <v/>
      </c>
      <c r="O675" s="406" t="str">
        <f t="shared" si="175"/>
        <v/>
      </c>
      <c r="S675" s="401" t="str">
        <f>IFERROR(IF(S674&lt;='Cat A monthly etc'!$R$3,"Nil",S674-$R$3),"")</f>
        <v/>
      </c>
      <c r="T675" s="402" t="str">
        <f t="shared" si="176"/>
        <v/>
      </c>
      <c r="U675" s="403" t="str">
        <f t="shared" si="177"/>
        <v/>
      </c>
      <c r="V675" s="403" t="str">
        <f t="shared" si="178"/>
        <v/>
      </c>
      <c r="W675" s="404" t="str">
        <f t="shared" si="179"/>
        <v/>
      </c>
      <c r="Z675" s="408"/>
      <c r="AA675" s="409"/>
      <c r="AC675" s="358" t="str">
        <f t="shared" si="180"/>
        <v/>
      </c>
      <c r="AD675" s="358" t="str">
        <f t="shared" si="181"/>
        <v/>
      </c>
    </row>
    <row r="676" spans="1:30" x14ac:dyDescent="0.25">
      <c r="A676" s="112" t="str">
        <f t="shared" si="169"/>
        <v/>
      </c>
      <c r="B676" s="112" t="str">
        <f t="shared" si="170"/>
        <v/>
      </c>
      <c r="C676" s="397" t="str">
        <f t="shared" si="182"/>
        <v/>
      </c>
      <c r="D676" s="397" t="str">
        <f t="shared" si="168"/>
        <v/>
      </c>
      <c r="E676" s="397"/>
      <c r="F676" s="399" t="str">
        <f t="shared" si="171"/>
        <v/>
      </c>
      <c r="G676" s="400" t="str">
        <f t="shared" si="172"/>
        <v/>
      </c>
      <c r="H676" s="401" t="str">
        <f t="shared" si="173"/>
        <v/>
      </c>
      <c r="I676" s="402" t="str">
        <f t="shared" si="184"/>
        <v/>
      </c>
      <c r="J676" s="403" t="str">
        <f t="shared" si="184"/>
        <v/>
      </c>
      <c r="K676" s="403" t="str">
        <f t="shared" si="184"/>
        <v/>
      </c>
      <c r="L676" s="404" t="str">
        <f t="shared" si="183"/>
        <v/>
      </c>
      <c r="M676" s="405"/>
      <c r="N676" s="406" t="str">
        <f t="shared" si="174"/>
        <v/>
      </c>
      <c r="O676" s="406" t="str">
        <f t="shared" si="175"/>
        <v/>
      </c>
      <c r="S676" s="401" t="str">
        <f>IFERROR(IF(S675&lt;='Cat A monthly etc'!$R$3,"Nil",S675-$R$3),"")</f>
        <v/>
      </c>
      <c r="T676" s="402" t="str">
        <f t="shared" si="176"/>
        <v/>
      </c>
      <c r="U676" s="403" t="str">
        <f t="shared" si="177"/>
        <v/>
      </c>
      <c r="V676" s="403" t="str">
        <f t="shared" si="178"/>
        <v/>
      </c>
      <c r="W676" s="404" t="str">
        <f t="shared" si="179"/>
        <v/>
      </c>
      <c r="Z676" s="408"/>
      <c r="AA676" s="409"/>
      <c r="AC676" s="358" t="str">
        <f t="shared" si="180"/>
        <v/>
      </c>
      <c r="AD676" s="358" t="str">
        <f t="shared" si="181"/>
        <v/>
      </c>
    </row>
    <row r="677" spans="1:30" x14ac:dyDescent="0.25">
      <c r="A677" s="112" t="str">
        <f t="shared" si="169"/>
        <v/>
      </c>
      <c r="B677" s="112" t="str">
        <f t="shared" si="170"/>
        <v/>
      </c>
      <c r="C677" s="397" t="str">
        <f t="shared" si="182"/>
        <v/>
      </c>
      <c r="D677" s="397" t="str">
        <f t="shared" si="168"/>
        <v/>
      </c>
      <c r="E677" s="397"/>
      <c r="F677" s="399" t="str">
        <f t="shared" si="171"/>
        <v/>
      </c>
      <c r="G677" s="400" t="str">
        <f t="shared" si="172"/>
        <v/>
      </c>
      <c r="H677" s="401" t="str">
        <f t="shared" si="173"/>
        <v/>
      </c>
      <c r="I677" s="402" t="str">
        <f t="shared" si="184"/>
        <v/>
      </c>
      <c r="J677" s="403" t="str">
        <f t="shared" si="184"/>
        <v/>
      </c>
      <c r="K677" s="403" t="str">
        <f t="shared" si="184"/>
        <v/>
      </c>
      <c r="L677" s="404" t="str">
        <f t="shared" si="183"/>
        <v/>
      </c>
      <c r="M677" s="405"/>
      <c r="N677" s="406" t="str">
        <f t="shared" si="174"/>
        <v/>
      </c>
      <c r="O677" s="406" t="str">
        <f t="shared" si="175"/>
        <v/>
      </c>
      <c r="S677" s="401" t="str">
        <f>IFERROR(IF(S676&lt;='Cat A monthly etc'!$R$3,"Nil",S676-$R$3),"")</f>
        <v/>
      </c>
      <c r="T677" s="402" t="str">
        <f t="shared" si="176"/>
        <v/>
      </c>
      <c r="U677" s="403" t="str">
        <f t="shared" si="177"/>
        <v/>
      </c>
      <c r="V677" s="403" t="str">
        <f t="shared" si="178"/>
        <v/>
      </c>
      <c r="W677" s="404" t="str">
        <f t="shared" si="179"/>
        <v/>
      </c>
      <c r="Z677" s="408"/>
      <c r="AA677" s="409"/>
      <c r="AC677" s="358" t="str">
        <f t="shared" si="180"/>
        <v/>
      </c>
      <c r="AD677" s="358" t="str">
        <f t="shared" si="181"/>
        <v/>
      </c>
    </row>
    <row r="678" spans="1:30" x14ac:dyDescent="0.25">
      <c r="A678" s="112" t="str">
        <f t="shared" si="169"/>
        <v/>
      </c>
      <c r="B678" s="112" t="str">
        <f t="shared" si="170"/>
        <v/>
      </c>
      <c r="C678" s="397" t="str">
        <f t="shared" si="182"/>
        <v/>
      </c>
      <c r="D678" s="397" t="str">
        <f t="shared" si="168"/>
        <v/>
      </c>
      <c r="E678" s="397"/>
      <c r="F678" s="399" t="str">
        <f t="shared" si="171"/>
        <v/>
      </c>
      <c r="G678" s="400" t="str">
        <f t="shared" si="172"/>
        <v/>
      </c>
      <c r="H678" s="401" t="str">
        <f t="shared" si="173"/>
        <v/>
      </c>
      <c r="I678" s="402" t="str">
        <f t="shared" si="184"/>
        <v/>
      </c>
      <c r="J678" s="403" t="str">
        <f t="shared" si="184"/>
        <v/>
      </c>
      <c r="K678" s="403" t="str">
        <f t="shared" si="184"/>
        <v/>
      </c>
      <c r="L678" s="404" t="str">
        <f t="shared" si="183"/>
        <v/>
      </c>
      <c r="M678" s="405"/>
      <c r="N678" s="406" t="str">
        <f t="shared" si="174"/>
        <v/>
      </c>
      <c r="O678" s="406" t="str">
        <f t="shared" si="175"/>
        <v/>
      </c>
      <c r="S678" s="401" t="str">
        <f>IFERROR(IF(S677&lt;='Cat A monthly etc'!$R$3,"Nil",S677-$R$3),"")</f>
        <v/>
      </c>
      <c r="T678" s="402" t="str">
        <f t="shared" si="176"/>
        <v/>
      </c>
      <c r="U678" s="403" t="str">
        <f t="shared" si="177"/>
        <v/>
      </c>
      <c r="V678" s="403" t="str">
        <f t="shared" si="178"/>
        <v/>
      </c>
      <c r="W678" s="404" t="str">
        <f t="shared" si="179"/>
        <v/>
      </c>
      <c r="Z678" s="408"/>
      <c r="AA678" s="409"/>
      <c r="AC678" s="358" t="str">
        <f t="shared" si="180"/>
        <v/>
      </c>
      <c r="AD678" s="358" t="str">
        <f t="shared" si="181"/>
        <v/>
      </c>
    </row>
    <row r="679" spans="1:30" x14ac:dyDescent="0.25">
      <c r="A679" s="112" t="str">
        <f t="shared" si="169"/>
        <v/>
      </c>
      <c r="B679" s="112" t="str">
        <f t="shared" si="170"/>
        <v/>
      </c>
      <c r="C679" s="397" t="str">
        <f t="shared" si="182"/>
        <v/>
      </c>
      <c r="D679" s="397" t="str">
        <f t="shared" si="168"/>
        <v/>
      </c>
      <c r="E679" s="397"/>
      <c r="F679" s="399" t="str">
        <f t="shared" si="171"/>
        <v/>
      </c>
      <c r="G679" s="400" t="str">
        <f t="shared" si="172"/>
        <v/>
      </c>
      <c r="H679" s="401" t="str">
        <f t="shared" si="173"/>
        <v/>
      </c>
      <c r="I679" s="402" t="str">
        <f t="shared" si="184"/>
        <v/>
      </c>
      <c r="J679" s="403" t="str">
        <f t="shared" si="184"/>
        <v/>
      </c>
      <c r="K679" s="403" t="str">
        <f t="shared" si="184"/>
        <v/>
      </c>
      <c r="L679" s="404" t="str">
        <f t="shared" si="183"/>
        <v/>
      </c>
      <c r="M679" s="405"/>
      <c r="N679" s="406" t="str">
        <f t="shared" si="174"/>
        <v/>
      </c>
      <c r="O679" s="406" t="str">
        <f t="shared" si="175"/>
        <v/>
      </c>
      <c r="S679" s="401" t="str">
        <f>IFERROR(IF(S678&lt;='Cat A monthly etc'!$R$3,"Nil",S678-$R$3),"")</f>
        <v/>
      </c>
      <c r="T679" s="402" t="str">
        <f t="shared" si="176"/>
        <v/>
      </c>
      <c r="U679" s="403" t="str">
        <f t="shared" si="177"/>
        <v/>
      </c>
      <c r="V679" s="403" t="str">
        <f t="shared" si="178"/>
        <v/>
      </c>
      <c r="W679" s="404" t="str">
        <f t="shared" si="179"/>
        <v/>
      </c>
      <c r="Z679" s="408"/>
      <c r="AA679" s="409"/>
      <c r="AC679" s="358" t="str">
        <f t="shared" si="180"/>
        <v/>
      </c>
      <c r="AD679" s="358" t="str">
        <f t="shared" si="181"/>
        <v/>
      </c>
    </row>
    <row r="680" spans="1:30" x14ac:dyDescent="0.25">
      <c r="A680" s="112" t="str">
        <f t="shared" si="169"/>
        <v/>
      </c>
      <c r="B680" s="112" t="str">
        <f t="shared" si="170"/>
        <v/>
      </c>
      <c r="C680" s="397" t="str">
        <f t="shared" si="182"/>
        <v/>
      </c>
      <c r="D680" s="397" t="str">
        <f t="shared" si="168"/>
        <v/>
      </c>
      <c r="E680" s="397"/>
      <c r="F680" s="399" t="str">
        <f t="shared" si="171"/>
        <v/>
      </c>
      <c r="G680" s="400" t="str">
        <f t="shared" si="172"/>
        <v/>
      </c>
      <c r="H680" s="401" t="str">
        <f t="shared" si="173"/>
        <v/>
      </c>
      <c r="I680" s="402" t="str">
        <f t="shared" si="184"/>
        <v/>
      </c>
      <c r="J680" s="403" t="str">
        <f t="shared" si="184"/>
        <v/>
      </c>
      <c r="K680" s="403" t="str">
        <f t="shared" si="184"/>
        <v/>
      </c>
      <c r="L680" s="404" t="str">
        <f t="shared" si="183"/>
        <v/>
      </c>
      <c r="M680" s="405"/>
      <c r="N680" s="406" t="str">
        <f t="shared" si="174"/>
        <v/>
      </c>
      <c r="O680" s="406" t="str">
        <f t="shared" si="175"/>
        <v/>
      </c>
      <c r="S680" s="401" t="str">
        <f>IFERROR(IF(S679&lt;='Cat A monthly etc'!$R$3,"Nil",S679-$R$3),"")</f>
        <v/>
      </c>
      <c r="T680" s="402" t="str">
        <f t="shared" si="176"/>
        <v/>
      </c>
      <c r="U680" s="403" t="str">
        <f t="shared" si="177"/>
        <v/>
      </c>
      <c r="V680" s="403" t="str">
        <f t="shared" si="178"/>
        <v/>
      </c>
      <c r="W680" s="404" t="str">
        <f t="shared" si="179"/>
        <v/>
      </c>
      <c r="Z680" s="408"/>
      <c r="AA680" s="409"/>
      <c r="AC680" s="358" t="str">
        <f t="shared" si="180"/>
        <v/>
      </c>
      <c r="AD680" s="358" t="str">
        <f t="shared" si="181"/>
        <v/>
      </c>
    </row>
    <row r="681" spans="1:30" x14ac:dyDescent="0.25">
      <c r="A681" s="112" t="str">
        <f t="shared" si="169"/>
        <v/>
      </c>
      <c r="B681" s="112" t="str">
        <f t="shared" si="170"/>
        <v/>
      </c>
      <c r="C681" s="397" t="str">
        <f t="shared" si="182"/>
        <v/>
      </c>
      <c r="D681" s="397" t="str">
        <f t="shared" si="168"/>
        <v/>
      </c>
      <c r="E681" s="397"/>
      <c r="F681" s="399" t="str">
        <f t="shared" si="171"/>
        <v/>
      </c>
      <c r="G681" s="400" t="str">
        <f t="shared" si="172"/>
        <v/>
      </c>
      <c r="H681" s="401" t="str">
        <f t="shared" si="173"/>
        <v/>
      </c>
      <c r="I681" s="402" t="str">
        <f t="shared" si="184"/>
        <v/>
      </c>
      <c r="J681" s="403" t="str">
        <f t="shared" si="184"/>
        <v/>
      </c>
      <c r="K681" s="403" t="str">
        <f t="shared" si="184"/>
        <v/>
      </c>
      <c r="L681" s="404" t="str">
        <f t="shared" si="183"/>
        <v/>
      </c>
      <c r="M681" s="405"/>
      <c r="N681" s="406" t="str">
        <f t="shared" si="174"/>
        <v/>
      </c>
      <c r="O681" s="406" t="str">
        <f t="shared" si="175"/>
        <v/>
      </c>
      <c r="S681" s="401" t="str">
        <f>IFERROR(IF(S680&lt;='Cat A monthly etc'!$R$3,"Nil",S680-$R$3),"")</f>
        <v/>
      </c>
      <c r="T681" s="402" t="str">
        <f t="shared" si="176"/>
        <v/>
      </c>
      <c r="U681" s="403" t="str">
        <f t="shared" si="177"/>
        <v/>
      </c>
      <c r="V681" s="403" t="str">
        <f t="shared" si="178"/>
        <v/>
      </c>
      <c r="W681" s="404" t="str">
        <f t="shared" si="179"/>
        <v/>
      </c>
      <c r="Z681" s="408"/>
      <c r="AA681" s="409"/>
      <c r="AC681" s="358" t="str">
        <f t="shared" si="180"/>
        <v/>
      </c>
      <c r="AD681" s="358" t="str">
        <f t="shared" si="181"/>
        <v/>
      </c>
    </row>
    <row r="682" spans="1:30" x14ac:dyDescent="0.25">
      <c r="A682" s="112" t="str">
        <f t="shared" si="169"/>
        <v/>
      </c>
      <c r="B682" s="112" t="str">
        <f t="shared" si="170"/>
        <v/>
      </c>
      <c r="C682" s="397" t="str">
        <f t="shared" si="182"/>
        <v/>
      </c>
      <c r="D682" s="397" t="str">
        <f t="shared" si="168"/>
        <v/>
      </c>
      <c r="E682" s="397"/>
      <c r="F682" s="399" t="str">
        <f t="shared" si="171"/>
        <v/>
      </c>
      <c r="G682" s="400" t="str">
        <f t="shared" si="172"/>
        <v/>
      </c>
      <c r="H682" s="401" t="str">
        <f t="shared" si="173"/>
        <v/>
      </c>
      <c r="I682" s="402" t="str">
        <f t="shared" si="184"/>
        <v/>
      </c>
      <c r="J682" s="403" t="str">
        <f t="shared" si="184"/>
        <v/>
      </c>
      <c r="K682" s="403" t="str">
        <f t="shared" si="184"/>
        <v/>
      </c>
      <c r="L682" s="404" t="str">
        <f t="shared" si="183"/>
        <v/>
      </c>
      <c r="M682" s="405"/>
      <c r="N682" s="406" t="str">
        <f t="shared" si="174"/>
        <v/>
      </c>
      <c r="O682" s="406" t="str">
        <f t="shared" si="175"/>
        <v/>
      </c>
      <c r="S682" s="401" t="str">
        <f>IFERROR(IF(S681&lt;='Cat A monthly etc'!$R$3,"Nil",S681-$R$3),"")</f>
        <v/>
      </c>
      <c r="T682" s="402" t="str">
        <f t="shared" si="176"/>
        <v/>
      </c>
      <c r="U682" s="403" t="str">
        <f t="shared" si="177"/>
        <v/>
      </c>
      <c r="V682" s="403" t="str">
        <f t="shared" si="178"/>
        <v/>
      </c>
      <c r="W682" s="404" t="str">
        <f t="shared" si="179"/>
        <v/>
      </c>
      <c r="Z682" s="408"/>
      <c r="AA682" s="409"/>
      <c r="AC682" s="358" t="str">
        <f t="shared" si="180"/>
        <v/>
      </c>
      <c r="AD682" s="358" t="str">
        <f t="shared" si="181"/>
        <v/>
      </c>
    </row>
    <row r="683" spans="1:30" x14ac:dyDescent="0.25">
      <c r="A683" s="112" t="str">
        <f t="shared" si="169"/>
        <v/>
      </c>
      <c r="B683" s="112" t="str">
        <f t="shared" si="170"/>
        <v/>
      </c>
      <c r="C683" s="397" t="str">
        <f t="shared" si="182"/>
        <v/>
      </c>
      <c r="D683" s="397" t="str">
        <f t="shared" si="168"/>
        <v/>
      </c>
      <c r="E683" s="397"/>
      <c r="F683" s="399" t="str">
        <f t="shared" si="171"/>
        <v/>
      </c>
      <c r="G683" s="400" t="str">
        <f t="shared" si="172"/>
        <v/>
      </c>
      <c r="H683" s="401" t="str">
        <f t="shared" si="173"/>
        <v/>
      </c>
      <c r="I683" s="402" t="str">
        <f t="shared" si="184"/>
        <v/>
      </c>
      <c r="J683" s="403" t="str">
        <f t="shared" si="184"/>
        <v/>
      </c>
      <c r="K683" s="403" t="str">
        <f t="shared" si="184"/>
        <v/>
      </c>
      <c r="L683" s="404" t="str">
        <f t="shared" si="183"/>
        <v/>
      </c>
      <c r="M683" s="405"/>
      <c r="N683" s="406" t="str">
        <f t="shared" si="174"/>
        <v/>
      </c>
      <c r="O683" s="406" t="str">
        <f t="shared" si="175"/>
        <v/>
      </c>
      <c r="S683" s="401" t="str">
        <f>IFERROR(IF(S682&lt;='Cat A monthly etc'!$R$3,"Nil",S682-$R$3),"")</f>
        <v/>
      </c>
      <c r="T683" s="402" t="str">
        <f t="shared" si="176"/>
        <v/>
      </c>
      <c r="U683" s="403" t="str">
        <f t="shared" si="177"/>
        <v/>
      </c>
      <c r="V683" s="403" t="str">
        <f t="shared" si="178"/>
        <v/>
      </c>
      <c r="W683" s="404" t="str">
        <f t="shared" si="179"/>
        <v/>
      </c>
      <c r="Z683" s="408"/>
      <c r="AA683" s="409"/>
      <c r="AC683" s="358" t="str">
        <f t="shared" si="180"/>
        <v/>
      </c>
      <c r="AD683" s="358" t="str">
        <f t="shared" si="181"/>
        <v/>
      </c>
    </row>
    <row r="684" spans="1:30" x14ac:dyDescent="0.25">
      <c r="A684" s="112" t="str">
        <f t="shared" si="169"/>
        <v/>
      </c>
      <c r="B684" s="112" t="str">
        <f t="shared" si="170"/>
        <v/>
      </c>
      <c r="C684" s="397" t="str">
        <f t="shared" si="182"/>
        <v/>
      </c>
      <c r="D684" s="397" t="str">
        <f t="shared" si="168"/>
        <v/>
      </c>
      <c r="E684" s="397"/>
      <c r="F684" s="399" t="str">
        <f t="shared" si="171"/>
        <v/>
      </c>
      <c r="G684" s="400" t="str">
        <f t="shared" si="172"/>
        <v/>
      </c>
      <c r="H684" s="401" t="str">
        <f t="shared" si="173"/>
        <v/>
      </c>
      <c r="I684" s="402" t="str">
        <f t="shared" si="184"/>
        <v/>
      </c>
      <c r="J684" s="403" t="str">
        <f t="shared" si="184"/>
        <v/>
      </c>
      <c r="K684" s="403" t="str">
        <f t="shared" si="184"/>
        <v/>
      </c>
      <c r="L684" s="404" t="str">
        <f t="shared" si="183"/>
        <v/>
      </c>
      <c r="M684" s="405"/>
      <c r="N684" s="406" t="str">
        <f t="shared" si="174"/>
        <v/>
      </c>
      <c r="O684" s="406" t="str">
        <f t="shared" si="175"/>
        <v/>
      </c>
      <c r="S684" s="401" t="str">
        <f>IFERROR(IF(S683&lt;='Cat A monthly etc'!$R$3,"Nil",S683-$R$3),"")</f>
        <v/>
      </c>
      <c r="T684" s="402" t="str">
        <f t="shared" si="176"/>
        <v/>
      </c>
      <c r="U684" s="403" t="str">
        <f t="shared" si="177"/>
        <v/>
      </c>
      <c r="V684" s="403" t="str">
        <f t="shared" si="178"/>
        <v/>
      </c>
      <c r="W684" s="404" t="str">
        <f t="shared" si="179"/>
        <v/>
      </c>
      <c r="Z684" s="408"/>
      <c r="AA684" s="409"/>
      <c r="AC684" s="358" t="str">
        <f t="shared" si="180"/>
        <v/>
      </c>
      <c r="AD684" s="358" t="str">
        <f t="shared" si="181"/>
        <v/>
      </c>
    </row>
    <row r="685" spans="1:30" x14ac:dyDescent="0.25">
      <c r="A685" s="112" t="str">
        <f t="shared" si="169"/>
        <v/>
      </c>
      <c r="B685" s="112" t="str">
        <f t="shared" si="170"/>
        <v/>
      </c>
      <c r="C685" s="397" t="str">
        <f t="shared" si="182"/>
        <v/>
      </c>
      <c r="D685" s="397" t="str">
        <f t="shared" si="168"/>
        <v/>
      </c>
      <c r="E685" s="397"/>
      <c r="F685" s="399" t="str">
        <f t="shared" si="171"/>
        <v/>
      </c>
      <c r="G685" s="400" t="str">
        <f t="shared" si="172"/>
        <v/>
      </c>
      <c r="H685" s="401" t="str">
        <f t="shared" si="173"/>
        <v/>
      </c>
      <c r="I685" s="402" t="str">
        <f t="shared" si="184"/>
        <v/>
      </c>
      <c r="J685" s="403" t="str">
        <f t="shared" si="184"/>
        <v/>
      </c>
      <c r="K685" s="403" t="str">
        <f t="shared" si="184"/>
        <v/>
      </c>
      <c r="L685" s="404" t="str">
        <f t="shared" si="183"/>
        <v/>
      </c>
      <c r="M685" s="405"/>
      <c r="N685" s="406" t="str">
        <f t="shared" si="174"/>
        <v/>
      </c>
      <c r="O685" s="406" t="str">
        <f t="shared" si="175"/>
        <v/>
      </c>
      <c r="S685" s="401" t="str">
        <f>IFERROR(IF(S684&lt;='Cat A monthly etc'!$R$3,"Nil",S684-$R$3),"")</f>
        <v/>
      </c>
      <c r="T685" s="402" t="str">
        <f t="shared" si="176"/>
        <v/>
      </c>
      <c r="U685" s="403" t="str">
        <f t="shared" si="177"/>
        <v/>
      </c>
      <c r="V685" s="403" t="str">
        <f t="shared" si="178"/>
        <v/>
      </c>
      <c r="W685" s="404" t="str">
        <f t="shared" si="179"/>
        <v/>
      </c>
      <c r="Z685" s="408"/>
      <c r="AA685" s="409"/>
      <c r="AC685" s="358" t="str">
        <f t="shared" si="180"/>
        <v/>
      </c>
      <c r="AD685" s="358" t="str">
        <f t="shared" si="181"/>
        <v/>
      </c>
    </row>
    <row r="686" spans="1:30" x14ac:dyDescent="0.25">
      <c r="A686" s="112" t="str">
        <f t="shared" si="169"/>
        <v/>
      </c>
      <c r="B686" s="112" t="str">
        <f t="shared" si="170"/>
        <v/>
      </c>
      <c r="C686" s="397" t="str">
        <f t="shared" si="182"/>
        <v/>
      </c>
      <c r="D686" s="397" t="str">
        <f t="shared" si="168"/>
        <v/>
      </c>
      <c r="E686" s="397"/>
      <c r="F686" s="399" t="str">
        <f t="shared" si="171"/>
        <v/>
      </c>
      <c r="G686" s="400" t="str">
        <f t="shared" si="172"/>
        <v/>
      </c>
      <c r="H686" s="401" t="str">
        <f t="shared" si="173"/>
        <v/>
      </c>
      <c r="I686" s="402" t="str">
        <f t="shared" si="184"/>
        <v/>
      </c>
      <c r="J686" s="403" t="str">
        <f t="shared" si="184"/>
        <v/>
      </c>
      <c r="K686" s="403" t="str">
        <f t="shared" si="184"/>
        <v/>
      </c>
      <c r="L686" s="404" t="str">
        <f t="shared" si="183"/>
        <v/>
      </c>
      <c r="M686" s="405"/>
      <c r="N686" s="406" t="str">
        <f t="shared" si="174"/>
        <v/>
      </c>
      <c r="O686" s="406" t="str">
        <f t="shared" si="175"/>
        <v/>
      </c>
      <c r="S686" s="401" t="str">
        <f>IFERROR(IF(S685&lt;='Cat A monthly etc'!$R$3,"Nil",S685-$R$3),"")</f>
        <v/>
      </c>
      <c r="T686" s="402" t="str">
        <f t="shared" si="176"/>
        <v/>
      </c>
      <c r="U686" s="403" t="str">
        <f t="shared" si="177"/>
        <v/>
      </c>
      <c r="V686" s="403" t="str">
        <f t="shared" si="178"/>
        <v/>
      </c>
      <c r="W686" s="404" t="str">
        <f t="shared" si="179"/>
        <v/>
      </c>
      <c r="Z686" s="408"/>
      <c r="AA686" s="409"/>
      <c r="AC686" s="358" t="str">
        <f t="shared" si="180"/>
        <v/>
      </c>
      <c r="AD686" s="358" t="str">
        <f t="shared" si="181"/>
        <v/>
      </c>
    </row>
    <row r="687" spans="1:30" x14ac:dyDescent="0.25">
      <c r="A687" s="112" t="str">
        <f t="shared" si="169"/>
        <v/>
      </c>
      <c r="B687" s="112" t="str">
        <f t="shared" si="170"/>
        <v/>
      </c>
      <c r="C687" s="397" t="str">
        <f t="shared" si="182"/>
        <v/>
      </c>
      <c r="D687" s="397" t="str">
        <f t="shared" si="168"/>
        <v/>
      </c>
      <c r="E687" s="397"/>
      <c r="F687" s="399" t="str">
        <f t="shared" si="171"/>
        <v/>
      </c>
      <c r="G687" s="400" t="str">
        <f t="shared" si="172"/>
        <v/>
      </c>
      <c r="H687" s="401" t="str">
        <f t="shared" si="173"/>
        <v/>
      </c>
      <c r="I687" s="402" t="str">
        <f t="shared" si="184"/>
        <v/>
      </c>
      <c r="J687" s="403" t="str">
        <f t="shared" si="184"/>
        <v/>
      </c>
      <c r="K687" s="403" t="str">
        <f t="shared" si="184"/>
        <v/>
      </c>
      <c r="L687" s="404" t="str">
        <f t="shared" si="183"/>
        <v/>
      </c>
      <c r="M687" s="405"/>
      <c r="N687" s="406" t="str">
        <f t="shared" si="174"/>
        <v/>
      </c>
      <c r="O687" s="406" t="str">
        <f t="shared" si="175"/>
        <v/>
      </c>
      <c r="S687" s="401" t="str">
        <f>IFERROR(IF(S686&lt;='Cat A monthly etc'!$R$3,"Nil",S686-$R$3),"")</f>
        <v/>
      </c>
      <c r="T687" s="402" t="str">
        <f t="shared" si="176"/>
        <v/>
      </c>
      <c r="U687" s="403" t="str">
        <f t="shared" si="177"/>
        <v/>
      </c>
      <c r="V687" s="403" t="str">
        <f t="shared" si="178"/>
        <v/>
      </c>
      <c r="W687" s="404" t="str">
        <f t="shared" si="179"/>
        <v/>
      </c>
      <c r="Z687" s="408"/>
      <c r="AA687" s="409"/>
      <c r="AC687" s="358" t="str">
        <f t="shared" si="180"/>
        <v/>
      </c>
      <c r="AD687" s="358" t="str">
        <f t="shared" si="181"/>
        <v/>
      </c>
    </row>
    <row r="688" spans="1:30" x14ac:dyDescent="0.25">
      <c r="A688" s="112" t="str">
        <f t="shared" si="169"/>
        <v/>
      </c>
      <c r="B688" s="112" t="str">
        <f t="shared" si="170"/>
        <v/>
      </c>
      <c r="C688" s="397" t="str">
        <f t="shared" si="182"/>
        <v/>
      </c>
      <c r="D688" s="397" t="str">
        <f t="shared" si="168"/>
        <v/>
      </c>
      <c r="E688" s="397"/>
      <c r="F688" s="399" t="str">
        <f t="shared" si="171"/>
        <v/>
      </c>
      <c r="G688" s="400" t="str">
        <f t="shared" si="172"/>
        <v/>
      </c>
      <c r="H688" s="401" t="str">
        <f t="shared" si="173"/>
        <v/>
      </c>
      <c r="I688" s="402" t="str">
        <f t="shared" si="184"/>
        <v/>
      </c>
      <c r="J688" s="403" t="str">
        <f t="shared" si="184"/>
        <v/>
      </c>
      <c r="K688" s="403" t="str">
        <f t="shared" si="184"/>
        <v/>
      </c>
      <c r="L688" s="404" t="str">
        <f t="shared" si="183"/>
        <v/>
      </c>
      <c r="M688" s="405"/>
      <c r="N688" s="406" t="str">
        <f t="shared" si="174"/>
        <v/>
      </c>
      <c r="O688" s="406" t="str">
        <f t="shared" si="175"/>
        <v/>
      </c>
      <c r="S688" s="401" t="str">
        <f>IFERROR(IF(S687&lt;='Cat A monthly etc'!$R$3,"Nil",S687-$R$3),"")</f>
        <v/>
      </c>
      <c r="T688" s="402" t="str">
        <f t="shared" si="176"/>
        <v/>
      </c>
      <c r="U688" s="403" t="str">
        <f t="shared" si="177"/>
        <v/>
      </c>
      <c r="V688" s="403" t="str">
        <f t="shared" si="178"/>
        <v/>
      </c>
      <c r="W688" s="404" t="str">
        <f t="shared" si="179"/>
        <v/>
      </c>
      <c r="Z688" s="408"/>
      <c r="AA688" s="409"/>
      <c r="AC688" s="358" t="str">
        <f t="shared" si="180"/>
        <v/>
      </c>
      <c r="AD688" s="358" t="str">
        <f t="shared" si="181"/>
        <v/>
      </c>
    </row>
    <row r="689" spans="1:30" x14ac:dyDescent="0.25">
      <c r="A689" s="112" t="str">
        <f t="shared" si="169"/>
        <v/>
      </c>
      <c r="B689" s="112" t="str">
        <f t="shared" si="170"/>
        <v/>
      </c>
      <c r="C689" s="397" t="str">
        <f t="shared" si="182"/>
        <v/>
      </c>
      <c r="D689" s="397" t="str">
        <f t="shared" si="168"/>
        <v/>
      </c>
      <c r="E689" s="397"/>
      <c r="F689" s="399" t="str">
        <f t="shared" si="171"/>
        <v/>
      </c>
      <c r="G689" s="400" t="str">
        <f t="shared" si="172"/>
        <v/>
      </c>
      <c r="H689" s="401" t="str">
        <f t="shared" si="173"/>
        <v/>
      </c>
      <c r="I689" s="402" t="str">
        <f t="shared" si="184"/>
        <v/>
      </c>
      <c r="J689" s="403" t="str">
        <f t="shared" si="184"/>
        <v/>
      </c>
      <c r="K689" s="403" t="str">
        <f t="shared" si="184"/>
        <v/>
      </c>
      <c r="L689" s="404" t="str">
        <f t="shared" si="183"/>
        <v/>
      </c>
      <c r="M689" s="405"/>
      <c r="N689" s="406" t="str">
        <f t="shared" si="174"/>
        <v/>
      </c>
      <c r="O689" s="406" t="str">
        <f t="shared" si="175"/>
        <v/>
      </c>
      <c r="S689" s="401" t="str">
        <f>IFERROR(IF(S688&lt;='Cat A monthly etc'!$R$3,"Nil",S688-$R$3),"")</f>
        <v/>
      </c>
      <c r="T689" s="402" t="str">
        <f t="shared" si="176"/>
        <v/>
      </c>
      <c r="U689" s="403" t="str">
        <f t="shared" si="177"/>
        <v/>
      </c>
      <c r="V689" s="403" t="str">
        <f t="shared" si="178"/>
        <v/>
      </c>
      <c r="W689" s="404" t="str">
        <f t="shared" si="179"/>
        <v/>
      </c>
      <c r="Z689" s="408"/>
      <c r="AA689" s="409"/>
      <c r="AC689" s="358" t="str">
        <f t="shared" si="180"/>
        <v/>
      </c>
      <c r="AD689" s="358" t="str">
        <f t="shared" si="181"/>
        <v/>
      </c>
    </row>
    <row r="690" spans="1:30" x14ac:dyDescent="0.25">
      <c r="A690" s="112" t="str">
        <f t="shared" si="169"/>
        <v/>
      </c>
      <c r="B690" s="112" t="str">
        <f t="shared" si="170"/>
        <v/>
      </c>
      <c r="C690" s="397" t="str">
        <f t="shared" si="182"/>
        <v/>
      </c>
      <c r="D690" s="397" t="str">
        <f t="shared" si="168"/>
        <v/>
      </c>
      <c r="E690" s="397"/>
      <c r="F690" s="399" t="str">
        <f t="shared" si="171"/>
        <v/>
      </c>
      <c r="G690" s="400" t="str">
        <f t="shared" si="172"/>
        <v/>
      </c>
      <c r="H690" s="401" t="str">
        <f t="shared" si="173"/>
        <v/>
      </c>
      <c r="I690" s="402" t="str">
        <f t="shared" si="184"/>
        <v/>
      </c>
      <c r="J690" s="403" t="str">
        <f t="shared" si="184"/>
        <v/>
      </c>
      <c r="K690" s="403" t="str">
        <f t="shared" si="184"/>
        <v/>
      </c>
      <c r="L690" s="404" t="str">
        <f t="shared" si="183"/>
        <v/>
      </c>
      <c r="M690" s="405"/>
      <c r="N690" s="406" t="str">
        <f t="shared" si="174"/>
        <v/>
      </c>
      <c r="O690" s="406" t="str">
        <f t="shared" si="175"/>
        <v/>
      </c>
      <c r="S690" s="401" t="str">
        <f>IFERROR(IF(S689&lt;='Cat A monthly etc'!$R$3,"Nil",S689-$R$3),"")</f>
        <v/>
      </c>
      <c r="T690" s="402" t="str">
        <f t="shared" si="176"/>
        <v/>
      </c>
      <c r="U690" s="403" t="str">
        <f t="shared" si="177"/>
        <v/>
      </c>
      <c r="V690" s="403" t="str">
        <f t="shared" si="178"/>
        <v/>
      </c>
      <c r="W690" s="404" t="str">
        <f t="shared" si="179"/>
        <v/>
      </c>
      <c r="Z690" s="408"/>
      <c r="AA690" s="409"/>
      <c r="AC690" s="358" t="str">
        <f t="shared" si="180"/>
        <v/>
      </c>
      <c r="AD690" s="358" t="str">
        <f t="shared" si="181"/>
        <v/>
      </c>
    </row>
    <row r="691" spans="1:30" x14ac:dyDescent="0.25">
      <c r="A691" s="112" t="str">
        <f t="shared" si="169"/>
        <v/>
      </c>
      <c r="B691" s="112" t="str">
        <f t="shared" si="170"/>
        <v/>
      </c>
      <c r="C691" s="397" t="str">
        <f t="shared" si="182"/>
        <v/>
      </c>
      <c r="D691" s="397" t="str">
        <f t="shared" si="168"/>
        <v/>
      </c>
      <c r="E691" s="397"/>
      <c r="F691" s="399" t="str">
        <f t="shared" si="171"/>
        <v/>
      </c>
      <c r="G691" s="400" t="str">
        <f t="shared" si="172"/>
        <v/>
      </c>
      <c r="H691" s="401" t="str">
        <f t="shared" si="173"/>
        <v/>
      </c>
      <c r="I691" s="402" t="str">
        <f t="shared" si="184"/>
        <v/>
      </c>
      <c r="J691" s="403" t="str">
        <f t="shared" si="184"/>
        <v/>
      </c>
      <c r="K691" s="403" t="str">
        <f t="shared" si="184"/>
        <v/>
      </c>
      <c r="L691" s="404" t="str">
        <f t="shared" si="183"/>
        <v/>
      </c>
      <c r="M691" s="405"/>
      <c r="N691" s="406" t="str">
        <f t="shared" si="174"/>
        <v/>
      </c>
      <c r="O691" s="406" t="str">
        <f t="shared" si="175"/>
        <v/>
      </c>
      <c r="S691" s="401" t="str">
        <f>IFERROR(IF(S690&lt;='Cat A monthly etc'!$R$3,"Nil",S690-$R$3),"")</f>
        <v/>
      </c>
      <c r="T691" s="402" t="str">
        <f t="shared" si="176"/>
        <v/>
      </c>
      <c r="U691" s="403" t="str">
        <f t="shared" si="177"/>
        <v/>
      </c>
      <c r="V691" s="403" t="str">
        <f t="shared" si="178"/>
        <v/>
      </c>
      <c r="W691" s="404" t="str">
        <f t="shared" si="179"/>
        <v/>
      </c>
      <c r="Z691" s="408"/>
      <c r="AA691" s="409"/>
      <c r="AC691" s="358" t="str">
        <f t="shared" si="180"/>
        <v/>
      </c>
      <c r="AD691" s="358" t="str">
        <f t="shared" si="181"/>
        <v/>
      </c>
    </row>
    <row r="692" spans="1:30" x14ac:dyDescent="0.25">
      <c r="A692" s="112" t="str">
        <f t="shared" si="169"/>
        <v/>
      </c>
      <c r="B692" s="112" t="str">
        <f t="shared" si="170"/>
        <v/>
      </c>
      <c r="C692" s="397" t="str">
        <f t="shared" si="182"/>
        <v/>
      </c>
      <c r="D692" s="397" t="str">
        <f t="shared" si="168"/>
        <v/>
      </c>
      <c r="E692" s="397"/>
      <c r="F692" s="399" t="str">
        <f t="shared" si="171"/>
        <v/>
      </c>
      <c r="G692" s="400" t="str">
        <f t="shared" si="172"/>
        <v/>
      </c>
      <c r="H692" s="401" t="str">
        <f t="shared" si="173"/>
        <v/>
      </c>
      <c r="I692" s="402" t="str">
        <f t="shared" si="184"/>
        <v/>
      </c>
      <c r="J692" s="403" t="str">
        <f t="shared" si="184"/>
        <v/>
      </c>
      <c r="K692" s="403" t="str">
        <f t="shared" si="184"/>
        <v/>
      </c>
      <c r="L692" s="404" t="str">
        <f t="shared" si="183"/>
        <v/>
      </c>
      <c r="M692" s="405"/>
      <c r="N692" s="406" t="str">
        <f t="shared" si="174"/>
        <v/>
      </c>
      <c r="O692" s="406" t="str">
        <f t="shared" si="175"/>
        <v/>
      </c>
      <c r="S692" s="401" t="str">
        <f>IFERROR(IF(S691&lt;='Cat A monthly etc'!$R$3,"Nil",S691-$R$3),"")</f>
        <v/>
      </c>
      <c r="T692" s="402" t="str">
        <f t="shared" si="176"/>
        <v/>
      </c>
      <c r="U692" s="403" t="str">
        <f t="shared" si="177"/>
        <v/>
      </c>
      <c r="V692" s="403" t="str">
        <f t="shared" si="178"/>
        <v/>
      </c>
      <c r="W692" s="404" t="str">
        <f t="shared" si="179"/>
        <v/>
      </c>
      <c r="Z692" s="408"/>
      <c r="AA692" s="409"/>
      <c r="AC692" s="358" t="str">
        <f t="shared" si="180"/>
        <v/>
      </c>
      <c r="AD692" s="358" t="str">
        <f t="shared" si="181"/>
        <v/>
      </c>
    </row>
    <row r="693" spans="1:30" x14ac:dyDescent="0.25">
      <c r="A693" s="112" t="str">
        <f t="shared" si="169"/>
        <v/>
      </c>
      <c r="B693" s="112" t="str">
        <f t="shared" si="170"/>
        <v/>
      </c>
      <c r="C693" s="397" t="str">
        <f t="shared" si="182"/>
        <v/>
      </c>
      <c r="D693" s="397" t="str">
        <f t="shared" si="168"/>
        <v/>
      </c>
      <c r="E693" s="397"/>
      <c r="F693" s="399" t="str">
        <f t="shared" si="171"/>
        <v/>
      </c>
      <c r="G693" s="400" t="str">
        <f t="shared" si="172"/>
        <v/>
      </c>
      <c r="H693" s="401" t="str">
        <f t="shared" si="173"/>
        <v/>
      </c>
      <c r="I693" s="402" t="str">
        <f t="shared" si="184"/>
        <v/>
      </c>
      <c r="J693" s="403" t="str">
        <f t="shared" si="184"/>
        <v/>
      </c>
      <c r="K693" s="403" t="str">
        <f t="shared" si="184"/>
        <v/>
      </c>
      <c r="L693" s="404" t="str">
        <f t="shared" si="183"/>
        <v/>
      </c>
      <c r="M693" s="405"/>
      <c r="N693" s="406" t="str">
        <f t="shared" si="174"/>
        <v/>
      </c>
      <c r="O693" s="406" t="str">
        <f t="shared" si="175"/>
        <v/>
      </c>
      <c r="S693" s="401" t="str">
        <f>IFERROR(IF(S692&lt;='Cat A monthly etc'!$R$3,"Nil",S692-$R$3),"")</f>
        <v/>
      </c>
      <c r="T693" s="402" t="str">
        <f t="shared" si="176"/>
        <v/>
      </c>
      <c r="U693" s="403" t="str">
        <f t="shared" si="177"/>
        <v/>
      </c>
      <c r="V693" s="403" t="str">
        <f t="shared" si="178"/>
        <v/>
      </c>
      <c r="W693" s="404" t="str">
        <f t="shared" si="179"/>
        <v/>
      </c>
      <c r="Z693" s="408"/>
      <c r="AA693" s="409"/>
      <c r="AC693" s="358" t="str">
        <f t="shared" si="180"/>
        <v/>
      </c>
      <c r="AD693" s="358" t="str">
        <f t="shared" si="181"/>
        <v/>
      </c>
    </row>
    <row r="694" spans="1:30" x14ac:dyDescent="0.25">
      <c r="A694" s="112" t="str">
        <f t="shared" si="169"/>
        <v/>
      </c>
      <c r="B694" s="112" t="str">
        <f t="shared" si="170"/>
        <v/>
      </c>
      <c r="C694" s="397" t="str">
        <f t="shared" si="182"/>
        <v/>
      </c>
      <c r="D694" s="397" t="str">
        <f t="shared" si="168"/>
        <v/>
      </c>
      <c r="E694" s="397"/>
      <c r="F694" s="399" t="str">
        <f t="shared" si="171"/>
        <v/>
      </c>
      <c r="G694" s="400" t="str">
        <f t="shared" si="172"/>
        <v/>
      </c>
      <c r="H694" s="401" t="str">
        <f t="shared" si="173"/>
        <v/>
      </c>
      <c r="I694" s="402" t="str">
        <f t="shared" si="184"/>
        <v/>
      </c>
      <c r="J694" s="403" t="str">
        <f t="shared" si="184"/>
        <v/>
      </c>
      <c r="K694" s="403" t="str">
        <f t="shared" si="184"/>
        <v/>
      </c>
      <c r="L694" s="404" t="str">
        <f t="shared" si="183"/>
        <v/>
      </c>
      <c r="M694" s="405"/>
      <c r="N694" s="406" t="str">
        <f t="shared" si="174"/>
        <v/>
      </c>
      <c r="O694" s="406" t="str">
        <f t="shared" si="175"/>
        <v/>
      </c>
      <c r="S694" s="401" t="str">
        <f>IFERROR(IF(S693&lt;='Cat A monthly etc'!$R$3,"Nil",S693-$R$3),"")</f>
        <v/>
      </c>
      <c r="T694" s="402" t="str">
        <f t="shared" si="176"/>
        <v/>
      </c>
      <c r="U694" s="403" t="str">
        <f t="shared" si="177"/>
        <v/>
      </c>
      <c r="V694" s="403" t="str">
        <f t="shared" si="178"/>
        <v/>
      </c>
      <c r="W694" s="404" t="str">
        <f t="shared" si="179"/>
        <v/>
      </c>
      <c r="Z694" s="408"/>
      <c r="AA694" s="409"/>
      <c r="AC694" s="358" t="str">
        <f t="shared" si="180"/>
        <v/>
      </c>
      <c r="AD694" s="358" t="str">
        <f t="shared" si="181"/>
        <v/>
      </c>
    </row>
    <row r="695" spans="1:30" x14ac:dyDescent="0.25">
      <c r="A695" s="112" t="str">
        <f t="shared" si="169"/>
        <v/>
      </c>
      <c r="B695" s="112" t="str">
        <f t="shared" si="170"/>
        <v/>
      </c>
      <c r="C695" s="397" t="str">
        <f t="shared" si="182"/>
        <v/>
      </c>
      <c r="D695" s="397" t="str">
        <f t="shared" si="168"/>
        <v/>
      </c>
      <c r="E695" s="397"/>
      <c r="F695" s="399" t="str">
        <f t="shared" si="171"/>
        <v/>
      </c>
      <c r="G695" s="400" t="str">
        <f t="shared" si="172"/>
        <v/>
      </c>
      <c r="H695" s="401" t="str">
        <f t="shared" si="173"/>
        <v/>
      </c>
      <c r="I695" s="402" t="str">
        <f t="shared" si="184"/>
        <v/>
      </c>
      <c r="J695" s="403" t="str">
        <f t="shared" si="184"/>
        <v/>
      </c>
      <c r="K695" s="403" t="str">
        <f t="shared" si="184"/>
        <v/>
      </c>
      <c r="L695" s="404" t="str">
        <f t="shared" si="183"/>
        <v/>
      </c>
      <c r="M695" s="405"/>
      <c r="N695" s="406" t="str">
        <f t="shared" si="174"/>
        <v/>
      </c>
      <c r="O695" s="406" t="str">
        <f t="shared" si="175"/>
        <v/>
      </c>
      <c r="S695" s="401" t="str">
        <f>IFERROR(IF(S694&lt;='Cat A monthly etc'!$R$3,"Nil",S694-$R$3),"")</f>
        <v/>
      </c>
      <c r="T695" s="402" t="str">
        <f t="shared" si="176"/>
        <v/>
      </c>
      <c r="U695" s="403" t="str">
        <f t="shared" si="177"/>
        <v/>
      </c>
      <c r="V695" s="403" t="str">
        <f t="shared" si="178"/>
        <v/>
      </c>
      <c r="W695" s="404" t="str">
        <f t="shared" si="179"/>
        <v/>
      </c>
      <c r="Z695" s="408"/>
      <c r="AA695" s="409"/>
      <c r="AC695" s="358" t="str">
        <f t="shared" si="180"/>
        <v/>
      </c>
      <c r="AD695" s="358" t="str">
        <f t="shared" si="181"/>
        <v/>
      </c>
    </row>
    <row r="696" spans="1:30" x14ac:dyDescent="0.25">
      <c r="A696" s="112" t="str">
        <f t="shared" si="169"/>
        <v/>
      </c>
      <c r="B696" s="112" t="str">
        <f t="shared" si="170"/>
        <v/>
      </c>
      <c r="C696" s="397" t="str">
        <f t="shared" si="182"/>
        <v/>
      </c>
      <c r="D696" s="397" t="str">
        <f t="shared" si="168"/>
        <v/>
      </c>
      <c r="E696" s="397"/>
      <c r="F696" s="399" t="str">
        <f t="shared" si="171"/>
        <v/>
      </c>
      <c r="G696" s="400" t="str">
        <f t="shared" si="172"/>
        <v/>
      </c>
      <c r="H696" s="401" t="str">
        <f t="shared" si="173"/>
        <v/>
      </c>
      <c r="I696" s="402" t="str">
        <f t="shared" si="184"/>
        <v/>
      </c>
      <c r="J696" s="403" t="str">
        <f t="shared" si="184"/>
        <v/>
      </c>
      <c r="K696" s="403" t="str">
        <f t="shared" si="184"/>
        <v/>
      </c>
      <c r="L696" s="404" t="str">
        <f t="shared" si="183"/>
        <v/>
      </c>
      <c r="M696" s="405"/>
      <c r="N696" s="406" t="str">
        <f t="shared" si="174"/>
        <v/>
      </c>
      <c r="O696" s="406" t="str">
        <f t="shared" si="175"/>
        <v/>
      </c>
      <c r="S696" s="401" t="str">
        <f>IFERROR(IF(S695&lt;='Cat A monthly etc'!$R$3,"Nil",S695-$R$3),"")</f>
        <v/>
      </c>
      <c r="T696" s="402" t="str">
        <f t="shared" si="176"/>
        <v/>
      </c>
      <c r="U696" s="403" t="str">
        <f t="shared" si="177"/>
        <v/>
      </c>
      <c r="V696" s="403" t="str">
        <f t="shared" si="178"/>
        <v/>
      </c>
      <c r="W696" s="404" t="str">
        <f t="shared" si="179"/>
        <v/>
      </c>
      <c r="Z696" s="408"/>
      <c r="AA696" s="409"/>
      <c r="AC696" s="358" t="str">
        <f t="shared" si="180"/>
        <v/>
      </c>
      <c r="AD696" s="358" t="str">
        <f t="shared" si="181"/>
        <v/>
      </c>
    </row>
    <row r="697" spans="1:30" x14ac:dyDescent="0.25">
      <c r="A697" s="112" t="str">
        <f t="shared" si="169"/>
        <v/>
      </c>
      <c r="B697" s="112" t="str">
        <f t="shared" si="170"/>
        <v/>
      </c>
      <c r="C697" s="397" t="str">
        <f t="shared" si="182"/>
        <v/>
      </c>
      <c r="D697" s="397" t="str">
        <f t="shared" si="168"/>
        <v/>
      </c>
      <c r="E697" s="397"/>
      <c r="F697" s="399" t="str">
        <f t="shared" si="171"/>
        <v/>
      </c>
      <c r="G697" s="400" t="str">
        <f t="shared" si="172"/>
        <v/>
      </c>
      <c r="H697" s="401" t="str">
        <f t="shared" si="173"/>
        <v/>
      </c>
      <c r="I697" s="402" t="str">
        <f t="shared" si="184"/>
        <v/>
      </c>
      <c r="J697" s="403" t="str">
        <f t="shared" si="184"/>
        <v/>
      </c>
      <c r="K697" s="403" t="str">
        <f t="shared" si="184"/>
        <v/>
      </c>
      <c r="L697" s="404" t="str">
        <f t="shared" si="183"/>
        <v/>
      </c>
      <c r="M697" s="405"/>
      <c r="N697" s="406" t="str">
        <f t="shared" si="174"/>
        <v/>
      </c>
      <c r="O697" s="406" t="str">
        <f t="shared" si="175"/>
        <v/>
      </c>
      <c r="S697" s="401" t="str">
        <f>IFERROR(IF(S696&lt;='Cat A monthly etc'!$R$3,"Nil",S696-$R$3),"")</f>
        <v/>
      </c>
      <c r="T697" s="402" t="str">
        <f t="shared" si="176"/>
        <v/>
      </c>
      <c r="U697" s="403" t="str">
        <f t="shared" si="177"/>
        <v/>
      </c>
      <c r="V697" s="403" t="str">
        <f t="shared" si="178"/>
        <v/>
      </c>
      <c r="W697" s="404" t="str">
        <f t="shared" si="179"/>
        <v/>
      </c>
      <c r="Z697" s="408"/>
      <c r="AA697" s="409"/>
      <c r="AC697" s="358" t="str">
        <f t="shared" si="180"/>
        <v/>
      </c>
      <c r="AD697" s="358" t="str">
        <f t="shared" si="181"/>
        <v/>
      </c>
    </row>
    <row r="698" spans="1:30" x14ac:dyDescent="0.25">
      <c r="A698" s="112" t="str">
        <f t="shared" si="169"/>
        <v/>
      </c>
      <c r="B698" s="112" t="str">
        <f t="shared" si="170"/>
        <v/>
      </c>
      <c r="C698" s="397" t="str">
        <f t="shared" si="182"/>
        <v/>
      </c>
      <c r="D698" s="397" t="str">
        <f t="shared" si="168"/>
        <v/>
      </c>
      <c r="E698" s="397"/>
      <c r="F698" s="399" t="str">
        <f t="shared" si="171"/>
        <v/>
      </c>
      <c r="G698" s="400" t="str">
        <f t="shared" si="172"/>
        <v/>
      </c>
      <c r="H698" s="401" t="str">
        <f t="shared" si="173"/>
        <v/>
      </c>
      <c r="I698" s="402" t="str">
        <f t="shared" si="184"/>
        <v/>
      </c>
      <c r="J698" s="403" t="str">
        <f t="shared" si="184"/>
        <v/>
      </c>
      <c r="K698" s="403" t="str">
        <f t="shared" si="184"/>
        <v/>
      </c>
      <c r="L698" s="404" t="str">
        <f t="shared" si="183"/>
        <v/>
      </c>
      <c r="M698" s="405"/>
      <c r="N698" s="406" t="str">
        <f t="shared" si="174"/>
        <v/>
      </c>
      <c r="O698" s="406" t="str">
        <f t="shared" si="175"/>
        <v/>
      </c>
      <c r="S698" s="401" t="str">
        <f>IFERROR(IF(S697&lt;='Cat A monthly etc'!$R$3,"Nil",S697-$R$3),"")</f>
        <v/>
      </c>
      <c r="T698" s="402" t="str">
        <f t="shared" si="176"/>
        <v/>
      </c>
      <c r="U698" s="403" t="str">
        <f t="shared" si="177"/>
        <v/>
      </c>
      <c r="V698" s="403" t="str">
        <f t="shared" si="178"/>
        <v/>
      </c>
      <c r="W698" s="404" t="str">
        <f t="shared" si="179"/>
        <v/>
      </c>
      <c r="Z698" s="408"/>
      <c r="AA698" s="409"/>
      <c r="AC698" s="358" t="str">
        <f t="shared" si="180"/>
        <v/>
      </c>
      <c r="AD698" s="358" t="str">
        <f t="shared" si="181"/>
        <v/>
      </c>
    </row>
    <row r="699" spans="1:30" x14ac:dyDescent="0.25">
      <c r="A699" s="112" t="str">
        <f t="shared" si="169"/>
        <v/>
      </c>
      <c r="B699" s="112" t="str">
        <f t="shared" si="170"/>
        <v/>
      </c>
      <c r="C699" s="397" t="str">
        <f t="shared" si="182"/>
        <v/>
      </c>
      <c r="D699" s="397" t="str">
        <f t="shared" si="168"/>
        <v/>
      </c>
      <c r="E699" s="397"/>
      <c r="F699" s="399" t="str">
        <f t="shared" si="171"/>
        <v/>
      </c>
      <c r="G699" s="400" t="str">
        <f t="shared" si="172"/>
        <v/>
      </c>
      <c r="H699" s="401" t="str">
        <f t="shared" si="173"/>
        <v/>
      </c>
      <c r="I699" s="402" t="str">
        <f t="shared" si="184"/>
        <v/>
      </c>
      <c r="J699" s="403" t="str">
        <f t="shared" si="184"/>
        <v/>
      </c>
      <c r="K699" s="403" t="str">
        <f t="shared" si="184"/>
        <v/>
      </c>
      <c r="L699" s="404" t="str">
        <f t="shared" si="183"/>
        <v/>
      </c>
      <c r="M699" s="405"/>
      <c r="N699" s="406" t="str">
        <f t="shared" si="174"/>
        <v/>
      </c>
      <c r="O699" s="406" t="str">
        <f t="shared" si="175"/>
        <v/>
      </c>
      <c r="S699" s="401" t="str">
        <f>IFERROR(IF(S698&lt;='Cat A monthly etc'!$R$3,"Nil",S698-$R$3),"")</f>
        <v/>
      </c>
      <c r="T699" s="402" t="str">
        <f t="shared" si="176"/>
        <v/>
      </c>
      <c r="U699" s="403" t="str">
        <f t="shared" si="177"/>
        <v/>
      </c>
      <c r="V699" s="403" t="str">
        <f t="shared" si="178"/>
        <v/>
      </c>
      <c r="W699" s="404" t="str">
        <f t="shared" si="179"/>
        <v/>
      </c>
      <c r="Z699" s="408"/>
      <c r="AA699" s="409"/>
      <c r="AC699" s="358" t="str">
        <f t="shared" si="180"/>
        <v/>
      </c>
      <c r="AD699" s="358" t="str">
        <f t="shared" si="181"/>
        <v/>
      </c>
    </row>
    <row r="700" spans="1:30" x14ac:dyDescent="0.25">
      <c r="A700" s="112" t="str">
        <f t="shared" si="169"/>
        <v/>
      </c>
      <c r="B700" s="112" t="str">
        <f t="shared" si="170"/>
        <v/>
      </c>
      <c r="C700" s="397" t="str">
        <f t="shared" si="182"/>
        <v/>
      </c>
      <c r="D700" s="397" t="str">
        <f t="shared" si="168"/>
        <v/>
      </c>
      <c r="E700" s="397"/>
      <c r="F700" s="399" t="str">
        <f t="shared" si="171"/>
        <v/>
      </c>
      <c r="G700" s="400" t="str">
        <f t="shared" si="172"/>
        <v/>
      </c>
      <c r="H700" s="401" t="str">
        <f t="shared" si="173"/>
        <v/>
      </c>
      <c r="I700" s="402" t="str">
        <f t="shared" si="184"/>
        <v/>
      </c>
      <c r="J700" s="403" t="str">
        <f t="shared" si="184"/>
        <v/>
      </c>
      <c r="K700" s="403" t="str">
        <f t="shared" si="184"/>
        <v/>
      </c>
      <c r="L700" s="404" t="str">
        <f t="shared" si="183"/>
        <v/>
      </c>
      <c r="M700" s="405"/>
      <c r="N700" s="406" t="str">
        <f t="shared" si="174"/>
        <v/>
      </c>
      <c r="O700" s="406" t="str">
        <f t="shared" si="175"/>
        <v/>
      </c>
      <c r="S700" s="401" t="str">
        <f>IFERROR(IF(S699&lt;='Cat A monthly etc'!$R$3,"Nil",S699-$R$3),"")</f>
        <v/>
      </c>
      <c r="T700" s="402" t="str">
        <f t="shared" si="176"/>
        <v/>
      </c>
      <c r="U700" s="403" t="str">
        <f t="shared" si="177"/>
        <v/>
      </c>
      <c r="V700" s="403" t="str">
        <f t="shared" si="178"/>
        <v/>
      </c>
      <c r="W700" s="404" t="str">
        <f t="shared" si="179"/>
        <v/>
      </c>
      <c r="Z700" s="408"/>
      <c r="AA700" s="409"/>
      <c r="AC700" s="358" t="str">
        <f t="shared" si="180"/>
        <v/>
      </c>
      <c r="AD700" s="358" t="str">
        <f t="shared" si="181"/>
        <v/>
      </c>
    </row>
    <row r="701" spans="1:30" x14ac:dyDescent="0.25">
      <c r="A701" s="112" t="str">
        <f t="shared" si="169"/>
        <v/>
      </c>
      <c r="B701" s="112" t="str">
        <f t="shared" si="170"/>
        <v/>
      </c>
      <c r="C701" s="397" t="str">
        <f t="shared" si="182"/>
        <v/>
      </c>
      <c r="D701" s="397" t="str">
        <f t="shared" si="168"/>
        <v/>
      </c>
      <c r="E701" s="397"/>
      <c r="F701" s="399" t="str">
        <f t="shared" si="171"/>
        <v/>
      </c>
      <c r="G701" s="400" t="str">
        <f t="shared" si="172"/>
        <v/>
      </c>
      <c r="H701" s="401" t="str">
        <f t="shared" si="173"/>
        <v/>
      </c>
      <c r="I701" s="402" t="str">
        <f t="shared" si="184"/>
        <v/>
      </c>
      <c r="J701" s="403" t="str">
        <f t="shared" si="184"/>
        <v/>
      </c>
      <c r="K701" s="403" t="str">
        <f t="shared" si="184"/>
        <v/>
      </c>
      <c r="L701" s="404" t="str">
        <f t="shared" si="183"/>
        <v/>
      </c>
      <c r="M701" s="405"/>
      <c r="N701" s="406" t="str">
        <f t="shared" si="174"/>
        <v/>
      </c>
      <c r="O701" s="406" t="str">
        <f t="shared" si="175"/>
        <v/>
      </c>
      <c r="S701" s="401" t="str">
        <f>IFERROR(IF(S700&lt;='Cat A monthly etc'!$R$3,"Nil",S700-$R$3),"")</f>
        <v/>
      </c>
      <c r="T701" s="402" t="str">
        <f t="shared" si="176"/>
        <v/>
      </c>
      <c r="U701" s="403" t="str">
        <f t="shared" si="177"/>
        <v/>
      </c>
      <c r="V701" s="403" t="str">
        <f t="shared" si="178"/>
        <v/>
      </c>
      <c r="W701" s="404" t="str">
        <f t="shared" si="179"/>
        <v/>
      </c>
      <c r="Z701" s="408"/>
      <c r="AA701" s="409"/>
      <c r="AC701" s="358" t="str">
        <f t="shared" si="180"/>
        <v/>
      </c>
      <c r="AD701" s="358" t="str">
        <f t="shared" si="181"/>
        <v/>
      </c>
    </row>
    <row r="702" spans="1:30" x14ac:dyDescent="0.25">
      <c r="A702" s="112" t="str">
        <f t="shared" si="169"/>
        <v/>
      </c>
      <c r="B702" s="112" t="str">
        <f t="shared" si="170"/>
        <v/>
      </c>
      <c r="C702" s="397" t="str">
        <f t="shared" si="182"/>
        <v/>
      </c>
      <c r="D702" s="397" t="str">
        <f t="shared" si="168"/>
        <v/>
      </c>
      <c r="E702" s="397"/>
      <c r="F702" s="399" t="str">
        <f t="shared" si="171"/>
        <v/>
      </c>
      <c r="G702" s="400" t="str">
        <f t="shared" si="172"/>
        <v/>
      </c>
      <c r="H702" s="401" t="str">
        <f t="shared" si="173"/>
        <v/>
      </c>
      <c r="I702" s="402" t="str">
        <f t="shared" si="184"/>
        <v/>
      </c>
      <c r="J702" s="403" t="str">
        <f t="shared" si="184"/>
        <v/>
      </c>
      <c r="K702" s="403" t="str">
        <f t="shared" si="184"/>
        <v/>
      </c>
      <c r="L702" s="404" t="str">
        <f t="shared" si="183"/>
        <v/>
      </c>
      <c r="M702" s="405"/>
      <c r="N702" s="406" t="str">
        <f t="shared" si="174"/>
        <v/>
      </c>
      <c r="O702" s="406" t="str">
        <f t="shared" si="175"/>
        <v/>
      </c>
      <c r="S702" s="401" t="str">
        <f>IFERROR(IF(S701&lt;='Cat A monthly etc'!$R$3,"Nil",S701-$R$3),"")</f>
        <v/>
      </c>
      <c r="T702" s="402" t="str">
        <f t="shared" si="176"/>
        <v/>
      </c>
      <c r="U702" s="403" t="str">
        <f t="shared" si="177"/>
        <v/>
      </c>
      <c r="V702" s="403" t="str">
        <f t="shared" si="178"/>
        <v/>
      </c>
      <c r="W702" s="404" t="str">
        <f t="shared" si="179"/>
        <v/>
      </c>
      <c r="Z702" s="408"/>
      <c r="AA702" s="409"/>
      <c r="AC702" s="358" t="str">
        <f t="shared" si="180"/>
        <v/>
      </c>
      <c r="AD702" s="358" t="str">
        <f t="shared" si="181"/>
        <v/>
      </c>
    </row>
    <row r="703" spans="1:30" x14ac:dyDescent="0.25">
      <c r="A703" s="112" t="str">
        <f t="shared" si="169"/>
        <v/>
      </c>
      <c r="B703" s="112" t="str">
        <f t="shared" si="170"/>
        <v/>
      </c>
      <c r="C703" s="397" t="str">
        <f t="shared" si="182"/>
        <v/>
      </c>
      <c r="D703" s="397" t="str">
        <f t="shared" si="168"/>
        <v/>
      </c>
      <c r="E703" s="397"/>
      <c r="F703" s="399" t="str">
        <f t="shared" si="171"/>
        <v/>
      </c>
      <c r="G703" s="400" t="str">
        <f t="shared" si="172"/>
        <v/>
      </c>
      <c r="H703" s="401" t="str">
        <f t="shared" si="173"/>
        <v/>
      </c>
      <c r="I703" s="402" t="str">
        <f t="shared" si="184"/>
        <v/>
      </c>
      <c r="J703" s="403" t="str">
        <f t="shared" si="184"/>
        <v/>
      </c>
      <c r="K703" s="403" t="str">
        <f t="shared" si="184"/>
        <v/>
      </c>
      <c r="L703" s="404" t="str">
        <f t="shared" si="183"/>
        <v/>
      </c>
      <c r="M703" s="405"/>
      <c r="N703" s="406" t="str">
        <f t="shared" si="174"/>
        <v/>
      </c>
      <c r="O703" s="406" t="str">
        <f t="shared" si="175"/>
        <v/>
      </c>
      <c r="S703" s="401" t="str">
        <f>IFERROR(IF(S702&lt;='Cat A monthly etc'!$R$3,"Nil",S702-$R$3),"")</f>
        <v/>
      </c>
      <c r="T703" s="402" t="str">
        <f t="shared" si="176"/>
        <v/>
      </c>
      <c r="U703" s="403" t="str">
        <f t="shared" si="177"/>
        <v/>
      </c>
      <c r="V703" s="403" t="str">
        <f t="shared" si="178"/>
        <v/>
      </c>
      <c r="W703" s="404" t="str">
        <f t="shared" si="179"/>
        <v/>
      </c>
      <c r="Z703" s="408"/>
      <c r="AA703" s="409"/>
      <c r="AC703" s="358" t="str">
        <f t="shared" si="180"/>
        <v/>
      </c>
      <c r="AD703" s="358" t="str">
        <f t="shared" si="181"/>
        <v/>
      </c>
    </row>
    <row r="704" spans="1:30" x14ac:dyDescent="0.25">
      <c r="A704" s="112" t="str">
        <f t="shared" si="169"/>
        <v/>
      </c>
      <c r="B704" s="112" t="str">
        <f t="shared" si="170"/>
        <v/>
      </c>
      <c r="C704" s="397" t="str">
        <f t="shared" si="182"/>
        <v/>
      </c>
      <c r="D704" s="397" t="str">
        <f t="shared" si="168"/>
        <v/>
      </c>
      <c r="E704" s="397"/>
      <c r="F704" s="399" t="str">
        <f t="shared" si="171"/>
        <v/>
      </c>
      <c r="G704" s="400" t="str">
        <f t="shared" si="172"/>
        <v/>
      </c>
      <c r="H704" s="401" t="str">
        <f t="shared" si="173"/>
        <v/>
      </c>
      <c r="I704" s="402" t="str">
        <f t="shared" si="184"/>
        <v/>
      </c>
      <c r="J704" s="403" t="str">
        <f t="shared" si="184"/>
        <v/>
      </c>
      <c r="K704" s="403" t="str">
        <f t="shared" si="184"/>
        <v/>
      </c>
      <c r="L704" s="404" t="str">
        <f t="shared" si="183"/>
        <v/>
      </c>
      <c r="M704" s="405"/>
      <c r="N704" s="406" t="str">
        <f t="shared" si="174"/>
        <v/>
      </c>
      <c r="O704" s="406" t="str">
        <f t="shared" si="175"/>
        <v/>
      </c>
      <c r="S704" s="401" t="str">
        <f>IFERROR(IF(S703&lt;='Cat A monthly etc'!$R$3,"Nil",S703-$R$3),"")</f>
        <v/>
      </c>
      <c r="T704" s="402" t="str">
        <f t="shared" si="176"/>
        <v/>
      </c>
      <c r="U704" s="403" t="str">
        <f t="shared" si="177"/>
        <v/>
      </c>
      <c r="V704" s="403" t="str">
        <f t="shared" si="178"/>
        <v/>
      </c>
      <c r="W704" s="404" t="str">
        <f t="shared" si="179"/>
        <v/>
      </c>
      <c r="Z704" s="408"/>
      <c r="AA704" s="409"/>
      <c r="AC704" s="358" t="str">
        <f t="shared" si="180"/>
        <v/>
      </c>
      <c r="AD704" s="358" t="str">
        <f t="shared" si="181"/>
        <v/>
      </c>
    </row>
    <row r="705" spans="1:30" x14ac:dyDescent="0.25">
      <c r="A705" s="112" t="str">
        <f t="shared" si="169"/>
        <v/>
      </c>
      <c r="B705" s="112" t="str">
        <f t="shared" si="170"/>
        <v/>
      </c>
      <c r="C705" s="397" t="str">
        <f t="shared" si="182"/>
        <v/>
      </c>
      <c r="D705" s="397" t="str">
        <f t="shared" si="168"/>
        <v/>
      </c>
      <c r="E705" s="397"/>
      <c r="F705" s="399" t="str">
        <f t="shared" si="171"/>
        <v/>
      </c>
      <c r="G705" s="400" t="str">
        <f t="shared" si="172"/>
        <v/>
      </c>
      <c r="H705" s="401" t="str">
        <f t="shared" si="173"/>
        <v/>
      </c>
      <c r="I705" s="402" t="str">
        <f t="shared" si="184"/>
        <v/>
      </c>
      <c r="J705" s="403" t="str">
        <f t="shared" si="184"/>
        <v/>
      </c>
      <c r="K705" s="403" t="str">
        <f t="shared" si="184"/>
        <v/>
      </c>
      <c r="L705" s="404" t="str">
        <f t="shared" si="183"/>
        <v/>
      </c>
      <c r="M705" s="405"/>
      <c r="N705" s="406" t="str">
        <f t="shared" si="174"/>
        <v/>
      </c>
      <c r="O705" s="406" t="str">
        <f t="shared" si="175"/>
        <v/>
      </c>
      <c r="S705" s="401" t="str">
        <f>IFERROR(IF(S704&lt;='Cat A monthly etc'!$R$3,"Nil",S704-$R$3),"")</f>
        <v/>
      </c>
      <c r="T705" s="402" t="str">
        <f t="shared" si="176"/>
        <v/>
      </c>
      <c r="U705" s="403" t="str">
        <f t="shared" si="177"/>
        <v/>
      </c>
      <c r="V705" s="403" t="str">
        <f t="shared" si="178"/>
        <v/>
      </c>
      <c r="W705" s="404" t="str">
        <f t="shared" si="179"/>
        <v/>
      </c>
      <c r="Z705" s="408"/>
      <c r="AA705" s="409"/>
      <c r="AC705" s="358" t="str">
        <f t="shared" si="180"/>
        <v/>
      </c>
      <c r="AD705" s="358" t="str">
        <f t="shared" si="181"/>
        <v/>
      </c>
    </row>
    <row r="706" spans="1:30" x14ac:dyDescent="0.25">
      <c r="A706" s="112" t="str">
        <f t="shared" si="169"/>
        <v/>
      </c>
      <c r="B706" s="112" t="str">
        <f t="shared" si="170"/>
        <v/>
      </c>
      <c r="C706" s="397" t="str">
        <f t="shared" si="182"/>
        <v/>
      </c>
      <c r="D706" s="397" t="str">
        <f t="shared" ref="D706:D769" si="185">IFERROR(IF(C705-0.01&gt;=0,C705-0.01,""),"")</f>
        <v/>
      </c>
      <c r="E706" s="397"/>
      <c r="F706" s="399" t="str">
        <f t="shared" si="171"/>
        <v/>
      </c>
      <c r="G706" s="400" t="str">
        <f t="shared" si="172"/>
        <v/>
      </c>
      <c r="H706" s="401" t="str">
        <f t="shared" si="173"/>
        <v/>
      </c>
      <c r="I706" s="402" t="str">
        <f t="shared" si="184"/>
        <v/>
      </c>
      <c r="J706" s="403" t="str">
        <f t="shared" si="184"/>
        <v/>
      </c>
      <c r="K706" s="403" t="str">
        <f t="shared" si="184"/>
        <v/>
      </c>
      <c r="L706" s="404" t="str">
        <f t="shared" si="183"/>
        <v/>
      </c>
      <c r="M706" s="405"/>
      <c r="N706" s="406" t="str">
        <f t="shared" si="174"/>
        <v/>
      </c>
      <c r="O706" s="406" t="str">
        <f t="shared" si="175"/>
        <v/>
      </c>
      <c r="S706" s="401" t="str">
        <f>IFERROR(IF(S705&lt;='Cat A monthly etc'!$R$3,"Nil",S705-$R$3),"")</f>
        <v/>
      </c>
      <c r="T706" s="402" t="str">
        <f t="shared" si="176"/>
        <v/>
      </c>
      <c r="U706" s="403" t="str">
        <f t="shared" si="177"/>
        <v/>
      </c>
      <c r="V706" s="403" t="str">
        <f t="shared" si="178"/>
        <v/>
      </c>
      <c r="W706" s="404" t="str">
        <f t="shared" si="179"/>
        <v/>
      </c>
      <c r="Z706" s="408"/>
      <c r="AA706" s="409"/>
      <c r="AC706" s="358" t="str">
        <f t="shared" si="180"/>
        <v/>
      </c>
      <c r="AD706" s="358" t="str">
        <f t="shared" si="181"/>
        <v/>
      </c>
    </row>
    <row r="707" spans="1:30" x14ac:dyDescent="0.25">
      <c r="A707" s="112" t="str">
        <f t="shared" si="169"/>
        <v/>
      </c>
      <c r="B707" s="112" t="str">
        <f t="shared" si="170"/>
        <v/>
      </c>
      <c r="C707" s="397" t="str">
        <f t="shared" si="182"/>
        <v/>
      </c>
      <c r="D707" s="397" t="str">
        <f t="shared" si="185"/>
        <v/>
      </c>
      <c r="E707" s="397"/>
      <c r="F707" s="399" t="str">
        <f t="shared" si="171"/>
        <v/>
      </c>
      <c r="G707" s="400" t="str">
        <f t="shared" si="172"/>
        <v/>
      </c>
      <c r="H707" s="401" t="str">
        <f t="shared" si="173"/>
        <v/>
      </c>
      <c r="I707" s="402" t="str">
        <f t="shared" si="184"/>
        <v/>
      </c>
      <c r="J707" s="403" t="str">
        <f t="shared" si="184"/>
        <v/>
      </c>
      <c r="K707" s="403" t="str">
        <f t="shared" si="184"/>
        <v/>
      </c>
      <c r="L707" s="404" t="str">
        <f t="shared" si="183"/>
        <v/>
      </c>
      <c r="M707" s="405"/>
      <c r="N707" s="406" t="str">
        <f t="shared" si="174"/>
        <v/>
      </c>
      <c r="O707" s="406" t="str">
        <f t="shared" si="175"/>
        <v/>
      </c>
      <c r="S707" s="401" t="str">
        <f>IFERROR(IF(S706&lt;='Cat A monthly etc'!$R$3,"Nil",S706-$R$3),"")</f>
        <v/>
      </c>
      <c r="T707" s="402" t="str">
        <f t="shared" si="176"/>
        <v/>
      </c>
      <c r="U707" s="403" t="str">
        <f t="shared" si="177"/>
        <v/>
      </c>
      <c r="V707" s="403" t="str">
        <f t="shared" si="178"/>
        <v/>
      </c>
      <c r="W707" s="404" t="str">
        <f t="shared" si="179"/>
        <v/>
      </c>
      <c r="Z707" s="408"/>
      <c r="AA707" s="409"/>
      <c r="AC707" s="358" t="str">
        <f t="shared" si="180"/>
        <v/>
      </c>
      <c r="AD707" s="358" t="str">
        <f t="shared" si="181"/>
        <v/>
      </c>
    </row>
    <row r="708" spans="1:30" x14ac:dyDescent="0.25">
      <c r="A708" s="112" t="str">
        <f t="shared" si="169"/>
        <v/>
      </c>
      <c r="B708" s="112" t="str">
        <f t="shared" si="170"/>
        <v/>
      </c>
      <c r="C708" s="397" t="str">
        <f t="shared" si="182"/>
        <v/>
      </c>
      <c r="D708" s="397" t="str">
        <f t="shared" si="185"/>
        <v/>
      </c>
      <c r="E708" s="397"/>
      <c r="F708" s="399" t="str">
        <f t="shared" si="171"/>
        <v/>
      </c>
      <c r="G708" s="400" t="str">
        <f t="shared" si="172"/>
        <v/>
      </c>
      <c r="H708" s="401" t="str">
        <f t="shared" si="173"/>
        <v/>
      </c>
      <c r="I708" s="402" t="str">
        <f t="shared" si="184"/>
        <v/>
      </c>
      <c r="J708" s="403" t="str">
        <f t="shared" si="184"/>
        <v/>
      </c>
      <c r="K708" s="403" t="str">
        <f t="shared" si="184"/>
        <v/>
      </c>
      <c r="L708" s="404" t="str">
        <f t="shared" si="183"/>
        <v/>
      </c>
      <c r="M708" s="405"/>
      <c r="N708" s="406" t="str">
        <f t="shared" si="174"/>
        <v/>
      </c>
      <c r="O708" s="406" t="str">
        <f t="shared" si="175"/>
        <v/>
      </c>
      <c r="S708" s="401" t="str">
        <f>IFERROR(IF(S707&lt;='Cat A monthly etc'!$R$3,"Nil",S707-$R$3),"")</f>
        <v/>
      </c>
      <c r="T708" s="402" t="str">
        <f t="shared" si="176"/>
        <v/>
      </c>
      <c r="U708" s="403" t="str">
        <f t="shared" si="177"/>
        <v/>
      </c>
      <c r="V708" s="403" t="str">
        <f t="shared" si="178"/>
        <v/>
      </c>
      <c r="W708" s="404" t="str">
        <f t="shared" si="179"/>
        <v/>
      </c>
      <c r="Z708" s="408"/>
      <c r="AA708" s="409"/>
      <c r="AC708" s="358" t="str">
        <f t="shared" si="180"/>
        <v/>
      </c>
      <c r="AD708" s="358" t="str">
        <f t="shared" si="181"/>
        <v/>
      </c>
    </row>
    <row r="709" spans="1:30" x14ac:dyDescent="0.25">
      <c r="A709" s="112" t="str">
        <f t="shared" si="169"/>
        <v/>
      </c>
      <c r="B709" s="112" t="str">
        <f t="shared" si="170"/>
        <v/>
      </c>
      <c r="C709" s="397" t="str">
        <f t="shared" si="182"/>
        <v/>
      </c>
      <c r="D709" s="397" t="str">
        <f t="shared" si="185"/>
        <v/>
      </c>
      <c r="E709" s="397"/>
      <c r="F709" s="399" t="str">
        <f t="shared" si="171"/>
        <v/>
      </c>
      <c r="G709" s="400" t="str">
        <f t="shared" si="172"/>
        <v/>
      </c>
      <c r="H709" s="401" t="str">
        <f t="shared" si="173"/>
        <v/>
      </c>
      <c r="I709" s="402" t="str">
        <f t="shared" si="184"/>
        <v/>
      </c>
      <c r="J709" s="403" t="str">
        <f t="shared" si="184"/>
        <v/>
      </c>
      <c r="K709" s="403" t="str">
        <f t="shared" si="184"/>
        <v/>
      </c>
      <c r="L709" s="404" t="str">
        <f t="shared" si="183"/>
        <v/>
      </c>
      <c r="M709" s="405"/>
      <c r="N709" s="406" t="str">
        <f t="shared" si="174"/>
        <v/>
      </c>
      <c r="O709" s="406" t="str">
        <f t="shared" si="175"/>
        <v/>
      </c>
      <c r="S709" s="401" t="str">
        <f>IFERROR(IF(S708&lt;='Cat A monthly etc'!$R$3,"Nil",S708-$R$3),"")</f>
        <v/>
      </c>
      <c r="T709" s="402" t="str">
        <f t="shared" si="176"/>
        <v/>
      </c>
      <c r="U709" s="403" t="str">
        <f t="shared" si="177"/>
        <v/>
      </c>
      <c r="V709" s="403" t="str">
        <f t="shared" si="178"/>
        <v/>
      </c>
      <c r="W709" s="404" t="str">
        <f t="shared" si="179"/>
        <v/>
      </c>
      <c r="Z709" s="408"/>
      <c r="AA709" s="409"/>
      <c r="AC709" s="358" t="str">
        <f t="shared" si="180"/>
        <v/>
      </c>
      <c r="AD709" s="358" t="str">
        <f t="shared" si="181"/>
        <v/>
      </c>
    </row>
    <row r="710" spans="1:30" x14ac:dyDescent="0.25">
      <c r="A710" s="112" t="str">
        <f t="shared" si="169"/>
        <v/>
      </c>
      <c r="B710" s="112" t="str">
        <f t="shared" si="170"/>
        <v/>
      </c>
      <c r="C710" s="397" t="str">
        <f t="shared" si="182"/>
        <v/>
      </c>
      <c r="D710" s="397" t="str">
        <f t="shared" si="185"/>
        <v/>
      </c>
      <c r="E710" s="397"/>
      <c r="F710" s="399" t="str">
        <f t="shared" si="171"/>
        <v/>
      </c>
      <c r="G710" s="400" t="str">
        <f t="shared" si="172"/>
        <v/>
      </c>
      <c r="H710" s="401" t="str">
        <f t="shared" si="173"/>
        <v/>
      </c>
      <c r="I710" s="402" t="str">
        <f t="shared" si="184"/>
        <v/>
      </c>
      <c r="J710" s="403" t="str">
        <f t="shared" si="184"/>
        <v/>
      </c>
      <c r="K710" s="403" t="str">
        <f t="shared" si="184"/>
        <v/>
      </c>
      <c r="L710" s="404" t="str">
        <f t="shared" si="183"/>
        <v/>
      </c>
      <c r="M710" s="405"/>
      <c r="N710" s="406" t="str">
        <f t="shared" si="174"/>
        <v/>
      </c>
      <c r="O710" s="406" t="str">
        <f t="shared" si="175"/>
        <v/>
      </c>
      <c r="S710" s="401" t="str">
        <f>IFERROR(IF(S709&lt;='Cat A monthly etc'!$R$3,"Nil",S709-$R$3),"")</f>
        <v/>
      </c>
      <c r="T710" s="402" t="str">
        <f t="shared" si="176"/>
        <v/>
      </c>
      <c r="U710" s="403" t="str">
        <f t="shared" si="177"/>
        <v/>
      </c>
      <c r="V710" s="403" t="str">
        <f t="shared" si="178"/>
        <v/>
      </c>
      <c r="W710" s="404" t="str">
        <f t="shared" si="179"/>
        <v/>
      </c>
      <c r="Z710" s="408"/>
      <c r="AA710" s="409"/>
      <c r="AC710" s="358" t="str">
        <f t="shared" si="180"/>
        <v/>
      </c>
      <c r="AD710" s="358" t="str">
        <f t="shared" si="181"/>
        <v/>
      </c>
    </row>
    <row r="711" spans="1:30" x14ac:dyDescent="0.25">
      <c r="A711" s="112" t="str">
        <f t="shared" si="169"/>
        <v/>
      </c>
      <c r="B711" s="112" t="str">
        <f t="shared" si="170"/>
        <v/>
      </c>
      <c r="C711" s="397" t="str">
        <f t="shared" si="182"/>
        <v/>
      </c>
      <c r="D711" s="397" t="str">
        <f t="shared" si="185"/>
        <v/>
      </c>
      <c r="E711" s="397"/>
      <c r="F711" s="399" t="str">
        <f t="shared" si="171"/>
        <v/>
      </c>
      <c r="G711" s="400" t="str">
        <f t="shared" si="172"/>
        <v/>
      </c>
      <c r="H711" s="401" t="str">
        <f t="shared" si="173"/>
        <v/>
      </c>
      <c r="I711" s="402" t="str">
        <f t="shared" si="184"/>
        <v/>
      </c>
      <c r="J711" s="403" t="str">
        <f t="shared" si="184"/>
        <v/>
      </c>
      <c r="K711" s="403" t="str">
        <f t="shared" si="184"/>
        <v/>
      </c>
      <c r="L711" s="404" t="str">
        <f t="shared" si="183"/>
        <v/>
      </c>
      <c r="M711" s="405"/>
      <c r="N711" s="406" t="str">
        <f t="shared" si="174"/>
        <v/>
      </c>
      <c r="O711" s="406" t="str">
        <f t="shared" si="175"/>
        <v/>
      </c>
      <c r="S711" s="401" t="str">
        <f>IFERROR(IF(S710&lt;='Cat A monthly etc'!$R$3,"Nil",S710-$R$3),"")</f>
        <v/>
      </c>
      <c r="T711" s="402" t="str">
        <f t="shared" si="176"/>
        <v/>
      </c>
      <c r="U711" s="403" t="str">
        <f t="shared" si="177"/>
        <v/>
      </c>
      <c r="V711" s="403" t="str">
        <f t="shared" si="178"/>
        <v/>
      </c>
      <c r="W711" s="404" t="str">
        <f t="shared" si="179"/>
        <v/>
      </c>
      <c r="Z711" s="408"/>
      <c r="AA711" s="409"/>
      <c r="AC711" s="358" t="str">
        <f t="shared" si="180"/>
        <v/>
      </c>
      <c r="AD711" s="358" t="str">
        <f t="shared" si="181"/>
        <v/>
      </c>
    </row>
    <row r="712" spans="1:30" x14ac:dyDescent="0.25">
      <c r="A712" s="112" t="str">
        <f t="shared" si="169"/>
        <v/>
      </c>
      <c r="B712" s="112" t="str">
        <f t="shared" si="170"/>
        <v/>
      </c>
      <c r="C712" s="397" t="str">
        <f t="shared" si="182"/>
        <v/>
      </c>
      <c r="D712" s="397" t="str">
        <f t="shared" si="185"/>
        <v/>
      </c>
      <c r="E712" s="397"/>
      <c r="F712" s="399" t="str">
        <f t="shared" si="171"/>
        <v/>
      </c>
      <c r="G712" s="400" t="str">
        <f t="shared" si="172"/>
        <v/>
      </c>
      <c r="H712" s="401" t="str">
        <f t="shared" si="173"/>
        <v/>
      </c>
      <c r="I712" s="402" t="str">
        <f t="shared" si="184"/>
        <v/>
      </c>
      <c r="J712" s="403" t="str">
        <f t="shared" si="184"/>
        <v/>
      </c>
      <c r="K712" s="403" t="str">
        <f t="shared" si="184"/>
        <v/>
      </c>
      <c r="L712" s="404" t="str">
        <f t="shared" si="183"/>
        <v/>
      </c>
      <c r="M712" s="405"/>
      <c r="N712" s="406" t="str">
        <f t="shared" si="174"/>
        <v/>
      </c>
      <c r="O712" s="406" t="str">
        <f t="shared" si="175"/>
        <v/>
      </c>
      <c r="S712" s="401" t="str">
        <f>IFERROR(IF(S711&lt;='Cat A monthly etc'!$R$3,"Nil",S711-$R$3),"")</f>
        <v/>
      </c>
      <c r="T712" s="402" t="str">
        <f t="shared" si="176"/>
        <v/>
      </c>
      <c r="U712" s="403" t="str">
        <f t="shared" si="177"/>
        <v/>
      </c>
      <c r="V712" s="403" t="str">
        <f t="shared" si="178"/>
        <v/>
      </c>
      <c r="W712" s="404" t="str">
        <f t="shared" si="179"/>
        <v/>
      </c>
      <c r="Z712" s="408"/>
      <c r="AA712" s="409"/>
      <c r="AC712" s="358" t="str">
        <f t="shared" si="180"/>
        <v/>
      </c>
      <c r="AD712" s="358" t="str">
        <f t="shared" si="181"/>
        <v/>
      </c>
    </row>
    <row r="713" spans="1:30" x14ac:dyDescent="0.25">
      <c r="A713" s="112" t="str">
        <f t="shared" ref="A713:A776" si="186">IFERROR(
                      IF(
                            AND($B713&lt;&gt;$W$3,$B713=$W$2,$C713&lt;=$X$2,$D713&gt;=$X$2),
                              IF(RIGHT($F713,LEN("or any greater amount"))="or any greater amount",$W$3,""),""),"")</f>
        <v/>
      </c>
      <c r="B713" s="112" t="str">
        <f t="shared" ref="B713:B776" si="187">IFERROR(
                      IF(
                            AND($C713&lt;=$X$2,$D713&gt;=$X$2),$W$2,
                              IF(RIGHT($F713,LEN("or any greater amount"))="or any greater amount",$W$3,"")),"")</f>
        <v/>
      </c>
      <c r="C713" s="397" t="str">
        <f t="shared" si="182"/>
        <v/>
      </c>
      <c r="D713" s="397" t="str">
        <f t="shared" si="185"/>
        <v/>
      </c>
      <c r="E713" s="397"/>
      <c r="F713" s="399" t="str">
        <f t="shared" ref="F713:F776" si="188">IFERROR(IF(AND(C713="",D713=""),"",IF(C713="--",TEXT(D713,IF(D713=ROUND(D713,0),"€###.00","€##.00"))&amp;" or any lesser amount",IF(D713="--",TEXT(C713,IF(C713=ROUND(C713,0),"€###.00","€##.00"))&amp;" or any greater amount",TEXT(C713,IF(C713=ROUND(C713,0),"€###.00","€##.00"))&amp;" to "&amp;TEXT(D713,IF(D713=ROUND(D713,0),"€###.00","€##.00"))))),"")</f>
        <v/>
      </c>
      <c r="G713" s="400" t="str">
        <f t="shared" ref="G713:G776" si="189">IFERROR(IF(S713="Nil","Nil",ROUNDUP(ROUND(S713/7, 3),2)),"")</f>
        <v/>
      </c>
      <c r="H713" s="401" t="str">
        <f t="shared" ref="H713:H776" si="190">IFERROR(IF(S713="Nil","Nil",TEXT(S713,IF(S713=ROUND(S713,0),"€###","€0.00"))),"")</f>
        <v/>
      </c>
      <c r="I713" s="402" t="str">
        <f t="shared" si="184"/>
        <v/>
      </c>
      <c r="J713" s="403" t="str">
        <f t="shared" si="184"/>
        <v/>
      </c>
      <c r="K713" s="403" t="str">
        <f t="shared" si="184"/>
        <v/>
      </c>
      <c r="L713" s="404" t="str">
        <f t="shared" si="183"/>
        <v/>
      </c>
      <c r="M713" s="405"/>
      <c r="N713" s="406" t="str">
        <f t="shared" ref="N713:N776" si="191">IFERROR(IF(C713="--","&lt;"&amp;D713,C713-IF(OR($H713="Nil",$H713=""),0,$H713)),"")</f>
        <v/>
      </c>
      <c r="O713" s="406" t="str">
        <f t="shared" ref="O713:O776" si="192">IFERROR(IF(D713="--","&gt; €"&amp;N713,D713-IF(OR($H713="Nil",$H713=""),0,$H713)),"")</f>
        <v/>
      </c>
      <c r="S713" s="401" t="str">
        <f>IFERROR(IF(S712&lt;='Cat A monthly etc'!$R$3,"Nil",S712-$R$3),"")</f>
        <v/>
      </c>
      <c r="T713" s="402" t="str">
        <f t="shared" ref="T713:T776" si="193">IFERROR(IF($G713="Nil","Nil",IF(MROUND($G713*I$5,0.5)&lt;=$G713*I$5,MROUND($G713*I$5,0.5),MROUND($G713*I$5,0.5)-0.5)),"")</f>
        <v/>
      </c>
      <c r="U713" s="403" t="str">
        <f t="shared" ref="U713:U776" si="194">IFERROR(IF($G713="Nil","Nil",IF(MROUND($G713*J$5,0.5)&lt;=$G713*J$5,MROUND($G713*J$5,0.5),MROUND($G713*J$5,0.5)-0.5)),"")</f>
        <v/>
      </c>
      <c r="V713" s="403" t="str">
        <f t="shared" ref="V713:V776" si="195">IFERROR(IF($G713="Nil","Nil",IF(MROUND($G713*K$5,0.5)&lt;=$G713*K$5,MROUND($G713*K$5,0.5),MROUND($G713*K$5,0.5)-0.5)),"")</f>
        <v/>
      </c>
      <c r="W713" s="404" t="str">
        <f t="shared" ref="W713:W776" si="196">IFERROR(IF($G713="Nil","Nil",IF(MROUND($G713*L$5,0.5)&lt;=$G713*L$5,MROUND($G713*L$5,0.5),MROUND($G713*L$5,0.5)-0.5)),"")</f>
        <v/>
      </c>
      <c r="Z713" s="408"/>
      <c r="AA713" s="409"/>
      <c r="AC713" s="358" t="str">
        <f t="shared" si="180"/>
        <v/>
      </c>
      <c r="AD713" s="358" t="str">
        <f t="shared" si="181"/>
        <v/>
      </c>
    </row>
    <row r="714" spans="1:30" x14ac:dyDescent="0.25">
      <c r="A714" s="112" t="str">
        <f t="shared" si="186"/>
        <v/>
      </c>
      <c r="B714" s="112" t="str">
        <f t="shared" si="187"/>
        <v/>
      </c>
      <c r="C714" s="397" t="str">
        <f t="shared" si="182"/>
        <v/>
      </c>
      <c r="D714" s="397" t="str">
        <f t="shared" si="185"/>
        <v/>
      </c>
      <c r="E714" s="397"/>
      <c r="F714" s="399" t="str">
        <f t="shared" si="188"/>
        <v/>
      </c>
      <c r="G714" s="400" t="str">
        <f t="shared" si="189"/>
        <v/>
      </c>
      <c r="H714" s="401" t="str">
        <f t="shared" si="190"/>
        <v/>
      </c>
      <c r="I714" s="402" t="str">
        <f t="shared" si="184"/>
        <v/>
      </c>
      <c r="J714" s="403" t="str">
        <f t="shared" si="184"/>
        <v/>
      </c>
      <c r="K714" s="403" t="str">
        <f t="shared" si="184"/>
        <v/>
      </c>
      <c r="L714" s="404" t="str">
        <f t="shared" si="183"/>
        <v/>
      </c>
      <c r="M714" s="405"/>
      <c r="N714" s="406" t="str">
        <f t="shared" si="191"/>
        <v/>
      </c>
      <c r="O714" s="406" t="str">
        <f t="shared" si="192"/>
        <v/>
      </c>
      <c r="S714" s="401" t="str">
        <f>IFERROR(IF(S713&lt;='Cat A monthly etc'!$R$3,"Nil",S713-$R$3),"")</f>
        <v/>
      </c>
      <c r="T714" s="402" t="str">
        <f t="shared" si="193"/>
        <v/>
      </c>
      <c r="U714" s="403" t="str">
        <f t="shared" si="194"/>
        <v/>
      </c>
      <c r="V714" s="403" t="str">
        <f t="shared" si="195"/>
        <v/>
      </c>
      <c r="W714" s="404" t="str">
        <f t="shared" si="196"/>
        <v/>
      </c>
      <c r="Z714" s="408"/>
      <c r="AA714" s="409"/>
      <c r="AC714" s="358" t="str">
        <f t="shared" ref="AC714:AC777" si="197">IFERROR(ROUNDUP(ROUND(S714/7, 3),2),"")</f>
        <v/>
      </c>
      <c r="AD714" s="358" t="str">
        <f t="shared" ref="AD714:AD777" si="198">IFERROR(ROUND(AC714-G714,2),"")</f>
        <v/>
      </c>
    </row>
    <row r="715" spans="1:30" x14ac:dyDescent="0.25">
      <c r="A715" s="112" t="str">
        <f t="shared" si="186"/>
        <v/>
      </c>
      <c r="B715" s="112" t="str">
        <f t="shared" si="187"/>
        <v/>
      </c>
      <c r="C715" s="397" t="str">
        <f t="shared" si="182"/>
        <v/>
      </c>
      <c r="D715" s="397" t="str">
        <f t="shared" si="185"/>
        <v/>
      </c>
      <c r="E715" s="397"/>
      <c r="F715" s="399" t="str">
        <f t="shared" si="188"/>
        <v/>
      </c>
      <c r="G715" s="400" t="str">
        <f t="shared" si="189"/>
        <v/>
      </c>
      <c r="H715" s="401" t="str">
        <f t="shared" si="190"/>
        <v/>
      </c>
      <c r="I715" s="402" t="str">
        <f t="shared" si="184"/>
        <v/>
      </c>
      <c r="J715" s="403" t="str">
        <f t="shared" si="184"/>
        <v/>
      </c>
      <c r="K715" s="403" t="str">
        <f t="shared" si="184"/>
        <v/>
      </c>
      <c r="L715" s="404" t="str">
        <f t="shared" si="183"/>
        <v/>
      </c>
      <c r="M715" s="405"/>
      <c r="N715" s="406" t="str">
        <f t="shared" si="191"/>
        <v/>
      </c>
      <c r="O715" s="406" t="str">
        <f t="shared" si="192"/>
        <v/>
      </c>
      <c r="S715" s="401" t="str">
        <f>IFERROR(IF(S714&lt;='Cat A monthly etc'!$R$3,"Nil",S714-$R$3),"")</f>
        <v/>
      </c>
      <c r="T715" s="402" t="str">
        <f t="shared" si="193"/>
        <v/>
      </c>
      <c r="U715" s="403" t="str">
        <f t="shared" si="194"/>
        <v/>
      </c>
      <c r="V715" s="403" t="str">
        <f t="shared" si="195"/>
        <v/>
      </c>
      <c r="W715" s="404" t="str">
        <f t="shared" si="196"/>
        <v/>
      </c>
      <c r="Z715" s="408"/>
      <c r="AA715" s="409"/>
      <c r="AC715" s="358" t="str">
        <f t="shared" si="197"/>
        <v/>
      </c>
      <c r="AD715" s="358" t="str">
        <f t="shared" si="198"/>
        <v/>
      </c>
    </row>
    <row r="716" spans="1:30" x14ac:dyDescent="0.25">
      <c r="A716" s="112" t="str">
        <f t="shared" si="186"/>
        <v/>
      </c>
      <c r="B716" s="112" t="str">
        <f t="shared" si="187"/>
        <v/>
      </c>
      <c r="C716" s="397" t="str">
        <f t="shared" si="182"/>
        <v/>
      </c>
      <c r="D716" s="397" t="str">
        <f t="shared" si="185"/>
        <v/>
      </c>
      <c r="E716" s="397"/>
      <c r="F716" s="399" t="str">
        <f t="shared" si="188"/>
        <v/>
      </c>
      <c r="G716" s="400" t="str">
        <f t="shared" si="189"/>
        <v/>
      </c>
      <c r="H716" s="401" t="str">
        <f t="shared" si="190"/>
        <v/>
      </c>
      <c r="I716" s="402" t="str">
        <f t="shared" si="184"/>
        <v/>
      </c>
      <c r="J716" s="403" t="str">
        <f t="shared" si="184"/>
        <v/>
      </c>
      <c r="K716" s="403" t="str">
        <f t="shared" si="184"/>
        <v/>
      </c>
      <c r="L716" s="404" t="str">
        <f t="shared" si="183"/>
        <v/>
      </c>
      <c r="M716" s="405"/>
      <c r="N716" s="406" t="str">
        <f t="shared" si="191"/>
        <v/>
      </c>
      <c r="O716" s="406" t="str">
        <f t="shared" si="192"/>
        <v/>
      </c>
      <c r="S716" s="401" t="str">
        <f>IFERROR(IF(S715&lt;='Cat A monthly etc'!$R$3,"Nil",S715-$R$3),"")</f>
        <v/>
      </c>
      <c r="T716" s="402" t="str">
        <f t="shared" si="193"/>
        <v/>
      </c>
      <c r="U716" s="403" t="str">
        <f t="shared" si="194"/>
        <v/>
      </c>
      <c r="V716" s="403" t="str">
        <f t="shared" si="195"/>
        <v/>
      </c>
      <c r="W716" s="404" t="str">
        <f t="shared" si="196"/>
        <v/>
      </c>
      <c r="Z716" s="408"/>
      <c r="AA716" s="409"/>
      <c r="AC716" s="358" t="str">
        <f t="shared" si="197"/>
        <v/>
      </c>
      <c r="AD716" s="358" t="str">
        <f t="shared" si="198"/>
        <v/>
      </c>
    </row>
    <row r="717" spans="1:30" x14ac:dyDescent="0.25">
      <c r="A717" s="112" t="str">
        <f t="shared" si="186"/>
        <v/>
      </c>
      <c r="B717" s="112" t="str">
        <f t="shared" si="187"/>
        <v/>
      </c>
      <c r="C717" s="397" t="str">
        <f t="shared" si="182"/>
        <v/>
      </c>
      <c r="D717" s="397" t="str">
        <f t="shared" si="185"/>
        <v/>
      </c>
      <c r="E717" s="397"/>
      <c r="F717" s="399" t="str">
        <f t="shared" si="188"/>
        <v/>
      </c>
      <c r="G717" s="400" t="str">
        <f t="shared" si="189"/>
        <v/>
      </c>
      <c r="H717" s="401" t="str">
        <f t="shared" si="190"/>
        <v/>
      </c>
      <c r="I717" s="402" t="str">
        <f t="shared" si="184"/>
        <v/>
      </c>
      <c r="J717" s="403" t="str">
        <f t="shared" si="184"/>
        <v/>
      </c>
      <c r="K717" s="403" t="str">
        <f t="shared" si="184"/>
        <v/>
      </c>
      <c r="L717" s="404" t="str">
        <f t="shared" si="183"/>
        <v/>
      </c>
      <c r="M717" s="405"/>
      <c r="N717" s="406" t="str">
        <f t="shared" si="191"/>
        <v/>
      </c>
      <c r="O717" s="406" t="str">
        <f t="shared" si="192"/>
        <v/>
      </c>
      <c r="S717" s="401" t="str">
        <f>IFERROR(IF(S716&lt;='Cat A monthly etc'!$R$3,"Nil",S716-$R$3),"")</f>
        <v/>
      </c>
      <c r="T717" s="402" t="str">
        <f t="shared" si="193"/>
        <v/>
      </c>
      <c r="U717" s="403" t="str">
        <f t="shared" si="194"/>
        <v/>
      </c>
      <c r="V717" s="403" t="str">
        <f t="shared" si="195"/>
        <v/>
      </c>
      <c r="W717" s="404" t="str">
        <f t="shared" si="196"/>
        <v/>
      </c>
      <c r="Z717" s="408"/>
      <c r="AA717" s="409"/>
      <c r="AC717" s="358" t="str">
        <f t="shared" si="197"/>
        <v/>
      </c>
      <c r="AD717" s="358" t="str">
        <f t="shared" si="198"/>
        <v/>
      </c>
    </row>
    <row r="718" spans="1:30" x14ac:dyDescent="0.25">
      <c r="A718" s="112" t="str">
        <f t="shared" si="186"/>
        <v/>
      </c>
      <c r="B718" s="112" t="str">
        <f t="shared" si="187"/>
        <v/>
      </c>
      <c r="C718" s="397" t="str">
        <f t="shared" si="182"/>
        <v/>
      </c>
      <c r="D718" s="397" t="str">
        <f t="shared" si="185"/>
        <v/>
      </c>
      <c r="E718" s="397"/>
      <c r="F718" s="399" t="str">
        <f t="shared" si="188"/>
        <v/>
      </c>
      <c r="G718" s="400" t="str">
        <f t="shared" si="189"/>
        <v/>
      </c>
      <c r="H718" s="401" t="str">
        <f t="shared" si="190"/>
        <v/>
      </c>
      <c r="I718" s="402" t="str">
        <f t="shared" si="184"/>
        <v/>
      </c>
      <c r="J718" s="403" t="str">
        <f t="shared" si="184"/>
        <v/>
      </c>
      <c r="K718" s="403" t="str">
        <f t="shared" si="184"/>
        <v/>
      </c>
      <c r="L718" s="404" t="str">
        <f t="shared" si="183"/>
        <v/>
      </c>
      <c r="M718" s="405"/>
      <c r="N718" s="406" t="str">
        <f t="shared" si="191"/>
        <v/>
      </c>
      <c r="O718" s="406" t="str">
        <f t="shared" si="192"/>
        <v/>
      </c>
      <c r="S718" s="401" t="str">
        <f>IFERROR(IF(S717&lt;='Cat A monthly etc'!$R$3,"Nil",S717-$R$3),"")</f>
        <v/>
      </c>
      <c r="T718" s="402" t="str">
        <f t="shared" si="193"/>
        <v/>
      </c>
      <c r="U718" s="403" t="str">
        <f t="shared" si="194"/>
        <v/>
      </c>
      <c r="V718" s="403" t="str">
        <f t="shared" si="195"/>
        <v/>
      </c>
      <c r="W718" s="404" t="str">
        <f t="shared" si="196"/>
        <v/>
      </c>
      <c r="Z718" s="408"/>
      <c r="AA718" s="409"/>
      <c r="AC718" s="358" t="str">
        <f t="shared" si="197"/>
        <v/>
      </c>
      <c r="AD718" s="358" t="str">
        <f t="shared" si="198"/>
        <v/>
      </c>
    </row>
    <row r="719" spans="1:30" x14ac:dyDescent="0.25">
      <c r="A719" s="112" t="str">
        <f t="shared" si="186"/>
        <v/>
      </c>
      <c r="B719" s="112" t="str">
        <f t="shared" si="187"/>
        <v/>
      </c>
      <c r="C719" s="397" t="str">
        <f t="shared" si="182"/>
        <v/>
      </c>
      <c r="D719" s="397" t="str">
        <f t="shared" si="185"/>
        <v/>
      </c>
      <c r="E719" s="397"/>
      <c r="F719" s="399" t="str">
        <f t="shared" si="188"/>
        <v/>
      </c>
      <c r="G719" s="400" t="str">
        <f t="shared" si="189"/>
        <v/>
      </c>
      <c r="H719" s="401" t="str">
        <f t="shared" si="190"/>
        <v/>
      </c>
      <c r="I719" s="402" t="str">
        <f t="shared" si="184"/>
        <v/>
      </c>
      <c r="J719" s="403" t="str">
        <f t="shared" si="184"/>
        <v/>
      </c>
      <c r="K719" s="403" t="str">
        <f t="shared" si="184"/>
        <v/>
      </c>
      <c r="L719" s="404" t="str">
        <f t="shared" si="183"/>
        <v/>
      </c>
      <c r="M719" s="405"/>
      <c r="N719" s="406" t="str">
        <f t="shared" si="191"/>
        <v/>
      </c>
      <c r="O719" s="406" t="str">
        <f t="shared" si="192"/>
        <v/>
      </c>
      <c r="S719" s="401" t="str">
        <f>IFERROR(IF(S718&lt;='Cat A monthly etc'!$R$3,"Nil",S718-$R$3),"")</f>
        <v/>
      </c>
      <c r="T719" s="402" t="str">
        <f t="shared" si="193"/>
        <v/>
      </c>
      <c r="U719" s="403" t="str">
        <f t="shared" si="194"/>
        <v/>
      </c>
      <c r="V719" s="403" t="str">
        <f t="shared" si="195"/>
        <v/>
      </c>
      <c r="W719" s="404" t="str">
        <f t="shared" si="196"/>
        <v/>
      </c>
      <c r="Z719" s="408"/>
      <c r="AA719" s="409"/>
      <c r="AC719" s="358" t="str">
        <f t="shared" si="197"/>
        <v/>
      </c>
      <c r="AD719" s="358" t="str">
        <f t="shared" si="198"/>
        <v/>
      </c>
    </row>
    <row r="720" spans="1:30" x14ac:dyDescent="0.25">
      <c r="A720" s="112" t="str">
        <f t="shared" si="186"/>
        <v/>
      </c>
      <c r="B720" s="112" t="str">
        <f t="shared" si="187"/>
        <v/>
      </c>
      <c r="C720" s="397" t="str">
        <f t="shared" si="182"/>
        <v/>
      </c>
      <c r="D720" s="397" t="str">
        <f t="shared" si="185"/>
        <v/>
      </c>
      <c r="E720" s="397"/>
      <c r="F720" s="399" t="str">
        <f t="shared" si="188"/>
        <v/>
      </c>
      <c r="G720" s="400" t="str">
        <f t="shared" si="189"/>
        <v/>
      </c>
      <c r="H720" s="401" t="str">
        <f t="shared" si="190"/>
        <v/>
      </c>
      <c r="I720" s="402" t="str">
        <f t="shared" si="184"/>
        <v/>
      </c>
      <c r="J720" s="403" t="str">
        <f t="shared" si="184"/>
        <v/>
      </c>
      <c r="K720" s="403" t="str">
        <f t="shared" si="184"/>
        <v/>
      </c>
      <c r="L720" s="404" t="str">
        <f t="shared" si="183"/>
        <v/>
      </c>
      <c r="M720" s="405"/>
      <c r="N720" s="406" t="str">
        <f t="shared" si="191"/>
        <v/>
      </c>
      <c r="O720" s="406" t="str">
        <f t="shared" si="192"/>
        <v/>
      </c>
      <c r="S720" s="401" t="str">
        <f>IFERROR(IF(S719&lt;='Cat A monthly etc'!$R$3,"Nil",S719-$R$3),"")</f>
        <v/>
      </c>
      <c r="T720" s="402" t="str">
        <f t="shared" si="193"/>
        <v/>
      </c>
      <c r="U720" s="403" t="str">
        <f t="shared" si="194"/>
        <v/>
      </c>
      <c r="V720" s="403" t="str">
        <f t="shared" si="195"/>
        <v/>
      </c>
      <c r="W720" s="404" t="str">
        <f t="shared" si="196"/>
        <v/>
      </c>
      <c r="Z720" s="408"/>
      <c r="AA720" s="409"/>
      <c r="AC720" s="358" t="str">
        <f t="shared" si="197"/>
        <v/>
      </c>
      <c r="AD720" s="358" t="str">
        <f t="shared" si="198"/>
        <v/>
      </c>
    </row>
    <row r="721" spans="1:30" x14ac:dyDescent="0.25">
      <c r="A721" s="112" t="str">
        <f t="shared" si="186"/>
        <v/>
      </c>
      <c r="B721" s="112" t="str">
        <f t="shared" si="187"/>
        <v/>
      </c>
      <c r="C721" s="397" t="str">
        <f t="shared" si="182"/>
        <v/>
      </c>
      <c r="D721" s="397" t="str">
        <f t="shared" si="185"/>
        <v/>
      </c>
      <c r="E721" s="397"/>
      <c r="F721" s="399" t="str">
        <f t="shared" si="188"/>
        <v/>
      </c>
      <c r="G721" s="400" t="str">
        <f t="shared" si="189"/>
        <v/>
      </c>
      <c r="H721" s="401" t="str">
        <f t="shared" si="190"/>
        <v/>
      </c>
      <c r="I721" s="402" t="str">
        <f t="shared" si="184"/>
        <v/>
      </c>
      <c r="J721" s="403" t="str">
        <f t="shared" si="184"/>
        <v/>
      </c>
      <c r="K721" s="403" t="str">
        <f t="shared" si="184"/>
        <v/>
      </c>
      <c r="L721" s="404" t="str">
        <f t="shared" si="183"/>
        <v/>
      </c>
      <c r="M721" s="405"/>
      <c r="N721" s="406" t="str">
        <f t="shared" si="191"/>
        <v/>
      </c>
      <c r="O721" s="406" t="str">
        <f t="shared" si="192"/>
        <v/>
      </c>
      <c r="S721" s="401" t="str">
        <f>IFERROR(IF(S720&lt;='Cat A monthly etc'!$R$3,"Nil",S720-$R$3),"")</f>
        <v/>
      </c>
      <c r="T721" s="402" t="str">
        <f t="shared" si="193"/>
        <v/>
      </c>
      <c r="U721" s="403" t="str">
        <f t="shared" si="194"/>
        <v/>
      </c>
      <c r="V721" s="403" t="str">
        <f t="shared" si="195"/>
        <v/>
      </c>
      <c r="W721" s="404" t="str">
        <f t="shared" si="196"/>
        <v/>
      </c>
      <c r="Z721" s="408"/>
      <c r="AA721" s="409"/>
      <c r="AC721" s="358" t="str">
        <f t="shared" si="197"/>
        <v/>
      </c>
      <c r="AD721" s="358" t="str">
        <f t="shared" si="198"/>
        <v/>
      </c>
    </row>
    <row r="722" spans="1:30" x14ac:dyDescent="0.25">
      <c r="A722" s="112" t="str">
        <f t="shared" si="186"/>
        <v/>
      </c>
      <c r="B722" s="112" t="str">
        <f t="shared" si="187"/>
        <v/>
      </c>
      <c r="C722" s="397" t="str">
        <f t="shared" ref="C722:C785" si="199">IFERROR(IF(C721-$R$3&gt;=0,C721-$R$3,""),"")</f>
        <v/>
      </c>
      <c r="D722" s="397" t="str">
        <f t="shared" si="185"/>
        <v/>
      </c>
      <c r="E722" s="397"/>
      <c r="F722" s="399" t="str">
        <f t="shared" si="188"/>
        <v/>
      </c>
      <c r="G722" s="400" t="str">
        <f t="shared" si="189"/>
        <v/>
      </c>
      <c r="H722" s="401" t="str">
        <f t="shared" si="190"/>
        <v/>
      </c>
      <c r="I722" s="402" t="str">
        <f t="shared" si="184"/>
        <v/>
      </c>
      <c r="J722" s="403" t="str">
        <f t="shared" si="184"/>
        <v/>
      </c>
      <c r="K722" s="403" t="str">
        <f t="shared" si="184"/>
        <v/>
      </c>
      <c r="L722" s="404" t="str">
        <f t="shared" si="183"/>
        <v/>
      </c>
      <c r="M722" s="405"/>
      <c r="N722" s="406" t="str">
        <f t="shared" si="191"/>
        <v/>
      </c>
      <c r="O722" s="406" t="str">
        <f t="shared" si="192"/>
        <v/>
      </c>
      <c r="S722" s="401" t="str">
        <f>IFERROR(IF(S721&lt;='Cat A monthly etc'!$R$3,"Nil",S721-$R$3),"")</f>
        <v/>
      </c>
      <c r="T722" s="402" t="str">
        <f t="shared" si="193"/>
        <v/>
      </c>
      <c r="U722" s="403" t="str">
        <f t="shared" si="194"/>
        <v/>
      </c>
      <c r="V722" s="403" t="str">
        <f t="shared" si="195"/>
        <v/>
      </c>
      <c r="W722" s="404" t="str">
        <f t="shared" si="196"/>
        <v/>
      </c>
      <c r="Z722" s="408"/>
      <c r="AA722" s="409"/>
      <c r="AC722" s="358" t="str">
        <f t="shared" si="197"/>
        <v/>
      </c>
      <c r="AD722" s="358" t="str">
        <f t="shared" si="198"/>
        <v/>
      </c>
    </row>
    <row r="723" spans="1:30" x14ac:dyDescent="0.25">
      <c r="A723" s="112" t="str">
        <f t="shared" si="186"/>
        <v/>
      </c>
      <c r="B723" s="112" t="str">
        <f t="shared" si="187"/>
        <v/>
      </c>
      <c r="C723" s="397" t="str">
        <f t="shared" si="199"/>
        <v/>
      </c>
      <c r="D723" s="397" t="str">
        <f t="shared" si="185"/>
        <v/>
      </c>
      <c r="E723" s="397"/>
      <c r="F723" s="399" t="str">
        <f t="shared" si="188"/>
        <v/>
      </c>
      <c r="G723" s="400" t="str">
        <f t="shared" si="189"/>
        <v/>
      </c>
      <c r="H723" s="401" t="str">
        <f t="shared" si="190"/>
        <v/>
      </c>
      <c r="I723" s="402" t="str">
        <f t="shared" si="184"/>
        <v/>
      </c>
      <c r="J723" s="403" t="str">
        <f t="shared" si="184"/>
        <v/>
      </c>
      <c r="K723" s="403" t="str">
        <f t="shared" si="184"/>
        <v/>
      </c>
      <c r="L723" s="404" t="str">
        <f t="shared" si="183"/>
        <v/>
      </c>
      <c r="M723" s="405"/>
      <c r="N723" s="406" t="str">
        <f t="shared" si="191"/>
        <v/>
      </c>
      <c r="O723" s="406" t="str">
        <f t="shared" si="192"/>
        <v/>
      </c>
      <c r="S723" s="401" t="str">
        <f>IFERROR(IF(S722&lt;='Cat A monthly etc'!$R$3,"Nil",S722-$R$3),"")</f>
        <v/>
      </c>
      <c r="T723" s="402" t="str">
        <f t="shared" si="193"/>
        <v/>
      </c>
      <c r="U723" s="403" t="str">
        <f t="shared" si="194"/>
        <v/>
      </c>
      <c r="V723" s="403" t="str">
        <f t="shared" si="195"/>
        <v/>
      </c>
      <c r="W723" s="404" t="str">
        <f t="shared" si="196"/>
        <v/>
      </c>
      <c r="Z723" s="408"/>
      <c r="AA723" s="409"/>
      <c r="AC723" s="358" t="str">
        <f t="shared" si="197"/>
        <v/>
      </c>
      <c r="AD723" s="358" t="str">
        <f t="shared" si="198"/>
        <v/>
      </c>
    </row>
    <row r="724" spans="1:30" x14ac:dyDescent="0.25">
      <c r="A724" s="112" t="str">
        <f t="shared" si="186"/>
        <v/>
      </c>
      <c r="B724" s="112" t="str">
        <f t="shared" si="187"/>
        <v/>
      </c>
      <c r="C724" s="397" t="str">
        <f t="shared" si="199"/>
        <v/>
      </c>
      <c r="D724" s="397" t="str">
        <f t="shared" si="185"/>
        <v/>
      </c>
      <c r="E724" s="397"/>
      <c r="F724" s="399" t="str">
        <f t="shared" si="188"/>
        <v/>
      </c>
      <c r="G724" s="400" t="str">
        <f t="shared" si="189"/>
        <v/>
      </c>
      <c r="H724" s="401" t="str">
        <f t="shared" si="190"/>
        <v/>
      </c>
      <c r="I724" s="402" t="str">
        <f t="shared" si="184"/>
        <v/>
      </c>
      <c r="J724" s="403" t="str">
        <f t="shared" si="184"/>
        <v/>
      </c>
      <c r="K724" s="403" t="str">
        <f t="shared" si="184"/>
        <v/>
      </c>
      <c r="L724" s="404" t="str">
        <f t="shared" si="183"/>
        <v/>
      </c>
      <c r="M724" s="405"/>
      <c r="N724" s="406" t="str">
        <f t="shared" si="191"/>
        <v/>
      </c>
      <c r="O724" s="406" t="str">
        <f t="shared" si="192"/>
        <v/>
      </c>
      <c r="S724" s="401" t="str">
        <f>IFERROR(IF(S723&lt;='Cat A monthly etc'!$R$3,"Nil",S723-$R$3),"")</f>
        <v/>
      </c>
      <c r="T724" s="402" t="str">
        <f t="shared" si="193"/>
        <v/>
      </c>
      <c r="U724" s="403" t="str">
        <f t="shared" si="194"/>
        <v/>
      </c>
      <c r="V724" s="403" t="str">
        <f t="shared" si="195"/>
        <v/>
      </c>
      <c r="W724" s="404" t="str">
        <f t="shared" si="196"/>
        <v/>
      </c>
      <c r="Z724" s="408"/>
      <c r="AA724" s="409"/>
      <c r="AC724" s="358" t="str">
        <f t="shared" si="197"/>
        <v/>
      </c>
      <c r="AD724" s="358" t="str">
        <f t="shared" si="198"/>
        <v/>
      </c>
    </row>
    <row r="725" spans="1:30" x14ac:dyDescent="0.25">
      <c r="A725" s="112" t="str">
        <f t="shared" si="186"/>
        <v/>
      </c>
      <c r="B725" s="112" t="str">
        <f t="shared" si="187"/>
        <v/>
      </c>
      <c r="C725" s="397" t="str">
        <f t="shared" si="199"/>
        <v/>
      </c>
      <c r="D725" s="397" t="str">
        <f t="shared" si="185"/>
        <v/>
      </c>
      <c r="E725" s="397"/>
      <c r="F725" s="399" t="str">
        <f t="shared" si="188"/>
        <v/>
      </c>
      <c r="G725" s="400" t="str">
        <f t="shared" si="189"/>
        <v/>
      </c>
      <c r="H725" s="401" t="str">
        <f t="shared" si="190"/>
        <v/>
      </c>
      <c r="I725" s="402" t="str">
        <f t="shared" si="184"/>
        <v/>
      </c>
      <c r="J725" s="403" t="str">
        <f t="shared" si="184"/>
        <v/>
      </c>
      <c r="K725" s="403" t="str">
        <f t="shared" si="184"/>
        <v/>
      </c>
      <c r="L725" s="404" t="str">
        <f t="shared" si="183"/>
        <v/>
      </c>
      <c r="M725" s="405"/>
      <c r="N725" s="406" t="str">
        <f t="shared" si="191"/>
        <v/>
      </c>
      <c r="O725" s="406" t="str">
        <f t="shared" si="192"/>
        <v/>
      </c>
      <c r="S725" s="401" t="str">
        <f>IFERROR(IF(S724&lt;='Cat A monthly etc'!$R$3,"Nil",S724-$R$3),"")</f>
        <v/>
      </c>
      <c r="T725" s="402" t="str">
        <f t="shared" si="193"/>
        <v/>
      </c>
      <c r="U725" s="403" t="str">
        <f t="shared" si="194"/>
        <v/>
      </c>
      <c r="V725" s="403" t="str">
        <f t="shared" si="195"/>
        <v/>
      </c>
      <c r="W725" s="404" t="str">
        <f t="shared" si="196"/>
        <v/>
      </c>
      <c r="Z725" s="408"/>
      <c r="AA725" s="409"/>
      <c r="AC725" s="358" t="str">
        <f t="shared" si="197"/>
        <v/>
      </c>
      <c r="AD725" s="358" t="str">
        <f t="shared" si="198"/>
        <v/>
      </c>
    </row>
    <row r="726" spans="1:30" x14ac:dyDescent="0.25">
      <c r="A726" s="112" t="str">
        <f t="shared" si="186"/>
        <v/>
      </c>
      <c r="B726" s="112" t="str">
        <f t="shared" si="187"/>
        <v/>
      </c>
      <c r="C726" s="397" t="str">
        <f t="shared" si="199"/>
        <v/>
      </c>
      <c r="D726" s="397" t="str">
        <f t="shared" si="185"/>
        <v/>
      </c>
      <c r="E726" s="397"/>
      <c r="F726" s="399" t="str">
        <f t="shared" si="188"/>
        <v/>
      </c>
      <c r="G726" s="400" t="str">
        <f t="shared" si="189"/>
        <v/>
      </c>
      <c r="H726" s="401" t="str">
        <f t="shared" si="190"/>
        <v/>
      </c>
      <c r="I726" s="402" t="str">
        <f t="shared" si="184"/>
        <v/>
      </c>
      <c r="J726" s="403" t="str">
        <f t="shared" si="184"/>
        <v/>
      </c>
      <c r="K726" s="403" t="str">
        <f t="shared" si="184"/>
        <v/>
      </c>
      <c r="L726" s="404" t="str">
        <f t="shared" si="184"/>
        <v/>
      </c>
      <c r="M726" s="405"/>
      <c r="N726" s="406" t="str">
        <f t="shared" si="191"/>
        <v/>
      </c>
      <c r="O726" s="406" t="str">
        <f t="shared" si="192"/>
        <v/>
      </c>
      <c r="S726" s="401" t="str">
        <f>IFERROR(IF(S725&lt;='Cat A monthly etc'!$R$3,"Nil",S725-$R$3),"")</f>
        <v/>
      </c>
      <c r="T726" s="402" t="str">
        <f t="shared" si="193"/>
        <v/>
      </c>
      <c r="U726" s="403" t="str">
        <f t="shared" si="194"/>
        <v/>
      </c>
      <c r="V726" s="403" t="str">
        <f t="shared" si="195"/>
        <v/>
      </c>
      <c r="W726" s="404" t="str">
        <f t="shared" si="196"/>
        <v/>
      </c>
      <c r="Z726" s="408"/>
      <c r="AA726" s="409"/>
      <c r="AC726" s="358" t="str">
        <f t="shared" si="197"/>
        <v/>
      </c>
      <c r="AD726" s="358" t="str">
        <f t="shared" si="198"/>
        <v/>
      </c>
    </row>
    <row r="727" spans="1:30" x14ac:dyDescent="0.25">
      <c r="A727" s="112" t="str">
        <f t="shared" si="186"/>
        <v/>
      </c>
      <c r="B727" s="112" t="str">
        <f t="shared" si="187"/>
        <v/>
      </c>
      <c r="C727" s="397" t="str">
        <f t="shared" si="199"/>
        <v/>
      </c>
      <c r="D727" s="397" t="str">
        <f t="shared" si="185"/>
        <v/>
      </c>
      <c r="E727" s="397"/>
      <c r="F727" s="399" t="str">
        <f t="shared" si="188"/>
        <v/>
      </c>
      <c r="G727" s="400" t="str">
        <f t="shared" si="189"/>
        <v/>
      </c>
      <c r="H727" s="401" t="str">
        <f t="shared" si="190"/>
        <v/>
      </c>
      <c r="I727" s="402" t="str">
        <f t="shared" ref="I727:L790" si="200">IFERROR(IF(T727="Nil","Nil",TEXT(T727,IF(T727=ROUND(T727,0),"€###","€###.00"))),"")</f>
        <v/>
      </c>
      <c r="J727" s="403" t="str">
        <f t="shared" si="200"/>
        <v/>
      </c>
      <c r="K727" s="403" t="str">
        <f t="shared" si="200"/>
        <v/>
      </c>
      <c r="L727" s="404" t="str">
        <f t="shared" si="200"/>
        <v/>
      </c>
      <c r="M727" s="405"/>
      <c r="N727" s="406" t="str">
        <f t="shared" si="191"/>
        <v/>
      </c>
      <c r="O727" s="406" t="str">
        <f t="shared" si="192"/>
        <v/>
      </c>
      <c r="S727" s="401" t="str">
        <f>IFERROR(IF(S726&lt;='Cat A monthly etc'!$R$3,"Nil",S726-$R$3),"")</f>
        <v/>
      </c>
      <c r="T727" s="402" t="str">
        <f t="shared" si="193"/>
        <v/>
      </c>
      <c r="U727" s="403" t="str">
        <f t="shared" si="194"/>
        <v/>
      </c>
      <c r="V727" s="403" t="str">
        <f t="shared" si="195"/>
        <v/>
      </c>
      <c r="W727" s="404" t="str">
        <f t="shared" si="196"/>
        <v/>
      </c>
      <c r="Z727" s="408"/>
      <c r="AA727" s="409"/>
      <c r="AC727" s="358" t="str">
        <f t="shared" si="197"/>
        <v/>
      </c>
      <c r="AD727" s="358" t="str">
        <f t="shared" si="198"/>
        <v/>
      </c>
    </row>
    <row r="728" spans="1:30" x14ac:dyDescent="0.25">
      <c r="A728" s="112" t="str">
        <f t="shared" si="186"/>
        <v/>
      </c>
      <c r="B728" s="112" t="str">
        <f t="shared" si="187"/>
        <v/>
      </c>
      <c r="C728" s="397" t="str">
        <f t="shared" si="199"/>
        <v/>
      </c>
      <c r="D728" s="397" t="str">
        <f t="shared" si="185"/>
        <v/>
      </c>
      <c r="E728" s="397"/>
      <c r="F728" s="399" t="str">
        <f t="shared" si="188"/>
        <v/>
      </c>
      <c r="G728" s="400" t="str">
        <f t="shared" si="189"/>
        <v/>
      </c>
      <c r="H728" s="401" t="str">
        <f t="shared" si="190"/>
        <v/>
      </c>
      <c r="I728" s="402" t="str">
        <f t="shared" si="200"/>
        <v/>
      </c>
      <c r="J728" s="403" t="str">
        <f t="shared" si="200"/>
        <v/>
      </c>
      <c r="K728" s="403" t="str">
        <f t="shared" si="200"/>
        <v/>
      </c>
      <c r="L728" s="404" t="str">
        <f t="shared" si="200"/>
        <v/>
      </c>
      <c r="M728" s="405"/>
      <c r="N728" s="406" t="str">
        <f t="shared" si="191"/>
        <v/>
      </c>
      <c r="O728" s="406" t="str">
        <f t="shared" si="192"/>
        <v/>
      </c>
      <c r="S728" s="401" t="str">
        <f>IFERROR(IF(S727&lt;='Cat A monthly etc'!$R$3,"Nil",S727-$R$3),"")</f>
        <v/>
      </c>
      <c r="T728" s="402" t="str">
        <f t="shared" si="193"/>
        <v/>
      </c>
      <c r="U728" s="403" t="str">
        <f t="shared" si="194"/>
        <v/>
      </c>
      <c r="V728" s="403" t="str">
        <f t="shared" si="195"/>
        <v/>
      </c>
      <c r="W728" s="404" t="str">
        <f t="shared" si="196"/>
        <v/>
      </c>
      <c r="Z728" s="408"/>
      <c r="AA728" s="409"/>
      <c r="AC728" s="358" t="str">
        <f t="shared" si="197"/>
        <v/>
      </c>
      <c r="AD728" s="358" t="str">
        <f t="shared" si="198"/>
        <v/>
      </c>
    </row>
    <row r="729" spans="1:30" x14ac:dyDescent="0.25">
      <c r="A729" s="112" t="str">
        <f t="shared" si="186"/>
        <v/>
      </c>
      <c r="B729" s="112" t="str">
        <f t="shared" si="187"/>
        <v/>
      </c>
      <c r="C729" s="397" t="str">
        <f t="shared" si="199"/>
        <v/>
      </c>
      <c r="D729" s="397" t="str">
        <f t="shared" si="185"/>
        <v/>
      </c>
      <c r="E729" s="397"/>
      <c r="F729" s="399" t="str">
        <f t="shared" si="188"/>
        <v/>
      </c>
      <c r="G729" s="400" t="str">
        <f t="shared" si="189"/>
        <v/>
      </c>
      <c r="H729" s="401" t="str">
        <f t="shared" si="190"/>
        <v/>
      </c>
      <c r="I729" s="402" t="str">
        <f t="shared" si="200"/>
        <v/>
      </c>
      <c r="J729" s="403" t="str">
        <f t="shared" si="200"/>
        <v/>
      </c>
      <c r="K729" s="403" t="str">
        <f t="shared" si="200"/>
        <v/>
      </c>
      <c r="L729" s="404" t="str">
        <f t="shared" si="200"/>
        <v/>
      </c>
      <c r="M729" s="405"/>
      <c r="N729" s="406" t="str">
        <f t="shared" si="191"/>
        <v/>
      </c>
      <c r="O729" s="406" t="str">
        <f t="shared" si="192"/>
        <v/>
      </c>
      <c r="S729" s="401" t="str">
        <f>IFERROR(IF(S728&lt;='Cat A monthly etc'!$R$3,"Nil",S728-$R$3),"")</f>
        <v/>
      </c>
      <c r="T729" s="402" t="str">
        <f t="shared" si="193"/>
        <v/>
      </c>
      <c r="U729" s="403" t="str">
        <f t="shared" si="194"/>
        <v/>
      </c>
      <c r="V729" s="403" t="str">
        <f t="shared" si="195"/>
        <v/>
      </c>
      <c r="W729" s="404" t="str">
        <f t="shared" si="196"/>
        <v/>
      </c>
      <c r="Z729" s="408"/>
      <c r="AA729" s="409"/>
      <c r="AC729" s="358" t="str">
        <f t="shared" si="197"/>
        <v/>
      </c>
      <c r="AD729" s="358" t="str">
        <f t="shared" si="198"/>
        <v/>
      </c>
    </row>
    <row r="730" spans="1:30" x14ac:dyDescent="0.25">
      <c r="A730" s="112" t="str">
        <f t="shared" si="186"/>
        <v/>
      </c>
      <c r="B730" s="112" t="str">
        <f t="shared" si="187"/>
        <v/>
      </c>
      <c r="C730" s="397" t="str">
        <f t="shared" si="199"/>
        <v/>
      </c>
      <c r="D730" s="397" t="str">
        <f t="shared" si="185"/>
        <v/>
      </c>
      <c r="E730" s="397"/>
      <c r="F730" s="399" t="str">
        <f t="shared" si="188"/>
        <v/>
      </c>
      <c r="G730" s="400" t="str">
        <f t="shared" si="189"/>
        <v/>
      </c>
      <c r="H730" s="401" t="str">
        <f t="shared" si="190"/>
        <v/>
      </c>
      <c r="I730" s="402" t="str">
        <f t="shared" si="200"/>
        <v/>
      </c>
      <c r="J730" s="403" t="str">
        <f t="shared" si="200"/>
        <v/>
      </c>
      <c r="K730" s="403" t="str">
        <f t="shared" si="200"/>
        <v/>
      </c>
      <c r="L730" s="404" t="str">
        <f t="shared" si="200"/>
        <v/>
      </c>
      <c r="M730" s="405"/>
      <c r="N730" s="406" t="str">
        <f t="shared" si="191"/>
        <v/>
      </c>
      <c r="O730" s="406" t="str">
        <f t="shared" si="192"/>
        <v/>
      </c>
      <c r="S730" s="401" t="str">
        <f>IFERROR(IF(S729&lt;='Cat A monthly etc'!$R$3,"Nil",S729-$R$3),"")</f>
        <v/>
      </c>
      <c r="T730" s="402" t="str">
        <f t="shared" si="193"/>
        <v/>
      </c>
      <c r="U730" s="403" t="str">
        <f t="shared" si="194"/>
        <v/>
      </c>
      <c r="V730" s="403" t="str">
        <f t="shared" si="195"/>
        <v/>
      </c>
      <c r="W730" s="404" t="str">
        <f t="shared" si="196"/>
        <v/>
      </c>
      <c r="Z730" s="408"/>
      <c r="AA730" s="409"/>
      <c r="AC730" s="358" t="str">
        <f t="shared" si="197"/>
        <v/>
      </c>
      <c r="AD730" s="358" t="str">
        <f t="shared" si="198"/>
        <v/>
      </c>
    </row>
    <row r="731" spans="1:30" x14ac:dyDescent="0.25">
      <c r="A731" s="112" t="str">
        <f t="shared" si="186"/>
        <v/>
      </c>
      <c r="B731" s="112" t="str">
        <f t="shared" si="187"/>
        <v/>
      </c>
      <c r="C731" s="397" t="str">
        <f t="shared" si="199"/>
        <v/>
      </c>
      <c r="D731" s="397" t="str">
        <f t="shared" si="185"/>
        <v/>
      </c>
      <c r="E731" s="397"/>
      <c r="F731" s="399" t="str">
        <f t="shared" si="188"/>
        <v/>
      </c>
      <c r="G731" s="400" t="str">
        <f t="shared" si="189"/>
        <v/>
      </c>
      <c r="H731" s="401" t="str">
        <f t="shared" si="190"/>
        <v/>
      </c>
      <c r="I731" s="402" t="str">
        <f t="shared" si="200"/>
        <v/>
      </c>
      <c r="J731" s="403" t="str">
        <f t="shared" si="200"/>
        <v/>
      </c>
      <c r="K731" s="403" t="str">
        <f t="shared" si="200"/>
        <v/>
      </c>
      <c r="L731" s="404" t="str">
        <f t="shared" si="200"/>
        <v/>
      </c>
      <c r="M731" s="405"/>
      <c r="N731" s="406" t="str">
        <f t="shared" si="191"/>
        <v/>
      </c>
      <c r="O731" s="406" t="str">
        <f t="shared" si="192"/>
        <v/>
      </c>
      <c r="S731" s="401" t="str">
        <f>IFERROR(IF(S730&lt;='Cat A monthly etc'!$R$3,"Nil",S730-$R$3),"")</f>
        <v/>
      </c>
      <c r="T731" s="402" t="str">
        <f t="shared" si="193"/>
        <v/>
      </c>
      <c r="U731" s="403" t="str">
        <f t="shared" si="194"/>
        <v/>
      </c>
      <c r="V731" s="403" t="str">
        <f t="shared" si="195"/>
        <v/>
      </c>
      <c r="W731" s="404" t="str">
        <f t="shared" si="196"/>
        <v/>
      </c>
      <c r="Z731" s="408"/>
      <c r="AA731" s="409"/>
      <c r="AC731" s="358" t="str">
        <f t="shared" si="197"/>
        <v/>
      </c>
      <c r="AD731" s="358" t="str">
        <f t="shared" si="198"/>
        <v/>
      </c>
    </row>
    <row r="732" spans="1:30" x14ac:dyDescent="0.25">
      <c r="A732" s="112" t="str">
        <f t="shared" si="186"/>
        <v/>
      </c>
      <c r="B732" s="112" t="str">
        <f t="shared" si="187"/>
        <v/>
      </c>
      <c r="C732" s="397" t="str">
        <f t="shared" si="199"/>
        <v/>
      </c>
      <c r="D732" s="397" t="str">
        <f t="shared" si="185"/>
        <v/>
      </c>
      <c r="E732" s="397"/>
      <c r="F732" s="399" t="str">
        <f t="shared" si="188"/>
        <v/>
      </c>
      <c r="G732" s="400" t="str">
        <f t="shared" si="189"/>
        <v/>
      </c>
      <c r="H732" s="401" t="str">
        <f t="shared" si="190"/>
        <v/>
      </c>
      <c r="I732" s="402" t="str">
        <f t="shared" si="200"/>
        <v/>
      </c>
      <c r="J732" s="403" t="str">
        <f t="shared" si="200"/>
        <v/>
      </c>
      <c r="K732" s="403" t="str">
        <f t="shared" si="200"/>
        <v/>
      </c>
      <c r="L732" s="404" t="str">
        <f t="shared" si="200"/>
        <v/>
      </c>
      <c r="M732" s="405"/>
      <c r="N732" s="406" t="str">
        <f t="shared" si="191"/>
        <v/>
      </c>
      <c r="O732" s="406" t="str">
        <f t="shared" si="192"/>
        <v/>
      </c>
      <c r="S732" s="401" t="str">
        <f>IFERROR(IF(S731&lt;='Cat A monthly etc'!$R$3,"Nil",S731-$R$3),"")</f>
        <v/>
      </c>
      <c r="T732" s="402" t="str">
        <f t="shared" si="193"/>
        <v/>
      </c>
      <c r="U732" s="403" t="str">
        <f t="shared" si="194"/>
        <v/>
      </c>
      <c r="V732" s="403" t="str">
        <f t="shared" si="195"/>
        <v/>
      </c>
      <c r="W732" s="404" t="str">
        <f t="shared" si="196"/>
        <v/>
      </c>
      <c r="Z732" s="408"/>
      <c r="AA732" s="409"/>
      <c r="AC732" s="358" t="str">
        <f t="shared" si="197"/>
        <v/>
      </c>
      <c r="AD732" s="358" t="str">
        <f t="shared" si="198"/>
        <v/>
      </c>
    </row>
    <row r="733" spans="1:30" x14ac:dyDescent="0.25">
      <c r="A733" s="112" t="str">
        <f t="shared" si="186"/>
        <v/>
      </c>
      <c r="B733" s="112" t="str">
        <f t="shared" si="187"/>
        <v/>
      </c>
      <c r="C733" s="397" t="str">
        <f t="shared" si="199"/>
        <v/>
      </c>
      <c r="D733" s="397" t="str">
        <f t="shared" si="185"/>
        <v/>
      </c>
      <c r="E733" s="397"/>
      <c r="F733" s="399" t="str">
        <f t="shared" si="188"/>
        <v/>
      </c>
      <c r="G733" s="400" t="str">
        <f t="shared" si="189"/>
        <v/>
      </c>
      <c r="H733" s="401" t="str">
        <f t="shared" si="190"/>
        <v/>
      </c>
      <c r="I733" s="402" t="str">
        <f t="shared" si="200"/>
        <v/>
      </c>
      <c r="J733" s="403" t="str">
        <f t="shared" si="200"/>
        <v/>
      </c>
      <c r="K733" s="403" t="str">
        <f t="shared" si="200"/>
        <v/>
      </c>
      <c r="L733" s="404" t="str">
        <f t="shared" si="200"/>
        <v/>
      </c>
      <c r="M733" s="405"/>
      <c r="N733" s="406" t="str">
        <f t="shared" si="191"/>
        <v/>
      </c>
      <c r="O733" s="406" t="str">
        <f t="shared" si="192"/>
        <v/>
      </c>
      <c r="S733" s="401" t="str">
        <f>IFERROR(IF(S732&lt;='Cat A monthly etc'!$R$3,"Nil",S732-$R$3),"")</f>
        <v/>
      </c>
      <c r="T733" s="402" t="str">
        <f t="shared" si="193"/>
        <v/>
      </c>
      <c r="U733" s="403" t="str">
        <f t="shared" si="194"/>
        <v/>
      </c>
      <c r="V733" s="403" t="str">
        <f t="shared" si="195"/>
        <v/>
      </c>
      <c r="W733" s="404" t="str">
        <f t="shared" si="196"/>
        <v/>
      </c>
      <c r="Z733" s="408"/>
      <c r="AA733" s="409"/>
      <c r="AC733" s="358" t="str">
        <f t="shared" si="197"/>
        <v/>
      </c>
      <c r="AD733" s="358" t="str">
        <f t="shared" si="198"/>
        <v/>
      </c>
    </row>
    <row r="734" spans="1:30" x14ac:dyDescent="0.25">
      <c r="A734" s="112" t="str">
        <f t="shared" si="186"/>
        <v/>
      </c>
      <c r="B734" s="112" t="str">
        <f t="shared" si="187"/>
        <v/>
      </c>
      <c r="C734" s="397" t="str">
        <f t="shared" si="199"/>
        <v/>
      </c>
      <c r="D734" s="397" t="str">
        <f t="shared" si="185"/>
        <v/>
      </c>
      <c r="E734" s="397"/>
      <c r="F734" s="399" t="str">
        <f t="shared" si="188"/>
        <v/>
      </c>
      <c r="G734" s="400" t="str">
        <f t="shared" si="189"/>
        <v/>
      </c>
      <c r="H734" s="401" t="str">
        <f t="shared" si="190"/>
        <v/>
      </c>
      <c r="I734" s="402" t="str">
        <f t="shared" si="200"/>
        <v/>
      </c>
      <c r="J734" s="403" t="str">
        <f t="shared" si="200"/>
        <v/>
      </c>
      <c r="K734" s="403" t="str">
        <f t="shared" si="200"/>
        <v/>
      </c>
      <c r="L734" s="404" t="str">
        <f t="shared" si="200"/>
        <v/>
      </c>
      <c r="M734" s="405"/>
      <c r="N734" s="406" t="str">
        <f t="shared" si="191"/>
        <v/>
      </c>
      <c r="O734" s="406" t="str">
        <f t="shared" si="192"/>
        <v/>
      </c>
      <c r="S734" s="401" t="str">
        <f>IFERROR(IF(S733&lt;='Cat A monthly etc'!$R$3,"Nil",S733-$R$3),"")</f>
        <v/>
      </c>
      <c r="T734" s="402" t="str">
        <f t="shared" si="193"/>
        <v/>
      </c>
      <c r="U734" s="403" t="str">
        <f t="shared" si="194"/>
        <v/>
      </c>
      <c r="V734" s="403" t="str">
        <f t="shared" si="195"/>
        <v/>
      </c>
      <c r="W734" s="404" t="str">
        <f t="shared" si="196"/>
        <v/>
      </c>
      <c r="Z734" s="408"/>
      <c r="AA734" s="409"/>
      <c r="AC734" s="358" t="str">
        <f t="shared" si="197"/>
        <v/>
      </c>
      <c r="AD734" s="358" t="str">
        <f t="shared" si="198"/>
        <v/>
      </c>
    </row>
    <row r="735" spans="1:30" x14ac:dyDescent="0.25">
      <c r="A735" s="112" t="str">
        <f t="shared" si="186"/>
        <v/>
      </c>
      <c r="B735" s="112" t="str">
        <f t="shared" si="187"/>
        <v/>
      </c>
      <c r="C735" s="397" t="str">
        <f t="shared" si="199"/>
        <v/>
      </c>
      <c r="D735" s="397" t="str">
        <f t="shared" si="185"/>
        <v/>
      </c>
      <c r="E735" s="397"/>
      <c r="F735" s="399" t="str">
        <f t="shared" si="188"/>
        <v/>
      </c>
      <c r="G735" s="400" t="str">
        <f t="shared" si="189"/>
        <v/>
      </c>
      <c r="H735" s="401" t="str">
        <f t="shared" si="190"/>
        <v/>
      </c>
      <c r="I735" s="402" t="str">
        <f t="shared" si="200"/>
        <v/>
      </c>
      <c r="J735" s="403" t="str">
        <f t="shared" si="200"/>
        <v/>
      </c>
      <c r="K735" s="403" t="str">
        <f t="shared" si="200"/>
        <v/>
      </c>
      <c r="L735" s="404" t="str">
        <f t="shared" si="200"/>
        <v/>
      </c>
      <c r="M735" s="405"/>
      <c r="N735" s="406" t="str">
        <f t="shared" si="191"/>
        <v/>
      </c>
      <c r="O735" s="406" t="str">
        <f t="shared" si="192"/>
        <v/>
      </c>
      <c r="S735" s="401" t="str">
        <f>IFERROR(IF(S734&lt;='Cat A monthly etc'!$R$3,"Nil",S734-$R$3),"")</f>
        <v/>
      </c>
      <c r="T735" s="402" t="str">
        <f t="shared" si="193"/>
        <v/>
      </c>
      <c r="U735" s="403" t="str">
        <f t="shared" si="194"/>
        <v/>
      </c>
      <c r="V735" s="403" t="str">
        <f t="shared" si="195"/>
        <v/>
      </c>
      <c r="W735" s="404" t="str">
        <f t="shared" si="196"/>
        <v/>
      </c>
      <c r="Z735" s="408"/>
      <c r="AA735" s="409"/>
      <c r="AC735" s="358" t="str">
        <f t="shared" si="197"/>
        <v/>
      </c>
      <c r="AD735" s="358" t="str">
        <f t="shared" si="198"/>
        <v/>
      </c>
    </row>
    <row r="736" spans="1:30" x14ac:dyDescent="0.25">
      <c r="A736" s="112" t="str">
        <f t="shared" si="186"/>
        <v/>
      </c>
      <c r="B736" s="112" t="str">
        <f t="shared" si="187"/>
        <v/>
      </c>
      <c r="C736" s="397" t="str">
        <f t="shared" si="199"/>
        <v/>
      </c>
      <c r="D736" s="397" t="str">
        <f t="shared" si="185"/>
        <v/>
      </c>
      <c r="E736" s="397"/>
      <c r="F736" s="399" t="str">
        <f t="shared" si="188"/>
        <v/>
      </c>
      <c r="G736" s="400" t="str">
        <f t="shared" si="189"/>
        <v/>
      </c>
      <c r="H736" s="401" t="str">
        <f t="shared" si="190"/>
        <v/>
      </c>
      <c r="I736" s="402" t="str">
        <f t="shared" si="200"/>
        <v/>
      </c>
      <c r="J736" s="403" t="str">
        <f t="shared" si="200"/>
        <v/>
      </c>
      <c r="K736" s="403" t="str">
        <f t="shared" si="200"/>
        <v/>
      </c>
      <c r="L736" s="404" t="str">
        <f t="shared" si="200"/>
        <v/>
      </c>
      <c r="M736" s="405"/>
      <c r="N736" s="406" t="str">
        <f t="shared" si="191"/>
        <v/>
      </c>
      <c r="O736" s="406" t="str">
        <f t="shared" si="192"/>
        <v/>
      </c>
      <c r="S736" s="401" t="str">
        <f>IFERROR(IF(S735&lt;='Cat A monthly etc'!$R$3,"Nil",S735-$R$3),"")</f>
        <v/>
      </c>
      <c r="T736" s="402" t="str">
        <f t="shared" si="193"/>
        <v/>
      </c>
      <c r="U736" s="403" t="str">
        <f t="shared" si="194"/>
        <v/>
      </c>
      <c r="V736" s="403" t="str">
        <f t="shared" si="195"/>
        <v/>
      </c>
      <c r="W736" s="404" t="str">
        <f t="shared" si="196"/>
        <v/>
      </c>
      <c r="Z736" s="408"/>
      <c r="AA736" s="409"/>
      <c r="AC736" s="358" t="str">
        <f t="shared" si="197"/>
        <v/>
      </c>
      <c r="AD736" s="358" t="str">
        <f t="shared" si="198"/>
        <v/>
      </c>
    </row>
    <row r="737" spans="1:30" x14ac:dyDescent="0.25">
      <c r="A737" s="112" t="str">
        <f t="shared" si="186"/>
        <v/>
      </c>
      <c r="B737" s="112" t="str">
        <f t="shared" si="187"/>
        <v/>
      </c>
      <c r="C737" s="397" t="str">
        <f t="shared" si="199"/>
        <v/>
      </c>
      <c r="D737" s="397" t="str">
        <f t="shared" si="185"/>
        <v/>
      </c>
      <c r="E737" s="397"/>
      <c r="F737" s="399" t="str">
        <f t="shared" si="188"/>
        <v/>
      </c>
      <c r="G737" s="400" t="str">
        <f t="shared" si="189"/>
        <v/>
      </c>
      <c r="H737" s="401" t="str">
        <f t="shared" si="190"/>
        <v/>
      </c>
      <c r="I737" s="402" t="str">
        <f t="shared" si="200"/>
        <v/>
      </c>
      <c r="J737" s="403" t="str">
        <f t="shared" si="200"/>
        <v/>
      </c>
      <c r="K737" s="403" t="str">
        <f t="shared" si="200"/>
        <v/>
      </c>
      <c r="L737" s="404" t="str">
        <f t="shared" si="200"/>
        <v/>
      </c>
      <c r="M737" s="405"/>
      <c r="N737" s="406" t="str">
        <f t="shared" si="191"/>
        <v/>
      </c>
      <c r="O737" s="406" t="str">
        <f t="shared" si="192"/>
        <v/>
      </c>
      <c r="S737" s="401" t="str">
        <f>IFERROR(IF(S736&lt;='Cat A monthly etc'!$R$3,"Nil",S736-$R$3),"")</f>
        <v/>
      </c>
      <c r="T737" s="402" t="str">
        <f t="shared" si="193"/>
        <v/>
      </c>
      <c r="U737" s="403" t="str">
        <f t="shared" si="194"/>
        <v/>
      </c>
      <c r="V737" s="403" t="str">
        <f t="shared" si="195"/>
        <v/>
      </c>
      <c r="W737" s="404" t="str">
        <f t="shared" si="196"/>
        <v/>
      </c>
      <c r="Z737" s="408"/>
      <c r="AA737" s="409"/>
      <c r="AC737" s="358" t="str">
        <f t="shared" si="197"/>
        <v/>
      </c>
      <c r="AD737" s="358" t="str">
        <f t="shared" si="198"/>
        <v/>
      </c>
    </row>
    <row r="738" spans="1:30" x14ac:dyDescent="0.25">
      <c r="A738" s="112" t="str">
        <f t="shared" si="186"/>
        <v/>
      </c>
      <c r="B738" s="112" t="str">
        <f t="shared" si="187"/>
        <v/>
      </c>
      <c r="C738" s="397" t="str">
        <f t="shared" si="199"/>
        <v/>
      </c>
      <c r="D738" s="397" t="str">
        <f t="shared" si="185"/>
        <v/>
      </c>
      <c r="E738" s="397"/>
      <c r="F738" s="399" t="str">
        <f t="shared" si="188"/>
        <v/>
      </c>
      <c r="G738" s="400" t="str">
        <f t="shared" si="189"/>
        <v/>
      </c>
      <c r="H738" s="401" t="str">
        <f t="shared" si="190"/>
        <v/>
      </c>
      <c r="I738" s="402" t="str">
        <f t="shared" si="200"/>
        <v/>
      </c>
      <c r="J738" s="403" t="str">
        <f t="shared" si="200"/>
        <v/>
      </c>
      <c r="K738" s="403" t="str">
        <f t="shared" si="200"/>
        <v/>
      </c>
      <c r="L738" s="404" t="str">
        <f t="shared" si="200"/>
        <v/>
      </c>
      <c r="M738" s="405"/>
      <c r="N738" s="406" t="str">
        <f t="shared" si="191"/>
        <v/>
      </c>
      <c r="O738" s="406" t="str">
        <f t="shared" si="192"/>
        <v/>
      </c>
      <c r="S738" s="401" t="str">
        <f>IFERROR(IF(S737&lt;='Cat A monthly etc'!$R$3,"Nil",S737-$R$3),"")</f>
        <v/>
      </c>
      <c r="T738" s="402" t="str">
        <f t="shared" si="193"/>
        <v/>
      </c>
      <c r="U738" s="403" t="str">
        <f t="shared" si="194"/>
        <v/>
      </c>
      <c r="V738" s="403" t="str">
        <f t="shared" si="195"/>
        <v/>
      </c>
      <c r="W738" s="404" t="str">
        <f t="shared" si="196"/>
        <v/>
      </c>
      <c r="Z738" s="408"/>
      <c r="AA738" s="409"/>
      <c r="AC738" s="358" t="str">
        <f t="shared" si="197"/>
        <v/>
      </c>
      <c r="AD738" s="358" t="str">
        <f t="shared" si="198"/>
        <v/>
      </c>
    </row>
    <row r="739" spans="1:30" x14ac:dyDescent="0.25">
      <c r="A739" s="112" t="str">
        <f t="shared" si="186"/>
        <v/>
      </c>
      <c r="B739" s="112" t="str">
        <f t="shared" si="187"/>
        <v/>
      </c>
      <c r="C739" s="397" t="str">
        <f t="shared" si="199"/>
        <v/>
      </c>
      <c r="D739" s="397" t="str">
        <f t="shared" si="185"/>
        <v/>
      </c>
      <c r="E739" s="397"/>
      <c r="F739" s="399" t="str">
        <f t="shared" si="188"/>
        <v/>
      </c>
      <c r="G739" s="400" t="str">
        <f t="shared" si="189"/>
        <v/>
      </c>
      <c r="H739" s="401" t="str">
        <f t="shared" si="190"/>
        <v/>
      </c>
      <c r="I739" s="402" t="str">
        <f t="shared" si="200"/>
        <v/>
      </c>
      <c r="J739" s="403" t="str">
        <f t="shared" si="200"/>
        <v/>
      </c>
      <c r="K739" s="403" t="str">
        <f t="shared" si="200"/>
        <v/>
      </c>
      <c r="L739" s="404" t="str">
        <f t="shared" si="200"/>
        <v/>
      </c>
      <c r="M739" s="405"/>
      <c r="N739" s="406" t="str">
        <f t="shared" si="191"/>
        <v/>
      </c>
      <c r="O739" s="406" t="str">
        <f t="shared" si="192"/>
        <v/>
      </c>
      <c r="S739" s="401" t="str">
        <f>IFERROR(IF(S738&lt;='Cat A monthly etc'!$R$3,"Nil",S738-$R$3),"")</f>
        <v/>
      </c>
      <c r="T739" s="402" t="str">
        <f t="shared" si="193"/>
        <v/>
      </c>
      <c r="U739" s="403" t="str">
        <f t="shared" si="194"/>
        <v/>
      </c>
      <c r="V739" s="403" t="str">
        <f t="shared" si="195"/>
        <v/>
      </c>
      <c r="W739" s="404" t="str">
        <f t="shared" si="196"/>
        <v/>
      </c>
      <c r="Z739" s="408"/>
      <c r="AA739" s="409"/>
      <c r="AC739" s="358" t="str">
        <f t="shared" si="197"/>
        <v/>
      </c>
      <c r="AD739" s="358" t="str">
        <f t="shared" si="198"/>
        <v/>
      </c>
    </row>
    <row r="740" spans="1:30" x14ac:dyDescent="0.25">
      <c r="A740" s="112" t="str">
        <f t="shared" si="186"/>
        <v/>
      </c>
      <c r="B740" s="112" t="str">
        <f t="shared" si="187"/>
        <v/>
      </c>
      <c r="C740" s="397" t="str">
        <f t="shared" si="199"/>
        <v/>
      </c>
      <c r="D740" s="397" t="str">
        <f t="shared" si="185"/>
        <v/>
      </c>
      <c r="E740" s="397"/>
      <c r="F740" s="399" t="str">
        <f t="shared" si="188"/>
        <v/>
      </c>
      <c r="G740" s="400" t="str">
        <f t="shared" si="189"/>
        <v/>
      </c>
      <c r="H740" s="401" t="str">
        <f t="shared" si="190"/>
        <v/>
      </c>
      <c r="I740" s="402" t="str">
        <f t="shared" si="200"/>
        <v/>
      </c>
      <c r="J740" s="403" t="str">
        <f t="shared" si="200"/>
        <v/>
      </c>
      <c r="K740" s="403" t="str">
        <f t="shared" si="200"/>
        <v/>
      </c>
      <c r="L740" s="404" t="str">
        <f t="shared" si="200"/>
        <v/>
      </c>
      <c r="M740" s="405"/>
      <c r="N740" s="406" t="str">
        <f t="shared" si="191"/>
        <v/>
      </c>
      <c r="O740" s="406" t="str">
        <f t="shared" si="192"/>
        <v/>
      </c>
      <c r="S740" s="401" t="str">
        <f>IFERROR(IF(S739&lt;='Cat A monthly etc'!$R$3,"Nil",S739-$R$3),"")</f>
        <v/>
      </c>
      <c r="T740" s="402" t="str">
        <f t="shared" si="193"/>
        <v/>
      </c>
      <c r="U740" s="403" t="str">
        <f t="shared" si="194"/>
        <v/>
      </c>
      <c r="V740" s="403" t="str">
        <f t="shared" si="195"/>
        <v/>
      </c>
      <c r="W740" s="404" t="str">
        <f t="shared" si="196"/>
        <v/>
      </c>
      <c r="Z740" s="408"/>
      <c r="AA740" s="409"/>
      <c r="AC740" s="358" t="str">
        <f t="shared" si="197"/>
        <v/>
      </c>
      <c r="AD740" s="358" t="str">
        <f t="shared" si="198"/>
        <v/>
      </c>
    </row>
    <row r="741" spans="1:30" x14ac:dyDescent="0.25">
      <c r="A741" s="112" t="str">
        <f t="shared" si="186"/>
        <v/>
      </c>
      <c r="B741" s="112" t="str">
        <f t="shared" si="187"/>
        <v/>
      </c>
      <c r="C741" s="397" t="str">
        <f t="shared" si="199"/>
        <v/>
      </c>
      <c r="D741" s="397" t="str">
        <f t="shared" si="185"/>
        <v/>
      </c>
      <c r="E741" s="397"/>
      <c r="F741" s="399" t="str">
        <f t="shared" si="188"/>
        <v/>
      </c>
      <c r="G741" s="400" t="str">
        <f t="shared" si="189"/>
        <v/>
      </c>
      <c r="H741" s="401" t="str">
        <f t="shared" si="190"/>
        <v/>
      </c>
      <c r="I741" s="402" t="str">
        <f t="shared" si="200"/>
        <v/>
      </c>
      <c r="J741" s="403" t="str">
        <f t="shared" si="200"/>
        <v/>
      </c>
      <c r="K741" s="403" t="str">
        <f t="shared" si="200"/>
        <v/>
      </c>
      <c r="L741" s="404" t="str">
        <f t="shared" si="200"/>
        <v/>
      </c>
      <c r="M741" s="405"/>
      <c r="N741" s="406" t="str">
        <f t="shared" si="191"/>
        <v/>
      </c>
      <c r="O741" s="406" t="str">
        <f t="shared" si="192"/>
        <v/>
      </c>
      <c r="S741" s="401" t="str">
        <f>IFERROR(IF(S740&lt;='Cat A monthly etc'!$R$3,"Nil",S740-$R$3),"")</f>
        <v/>
      </c>
      <c r="T741" s="402" t="str">
        <f t="shared" si="193"/>
        <v/>
      </c>
      <c r="U741" s="403" t="str">
        <f t="shared" si="194"/>
        <v/>
      </c>
      <c r="V741" s="403" t="str">
        <f t="shared" si="195"/>
        <v/>
      </c>
      <c r="W741" s="404" t="str">
        <f t="shared" si="196"/>
        <v/>
      </c>
      <c r="Z741" s="408"/>
      <c r="AA741" s="409"/>
      <c r="AC741" s="358" t="str">
        <f t="shared" si="197"/>
        <v/>
      </c>
      <c r="AD741" s="358" t="str">
        <f t="shared" si="198"/>
        <v/>
      </c>
    </row>
    <row r="742" spans="1:30" x14ac:dyDescent="0.25">
      <c r="A742" s="112" t="str">
        <f t="shared" si="186"/>
        <v/>
      </c>
      <c r="B742" s="112" t="str">
        <f t="shared" si="187"/>
        <v/>
      </c>
      <c r="C742" s="397" t="str">
        <f t="shared" si="199"/>
        <v/>
      </c>
      <c r="D742" s="397" t="str">
        <f t="shared" si="185"/>
        <v/>
      </c>
      <c r="E742" s="397"/>
      <c r="F742" s="399" t="str">
        <f t="shared" si="188"/>
        <v/>
      </c>
      <c r="G742" s="400" t="str">
        <f t="shared" si="189"/>
        <v/>
      </c>
      <c r="H742" s="401" t="str">
        <f t="shared" si="190"/>
        <v/>
      </c>
      <c r="I742" s="402" t="str">
        <f t="shared" si="200"/>
        <v/>
      </c>
      <c r="J742" s="403" t="str">
        <f t="shared" si="200"/>
        <v/>
      </c>
      <c r="K742" s="403" t="str">
        <f t="shared" si="200"/>
        <v/>
      </c>
      <c r="L742" s="404" t="str">
        <f t="shared" si="200"/>
        <v/>
      </c>
      <c r="M742" s="405"/>
      <c r="N742" s="406" t="str">
        <f t="shared" si="191"/>
        <v/>
      </c>
      <c r="O742" s="406" t="str">
        <f t="shared" si="192"/>
        <v/>
      </c>
      <c r="S742" s="401" t="str">
        <f>IFERROR(IF(S741&lt;='Cat A monthly etc'!$R$3,"Nil",S741-$R$3),"")</f>
        <v/>
      </c>
      <c r="T742" s="402" t="str">
        <f t="shared" si="193"/>
        <v/>
      </c>
      <c r="U742" s="403" t="str">
        <f t="shared" si="194"/>
        <v/>
      </c>
      <c r="V742" s="403" t="str">
        <f t="shared" si="195"/>
        <v/>
      </c>
      <c r="W742" s="404" t="str">
        <f t="shared" si="196"/>
        <v/>
      </c>
      <c r="Z742" s="408"/>
      <c r="AA742" s="409"/>
      <c r="AC742" s="358" t="str">
        <f t="shared" si="197"/>
        <v/>
      </c>
      <c r="AD742" s="358" t="str">
        <f t="shared" si="198"/>
        <v/>
      </c>
    </row>
    <row r="743" spans="1:30" x14ac:dyDescent="0.25">
      <c r="A743" s="112" t="str">
        <f t="shared" si="186"/>
        <v/>
      </c>
      <c r="B743" s="112" t="str">
        <f t="shared" si="187"/>
        <v/>
      </c>
      <c r="C743" s="397" t="str">
        <f t="shared" si="199"/>
        <v/>
      </c>
      <c r="D743" s="397" t="str">
        <f t="shared" si="185"/>
        <v/>
      </c>
      <c r="E743" s="397"/>
      <c r="F743" s="399" t="str">
        <f t="shared" si="188"/>
        <v/>
      </c>
      <c r="G743" s="400" t="str">
        <f t="shared" si="189"/>
        <v/>
      </c>
      <c r="H743" s="401" t="str">
        <f t="shared" si="190"/>
        <v/>
      </c>
      <c r="I743" s="402" t="str">
        <f t="shared" si="200"/>
        <v/>
      </c>
      <c r="J743" s="403" t="str">
        <f t="shared" si="200"/>
        <v/>
      </c>
      <c r="K743" s="403" t="str">
        <f t="shared" si="200"/>
        <v/>
      </c>
      <c r="L743" s="404" t="str">
        <f t="shared" si="200"/>
        <v/>
      </c>
      <c r="M743" s="405"/>
      <c r="N743" s="406" t="str">
        <f t="shared" si="191"/>
        <v/>
      </c>
      <c r="O743" s="406" t="str">
        <f t="shared" si="192"/>
        <v/>
      </c>
      <c r="S743" s="401" t="str">
        <f>IFERROR(IF(S742&lt;='Cat A monthly etc'!$R$3,"Nil",S742-$R$3),"")</f>
        <v/>
      </c>
      <c r="T743" s="402" t="str">
        <f t="shared" si="193"/>
        <v/>
      </c>
      <c r="U743" s="403" t="str">
        <f t="shared" si="194"/>
        <v/>
      </c>
      <c r="V743" s="403" t="str">
        <f t="shared" si="195"/>
        <v/>
      </c>
      <c r="W743" s="404" t="str">
        <f t="shared" si="196"/>
        <v/>
      </c>
      <c r="Z743" s="408"/>
      <c r="AA743" s="409"/>
      <c r="AC743" s="358" t="str">
        <f t="shared" si="197"/>
        <v/>
      </c>
      <c r="AD743" s="358" t="str">
        <f t="shared" si="198"/>
        <v/>
      </c>
    </row>
    <row r="744" spans="1:30" x14ac:dyDescent="0.25">
      <c r="A744" s="112" t="str">
        <f t="shared" si="186"/>
        <v/>
      </c>
      <c r="B744" s="112" t="str">
        <f t="shared" si="187"/>
        <v/>
      </c>
      <c r="C744" s="397" t="str">
        <f t="shared" si="199"/>
        <v/>
      </c>
      <c r="D744" s="397" t="str">
        <f t="shared" si="185"/>
        <v/>
      </c>
      <c r="E744" s="397"/>
      <c r="F744" s="399" t="str">
        <f t="shared" si="188"/>
        <v/>
      </c>
      <c r="G744" s="400" t="str">
        <f t="shared" si="189"/>
        <v/>
      </c>
      <c r="H744" s="401" t="str">
        <f t="shared" si="190"/>
        <v/>
      </c>
      <c r="I744" s="402" t="str">
        <f t="shared" si="200"/>
        <v/>
      </c>
      <c r="J744" s="403" t="str">
        <f t="shared" si="200"/>
        <v/>
      </c>
      <c r="K744" s="403" t="str">
        <f t="shared" si="200"/>
        <v/>
      </c>
      <c r="L744" s="404" t="str">
        <f t="shared" si="200"/>
        <v/>
      </c>
      <c r="M744" s="405"/>
      <c r="N744" s="406" t="str">
        <f t="shared" si="191"/>
        <v/>
      </c>
      <c r="O744" s="406" t="str">
        <f t="shared" si="192"/>
        <v/>
      </c>
      <c r="S744" s="401" t="str">
        <f>IFERROR(IF(S743&lt;='Cat A monthly etc'!$R$3,"Nil",S743-$R$3),"")</f>
        <v/>
      </c>
      <c r="T744" s="402" t="str">
        <f t="shared" si="193"/>
        <v/>
      </c>
      <c r="U744" s="403" t="str">
        <f t="shared" si="194"/>
        <v/>
      </c>
      <c r="V744" s="403" t="str">
        <f t="shared" si="195"/>
        <v/>
      </c>
      <c r="W744" s="404" t="str">
        <f t="shared" si="196"/>
        <v/>
      </c>
      <c r="Z744" s="408"/>
      <c r="AA744" s="409"/>
      <c r="AC744" s="358" t="str">
        <f t="shared" si="197"/>
        <v/>
      </c>
      <c r="AD744" s="358" t="str">
        <f t="shared" si="198"/>
        <v/>
      </c>
    </row>
    <row r="745" spans="1:30" x14ac:dyDescent="0.25">
      <c r="A745" s="112" t="str">
        <f t="shared" si="186"/>
        <v/>
      </c>
      <c r="B745" s="112" t="str">
        <f t="shared" si="187"/>
        <v/>
      </c>
      <c r="C745" s="397" t="str">
        <f t="shared" si="199"/>
        <v/>
      </c>
      <c r="D745" s="397" t="str">
        <f t="shared" si="185"/>
        <v/>
      </c>
      <c r="E745" s="397"/>
      <c r="F745" s="399" t="str">
        <f t="shared" si="188"/>
        <v/>
      </c>
      <c r="G745" s="400" t="str">
        <f t="shared" si="189"/>
        <v/>
      </c>
      <c r="H745" s="401" t="str">
        <f t="shared" si="190"/>
        <v/>
      </c>
      <c r="I745" s="402" t="str">
        <f t="shared" si="200"/>
        <v/>
      </c>
      <c r="J745" s="403" t="str">
        <f t="shared" si="200"/>
        <v/>
      </c>
      <c r="K745" s="403" t="str">
        <f t="shared" si="200"/>
        <v/>
      </c>
      <c r="L745" s="404" t="str">
        <f t="shared" si="200"/>
        <v/>
      </c>
      <c r="M745" s="405"/>
      <c r="N745" s="406" t="str">
        <f t="shared" si="191"/>
        <v/>
      </c>
      <c r="O745" s="406" t="str">
        <f t="shared" si="192"/>
        <v/>
      </c>
      <c r="S745" s="401" t="str">
        <f>IFERROR(IF(S744&lt;='Cat A monthly etc'!$R$3,"Nil",S744-$R$3),"")</f>
        <v/>
      </c>
      <c r="T745" s="402" t="str">
        <f t="shared" si="193"/>
        <v/>
      </c>
      <c r="U745" s="403" t="str">
        <f t="shared" si="194"/>
        <v/>
      </c>
      <c r="V745" s="403" t="str">
        <f t="shared" si="195"/>
        <v/>
      </c>
      <c r="W745" s="404" t="str">
        <f t="shared" si="196"/>
        <v/>
      </c>
      <c r="Z745" s="408"/>
      <c r="AA745" s="409"/>
      <c r="AC745" s="358" t="str">
        <f t="shared" si="197"/>
        <v/>
      </c>
      <c r="AD745" s="358" t="str">
        <f t="shared" si="198"/>
        <v/>
      </c>
    </row>
    <row r="746" spans="1:30" x14ac:dyDescent="0.25">
      <c r="A746" s="112" t="str">
        <f t="shared" si="186"/>
        <v/>
      </c>
      <c r="B746" s="112" t="str">
        <f t="shared" si="187"/>
        <v/>
      </c>
      <c r="C746" s="397" t="str">
        <f t="shared" si="199"/>
        <v/>
      </c>
      <c r="D746" s="397" t="str">
        <f t="shared" si="185"/>
        <v/>
      </c>
      <c r="E746" s="397"/>
      <c r="F746" s="399" t="str">
        <f t="shared" si="188"/>
        <v/>
      </c>
      <c r="G746" s="400" t="str">
        <f t="shared" si="189"/>
        <v/>
      </c>
      <c r="H746" s="401" t="str">
        <f t="shared" si="190"/>
        <v/>
      </c>
      <c r="I746" s="402" t="str">
        <f t="shared" si="200"/>
        <v/>
      </c>
      <c r="J746" s="403" t="str">
        <f t="shared" si="200"/>
        <v/>
      </c>
      <c r="K746" s="403" t="str">
        <f t="shared" si="200"/>
        <v/>
      </c>
      <c r="L746" s="404" t="str">
        <f t="shared" si="200"/>
        <v/>
      </c>
      <c r="M746" s="405"/>
      <c r="N746" s="406" t="str">
        <f t="shared" si="191"/>
        <v/>
      </c>
      <c r="O746" s="406" t="str">
        <f t="shared" si="192"/>
        <v/>
      </c>
      <c r="S746" s="401" t="str">
        <f>IFERROR(IF(S745&lt;='Cat A monthly etc'!$R$3,"Nil",S745-$R$3),"")</f>
        <v/>
      </c>
      <c r="T746" s="402" t="str">
        <f t="shared" si="193"/>
        <v/>
      </c>
      <c r="U746" s="403" t="str">
        <f t="shared" si="194"/>
        <v/>
      </c>
      <c r="V746" s="403" t="str">
        <f t="shared" si="195"/>
        <v/>
      </c>
      <c r="W746" s="404" t="str">
        <f t="shared" si="196"/>
        <v/>
      </c>
      <c r="Z746" s="408"/>
      <c r="AA746" s="409"/>
      <c r="AC746" s="358" t="str">
        <f t="shared" si="197"/>
        <v/>
      </c>
      <c r="AD746" s="358" t="str">
        <f t="shared" si="198"/>
        <v/>
      </c>
    </row>
    <row r="747" spans="1:30" x14ac:dyDescent="0.25">
      <c r="A747" s="112" t="str">
        <f t="shared" si="186"/>
        <v/>
      </c>
      <c r="B747" s="112" t="str">
        <f t="shared" si="187"/>
        <v/>
      </c>
      <c r="C747" s="397" t="str">
        <f t="shared" si="199"/>
        <v/>
      </c>
      <c r="D747" s="397" t="str">
        <f t="shared" si="185"/>
        <v/>
      </c>
      <c r="E747" s="397"/>
      <c r="F747" s="399" t="str">
        <f t="shared" si="188"/>
        <v/>
      </c>
      <c r="G747" s="400" t="str">
        <f t="shared" si="189"/>
        <v/>
      </c>
      <c r="H747" s="401" t="str">
        <f t="shared" si="190"/>
        <v/>
      </c>
      <c r="I747" s="402" t="str">
        <f t="shared" si="200"/>
        <v/>
      </c>
      <c r="J747" s="403" t="str">
        <f t="shared" si="200"/>
        <v/>
      </c>
      <c r="K747" s="403" t="str">
        <f t="shared" si="200"/>
        <v/>
      </c>
      <c r="L747" s="404" t="str">
        <f t="shared" si="200"/>
        <v/>
      </c>
      <c r="M747" s="405"/>
      <c r="N747" s="406" t="str">
        <f t="shared" si="191"/>
        <v/>
      </c>
      <c r="O747" s="406" t="str">
        <f t="shared" si="192"/>
        <v/>
      </c>
      <c r="S747" s="401" t="str">
        <f>IFERROR(IF(S746&lt;='Cat A monthly etc'!$R$3,"Nil",S746-$R$3),"")</f>
        <v/>
      </c>
      <c r="T747" s="402" t="str">
        <f t="shared" si="193"/>
        <v/>
      </c>
      <c r="U747" s="403" t="str">
        <f t="shared" si="194"/>
        <v/>
      </c>
      <c r="V747" s="403" t="str">
        <f t="shared" si="195"/>
        <v/>
      </c>
      <c r="W747" s="404" t="str">
        <f t="shared" si="196"/>
        <v/>
      </c>
      <c r="Z747" s="408"/>
      <c r="AA747" s="409"/>
      <c r="AC747" s="358" t="str">
        <f t="shared" si="197"/>
        <v/>
      </c>
      <c r="AD747" s="358" t="str">
        <f t="shared" si="198"/>
        <v/>
      </c>
    </row>
    <row r="748" spans="1:30" x14ac:dyDescent="0.25">
      <c r="A748" s="112" t="str">
        <f t="shared" si="186"/>
        <v/>
      </c>
      <c r="B748" s="112" t="str">
        <f t="shared" si="187"/>
        <v/>
      </c>
      <c r="C748" s="397" t="str">
        <f t="shared" si="199"/>
        <v/>
      </c>
      <c r="D748" s="397" t="str">
        <f t="shared" si="185"/>
        <v/>
      </c>
      <c r="E748" s="397"/>
      <c r="F748" s="399" t="str">
        <f t="shared" si="188"/>
        <v/>
      </c>
      <c r="G748" s="400" t="str">
        <f t="shared" si="189"/>
        <v/>
      </c>
      <c r="H748" s="401" t="str">
        <f t="shared" si="190"/>
        <v/>
      </c>
      <c r="I748" s="402" t="str">
        <f t="shared" si="200"/>
        <v/>
      </c>
      <c r="J748" s="403" t="str">
        <f t="shared" si="200"/>
        <v/>
      </c>
      <c r="K748" s="403" t="str">
        <f t="shared" si="200"/>
        <v/>
      </c>
      <c r="L748" s="404" t="str">
        <f t="shared" si="200"/>
        <v/>
      </c>
      <c r="M748" s="405"/>
      <c r="N748" s="406" t="str">
        <f t="shared" si="191"/>
        <v/>
      </c>
      <c r="O748" s="406" t="str">
        <f t="shared" si="192"/>
        <v/>
      </c>
      <c r="S748" s="401" t="str">
        <f>IFERROR(IF(S747&lt;='Cat A monthly etc'!$R$3,"Nil",S747-$R$3),"")</f>
        <v/>
      </c>
      <c r="T748" s="402" t="str">
        <f t="shared" si="193"/>
        <v/>
      </c>
      <c r="U748" s="403" t="str">
        <f t="shared" si="194"/>
        <v/>
      </c>
      <c r="V748" s="403" t="str">
        <f t="shared" si="195"/>
        <v/>
      </c>
      <c r="W748" s="404" t="str">
        <f t="shared" si="196"/>
        <v/>
      </c>
      <c r="Z748" s="408"/>
      <c r="AA748" s="409"/>
      <c r="AC748" s="358" t="str">
        <f t="shared" si="197"/>
        <v/>
      </c>
      <c r="AD748" s="358" t="str">
        <f t="shared" si="198"/>
        <v/>
      </c>
    </row>
    <row r="749" spans="1:30" x14ac:dyDescent="0.25">
      <c r="A749" s="112" t="str">
        <f t="shared" si="186"/>
        <v/>
      </c>
      <c r="B749" s="112" t="str">
        <f t="shared" si="187"/>
        <v/>
      </c>
      <c r="C749" s="397" t="str">
        <f t="shared" si="199"/>
        <v/>
      </c>
      <c r="D749" s="397" t="str">
        <f t="shared" si="185"/>
        <v/>
      </c>
      <c r="E749" s="397"/>
      <c r="F749" s="399" t="str">
        <f t="shared" si="188"/>
        <v/>
      </c>
      <c r="G749" s="400" t="str">
        <f t="shared" si="189"/>
        <v/>
      </c>
      <c r="H749" s="401" t="str">
        <f t="shared" si="190"/>
        <v/>
      </c>
      <c r="I749" s="402" t="str">
        <f t="shared" si="200"/>
        <v/>
      </c>
      <c r="J749" s="403" t="str">
        <f t="shared" si="200"/>
        <v/>
      </c>
      <c r="K749" s="403" t="str">
        <f t="shared" si="200"/>
        <v/>
      </c>
      <c r="L749" s="404" t="str">
        <f t="shared" si="200"/>
        <v/>
      </c>
      <c r="M749" s="405"/>
      <c r="N749" s="406" t="str">
        <f t="shared" si="191"/>
        <v/>
      </c>
      <c r="O749" s="406" t="str">
        <f t="shared" si="192"/>
        <v/>
      </c>
      <c r="S749" s="401" t="str">
        <f>IFERROR(IF(S748&lt;='Cat A monthly etc'!$R$3,"Nil",S748-$R$3),"")</f>
        <v/>
      </c>
      <c r="T749" s="402" t="str">
        <f t="shared" si="193"/>
        <v/>
      </c>
      <c r="U749" s="403" t="str">
        <f t="shared" si="194"/>
        <v/>
      </c>
      <c r="V749" s="403" t="str">
        <f t="shared" si="195"/>
        <v/>
      </c>
      <c r="W749" s="404" t="str">
        <f t="shared" si="196"/>
        <v/>
      </c>
      <c r="Z749" s="408"/>
      <c r="AA749" s="409"/>
      <c r="AC749" s="358" t="str">
        <f t="shared" si="197"/>
        <v/>
      </c>
      <c r="AD749" s="358" t="str">
        <f t="shared" si="198"/>
        <v/>
      </c>
    </row>
    <row r="750" spans="1:30" x14ac:dyDescent="0.25">
      <c r="A750" s="112" t="str">
        <f t="shared" si="186"/>
        <v/>
      </c>
      <c r="B750" s="112" t="str">
        <f t="shared" si="187"/>
        <v/>
      </c>
      <c r="C750" s="397" t="str">
        <f t="shared" si="199"/>
        <v/>
      </c>
      <c r="D750" s="397" t="str">
        <f t="shared" si="185"/>
        <v/>
      </c>
      <c r="E750" s="397"/>
      <c r="F750" s="399" t="str">
        <f t="shared" si="188"/>
        <v/>
      </c>
      <c r="G750" s="400" t="str">
        <f t="shared" si="189"/>
        <v/>
      </c>
      <c r="H750" s="401" t="str">
        <f t="shared" si="190"/>
        <v/>
      </c>
      <c r="I750" s="402" t="str">
        <f t="shared" si="200"/>
        <v/>
      </c>
      <c r="J750" s="403" t="str">
        <f t="shared" si="200"/>
        <v/>
      </c>
      <c r="K750" s="403" t="str">
        <f t="shared" si="200"/>
        <v/>
      </c>
      <c r="L750" s="404" t="str">
        <f t="shared" si="200"/>
        <v/>
      </c>
      <c r="M750" s="405"/>
      <c r="N750" s="406" t="str">
        <f t="shared" si="191"/>
        <v/>
      </c>
      <c r="O750" s="406" t="str">
        <f t="shared" si="192"/>
        <v/>
      </c>
      <c r="S750" s="401" t="str">
        <f>IFERROR(IF(S749&lt;='Cat A monthly etc'!$R$3,"Nil",S749-$R$3),"")</f>
        <v/>
      </c>
      <c r="T750" s="402" t="str">
        <f t="shared" si="193"/>
        <v/>
      </c>
      <c r="U750" s="403" t="str">
        <f t="shared" si="194"/>
        <v/>
      </c>
      <c r="V750" s="403" t="str">
        <f t="shared" si="195"/>
        <v/>
      </c>
      <c r="W750" s="404" t="str">
        <f t="shared" si="196"/>
        <v/>
      </c>
      <c r="Z750" s="408"/>
      <c r="AA750" s="409"/>
      <c r="AC750" s="358" t="str">
        <f t="shared" si="197"/>
        <v/>
      </c>
      <c r="AD750" s="358" t="str">
        <f t="shared" si="198"/>
        <v/>
      </c>
    </row>
    <row r="751" spans="1:30" x14ac:dyDescent="0.25">
      <c r="A751" s="112" t="str">
        <f t="shared" si="186"/>
        <v/>
      </c>
      <c r="B751" s="112" t="str">
        <f t="shared" si="187"/>
        <v/>
      </c>
      <c r="C751" s="397" t="str">
        <f t="shared" si="199"/>
        <v/>
      </c>
      <c r="D751" s="397" t="str">
        <f t="shared" si="185"/>
        <v/>
      </c>
      <c r="E751" s="397"/>
      <c r="F751" s="399" t="str">
        <f t="shared" si="188"/>
        <v/>
      </c>
      <c r="G751" s="400" t="str">
        <f t="shared" si="189"/>
        <v/>
      </c>
      <c r="H751" s="401" t="str">
        <f t="shared" si="190"/>
        <v/>
      </c>
      <c r="I751" s="402" t="str">
        <f t="shared" si="200"/>
        <v/>
      </c>
      <c r="J751" s="403" t="str">
        <f t="shared" si="200"/>
        <v/>
      </c>
      <c r="K751" s="403" t="str">
        <f t="shared" si="200"/>
        <v/>
      </c>
      <c r="L751" s="404" t="str">
        <f t="shared" si="200"/>
        <v/>
      </c>
      <c r="M751" s="405"/>
      <c r="N751" s="406" t="str">
        <f t="shared" si="191"/>
        <v/>
      </c>
      <c r="O751" s="406" t="str">
        <f t="shared" si="192"/>
        <v/>
      </c>
      <c r="S751" s="401" t="str">
        <f>IFERROR(IF(S750&lt;='Cat A monthly etc'!$R$3,"Nil",S750-$R$3),"")</f>
        <v/>
      </c>
      <c r="T751" s="402" t="str">
        <f t="shared" si="193"/>
        <v/>
      </c>
      <c r="U751" s="403" t="str">
        <f t="shared" si="194"/>
        <v/>
      </c>
      <c r="V751" s="403" t="str">
        <f t="shared" si="195"/>
        <v/>
      </c>
      <c r="W751" s="404" t="str">
        <f t="shared" si="196"/>
        <v/>
      </c>
      <c r="Z751" s="408"/>
      <c r="AA751" s="409"/>
      <c r="AC751" s="358" t="str">
        <f t="shared" si="197"/>
        <v/>
      </c>
      <c r="AD751" s="358" t="str">
        <f t="shared" si="198"/>
        <v/>
      </c>
    </row>
    <row r="752" spans="1:30" x14ac:dyDescent="0.25">
      <c r="A752" s="112" t="str">
        <f t="shared" si="186"/>
        <v/>
      </c>
      <c r="B752" s="112" t="str">
        <f t="shared" si="187"/>
        <v/>
      </c>
      <c r="C752" s="397" t="str">
        <f t="shared" si="199"/>
        <v/>
      </c>
      <c r="D752" s="397" t="str">
        <f t="shared" si="185"/>
        <v/>
      </c>
      <c r="E752" s="397"/>
      <c r="F752" s="399" t="str">
        <f t="shared" si="188"/>
        <v/>
      </c>
      <c r="G752" s="400" t="str">
        <f t="shared" si="189"/>
        <v/>
      </c>
      <c r="H752" s="401" t="str">
        <f t="shared" si="190"/>
        <v/>
      </c>
      <c r="I752" s="402" t="str">
        <f t="shared" si="200"/>
        <v/>
      </c>
      <c r="J752" s="403" t="str">
        <f t="shared" si="200"/>
        <v/>
      </c>
      <c r="K752" s="403" t="str">
        <f t="shared" si="200"/>
        <v/>
      </c>
      <c r="L752" s="404" t="str">
        <f t="shared" si="200"/>
        <v/>
      </c>
      <c r="M752" s="405"/>
      <c r="N752" s="406" t="str">
        <f t="shared" si="191"/>
        <v/>
      </c>
      <c r="O752" s="406" t="str">
        <f t="shared" si="192"/>
        <v/>
      </c>
      <c r="S752" s="401" t="str">
        <f>IFERROR(IF(S751&lt;='Cat A monthly etc'!$R$3,"Nil",S751-$R$3),"")</f>
        <v/>
      </c>
      <c r="T752" s="402" t="str">
        <f t="shared" si="193"/>
        <v/>
      </c>
      <c r="U752" s="403" t="str">
        <f t="shared" si="194"/>
        <v/>
      </c>
      <c r="V752" s="403" t="str">
        <f t="shared" si="195"/>
        <v/>
      </c>
      <c r="W752" s="404" t="str">
        <f t="shared" si="196"/>
        <v/>
      </c>
      <c r="Z752" s="408"/>
      <c r="AA752" s="409"/>
      <c r="AC752" s="358" t="str">
        <f t="shared" si="197"/>
        <v/>
      </c>
      <c r="AD752" s="358" t="str">
        <f t="shared" si="198"/>
        <v/>
      </c>
    </row>
    <row r="753" spans="1:30" x14ac:dyDescent="0.25">
      <c r="A753" s="112" t="str">
        <f t="shared" si="186"/>
        <v/>
      </c>
      <c r="B753" s="112" t="str">
        <f t="shared" si="187"/>
        <v/>
      </c>
      <c r="C753" s="397" t="str">
        <f t="shared" si="199"/>
        <v/>
      </c>
      <c r="D753" s="397" t="str">
        <f t="shared" si="185"/>
        <v/>
      </c>
      <c r="E753" s="397"/>
      <c r="F753" s="399" t="str">
        <f t="shared" si="188"/>
        <v/>
      </c>
      <c r="G753" s="400" t="str">
        <f t="shared" si="189"/>
        <v/>
      </c>
      <c r="H753" s="401" t="str">
        <f t="shared" si="190"/>
        <v/>
      </c>
      <c r="I753" s="402" t="str">
        <f t="shared" si="200"/>
        <v/>
      </c>
      <c r="J753" s="403" t="str">
        <f t="shared" si="200"/>
        <v/>
      </c>
      <c r="K753" s="403" t="str">
        <f t="shared" si="200"/>
        <v/>
      </c>
      <c r="L753" s="404" t="str">
        <f t="shared" si="200"/>
        <v/>
      </c>
      <c r="M753" s="405"/>
      <c r="N753" s="406" t="str">
        <f t="shared" si="191"/>
        <v/>
      </c>
      <c r="O753" s="406" t="str">
        <f t="shared" si="192"/>
        <v/>
      </c>
      <c r="S753" s="401" t="str">
        <f>IFERROR(IF(S752&lt;='Cat A monthly etc'!$R$3,"Nil",S752-$R$3),"")</f>
        <v/>
      </c>
      <c r="T753" s="402" t="str">
        <f t="shared" si="193"/>
        <v/>
      </c>
      <c r="U753" s="403" t="str">
        <f t="shared" si="194"/>
        <v/>
      </c>
      <c r="V753" s="403" t="str">
        <f t="shared" si="195"/>
        <v/>
      </c>
      <c r="W753" s="404" t="str">
        <f t="shared" si="196"/>
        <v/>
      </c>
      <c r="Z753" s="408"/>
      <c r="AA753" s="409"/>
      <c r="AC753" s="358" t="str">
        <f t="shared" si="197"/>
        <v/>
      </c>
      <c r="AD753" s="358" t="str">
        <f t="shared" si="198"/>
        <v/>
      </c>
    </row>
    <row r="754" spans="1:30" x14ac:dyDescent="0.25">
      <c r="A754" s="112" t="str">
        <f t="shared" si="186"/>
        <v/>
      </c>
      <c r="B754" s="112" t="str">
        <f t="shared" si="187"/>
        <v/>
      </c>
      <c r="C754" s="397" t="str">
        <f t="shared" si="199"/>
        <v/>
      </c>
      <c r="D754" s="397" t="str">
        <f t="shared" si="185"/>
        <v/>
      </c>
      <c r="E754" s="397"/>
      <c r="F754" s="399" t="str">
        <f t="shared" si="188"/>
        <v/>
      </c>
      <c r="G754" s="400" t="str">
        <f t="shared" si="189"/>
        <v/>
      </c>
      <c r="H754" s="401" t="str">
        <f t="shared" si="190"/>
        <v/>
      </c>
      <c r="I754" s="402" t="str">
        <f t="shared" si="200"/>
        <v/>
      </c>
      <c r="J754" s="403" t="str">
        <f t="shared" si="200"/>
        <v/>
      </c>
      <c r="K754" s="403" t="str">
        <f t="shared" si="200"/>
        <v/>
      </c>
      <c r="L754" s="404" t="str">
        <f t="shared" si="200"/>
        <v/>
      </c>
      <c r="M754" s="405"/>
      <c r="N754" s="406" t="str">
        <f t="shared" si="191"/>
        <v/>
      </c>
      <c r="O754" s="406" t="str">
        <f t="shared" si="192"/>
        <v/>
      </c>
      <c r="S754" s="401" t="str">
        <f>IFERROR(IF(S753&lt;='Cat A monthly etc'!$R$3,"Nil",S753-$R$3),"")</f>
        <v/>
      </c>
      <c r="T754" s="402" t="str">
        <f t="shared" si="193"/>
        <v/>
      </c>
      <c r="U754" s="403" t="str">
        <f t="shared" si="194"/>
        <v/>
      </c>
      <c r="V754" s="403" t="str">
        <f t="shared" si="195"/>
        <v/>
      </c>
      <c r="W754" s="404" t="str">
        <f t="shared" si="196"/>
        <v/>
      </c>
      <c r="Z754" s="408"/>
      <c r="AA754" s="409"/>
      <c r="AC754" s="358" t="str">
        <f t="shared" si="197"/>
        <v/>
      </c>
      <c r="AD754" s="358" t="str">
        <f t="shared" si="198"/>
        <v/>
      </c>
    </row>
    <row r="755" spans="1:30" x14ac:dyDescent="0.25">
      <c r="A755" s="112" t="str">
        <f t="shared" si="186"/>
        <v/>
      </c>
      <c r="B755" s="112" t="str">
        <f t="shared" si="187"/>
        <v/>
      </c>
      <c r="C755" s="397" t="str">
        <f t="shared" si="199"/>
        <v/>
      </c>
      <c r="D755" s="397" t="str">
        <f t="shared" si="185"/>
        <v/>
      </c>
      <c r="E755" s="397"/>
      <c r="F755" s="399" t="str">
        <f t="shared" si="188"/>
        <v/>
      </c>
      <c r="G755" s="400" t="str">
        <f t="shared" si="189"/>
        <v/>
      </c>
      <c r="H755" s="401" t="str">
        <f t="shared" si="190"/>
        <v/>
      </c>
      <c r="I755" s="402" t="str">
        <f t="shared" si="200"/>
        <v/>
      </c>
      <c r="J755" s="403" t="str">
        <f t="shared" si="200"/>
        <v/>
      </c>
      <c r="K755" s="403" t="str">
        <f t="shared" si="200"/>
        <v/>
      </c>
      <c r="L755" s="404" t="str">
        <f t="shared" si="200"/>
        <v/>
      </c>
      <c r="M755" s="405"/>
      <c r="N755" s="406" t="str">
        <f t="shared" si="191"/>
        <v/>
      </c>
      <c r="O755" s="406" t="str">
        <f t="shared" si="192"/>
        <v/>
      </c>
      <c r="S755" s="401" t="str">
        <f>IFERROR(IF(S754&lt;='Cat A monthly etc'!$R$3,"Nil",S754-$R$3),"")</f>
        <v/>
      </c>
      <c r="T755" s="402" t="str">
        <f t="shared" si="193"/>
        <v/>
      </c>
      <c r="U755" s="403" t="str">
        <f t="shared" si="194"/>
        <v/>
      </c>
      <c r="V755" s="403" t="str">
        <f t="shared" si="195"/>
        <v/>
      </c>
      <c r="W755" s="404" t="str">
        <f t="shared" si="196"/>
        <v/>
      </c>
      <c r="Z755" s="408"/>
      <c r="AA755" s="409"/>
      <c r="AC755" s="358" t="str">
        <f t="shared" si="197"/>
        <v/>
      </c>
      <c r="AD755" s="358" t="str">
        <f t="shared" si="198"/>
        <v/>
      </c>
    </row>
    <row r="756" spans="1:30" x14ac:dyDescent="0.25">
      <c r="A756" s="112" t="str">
        <f t="shared" si="186"/>
        <v/>
      </c>
      <c r="B756" s="112" t="str">
        <f t="shared" si="187"/>
        <v/>
      </c>
      <c r="C756" s="397" t="str">
        <f t="shared" si="199"/>
        <v/>
      </c>
      <c r="D756" s="397" t="str">
        <f t="shared" si="185"/>
        <v/>
      </c>
      <c r="E756" s="397"/>
      <c r="F756" s="399" t="str">
        <f t="shared" si="188"/>
        <v/>
      </c>
      <c r="G756" s="400" t="str">
        <f t="shared" si="189"/>
        <v/>
      </c>
      <c r="H756" s="401" t="str">
        <f t="shared" si="190"/>
        <v/>
      </c>
      <c r="I756" s="402" t="str">
        <f t="shared" si="200"/>
        <v/>
      </c>
      <c r="J756" s="403" t="str">
        <f t="shared" si="200"/>
        <v/>
      </c>
      <c r="K756" s="403" t="str">
        <f t="shared" si="200"/>
        <v/>
      </c>
      <c r="L756" s="404" t="str">
        <f t="shared" si="200"/>
        <v/>
      </c>
      <c r="M756" s="405"/>
      <c r="N756" s="406" t="str">
        <f t="shared" si="191"/>
        <v/>
      </c>
      <c r="O756" s="406" t="str">
        <f t="shared" si="192"/>
        <v/>
      </c>
      <c r="S756" s="401" t="str">
        <f>IFERROR(IF(S755&lt;='Cat A monthly etc'!$R$3,"Nil",S755-$R$3),"")</f>
        <v/>
      </c>
      <c r="T756" s="402" t="str">
        <f t="shared" si="193"/>
        <v/>
      </c>
      <c r="U756" s="403" t="str">
        <f t="shared" si="194"/>
        <v/>
      </c>
      <c r="V756" s="403" t="str">
        <f t="shared" si="195"/>
        <v/>
      </c>
      <c r="W756" s="404" t="str">
        <f t="shared" si="196"/>
        <v/>
      </c>
      <c r="Z756" s="408"/>
      <c r="AA756" s="409"/>
      <c r="AC756" s="358" t="str">
        <f t="shared" si="197"/>
        <v/>
      </c>
      <c r="AD756" s="358" t="str">
        <f t="shared" si="198"/>
        <v/>
      </c>
    </row>
    <row r="757" spans="1:30" x14ac:dyDescent="0.25">
      <c r="A757" s="112" t="str">
        <f t="shared" si="186"/>
        <v/>
      </c>
      <c r="B757" s="112" t="str">
        <f t="shared" si="187"/>
        <v/>
      </c>
      <c r="C757" s="397" t="str">
        <f t="shared" si="199"/>
        <v/>
      </c>
      <c r="D757" s="397" t="str">
        <f t="shared" si="185"/>
        <v/>
      </c>
      <c r="E757" s="397"/>
      <c r="F757" s="399" t="str">
        <f t="shared" si="188"/>
        <v/>
      </c>
      <c r="G757" s="400" t="str">
        <f t="shared" si="189"/>
        <v/>
      </c>
      <c r="H757" s="401" t="str">
        <f t="shared" si="190"/>
        <v/>
      </c>
      <c r="I757" s="402" t="str">
        <f t="shared" si="200"/>
        <v/>
      </c>
      <c r="J757" s="403" t="str">
        <f t="shared" si="200"/>
        <v/>
      </c>
      <c r="K757" s="403" t="str">
        <f t="shared" si="200"/>
        <v/>
      </c>
      <c r="L757" s="404" t="str">
        <f t="shared" si="200"/>
        <v/>
      </c>
      <c r="M757" s="405"/>
      <c r="N757" s="406" t="str">
        <f t="shared" si="191"/>
        <v/>
      </c>
      <c r="O757" s="406" t="str">
        <f t="shared" si="192"/>
        <v/>
      </c>
      <c r="S757" s="401" t="str">
        <f>IFERROR(IF(S756&lt;='Cat A monthly etc'!$R$3,"Nil",S756-$R$3),"")</f>
        <v/>
      </c>
      <c r="T757" s="402" t="str">
        <f t="shared" si="193"/>
        <v/>
      </c>
      <c r="U757" s="403" t="str">
        <f t="shared" si="194"/>
        <v/>
      </c>
      <c r="V757" s="403" t="str">
        <f t="shared" si="195"/>
        <v/>
      </c>
      <c r="W757" s="404" t="str">
        <f t="shared" si="196"/>
        <v/>
      </c>
      <c r="Z757" s="408"/>
      <c r="AA757" s="409"/>
      <c r="AC757" s="358" t="str">
        <f t="shared" si="197"/>
        <v/>
      </c>
      <c r="AD757" s="358" t="str">
        <f t="shared" si="198"/>
        <v/>
      </c>
    </row>
    <row r="758" spans="1:30" x14ac:dyDescent="0.25">
      <c r="A758" s="112" t="str">
        <f t="shared" si="186"/>
        <v/>
      </c>
      <c r="B758" s="112" t="str">
        <f t="shared" si="187"/>
        <v/>
      </c>
      <c r="C758" s="397" t="str">
        <f t="shared" si="199"/>
        <v/>
      </c>
      <c r="D758" s="397" t="str">
        <f t="shared" si="185"/>
        <v/>
      </c>
      <c r="E758" s="397"/>
      <c r="F758" s="399" t="str">
        <f t="shared" si="188"/>
        <v/>
      </c>
      <c r="G758" s="400" t="str">
        <f t="shared" si="189"/>
        <v/>
      </c>
      <c r="H758" s="401" t="str">
        <f t="shared" si="190"/>
        <v/>
      </c>
      <c r="I758" s="402" t="str">
        <f t="shared" si="200"/>
        <v/>
      </c>
      <c r="J758" s="403" t="str">
        <f t="shared" si="200"/>
        <v/>
      </c>
      <c r="K758" s="403" t="str">
        <f t="shared" si="200"/>
        <v/>
      </c>
      <c r="L758" s="404" t="str">
        <f t="shared" si="200"/>
        <v/>
      </c>
      <c r="M758" s="405"/>
      <c r="N758" s="406" t="str">
        <f t="shared" si="191"/>
        <v/>
      </c>
      <c r="O758" s="406" t="str">
        <f t="shared" si="192"/>
        <v/>
      </c>
      <c r="S758" s="401" t="str">
        <f>IFERROR(IF(S757&lt;='Cat A monthly etc'!$R$3,"Nil",S757-$R$3),"")</f>
        <v/>
      </c>
      <c r="T758" s="402" t="str">
        <f t="shared" si="193"/>
        <v/>
      </c>
      <c r="U758" s="403" t="str">
        <f t="shared" si="194"/>
        <v/>
      </c>
      <c r="V758" s="403" t="str">
        <f t="shared" si="195"/>
        <v/>
      </c>
      <c r="W758" s="404" t="str">
        <f t="shared" si="196"/>
        <v/>
      </c>
      <c r="Z758" s="408"/>
      <c r="AA758" s="409"/>
      <c r="AC758" s="358" t="str">
        <f t="shared" si="197"/>
        <v/>
      </c>
      <c r="AD758" s="358" t="str">
        <f t="shared" si="198"/>
        <v/>
      </c>
    </row>
    <row r="759" spans="1:30" x14ac:dyDescent="0.25">
      <c r="A759" s="112" t="str">
        <f t="shared" si="186"/>
        <v/>
      </c>
      <c r="B759" s="112" t="str">
        <f t="shared" si="187"/>
        <v/>
      </c>
      <c r="C759" s="397" t="str">
        <f t="shared" si="199"/>
        <v/>
      </c>
      <c r="D759" s="397" t="str">
        <f t="shared" si="185"/>
        <v/>
      </c>
      <c r="E759" s="397"/>
      <c r="F759" s="399" t="str">
        <f t="shared" si="188"/>
        <v/>
      </c>
      <c r="G759" s="400" t="str">
        <f t="shared" si="189"/>
        <v/>
      </c>
      <c r="H759" s="401" t="str">
        <f t="shared" si="190"/>
        <v/>
      </c>
      <c r="I759" s="402" t="str">
        <f t="shared" si="200"/>
        <v/>
      </c>
      <c r="J759" s="403" t="str">
        <f t="shared" si="200"/>
        <v/>
      </c>
      <c r="K759" s="403" t="str">
        <f t="shared" si="200"/>
        <v/>
      </c>
      <c r="L759" s="404" t="str">
        <f t="shared" si="200"/>
        <v/>
      </c>
      <c r="M759" s="405"/>
      <c r="N759" s="406" t="str">
        <f t="shared" si="191"/>
        <v/>
      </c>
      <c r="O759" s="406" t="str">
        <f t="shared" si="192"/>
        <v/>
      </c>
      <c r="S759" s="401" t="str">
        <f>IFERROR(IF(S758&lt;='Cat A monthly etc'!$R$3,"Nil",S758-$R$3),"")</f>
        <v/>
      </c>
      <c r="T759" s="402" t="str">
        <f t="shared" si="193"/>
        <v/>
      </c>
      <c r="U759" s="403" t="str">
        <f t="shared" si="194"/>
        <v/>
      </c>
      <c r="V759" s="403" t="str">
        <f t="shared" si="195"/>
        <v/>
      </c>
      <c r="W759" s="404" t="str">
        <f t="shared" si="196"/>
        <v/>
      </c>
      <c r="Z759" s="408"/>
      <c r="AA759" s="409"/>
      <c r="AC759" s="358" t="str">
        <f t="shared" si="197"/>
        <v/>
      </c>
      <c r="AD759" s="358" t="str">
        <f t="shared" si="198"/>
        <v/>
      </c>
    </row>
    <row r="760" spans="1:30" x14ac:dyDescent="0.25">
      <c r="A760" s="112" t="str">
        <f t="shared" si="186"/>
        <v/>
      </c>
      <c r="B760" s="112" t="str">
        <f t="shared" si="187"/>
        <v/>
      </c>
      <c r="C760" s="397" t="str">
        <f t="shared" si="199"/>
        <v/>
      </c>
      <c r="D760" s="397" t="str">
        <f t="shared" si="185"/>
        <v/>
      </c>
      <c r="E760" s="397"/>
      <c r="F760" s="399" t="str">
        <f t="shared" si="188"/>
        <v/>
      </c>
      <c r="G760" s="400" t="str">
        <f t="shared" si="189"/>
        <v/>
      </c>
      <c r="H760" s="401" t="str">
        <f t="shared" si="190"/>
        <v/>
      </c>
      <c r="I760" s="402" t="str">
        <f t="shared" si="200"/>
        <v/>
      </c>
      <c r="J760" s="403" t="str">
        <f t="shared" si="200"/>
        <v/>
      </c>
      <c r="K760" s="403" t="str">
        <f t="shared" si="200"/>
        <v/>
      </c>
      <c r="L760" s="404" t="str">
        <f t="shared" si="200"/>
        <v/>
      </c>
      <c r="M760" s="405"/>
      <c r="N760" s="406" t="str">
        <f t="shared" si="191"/>
        <v/>
      </c>
      <c r="O760" s="406" t="str">
        <f t="shared" si="192"/>
        <v/>
      </c>
      <c r="S760" s="401" t="str">
        <f>IFERROR(IF(S759&lt;='Cat A monthly etc'!$R$3,"Nil",S759-$R$3),"")</f>
        <v/>
      </c>
      <c r="T760" s="402" t="str">
        <f t="shared" si="193"/>
        <v/>
      </c>
      <c r="U760" s="403" t="str">
        <f t="shared" si="194"/>
        <v/>
      </c>
      <c r="V760" s="403" t="str">
        <f t="shared" si="195"/>
        <v/>
      </c>
      <c r="W760" s="404" t="str">
        <f t="shared" si="196"/>
        <v/>
      </c>
      <c r="Z760" s="408"/>
      <c r="AA760" s="409"/>
      <c r="AC760" s="358" t="str">
        <f t="shared" si="197"/>
        <v/>
      </c>
      <c r="AD760" s="358" t="str">
        <f t="shared" si="198"/>
        <v/>
      </c>
    </row>
    <row r="761" spans="1:30" x14ac:dyDescent="0.25">
      <c r="A761" s="112" t="str">
        <f t="shared" si="186"/>
        <v/>
      </c>
      <c r="B761" s="112" t="str">
        <f t="shared" si="187"/>
        <v/>
      </c>
      <c r="C761" s="397" t="str">
        <f t="shared" si="199"/>
        <v/>
      </c>
      <c r="D761" s="397" t="str">
        <f t="shared" si="185"/>
        <v/>
      </c>
      <c r="E761" s="397"/>
      <c r="F761" s="399" t="str">
        <f t="shared" si="188"/>
        <v/>
      </c>
      <c r="G761" s="400" t="str">
        <f t="shared" si="189"/>
        <v/>
      </c>
      <c r="H761" s="401" t="str">
        <f t="shared" si="190"/>
        <v/>
      </c>
      <c r="I761" s="402" t="str">
        <f t="shared" si="200"/>
        <v/>
      </c>
      <c r="J761" s="403" t="str">
        <f t="shared" si="200"/>
        <v/>
      </c>
      <c r="K761" s="403" t="str">
        <f t="shared" si="200"/>
        <v/>
      </c>
      <c r="L761" s="404" t="str">
        <f t="shared" si="200"/>
        <v/>
      </c>
      <c r="M761" s="405"/>
      <c r="N761" s="406" t="str">
        <f t="shared" si="191"/>
        <v/>
      </c>
      <c r="O761" s="406" t="str">
        <f t="shared" si="192"/>
        <v/>
      </c>
      <c r="S761" s="401" t="str">
        <f>IFERROR(IF(S760&lt;='Cat A monthly etc'!$R$3,"Nil",S760-$R$3),"")</f>
        <v/>
      </c>
      <c r="T761" s="402" t="str">
        <f t="shared" si="193"/>
        <v/>
      </c>
      <c r="U761" s="403" t="str">
        <f t="shared" si="194"/>
        <v/>
      </c>
      <c r="V761" s="403" t="str">
        <f t="shared" si="195"/>
        <v/>
      </c>
      <c r="W761" s="404" t="str">
        <f t="shared" si="196"/>
        <v/>
      </c>
      <c r="Z761" s="408"/>
      <c r="AA761" s="409"/>
      <c r="AC761" s="358" t="str">
        <f t="shared" si="197"/>
        <v/>
      </c>
      <c r="AD761" s="358" t="str">
        <f t="shared" si="198"/>
        <v/>
      </c>
    </row>
    <row r="762" spans="1:30" x14ac:dyDescent="0.25">
      <c r="A762" s="112" t="str">
        <f t="shared" si="186"/>
        <v/>
      </c>
      <c r="B762" s="112" t="str">
        <f t="shared" si="187"/>
        <v/>
      </c>
      <c r="C762" s="397" t="str">
        <f t="shared" si="199"/>
        <v/>
      </c>
      <c r="D762" s="397" t="str">
        <f t="shared" si="185"/>
        <v/>
      </c>
      <c r="E762" s="397"/>
      <c r="F762" s="399" t="str">
        <f t="shared" si="188"/>
        <v/>
      </c>
      <c r="G762" s="400" t="str">
        <f t="shared" si="189"/>
        <v/>
      </c>
      <c r="H762" s="401" t="str">
        <f t="shared" si="190"/>
        <v/>
      </c>
      <c r="I762" s="402" t="str">
        <f t="shared" si="200"/>
        <v/>
      </c>
      <c r="J762" s="403" t="str">
        <f t="shared" si="200"/>
        <v/>
      </c>
      <c r="K762" s="403" t="str">
        <f t="shared" si="200"/>
        <v/>
      </c>
      <c r="L762" s="404" t="str">
        <f t="shared" si="200"/>
        <v/>
      </c>
      <c r="M762" s="405"/>
      <c r="N762" s="406" t="str">
        <f t="shared" si="191"/>
        <v/>
      </c>
      <c r="O762" s="406" t="str">
        <f t="shared" si="192"/>
        <v/>
      </c>
      <c r="S762" s="401" t="str">
        <f>IFERROR(IF(S761&lt;='Cat A monthly etc'!$R$3,"Nil",S761-$R$3),"")</f>
        <v/>
      </c>
      <c r="T762" s="402" t="str">
        <f t="shared" si="193"/>
        <v/>
      </c>
      <c r="U762" s="403" t="str">
        <f t="shared" si="194"/>
        <v/>
      </c>
      <c r="V762" s="403" t="str">
        <f t="shared" si="195"/>
        <v/>
      </c>
      <c r="W762" s="404" t="str">
        <f t="shared" si="196"/>
        <v/>
      </c>
      <c r="Z762" s="408"/>
      <c r="AA762" s="409"/>
      <c r="AC762" s="358" t="str">
        <f t="shared" si="197"/>
        <v/>
      </c>
      <c r="AD762" s="358" t="str">
        <f t="shared" si="198"/>
        <v/>
      </c>
    </row>
    <row r="763" spans="1:30" x14ac:dyDescent="0.25">
      <c r="A763" s="112" t="str">
        <f t="shared" si="186"/>
        <v/>
      </c>
      <c r="B763" s="112" t="str">
        <f t="shared" si="187"/>
        <v/>
      </c>
      <c r="C763" s="397" t="str">
        <f t="shared" si="199"/>
        <v/>
      </c>
      <c r="D763" s="397" t="str">
        <f t="shared" si="185"/>
        <v/>
      </c>
      <c r="E763" s="397"/>
      <c r="F763" s="399" t="str">
        <f t="shared" si="188"/>
        <v/>
      </c>
      <c r="G763" s="400" t="str">
        <f t="shared" si="189"/>
        <v/>
      </c>
      <c r="H763" s="401" t="str">
        <f t="shared" si="190"/>
        <v/>
      </c>
      <c r="I763" s="402" t="str">
        <f t="shared" si="200"/>
        <v/>
      </c>
      <c r="J763" s="403" t="str">
        <f t="shared" si="200"/>
        <v/>
      </c>
      <c r="K763" s="403" t="str">
        <f t="shared" si="200"/>
        <v/>
      </c>
      <c r="L763" s="404" t="str">
        <f t="shared" si="200"/>
        <v/>
      </c>
      <c r="M763" s="405"/>
      <c r="N763" s="406" t="str">
        <f t="shared" si="191"/>
        <v/>
      </c>
      <c r="O763" s="406" t="str">
        <f t="shared" si="192"/>
        <v/>
      </c>
      <c r="S763" s="401" t="str">
        <f>IFERROR(IF(S762&lt;='Cat A monthly etc'!$R$3,"Nil",S762-$R$3),"")</f>
        <v/>
      </c>
      <c r="T763" s="402" t="str">
        <f t="shared" si="193"/>
        <v/>
      </c>
      <c r="U763" s="403" t="str">
        <f t="shared" si="194"/>
        <v/>
      </c>
      <c r="V763" s="403" t="str">
        <f t="shared" si="195"/>
        <v/>
      </c>
      <c r="W763" s="404" t="str">
        <f t="shared" si="196"/>
        <v/>
      </c>
      <c r="Z763" s="408"/>
      <c r="AA763" s="409"/>
      <c r="AC763" s="358" t="str">
        <f t="shared" si="197"/>
        <v/>
      </c>
      <c r="AD763" s="358" t="str">
        <f t="shared" si="198"/>
        <v/>
      </c>
    </row>
    <row r="764" spans="1:30" x14ac:dyDescent="0.25">
      <c r="A764" s="112" t="str">
        <f t="shared" si="186"/>
        <v/>
      </c>
      <c r="B764" s="112" t="str">
        <f t="shared" si="187"/>
        <v/>
      </c>
      <c r="C764" s="397" t="str">
        <f t="shared" si="199"/>
        <v/>
      </c>
      <c r="D764" s="397" t="str">
        <f t="shared" si="185"/>
        <v/>
      </c>
      <c r="E764" s="397"/>
      <c r="F764" s="399" t="str">
        <f t="shared" si="188"/>
        <v/>
      </c>
      <c r="G764" s="400" t="str">
        <f t="shared" si="189"/>
        <v/>
      </c>
      <c r="H764" s="401" t="str">
        <f t="shared" si="190"/>
        <v/>
      </c>
      <c r="I764" s="402" t="str">
        <f t="shared" si="200"/>
        <v/>
      </c>
      <c r="J764" s="403" t="str">
        <f t="shared" si="200"/>
        <v/>
      </c>
      <c r="K764" s="403" t="str">
        <f t="shared" si="200"/>
        <v/>
      </c>
      <c r="L764" s="404" t="str">
        <f t="shared" si="200"/>
        <v/>
      </c>
      <c r="M764" s="405"/>
      <c r="N764" s="406" t="str">
        <f t="shared" si="191"/>
        <v/>
      </c>
      <c r="O764" s="406" t="str">
        <f t="shared" si="192"/>
        <v/>
      </c>
      <c r="S764" s="401" t="str">
        <f>IFERROR(IF(S763&lt;='Cat A monthly etc'!$R$3,"Nil",S763-$R$3),"")</f>
        <v/>
      </c>
      <c r="T764" s="402" t="str">
        <f t="shared" si="193"/>
        <v/>
      </c>
      <c r="U764" s="403" t="str">
        <f t="shared" si="194"/>
        <v/>
      </c>
      <c r="V764" s="403" t="str">
        <f t="shared" si="195"/>
        <v/>
      </c>
      <c r="W764" s="404" t="str">
        <f t="shared" si="196"/>
        <v/>
      </c>
      <c r="Z764" s="408"/>
      <c r="AA764" s="409"/>
      <c r="AC764" s="358" t="str">
        <f t="shared" si="197"/>
        <v/>
      </c>
      <c r="AD764" s="358" t="str">
        <f t="shared" si="198"/>
        <v/>
      </c>
    </row>
    <row r="765" spans="1:30" x14ac:dyDescent="0.25">
      <c r="A765" s="112" t="str">
        <f t="shared" si="186"/>
        <v/>
      </c>
      <c r="B765" s="112" t="str">
        <f t="shared" si="187"/>
        <v/>
      </c>
      <c r="C765" s="397" t="str">
        <f t="shared" si="199"/>
        <v/>
      </c>
      <c r="D765" s="397" t="str">
        <f t="shared" si="185"/>
        <v/>
      </c>
      <c r="E765" s="397"/>
      <c r="F765" s="399" t="str">
        <f t="shared" si="188"/>
        <v/>
      </c>
      <c r="G765" s="400" t="str">
        <f t="shared" si="189"/>
        <v/>
      </c>
      <c r="H765" s="401" t="str">
        <f t="shared" si="190"/>
        <v/>
      </c>
      <c r="I765" s="402" t="str">
        <f t="shared" si="200"/>
        <v/>
      </c>
      <c r="J765" s="403" t="str">
        <f t="shared" si="200"/>
        <v/>
      </c>
      <c r="K765" s="403" t="str">
        <f t="shared" si="200"/>
        <v/>
      </c>
      <c r="L765" s="404" t="str">
        <f t="shared" si="200"/>
        <v/>
      </c>
      <c r="M765" s="405"/>
      <c r="N765" s="406" t="str">
        <f t="shared" si="191"/>
        <v/>
      </c>
      <c r="O765" s="406" t="str">
        <f t="shared" si="192"/>
        <v/>
      </c>
      <c r="S765" s="401" t="str">
        <f>IFERROR(IF(S764&lt;='Cat A monthly etc'!$R$3,"Nil",S764-$R$3),"")</f>
        <v/>
      </c>
      <c r="T765" s="402" t="str">
        <f t="shared" si="193"/>
        <v/>
      </c>
      <c r="U765" s="403" t="str">
        <f t="shared" si="194"/>
        <v/>
      </c>
      <c r="V765" s="403" t="str">
        <f t="shared" si="195"/>
        <v/>
      </c>
      <c r="W765" s="404" t="str">
        <f t="shared" si="196"/>
        <v/>
      </c>
      <c r="Z765" s="408"/>
      <c r="AA765" s="409"/>
      <c r="AC765" s="358" t="str">
        <f t="shared" si="197"/>
        <v/>
      </c>
      <c r="AD765" s="358" t="str">
        <f t="shared" si="198"/>
        <v/>
      </c>
    </row>
    <row r="766" spans="1:30" x14ac:dyDescent="0.25">
      <c r="A766" s="112" t="str">
        <f t="shared" si="186"/>
        <v/>
      </c>
      <c r="B766" s="112" t="str">
        <f t="shared" si="187"/>
        <v/>
      </c>
      <c r="C766" s="397" t="str">
        <f t="shared" si="199"/>
        <v/>
      </c>
      <c r="D766" s="397" t="str">
        <f t="shared" si="185"/>
        <v/>
      </c>
      <c r="E766" s="397"/>
      <c r="F766" s="399" t="str">
        <f t="shared" si="188"/>
        <v/>
      </c>
      <c r="G766" s="400" t="str">
        <f t="shared" si="189"/>
        <v/>
      </c>
      <c r="H766" s="401" t="str">
        <f t="shared" si="190"/>
        <v/>
      </c>
      <c r="I766" s="402" t="str">
        <f t="shared" si="200"/>
        <v/>
      </c>
      <c r="J766" s="403" t="str">
        <f t="shared" si="200"/>
        <v/>
      </c>
      <c r="K766" s="403" t="str">
        <f t="shared" si="200"/>
        <v/>
      </c>
      <c r="L766" s="404" t="str">
        <f t="shared" si="200"/>
        <v/>
      </c>
      <c r="M766" s="405"/>
      <c r="N766" s="406" t="str">
        <f t="shared" si="191"/>
        <v/>
      </c>
      <c r="O766" s="406" t="str">
        <f t="shared" si="192"/>
        <v/>
      </c>
      <c r="S766" s="401" t="str">
        <f>IFERROR(IF(S765&lt;='Cat A monthly etc'!$R$3,"Nil",S765-$R$3),"")</f>
        <v/>
      </c>
      <c r="T766" s="402" t="str">
        <f t="shared" si="193"/>
        <v/>
      </c>
      <c r="U766" s="403" t="str">
        <f t="shared" si="194"/>
        <v/>
      </c>
      <c r="V766" s="403" t="str">
        <f t="shared" si="195"/>
        <v/>
      </c>
      <c r="W766" s="404" t="str">
        <f t="shared" si="196"/>
        <v/>
      </c>
      <c r="Z766" s="408"/>
      <c r="AA766" s="409"/>
      <c r="AC766" s="358" t="str">
        <f t="shared" si="197"/>
        <v/>
      </c>
      <c r="AD766" s="358" t="str">
        <f t="shared" si="198"/>
        <v/>
      </c>
    </row>
    <row r="767" spans="1:30" x14ac:dyDescent="0.25">
      <c r="A767" s="112" t="str">
        <f t="shared" si="186"/>
        <v/>
      </c>
      <c r="B767" s="112" t="str">
        <f t="shared" si="187"/>
        <v/>
      </c>
      <c r="C767" s="397" t="str">
        <f t="shared" si="199"/>
        <v/>
      </c>
      <c r="D767" s="397" t="str">
        <f t="shared" si="185"/>
        <v/>
      </c>
      <c r="E767" s="397"/>
      <c r="F767" s="399" t="str">
        <f t="shared" si="188"/>
        <v/>
      </c>
      <c r="G767" s="400" t="str">
        <f t="shared" si="189"/>
        <v/>
      </c>
      <c r="H767" s="401" t="str">
        <f t="shared" si="190"/>
        <v/>
      </c>
      <c r="I767" s="402" t="str">
        <f t="shared" si="200"/>
        <v/>
      </c>
      <c r="J767" s="403" t="str">
        <f t="shared" si="200"/>
        <v/>
      </c>
      <c r="K767" s="403" t="str">
        <f t="shared" si="200"/>
        <v/>
      </c>
      <c r="L767" s="404" t="str">
        <f t="shared" si="200"/>
        <v/>
      </c>
      <c r="M767" s="405"/>
      <c r="N767" s="406" t="str">
        <f t="shared" si="191"/>
        <v/>
      </c>
      <c r="O767" s="406" t="str">
        <f t="shared" si="192"/>
        <v/>
      </c>
      <c r="S767" s="401" t="str">
        <f>IFERROR(IF(S766&lt;='Cat A monthly etc'!$R$3,"Nil",S766-$R$3),"")</f>
        <v/>
      </c>
      <c r="T767" s="402" t="str">
        <f t="shared" si="193"/>
        <v/>
      </c>
      <c r="U767" s="403" t="str">
        <f t="shared" si="194"/>
        <v/>
      </c>
      <c r="V767" s="403" t="str">
        <f t="shared" si="195"/>
        <v/>
      </c>
      <c r="W767" s="404" t="str">
        <f t="shared" si="196"/>
        <v/>
      </c>
      <c r="Z767" s="408"/>
      <c r="AA767" s="409"/>
      <c r="AC767" s="358" t="str">
        <f t="shared" si="197"/>
        <v/>
      </c>
      <c r="AD767" s="358" t="str">
        <f t="shared" si="198"/>
        <v/>
      </c>
    </row>
    <row r="768" spans="1:30" x14ac:dyDescent="0.25">
      <c r="A768" s="112" t="str">
        <f t="shared" si="186"/>
        <v/>
      </c>
      <c r="B768" s="112" t="str">
        <f t="shared" si="187"/>
        <v/>
      </c>
      <c r="C768" s="397" t="str">
        <f t="shared" si="199"/>
        <v/>
      </c>
      <c r="D768" s="397" t="str">
        <f t="shared" si="185"/>
        <v/>
      </c>
      <c r="E768" s="397"/>
      <c r="F768" s="399" t="str">
        <f t="shared" si="188"/>
        <v/>
      </c>
      <c r="G768" s="400" t="str">
        <f t="shared" si="189"/>
        <v/>
      </c>
      <c r="H768" s="401" t="str">
        <f t="shared" si="190"/>
        <v/>
      </c>
      <c r="I768" s="402" t="str">
        <f t="shared" si="200"/>
        <v/>
      </c>
      <c r="J768" s="403" t="str">
        <f t="shared" si="200"/>
        <v/>
      </c>
      <c r="K768" s="403" t="str">
        <f t="shared" si="200"/>
        <v/>
      </c>
      <c r="L768" s="404" t="str">
        <f t="shared" si="200"/>
        <v/>
      </c>
      <c r="M768" s="405"/>
      <c r="N768" s="406" t="str">
        <f t="shared" si="191"/>
        <v/>
      </c>
      <c r="O768" s="406" t="str">
        <f t="shared" si="192"/>
        <v/>
      </c>
      <c r="S768" s="401" t="str">
        <f>IFERROR(IF(S767&lt;='Cat A monthly etc'!$R$3,"Nil",S767-$R$3),"")</f>
        <v/>
      </c>
      <c r="T768" s="402" t="str">
        <f t="shared" si="193"/>
        <v/>
      </c>
      <c r="U768" s="403" t="str">
        <f t="shared" si="194"/>
        <v/>
      </c>
      <c r="V768" s="403" t="str">
        <f t="shared" si="195"/>
        <v/>
      </c>
      <c r="W768" s="404" t="str">
        <f t="shared" si="196"/>
        <v/>
      </c>
      <c r="Z768" s="408"/>
      <c r="AA768" s="409"/>
      <c r="AC768" s="358" t="str">
        <f t="shared" si="197"/>
        <v/>
      </c>
      <c r="AD768" s="358" t="str">
        <f t="shared" si="198"/>
        <v/>
      </c>
    </row>
    <row r="769" spans="1:30" x14ac:dyDescent="0.25">
      <c r="A769" s="112" t="str">
        <f t="shared" si="186"/>
        <v/>
      </c>
      <c r="B769" s="112" t="str">
        <f t="shared" si="187"/>
        <v/>
      </c>
      <c r="C769" s="397" t="str">
        <f t="shared" si="199"/>
        <v/>
      </c>
      <c r="D769" s="397" t="str">
        <f t="shared" si="185"/>
        <v/>
      </c>
      <c r="E769" s="397"/>
      <c r="F769" s="399" t="str">
        <f t="shared" si="188"/>
        <v/>
      </c>
      <c r="G769" s="400" t="str">
        <f t="shared" si="189"/>
        <v/>
      </c>
      <c r="H769" s="401" t="str">
        <f t="shared" si="190"/>
        <v/>
      </c>
      <c r="I769" s="402" t="str">
        <f t="shared" si="200"/>
        <v/>
      </c>
      <c r="J769" s="403" t="str">
        <f t="shared" si="200"/>
        <v/>
      </c>
      <c r="K769" s="403" t="str">
        <f t="shared" si="200"/>
        <v/>
      </c>
      <c r="L769" s="404" t="str">
        <f t="shared" si="200"/>
        <v/>
      </c>
      <c r="M769" s="405"/>
      <c r="N769" s="406" t="str">
        <f t="shared" si="191"/>
        <v/>
      </c>
      <c r="O769" s="406" t="str">
        <f t="shared" si="192"/>
        <v/>
      </c>
      <c r="S769" s="401" t="str">
        <f>IFERROR(IF(S768&lt;='Cat A monthly etc'!$R$3,"Nil",S768-$R$3),"")</f>
        <v/>
      </c>
      <c r="T769" s="402" t="str">
        <f t="shared" si="193"/>
        <v/>
      </c>
      <c r="U769" s="403" t="str">
        <f t="shared" si="194"/>
        <v/>
      </c>
      <c r="V769" s="403" t="str">
        <f t="shared" si="195"/>
        <v/>
      </c>
      <c r="W769" s="404" t="str">
        <f t="shared" si="196"/>
        <v/>
      </c>
      <c r="Z769" s="408"/>
      <c r="AA769" s="409"/>
      <c r="AC769" s="358" t="str">
        <f t="shared" si="197"/>
        <v/>
      </c>
      <c r="AD769" s="358" t="str">
        <f t="shared" si="198"/>
        <v/>
      </c>
    </row>
    <row r="770" spans="1:30" x14ac:dyDescent="0.25">
      <c r="A770" s="112" t="str">
        <f t="shared" si="186"/>
        <v/>
      </c>
      <c r="B770" s="112" t="str">
        <f t="shared" si="187"/>
        <v/>
      </c>
      <c r="C770" s="397" t="str">
        <f t="shared" si="199"/>
        <v/>
      </c>
      <c r="D770" s="397" t="str">
        <f t="shared" ref="D770:D833" si="201">IFERROR(IF(C769-0.01&gt;=0,C769-0.01,""),"")</f>
        <v/>
      </c>
      <c r="E770" s="397"/>
      <c r="F770" s="399" t="str">
        <f t="shared" si="188"/>
        <v/>
      </c>
      <c r="G770" s="400" t="str">
        <f t="shared" si="189"/>
        <v/>
      </c>
      <c r="H770" s="401" t="str">
        <f t="shared" si="190"/>
        <v/>
      </c>
      <c r="I770" s="402" t="str">
        <f t="shared" si="200"/>
        <v/>
      </c>
      <c r="J770" s="403" t="str">
        <f t="shared" si="200"/>
        <v/>
      </c>
      <c r="K770" s="403" t="str">
        <f t="shared" si="200"/>
        <v/>
      </c>
      <c r="L770" s="404" t="str">
        <f t="shared" si="200"/>
        <v/>
      </c>
      <c r="M770" s="405"/>
      <c r="N770" s="406" t="str">
        <f t="shared" si="191"/>
        <v/>
      </c>
      <c r="O770" s="406" t="str">
        <f t="shared" si="192"/>
        <v/>
      </c>
      <c r="S770" s="401" t="str">
        <f>IFERROR(IF(S769&lt;='Cat A monthly etc'!$R$3,"Nil",S769-$R$3),"")</f>
        <v/>
      </c>
      <c r="T770" s="402" t="str">
        <f t="shared" si="193"/>
        <v/>
      </c>
      <c r="U770" s="403" t="str">
        <f t="shared" si="194"/>
        <v/>
      </c>
      <c r="V770" s="403" t="str">
        <f t="shared" si="195"/>
        <v/>
      </c>
      <c r="W770" s="404" t="str">
        <f t="shared" si="196"/>
        <v/>
      </c>
      <c r="Z770" s="408"/>
      <c r="AA770" s="409"/>
      <c r="AC770" s="358" t="str">
        <f t="shared" si="197"/>
        <v/>
      </c>
      <c r="AD770" s="358" t="str">
        <f t="shared" si="198"/>
        <v/>
      </c>
    </row>
    <row r="771" spans="1:30" x14ac:dyDescent="0.25">
      <c r="A771" s="112" t="str">
        <f t="shared" si="186"/>
        <v/>
      </c>
      <c r="B771" s="112" t="str">
        <f t="shared" si="187"/>
        <v/>
      </c>
      <c r="C771" s="397" t="str">
        <f t="shared" si="199"/>
        <v/>
      </c>
      <c r="D771" s="397" t="str">
        <f t="shared" si="201"/>
        <v/>
      </c>
      <c r="E771" s="397"/>
      <c r="F771" s="399" t="str">
        <f t="shared" si="188"/>
        <v/>
      </c>
      <c r="G771" s="400" t="str">
        <f t="shared" si="189"/>
        <v/>
      </c>
      <c r="H771" s="401" t="str">
        <f t="shared" si="190"/>
        <v/>
      </c>
      <c r="I771" s="402" t="str">
        <f t="shared" si="200"/>
        <v/>
      </c>
      <c r="J771" s="403" t="str">
        <f t="shared" si="200"/>
        <v/>
      </c>
      <c r="K771" s="403" t="str">
        <f t="shared" si="200"/>
        <v/>
      </c>
      <c r="L771" s="404" t="str">
        <f t="shared" si="200"/>
        <v/>
      </c>
      <c r="M771" s="405"/>
      <c r="N771" s="406" t="str">
        <f t="shared" si="191"/>
        <v/>
      </c>
      <c r="O771" s="406" t="str">
        <f t="shared" si="192"/>
        <v/>
      </c>
      <c r="S771" s="401" t="str">
        <f>IFERROR(IF(S770&lt;='Cat A monthly etc'!$R$3,"Nil",S770-$R$3),"")</f>
        <v/>
      </c>
      <c r="T771" s="402" t="str">
        <f t="shared" si="193"/>
        <v/>
      </c>
      <c r="U771" s="403" t="str">
        <f t="shared" si="194"/>
        <v/>
      </c>
      <c r="V771" s="403" t="str">
        <f t="shared" si="195"/>
        <v/>
      </c>
      <c r="W771" s="404" t="str">
        <f t="shared" si="196"/>
        <v/>
      </c>
      <c r="Z771" s="408"/>
      <c r="AA771" s="409"/>
      <c r="AC771" s="358" t="str">
        <f t="shared" si="197"/>
        <v/>
      </c>
      <c r="AD771" s="358" t="str">
        <f t="shared" si="198"/>
        <v/>
      </c>
    </row>
    <row r="772" spans="1:30" x14ac:dyDescent="0.25">
      <c r="A772" s="112" t="str">
        <f t="shared" si="186"/>
        <v/>
      </c>
      <c r="B772" s="112" t="str">
        <f t="shared" si="187"/>
        <v/>
      </c>
      <c r="C772" s="397" t="str">
        <f t="shared" si="199"/>
        <v/>
      </c>
      <c r="D772" s="397" t="str">
        <f t="shared" si="201"/>
        <v/>
      </c>
      <c r="E772" s="397"/>
      <c r="F772" s="399" t="str">
        <f t="shared" si="188"/>
        <v/>
      </c>
      <c r="G772" s="400" t="str">
        <f t="shared" si="189"/>
        <v/>
      </c>
      <c r="H772" s="401" t="str">
        <f t="shared" si="190"/>
        <v/>
      </c>
      <c r="I772" s="402" t="str">
        <f t="shared" si="200"/>
        <v/>
      </c>
      <c r="J772" s="403" t="str">
        <f t="shared" si="200"/>
        <v/>
      </c>
      <c r="K772" s="403" t="str">
        <f t="shared" si="200"/>
        <v/>
      </c>
      <c r="L772" s="404" t="str">
        <f t="shared" si="200"/>
        <v/>
      </c>
      <c r="M772" s="405"/>
      <c r="N772" s="406" t="str">
        <f t="shared" si="191"/>
        <v/>
      </c>
      <c r="O772" s="406" t="str">
        <f t="shared" si="192"/>
        <v/>
      </c>
      <c r="S772" s="401" t="str">
        <f>IFERROR(IF(S771&lt;='Cat A monthly etc'!$R$3,"Nil",S771-$R$3),"")</f>
        <v/>
      </c>
      <c r="T772" s="402" t="str">
        <f t="shared" si="193"/>
        <v/>
      </c>
      <c r="U772" s="403" t="str">
        <f t="shared" si="194"/>
        <v/>
      </c>
      <c r="V772" s="403" t="str">
        <f t="shared" si="195"/>
        <v/>
      </c>
      <c r="W772" s="404" t="str">
        <f t="shared" si="196"/>
        <v/>
      </c>
      <c r="Z772" s="408"/>
      <c r="AA772" s="409"/>
      <c r="AC772" s="358" t="str">
        <f t="shared" si="197"/>
        <v/>
      </c>
      <c r="AD772" s="358" t="str">
        <f t="shared" si="198"/>
        <v/>
      </c>
    </row>
    <row r="773" spans="1:30" x14ac:dyDescent="0.25">
      <c r="A773" s="112" t="str">
        <f t="shared" si="186"/>
        <v/>
      </c>
      <c r="B773" s="112" t="str">
        <f t="shared" si="187"/>
        <v/>
      </c>
      <c r="C773" s="397" t="str">
        <f t="shared" si="199"/>
        <v/>
      </c>
      <c r="D773" s="397" t="str">
        <f t="shared" si="201"/>
        <v/>
      </c>
      <c r="E773" s="397"/>
      <c r="F773" s="399" t="str">
        <f t="shared" si="188"/>
        <v/>
      </c>
      <c r="G773" s="400" t="str">
        <f t="shared" si="189"/>
        <v/>
      </c>
      <c r="H773" s="401" t="str">
        <f t="shared" si="190"/>
        <v/>
      </c>
      <c r="I773" s="402" t="str">
        <f t="shared" si="200"/>
        <v/>
      </c>
      <c r="J773" s="403" t="str">
        <f t="shared" si="200"/>
        <v/>
      </c>
      <c r="K773" s="403" t="str">
        <f t="shared" si="200"/>
        <v/>
      </c>
      <c r="L773" s="404" t="str">
        <f t="shared" si="200"/>
        <v/>
      </c>
      <c r="M773" s="405"/>
      <c r="N773" s="406" t="str">
        <f t="shared" si="191"/>
        <v/>
      </c>
      <c r="O773" s="406" t="str">
        <f t="shared" si="192"/>
        <v/>
      </c>
      <c r="S773" s="401" t="str">
        <f>IFERROR(IF(S772&lt;='Cat A monthly etc'!$R$3,"Nil",S772-$R$3),"")</f>
        <v/>
      </c>
      <c r="T773" s="402" t="str">
        <f t="shared" si="193"/>
        <v/>
      </c>
      <c r="U773" s="403" t="str">
        <f t="shared" si="194"/>
        <v/>
      </c>
      <c r="V773" s="403" t="str">
        <f t="shared" si="195"/>
        <v/>
      </c>
      <c r="W773" s="404" t="str">
        <f t="shared" si="196"/>
        <v/>
      </c>
      <c r="Z773" s="408"/>
      <c r="AA773" s="409"/>
      <c r="AC773" s="358" t="str">
        <f t="shared" si="197"/>
        <v/>
      </c>
      <c r="AD773" s="358" t="str">
        <f t="shared" si="198"/>
        <v/>
      </c>
    </row>
    <row r="774" spans="1:30" x14ac:dyDescent="0.25">
      <c r="A774" s="112" t="str">
        <f t="shared" si="186"/>
        <v/>
      </c>
      <c r="B774" s="112" t="str">
        <f t="shared" si="187"/>
        <v/>
      </c>
      <c r="C774" s="397" t="str">
        <f t="shared" si="199"/>
        <v/>
      </c>
      <c r="D774" s="397" t="str">
        <f t="shared" si="201"/>
        <v/>
      </c>
      <c r="E774" s="397"/>
      <c r="F774" s="399" t="str">
        <f t="shared" si="188"/>
        <v/>
      </c>
      <c r="G774" s="400" t="str">
        <f t="shared" si="189"/>
        <v/>
      </c>
      <c r="H774" s="401" t="str">
        <f t="shared" si="190"/>
        <v/>
      </c>
      <c r="I774" s="402" t="str">
        <f t="shared" si="200"/>
        <v/>
      </c>
      <c r="J774" s="403" t="str">
        <f t="shared" si="200"/>
        <v/>
      </c>
      <c r="K774" s="403" t="str">
        <f t="shared" si="200"/>
        <v/>
      </c>
      <c r="L774" s="404" t="str">
        <f t="shared" si="200"/>
        <v/>
      </c>
      <c r="M774" s="405"/>
      <c r="N774" s="406" t="str">
        <f t="shared" si="191"/>
        <v/>
      </c>
      <c r="O774" s="406" t="str">
        <f t="shared" si="192"/>
        <v/>
      </c>
      <c r="S774" s="401" t="str">
        <f>IFERROR(IF(S773&lt;='Cat A monthly etc'!$R$3,"Nil",S773-$R$3),"")</f>
        <v/>
      </c>
      <c r="T774" s="402" t="str">
        <f t="shared" si="193"/>
        <v/>
      </c>
      <c r="U774" s="403" t="str">
        <f t="shared" si="194"/>
        <v/>
      </c>
      <c r="V774" s="403" t="str">
        <f t="shared" si="195"/>
        <v/>
      </c>
      <c r="W774" s="404" t="str">
        <f t="shared" si="196"/>
        <v/>
      </c>
      <c r="Z774" s="408"/>
      <c r="AA774" s="409"/>
      <c r="AC774" s="358" t="str">
        <f t="shared" si="197"/>
        <v/>
      </c>
      <c r="AD774" s="358" t="str">
        <f t="shared" si="198"/>
        <v/>
      </c>
    </row>
    <row r="775" spans="1:30" x14ac:dyDescent="0.25">
      <c r="A775" s="112" t="str">
        <f t="shared" si="186"/>
        <v/>
      </c>
      <c r="B775" s="112" t="str">
        <f t="shared" si="187"/>
        <v/>
      </c>
      <c r="C775" s="397" t="str">
        <f t="shared" si="199"/>
        <v/>
      </c>
      <c r="D775" s="397" t="str">
        <f t="shared" si="201"/>
        <v/>
      </c>
      <c r="E775" s="397"/>
      <c r="F775" s="399" t="str">
        <f t="shared" si="188"/>
        <v/>
      </c>
      <c r="G775" s="400" t="str">
        <f t="shared" si="189"/>
        <v/>
      </c>
      <c r="H775" s="401" t="str">
        <f t="shared" si="190"/>
        <v/>
      </c>
      <c r="I775" s="402" t="str">
        <f t="shared" si="200"/>
        <v/>
      </c>
      <c r="J775" s="403" t="str">
        <f t="shared" si="200"/>
        <v/>
      </c>
      <c r="K775" s="403" t="str">
        <f t="shared" si="200"/>
        <v/>
      </c>
      <c r="L775" s="404" t="str">
        <f t="shared" si="200"/>
        <v/>
      </c>
      <c r="M775" s="405"/>
      <c r="N775" s="406" t="str">
        <f t="shared" si="191"/>
        <v/>
      </c>
      <c r="O775" s="406" t="str">
        <f t="shared" si="192"/>
        <v/>
      </c>
      <c r="S775" s="401" t="str">
        <f>IFERROR(IF(S774&lt;='Cat A monthly etc'!$R$3,"Nil",S774-$R$3),"")</f>
        <v/>
      </c>
      <c r="T775" s="402" t="str">
        <f t="shared" si="193"/>
        <v/>
      </c>
      <c r="U775" s="403" t="str">
        <f t="shared" si="194"/>
        <v/>
      </c>
      <c r="V775" s="403" t="str">
        <f t="shared" si="195"/>
        <v/>
      </c>
      <c r="W775" s="404" t="str">
        <f t="shared" si="196"/>
        <v/>
      </c>
      <c r="Z775" s="408"/>
      <c r="AA775" s="409"/>
      <c r="AC775" s="358" t="str">
        <f t="shared" si="197"/>
        <v/>
      </c>
      <c r="AD775" s="358" t="str">
        <f t="shared" si="198"/>
        <v/>
      </c>
    </row>
    <row r="776" spans="1:30" x14ac:dyDescent="0.25">
      <c r="A776" s="112" t="str">
        <f t="shared" si="186"/>
        <v/>
      </c>
      <c r="B776" s="112" t="str">
        <f t="shared" si="187"/>
        <v/>
      </c>
      <c r="C776" s="397" t="str">
        <f t="shared" si="199"/>
        <v/>
      </c>
      <c r="D776" s="397" t="str">
        <f t="shared" si="201"/>
        <v/>
      </c>
      <c r="E776" s="397"/>
      <c r="F776" s="399" t="str">
        <f t="shared" si="188"/>
        <v/>
      </c>
      <c r="G776" s="400" t="str">
        <f t="shared" si="189"/>
        <v/>
      </c>
      <c r="H776" s="401" t="str">
        <f t="shared" si="190"/>
        <v/>
      </c>
      <c r="I776" s="402" t="str">
        <f t="shared" si="200"/>
        <v/>
      </c>
      <c r="J776" s="403" t="str">
        <f t="shared" si="200"/>
        <v/>
      </c>
      <c r="K776" s="403" t="str">
        <f t="shared" si="200"/>
        <v/>
      </c>
      <c r="L776" s="404" t="str">
        <f t="shared" si="200"/>
        <v/>
      </c>
      <c r="M776" s="405"/>
      <c r="N776" s="406" t="str">
        <f t="shared" si="191"/>
        <v/>
      </c>
      <c r="O776" s="406" t="str">
        <f t="shared" si="192"/>
        <v/>
      </c>
      <c r="S776" s="401" t="str">
        <f>IFERROR(IF(S775&lt;='Cat A monthly etc'!$R$3,"Nil",S775-$R$3),"")</f>
        <v/>
      </c>
      <c r="T776" s="402" t="str">
        <f t="shared" si="193"/>
        <v/>
      </c>
      <c r="U776" s="403" t="str">
        <f t="shared" si="194"/>
        <v/>
      </c>
      <c r="V776" s="403" t="str">
        <f t="shared" si="195"/>
        <v/>
      </c>
      <c r="W776" s="404" t="str">
        <f t="shared" si="196"/>
        <v/>
      </c>
      <c r="Z776" s="408"/>
      <c r="AA776" s="409"/>
      <c r="AC776" s="358" t="str">
        <f t="shared" si="197"/>
        <v/>
      </c>
      <c r="AD776" s="358" t="str">
        <f t="shared" si="198"/>
        <v/>
      </c>
    </row>
    <row r="777" spans="1:30" x14ac:dyDescent="0.25">
      <c r="A777" s="112" t="str">
        <f t="shared" ref="A777:A840" si="202">IFERROR(
                      IF(
                            AND($B777&lt;&gt;$W$3,$B777=$W$2,$C777&lt;=$X$2,$D777&gt;=$X$2),
                              IF(RIGHT($F777,LEN("or any greater amount"))="or any greater amount",$W$3,""),""),"")</f>
        <v/>
      </c>
      <c r="B777" s="112" t="str">
        <f t="shared" ref="B777:B840" si="203">IFERROR(
                      IF(
                            AND($C777&lt;=$X$2,$D777&gt;=$X$2),$W$2,
                              IF(RIGHT($F777,LEN("or any greater amount"))="or any greater amount",$W$3,"")),"")</f>
        <v/>
      </c>
      <c r="C777" s="397" t="str">
        <f t="shared" si="199"/>
        <v/>
      </c>
      <c r="D777" s="397" t="str">
        <f t="shared" si="201"/>
        <v/>
      </c>
      <c r="E777" s="397"/>
      <c r="F777" s="399" t="str">
        <f t="shared" ref="F777:F840" si="204">IFERROR(IF(AND(C777="",D777=""),"",IF(C777="--",TEXT(D777,IF(D777=ROUND(D777,0),"€###.00","€##.00"))&amp;" or any lesser amount",IF(D777="--",TEXT(C777,IF(C777=ROUND(C777,0),"€###.00","€##.00"))&amp;" or any greater amount",TEXT(C777,IF(C777=ROUND(C777,0),"€###.00","€##.00"))&amp;" to "&amp;TEXT(D777,IF(D777=ROUND(D777,0),"€###.00","€##.00"))))),"")</f>
        <v/>
      </c>
      <c r="G777" s="400" t="str">
        <f t="shared" ref="G777:G840" si="205">IFERROR(IF(S777="Nil","Nil",ROUNDUP(ROUND(S777/7, 3),2)),"")</f>
        <v/>
      </c>
      <c r="H777" s="401" t="str">
        <f t="shared" ref="H777:H840" si="206">IFERROR(IF(S777="Nil","Nil",TEXT(S777,IF(S777=ROUND(S777,0),"€###","€0.00"))),"")</f>
        <v/>
      </c>
      <c r="I777" s="402" t="str">
        <f t="shared" si="200"/>
        <v/>
      </c>
      <c r="J777" s="403" t="str">
        <f t="shared" si="200"/>
        <v/>
      </c>
      <c r="K777" s="403" t="str">
        <f t="shared" si="200"/>
        <v/>
      </c>
      <c r="L777" s="404" t="str">
        <f t="shared" si="200"/>
        <v/>
      </c>
      <c r="M777" s="405"/>
      <c r="N777" s="406" t="str">
        <f t="shared" ref="N777:N840" si="207">IFERROR(IF(C777="--","&lt;"&amp;D777,C777-IF(OR($H777="Nil",$H777=""),0,$H777)),"")</f>
        <v/>
      </c>
      <c r="O777" s="406" t="str">
        <f t="shared" ref="O777:O840" si="208">IFERROR(IF(D777="--","&gt; €"&amp;N777,D777-IF(OR($H777="Nil",$H777=""),0,$H777)),"")</f>
        <v/>
      </c>
      <c r="S777" s="401" t="str">
        <f>IFERROR(IF(S776&lt;='Cat A monthly etc'!$R$3,"Nil",S776-$R$3),"")</f>
        <v/>
      </c>
      <c r="T777" s="402" t="str">
        <f t="shared" ref="T777:T840" si="209">IFERROR(IF($G777="Nil","Nil",IF(MROUND($G777*I$5,0.5)&lt;=$G777*I$5,MROUND($G777*I$5,0.5),MROUND($G777*I$5,0.5)-0.5)),"")</f>
        <v/>
      </c>
      <c r="U777" s="403" t="str">
        <f t="shared" ref="U777:U840" si="210">IFERROR(IF($G777="Nil","Nil",IF(MROUND($G777*J$5,0.5)&lt;=$G777*J$5,MROUND($G777*J$5,0.5),MROUND($G777*J$5,0.5)-0.5)),"")</f>
        <v/>
      </c>
      <c r="V777" s="403" t="str">
        <f t="shared" ref="V777:V840" si="211">IFERROR(IF($G777="Nil","Nil",IF(MROUND($G777*K$5,0.5)&lt;=$G777*K$5,MROUND($G777*K$5,0.5),MROUND($G777*K$5,0.5)-0.5)),"")</f>
        <v/>
      </c>
      <c r="W777" s="404" t="str">
        <f t="shared" ref="W777:W840" si="212">IFERROR(IF($G777="Nil","Nil",IF(MROUND($G777*L$5,0.5)&lt;=$G777*L$5,MROUND($G777*L$5,0.5),MROUND($G777*L$5,0.5)-0.5)),"")</f>
        <v/>
      </c>
      <c r="Z777" s="408"/>
      <c r="AA777" s="409"/>
      <c r="AC777" s="358" t="str">
        <f t="shared" si="197"/>
        <v/>
      </c>
      <c r="AD777" s="358" t="str">
        <f t="shared" si="198"/>
        <v/>
      </c>
    </row>
    <row r="778" spans="1:30" x14ac:dyDescent="0.25">
      <c r="A778" s="112" t="str">
        <f t="shared" si="202"/>
        <v/>
      </c>
      <c r="B778" s="112" t="str">
        <f t="shared" si="203"/>
        <v/>
      </c>
      <c r="C778" s="397" t="str">
        <f t="shared" si="199"/>
        <v/>
      </c>
      <c r="D778" s="397" t="str">
        <f t="shared" si="201"/>
        <v/>
      </c>
      <c r="E778" s="397"/>
      <c r="F778" s="399" t="str">
        <f t="shared" si="204"/>
        <v/>
      </c>
      <c r="G778" s="400" t="str">
        <f t="shared" si="205"/>
        <v/>
      </c>
      <c r="H778" s="401" t="str">
        <f t="shared" si="206"/>
        <v/>
      </c>
      <c r="I778" s="402" t="str">
        <f t="shared" si="200"/>
        <v/>
      </c>
      <c r="J778" s="403" t="str">
        <f t="shared" si="200"/>
        <v/>
      </c>
      <c r="K778" s="403" t="str">
        <f t="shared" si="200"/>
        <v/>
      </c>
      <c r="L778" s="404" t="str">
        <f t="shared" si="200"/>
        <v/>
      </c>
      <c r="M778" s="405"/>
      <c r="N778" s="406" t="str">
        <f t="shared" si="207"/>
        <v/>
      </c>
      <c r="O778" s="406" t="str">
        <f t="shared" si="208"/>
        <v/>
      </c>
      <c r="S778" s="401" t="str">
        <f>IFERROR(IF(S777&lt;='Cat A monthly etc'!$R$3,"Nil",S777-$R$3),"")</f>
        <v/>
      </c>
      <c r="T778" s="402" t="str">
        <f t="shared" si="209"/>
        <v/>
      </c>
      <c r="U778" s="403" t="str">
        <f t="shared" si="210"/>
        <v/>
      </c>
      <c r="V778" s="403" t="str">
        <f t="shared" si="211"/>
        <v/>
      </c>
      <c r="W778" s="404" t="str">
        <f t="shared" si="212"/>
        <v/>
      </c>
      <c r="Z778" s="408"/>
      <c r="AA778" s="409"/>
      <c r="AC778" s="358" t="str">
        <f t="shared" ref="AC778:AC841" si="213">IFERROR(ROUNDUP(ROUND(S778/7, 3),2),"")</f>
        <v/>
      </c>
      <c r="AD778" s="358" t="str">
        <f t="shared" ref="AD778:AD841" si="214">IFERROR(ROUND(AC778-G778,2),"")</f>
        <v/>
      </c>
    </row>
    <row r="779" spans="1:30" x14ac:dyDescent="0.25">
      <c r="A779" s="112" t="str">
        <f t="shared" si="202"/>
        <v/>
      </c>
      <c r="B779" s="112" t="str">
        <f t="shared" si="203"/>
        <v/>
      </c>
      <c r="C779" s="397" t="str">
        <f t="shared" si="199"/>
        <v/>
      </c>
      <c r="D779" s="397" t="str">
        <f t="shared" si="201"/>
        <v/>
      </c>
      <c r="E779" s="397"/>
      <c r="F779" s="399" t="str">
        <f t="shared" si="204"/>
        <v/>
      </c>
      <c r="G779" s="400" t="str">
        <f t="shared" si="205"/>
        <v/>
      </c>
      <c r="H779" s="401" t="str">
        <f t="shared" si="206"/>
        <v/>
      </c>
      <c r="I779" s="402" t="str">
        <f t="shared" si="200"/>
        <v/>
      </c>
      <c r="J779" s="403" t="str">
        <f t="shared" si="200"/>
        <v/>
      </c>
      <c r="K779" s="403" t="str">
        <f t="shared" si="200"/>
        <v/>
      </c>
      <c r="L779" s="404" t="str">
        <f t="shared" si="200"/>
        <v/>
      </c>
      <c r="M779" s="405"/>
      <c r="N779" s="406" t="str">
        <f t="shared" si="207"/>
        <v/>
      </c>
      <c r="O779" s="406" t="str">
        <f t="shared" si="208"/>
        <v/>
      </c>
      <c r="S779" s="401" t="str">
        <f>IFERROR(IF(S778&lt;='Cat A monthly etc'!$R$3,"Nil",S778-$R$3),"")</f>
        <v/>
      </c>
      <c r="T779" s="402" t="str">
        <f t="shared" si="209"/>
        <v/>
      </c>
      <c r="U779" s="403" t="str">
        <f t="shared" si="210"/>
        <v/>
      </c>
      <c r="V779" s="403" t="str">
        <f t="shared" si="211"/>
        <v/>
      </c>
      <c r="W779" s="404" t="str">
        <f t="shared" si="212"/>
        <v/>
      </c>
      <c r="Z779" s="408"/>
      <c r="AA779" s="409"/>
      <c r="AC779" s="358" t="str">
        <f t="shared" si="213"/>
        <v/>
      </c>
      <c r="AD779" s="358" t="str">
        <f t="shared" si="214"/>
        <v/>
      </c>
    </row>
    <row r="780" spans="1:30" x14ac:dyDescent="0.25">
      <c r="A780" s="112" t="str">
        <f t="shared" si="202"/>
        <v/>
      </c>
      <c r="B780" s="112" t="str">
        <f t="shared" si="203"/>
        <v/>
      </c>
      <c r="C780" s="397" t="str">
        <f t="shared" si="199"/>
        <v/>
      </c>
      <c r="D780" s="397" t="str">
        <f t="shared" si="201"/>
        <v/>
      </c>
      <c r="E780" s="397"/>
      <c r="F780" s="399" t="str">
        <f t="shared" si="204"/>
        <v/>
      </c>
      <c r="G780" s="400" t="str">
        <f t="shared" si="205"/>
        <v/>
      </c>
      <c r="H780" s="401" t="str">
        <f t="shared" si="206"/>
        <v/>
      </c>
      <c r="I780" s="402" t="str">
        <f t="shared" si="200"/>
        <v/>
      </c>
      <c r="J780" s="403" t="str">
        <f t="shared" si="200"/>
        <v/>
      </c>
      <c r="K780" s="403" t="str">
        <f t="shared" si="200"/>
        <v/>
      </c>
      <c r="L780" s="404" t="str">
        <f t="shared" si="200"/>
        <v/>
      </c>
      <c r="M780" s="405"/>
      <c r="N780" s="406" t="str">
        <f t="shared" si="207"/>
        <v/>
      </c>
      <c r="O780" s="406" t="str">
        <f t="shared" si="208"/>
        <v/>
      </c>
      <c r="S780" s="401" t="str">
        <f>IFERROR(IF(S779&lt;='Cat A monthly etc'!$R$3,"Nil",S779-$R$3),"")</f>
        <v/>
      </c>
      <c r="T780" s="402" t="str">
        <f t="shared" si="209"/>
        <v/>
      </c>
      <c r="U780" s="403" t="str">
        <f t="shared" si="210"/>
        <v/>
      </c>
      <c r="V780" s="403" t="str">
        <f t="shared" si="211"/>
        <v/>
      </c>
      <c r="W780" s="404" t="str">
        <f t="shared" si="212"/>
        <v/>
      </c>
      <c r="Z780" s="408"/>
      <c r="AA780" s="409"/>
      <c r="AC780" s="358" t="str">
        <f t="shared" si="213"/>
        <v/>
      </c>
      <c r="AD780" s="358" t="str">
        <f t="shared" si="214"/>
        <v/>
      </c>
    </row>
    <row r="781" spans="1:30" x14ac:dyDescent="0.25">
      <c r="A781" s="112" t="str">
        <f t="shared" si="202"/>
        <v/>
      </c>
      <c r="B781" s="112" t="str">
        <f t="shared" si="203"/>
        <v/>
      </c>
      <c r="C781" s="397" t="str">
        <f t="shared" si="199"/>
        <v/>
      </c>
      <c r="D781" s="397" t="str">
        <f t="shared" si="201"/>
        <v/>
      </c>
      <c r="E781" s="397"/>
      <c r="F781" s="399" t="str">
        <f t="shared" si="204"/>
        <v/>
      </c>
      <c r="G781" s="400" t="str">
        <f t="shared" si="205"/>
        <v/>
      </c>
      <c r="H781" s="401" t="str">
        <f t="shared" si="206"/>
        <v/>
      </c>
      <c r="I781" s="402" t="str">
        <f t="shared" si="200"/>
        <v/>
      </c>
      <c r="J781" s="403" t="str">
        <f t="shared" si="200"/>
        <v/>
      </c>
      <c r="K781" s="403" t="str">
        <f t="shared" si="200"/>
        <v/>
      </c>
      <c r="L781" s="404" t="str">
        <f t="shared" si="200"/>
        <v/>
      </c>
      <c r="M781" s="405"/>
      <c r="N781" s="406" t="str">
        <f t="shared" si="207"/>
        <v/>
      </c>
      <c r="O781" s="406" t="str">
        <f t="shared" si="208"/>
        <v/>
      </c>
      <c r="S781" s="401" t="str">
        <f>IFERROR(IF(S780&lt;='Cat A monthly etc'!$R$3,"Nil",S780-$R$3),"")</f>
        <v/>
      </c>
      <c r="T781" s="402" t="str">
        <f t="shared" si="209"/>
        <v/>
      </c>
      <c r="U781" s="403" t="str">
        <f t="shared" si="210"/>
        <v/>
      </c>
      <c r="V781" s="403" t="str">
        <f t="shared" si="211"/>
        <v/>
      </c>
      <c r="W781" s="404" t="str">
        <f t="shared" si="212"/>
        <v/>
      </c>
      <c r="Z781" s="408"/>
      <c r="AA781" s="409"/>
      <c r="AC781" s="358" t="str">
        <f t="shared" si="213"/>
        <v/>
      </c>
      <c r="AD781" s="358" t="str">
        <f t="shared" si="214"/>
        <v/>
      </c>
    </row>
    <row r="782" spans="1:30" x14ac:dyDescent="0.25">
      <c r="A782" s="112" t="str">
        <f t="shared" si="202"/>
        <v/>
      </c>
      <c r="B782" s="112" t="str">
        <f t="shared" si="203"/>
        <v/>
      </c>
      <c r="C782" s="397" t="str">
        <f t="shared" si="199"/>
        <v/>
      </c>
      <c r="D782" s="397" t="str">
        <f t="shared" si="201"/>
        <v/>
      </c>
      <c r="E782" s="397"/>
      <c r="F782" s="399" t="str">
        <f t="shared" si="204"/>
        <v/>
      </c>
      <c r="G782" s="400" t="str">
        <f t="shared" si="205"/>
        <v/>
      </c>
      <c r="H782" s="401" t="str">
        <f t="shared" si="206"/>
        <v/>
      </c>
      <c r="I782" s="402" t="str">
        <f t="shared" si="200"/>
        <v/>
      </c>
      <c r="J782" s="403" t="str">
        <f t="shared" si="200"/>
        <v/>
      </c>
      <c r="K782" s="403" t="str">
        <f t="shared" si="200"/>
        <v/>
      </c>
      <c r="L782" s="404" t="str">
        <f t="shared" si="200"/>
        <v/>
      </c>
      <c r="M782" s="405"/>
      <c r="N782" s="406" t="str">
        <f t="shared" si="207"/>
        <v/>
      </c>
      <c r="O782" s="406" t="str">
        <f t="shared" si="208"/>
        <v/>
      </c>
      <c r="S782" s="401" t="str">
        <f>IFERROR(IF(S781&lt;='Cat A monthly etc'!$R$3,"Nil",S781-$R$3),"")</f>
        <v/>
      </c>
      <c r="T782" s="402" t="str">
        <f t="shared" si="209"/>
        <v/>
      </c>
      <c r="U782" s="403" t="str">
        <f t="shared" si="210"/>
        <v/>
      </c>
      <c r="V782" s="403" t="str">
        <f t="shared" si="211"/>
        <v/>
      </c>
      <c r="W782" s="404" t="str">
        <f t="shared" si="212"/>
        <v/>
      </c>
      <c r="Z782" s="408"/>
      <c r="AA782" s="409"/>
      <c r="AC782" s="358" t="str">
        <f t="shared" si="213"/>
        <v/>
      </c>
      <c r="AD782" s="358" t="str">
        <f t="shared" si="214"/>
        <v/>
      </c>
    </row>
    <row r="783" spans="1:30" x14ac:dyDescent="0.25">
      <c r="A783" s="112" t="str">
        <f t="shared" si="202"/>
        <v/>
      </c>
      <c r="B783" s="112" t="str">
        <f t="shared" si="203"/>
        <v/>
      </c>
      <c r="C783" s="397" t="str">
        <f t="shared" si="199"/>
        <v/>
      </c>
      <c r="D783" s="397" t="str">
        <f t="shared" si="201"/>
        <v/>
      </c>
      <c r="E783" s="397"/>
      <c r="F783" s="399" t="str">
        <f t="shared" si="204"/>
        <v/>
      </c>
      <c r="G783" s="400" t="str">
        <f t="shared" si="205"/>
        <v/>
      </c>
      <c r="H783" s="401" t="str">
        <f t="shared" si="206"/>
        <v/>
      </c>
      <c r="I783" s="402" t="str">
        <f t="shared" si="200"/>
        <v/>
      </c>
      <c r="J783" s="403" t="str">
        <f t="shared" si="200"/>
        <v/>
      </c>
      <c r="K783" s="403" t="str">
        <f t="shared" si="200"/>
        <v/>
      </c>
      <c r="L783" s="404" t="str">
        <f t="shared" si="200"/>
        <v/>
      </c>
      <c r="M783" s="405"/>
      <c r="N783" s="406" t="str">
        <f t="shared" si="207"/>
        <v/>
      </c>
      <c r="O783" s="406" t="str">
        <f t="shared" si="208"/>
        <v/>
      </c>
      <c r="S783" s="401" t="str">
        <f>IFERROR(IF(S782&lt;='Cat A monthly etc'!$R$3,"Nil",S782-$R$3),"")</f>
        <v/>
      </c>
      <c r="T783" s="402" t="str">
        <f t="shared" si="209"/>
        <v/>
      </c>
      <c r="U783" s="403" t="str">
        <f t="shared" si="210"/>
        <v/>
      </c>
      <c r="V783" s="403" t="str">
        <f t="shared" si="211"/>
        <v/>
      </c>
      <c r="W783" s="404" t="str">
        <f t="shared" si="212"/>
        <v/>
      </c>
      <c r="Z783" s="408"/>
      <c r="AA783" s="409"/>
      <c r="AC783" s="358" t="str">
        <f t="shared" si="213"/>
        <v/>
      </c>
      <c r="AD783" s="358" t="str">
        <f t="shared" si="214"/>
        <v/>
      </c>
    </row>
    <row r="784" spans="1:30" x14ac:dyDescent="0.25">
      <c r="A784" s="112" t="str">
        <f t="shared" si="202"/>
        <v/>
      </c>
      <c r="B784" s="112" t="str">
        <f t="shared" si="203"/>
        <v/>
      </c>
      <c r="C784" s="397" t="str">
        <f t="shared" si="199"/>
        <v/>
      </c>
      <c r="D784" s="397" t="str">
        <f t="shared" si="201"/>
        <v/>
      </c>
      <c r="E784" s="397"/>
      <c r="F784" s="399" t="str">
        <f t="shared" si="204"/>
        <v/>
      </c>
      <c r="G784" s="400" t="str">
        <f t="shared" si="205"/>
        <v/>
      </c>
      <c r="H784" s="401" t="str">
        <f t="shared" si="206"/>
        <v/>
      </c>
      <c r="I784" s="402" t="str">
        <f t="shared" si="200"/>
        <v/>
      </c>
      <c r="J784" s="403" t="str">
        <f t="shared" si="200"/>
        <v/>
      </c>
      <c r="K784" s="403" t="str">
        <f t="shared" si="200"/>
        <v/>
      </c>
      <c r="L784" s="404" t="str">
        <f t="shared" si="200"/>
        <v/>
      </c>
      <c r="M784" s="405"/>
      <c r="N784" s="406" t="str">
        <f t="shared" si="207"/>
        <v/>
      </c>
      <c r="O784" s="406" t="str">
        <f t="shared" si="208"/>
        <v/>
      </c>
      <c r="S784" s="401" t="str">
        <f>IFERROR(IF(S783&lt;='Cat A monthly etc'!$R$3,"Nil",S783-$R$3),"")</f>
        <v/>
      </c>
      <c r="T784" s="402" t="str">
        <f t="shared" si="209"/>
        <v/>
      </c>
      <c r="U784" s="403" t="str">
        <f t="shared" si="210"/>
        <v/>
      </c>
      <c r="V784" s="403" t="str">
        <f t="shared" si="211"/>
        <v/>
      </c>
      <c r="W784" s="404" t="str">
        <f t="shared" si="212"/>
        <v/>
      </c>
      <c r="Z784" s="408"/>
      <c r="AA784" s="409"/>
      <c r="AC784" s="358" t="str">
        <f t="shared" si="213"/>
        <v/>
      </c>
      <c r="AD784" s="358" t="str">
        <f t="shared" si="214"/>
        <v/>
      </c>
    </row>
    <row r="785" spans="1:30" x14ac:dyDescent="0.25">
      <c r="A785" s="112" t="str">
        <f t="shared" si="202"/>
        <v/>
      </c>
      <c r="B785" s="112" t="str">
        <f t="shared" si="203"/>
        <v/>
      </c>
      <c r="C785" s="397" t="str">
        <f t="shared" si="199"/>
        <v/>
      </c>
      <c r="D785" s="397" t="str">
        <f t="shared" si="201"/>
        <v/>
      </c>
      <c r="E785" s="397"/>
      <c r="F785" s="399" t="str">
        <f t="shared" si="204"/>
        <v/>
      </c>
      <c r="G785" s="400" t="str">
        <f t="shared" si="205"/>
        <v/>
      </c>
      <c r="H785" s="401" t="str">
        <f t="shared" si="206"/>
        <v/>
      </c>
      <c r="I785" s="402" t="str">
        <f t="shared" si="200"/>
        <v/>
      </c>
      <c r="J785" s="403" t="str">
        <f t="shared" si="200"/>
        <v/>
      </c>
      <c r="K785" s="403" t="str">
        <f t="shared" si="200"/>
        <v/>
      </c>
      <c r="L785" s="404" t="str">
        <f t="shared" si="200"/>
        <v/>
      </c>
      <c r="M785" s="405"/>
      <c r="N785" s="406" t="str">
        <f t="shared" si="207"/>
        <v/>
      </c>
      <c r="O785" s="406" t="str">
        <f t="shared" si="208"/>
        <v/>
      </c>
      <c r="S785" s="401" t="str">
        <f>IFERROR(IF(S784&lt;='Cat A monthly etc'!$R$3,"Nil",S784-$R$3),"")</f>
        <v/>
      </c>
      <c r="T785" s="402" t="str">
        <f t="shared" si="209"/>
        <v/>
      </c>
      <c r="U785" s="403" t="str">
        <f t="shared" si="210"/>
        <v/>
      </c>
      <c r="V785" s="403" t="str">
        <f t="shared" si="211"/>
        <v/>
      </c>
      <c r="W785" s="404" t="str">
        <f t="shared" si="212"/>
        <v/>
      </c>
      <c r="Z785" s="408"/>
      <c r="AA785" s="409"/>
      <c r="AC785" s="358" t="str">
        <f t="shared" si="213"/>
        <v/>
      </c>
      <c r="AD785" s="358" t="str">
        <f t="shared" si="214"/>
        <v/>
      </c>
    </row>
    <row r="786" spans="1:30" x14ac:dyDescent="0.25">
      <c r="A786" s="112" t="str">
        <f t="shared" si="202"/>
        <v/>
      </c>
      <c r="B786" s="112" t="str">
        <f t="shared" si="203"/>
        <v/>
      </c>
      <c r="C786" s="397" t="str">
        <f t="shared" ref="C786:C849" si="215">IFERROR(IF(C785-$R$3&gt;=0,C785-$R$3,""),"")</f>
        <v/>
      </c>
      <c r="D786" s="397" t="str">
        <f t="shared" si="201"/>
        <v/>
      </c>
      <c r="E786" s="397"/>
      <c r="F786" s="399" t="str">
        <f t="shared" si="204"/>
        <v/>
      </c>
      <c r="G786" s="400" t="str">
        <f t="shared" si="205"/>
        <v/>
      </c>
      <c r="H786" s="401" t="str">
        <f t="shared" si="206"/>
        <v/>
      </c>
      <c r="I786" s="402" t="str">
        <f t="shared" si="200"/>
        <v/>
      </c>
      <c r="J786" s="403" t="str">
        <f t="shared" si="200"/>
        <v/>
      </c>
      <c r="K786" s="403" t="str">
        <f t="shared" si="200"/>
        <v/>
      </c>
      <c r="L786" s="404" t="str">
        <f t="shared" si="200"/>
        <v/>
      </c>
      <c r="M786" s="405"/>
      <c r="N786" s="406" t="str">
        <f t="shared" si="207"/>
        <v/>
      </c>
      <c r="O786" s="406" t="str">
        <f t="shared" si="208"/>
        <v/>
      </c>
      <c r="S786" s="401" t="str">
        <f>IFERROR(IF(S785&lt;='Cat A monthly etc'!$R$3,"Nil",S785-$R$3),"")</f>
        <v/>
      </c>
      <c r="T786" s="402" t="str">
        <f t="shared" si="209"/>
        <v/>
      </c>
      <c r="U786" s="403" t="str">
        <f t="shared" si="210"/>
        <v/>
      </c>
      <c r="V786" s="403" t="str">
        <f t="shared" si="211"/>
        <v/>
      </c>
      <c r="W786" s="404" t="str">
        <f t="shared" si="212"/>
        <v/>
      </c>
      <c r="Z786" s="408"/>
      <c r="AA786" s="409"/>
      <c r="AC786" s="358" t="str">
        <f t="shared" si="213"/>
        <v/>
      </c>
      <c r="AD786" s="358" t="str">
        <f t="shared" si="214"/>
        <v/>
      </c>
    </row>
    <row r="787" spans="1:30" x14ac:dyDescent="0.25">
      <c r="A787" s="112" t="str">
        <f t="shared" si="202"/>
        <v/>
      </c>
      <c r="B787" s="112" t="str">
        <f t="shared" si="203"/>
        <v/>
      </c>
      <c r="C787" s="397" t="str">
        <f t="shared" si="215"/>
        <v/>
      </c>
      <c r="D787" s="397" t="str">
        <f t="shared" si="201"/>
        <v/>
      </c>
      <c r="E787" s="397"/>
      <c r="F787" s="399" t="str">
        <f t="shared" si="204"/>
        <v/>
      </c>
      <c r="G787" s="400" t="str">
        <f t="shared" si="205"/>
        <v/>
      </c>
      <c r="H787" s="401" t="str">
        <f t="shared" si="206"/>
        <v/>
      </c>
      <c r="I787" s="402" t="str">
        <f t="shared" si="200"/>
        <v/>
      </c>
      <c r="J787" s="403" t="str">
        <f t="shared" si="200"/>
        <v/>
      </c>
      <c r="K787" s="403" t="str">
        <f t="shared" si="200"/>
        <v/>
      </c>
      <c r="L787" s="404" t="str">
        <f t="shared" si="200"/>
        <v/>
      </c>
      <c r="M787" s="405"/>
      <c r="N787" s="406" t="str">
        <f t="shared" si="207"/>
        <v/>
      </c>
      <c r="O787" s="406" t="str">
        <f t="shared" si="208"/>
        <v/>
      </c>
      <c r="S787" s="401" t="str">
        <f>IFERROR(IF(S786&lt;='Cat A monthly etc'!$R$3,"Nil",S786-$R$3),"")</f>
        <v/>
      </c>
      <c r="T787" s="402" t="str">
        <f t="shared" si="209"/>
        <v/>
      </c>
      <c r="U787" s="403" t="str">
        <f t="shared" si="210"/>
        <v/>
      </c>
      <c r="V787" s="403" t="str">
        <f t="shared" si="211"/>
        <v/>
      </c>
      <c r="W787" s="404" t="str">
        <f t="shared" si="212"/>
        <v/>
      </c>
      <c r="Z787" s="408"/>
      <c r="AA787" s="409"/>
      <c r="AC787" s="358" t="str">
        <f t="shared" si="213"/>
        <v/>
      </c>
      <c r="AD787" s="358" t="str">
        <f t="shared" si="214"/>
        <v/>
      </c>
    </row>
    <row r="788" spans="1:30" x14ac:dyDescent="0.25">
      <c r="A788" s="112" t="str">
        <f t="shared" si="202"/>
        <v/>
      </c>
      <c r="B788" s="112" t="str">
        <f t="shared" si="203"/>
        <v/>
      </c>
      <c r="C788" s="397" t="str">
        <f t="shared" si="215"/>
        <v/>
      </c>
      <c r="D788" s="397" t="str">
        <f t="shared" si="201"/>
        <v/>
      </c>
      <c r="E788" s="397"/>
      <c r="F788" s="399" t="str">
        <f t="shared" si="204"/>
        <v/>
      </c>
      <c r="G788" s="400" t="str">
        <f t="shared" si="205"/>
        <v/>
      </c>
      <c r="H788" s="401" t="str">
        <f t="shared" si="206"/>
        <v/>
      </c>
      <c r="I788" s="402" t="str">
        <f t="shared" si="200"/>
        <v/>
      </c>
      <c r="J788" s="403" t="str">
        <f t="shared" si="200"/>
        <v/>
      </c>
      <c r="K788" s="403" t="str">
        <f t="shared" si="200"/>
        <v/>
      </c>
      <c r="L788" s="404" t="str">
        <f t="shared" si="200"/>
        <v/>
      </c>
      <c r="M788" s="405"/>
      <c r="N788" s="406" t="str">
        <f t="shared" si="207"/>
        <v/>
      </c>
      <c r="O788" s="406" t="str">
        <f t="shared" si="208"/>
        <v/>
      </c>
      <c r="S788" s="401" t="str">
        <f>IFERROR(IF(S787&lt;='Cat A monthly etc'!$R$3,"Nil",S787-$R$3),"")</f>
        <v/>
      </c>
      <c r="T788" s="402" t="str">
        <f t="shared" si="209"/>
        <v/>
      </c>
      <c r="U788" s="403" t="str">
        <f t="shared" si="210"/>
        <v/>
      </c>
      <c r="V788" s="403" t="str">
        <f t="shared" si="211"/>
        <v/>
      </c>
      <c r="W788" s="404" t="str">
        <f t="shared" si="212"/>
        <v/>
      </c>
      <c r="Z788" s="408"/>
      <c r="AA788" s="409"/>
      <c r="AC788" s="358" t="str">
        <f t="shared" si="213"/>
        <v/>
      </c>
      <c r="AD788" s="358" t="str">
        <f t="shared" si="214"/>
        <v/>
      </c>
    </row>
    <row r="789" spans="1:30" x14ac:dyDescent="0.25">
      <c r="A789" s="112" t="str">
        <f t="shared" si="202"/>
        <v/>
      </c>
      <c r="B789" s="112" t="str">
        <f t="shared" si="203"/>
        <v/>
      </c>
      <c r="C789" s="397" t="str">
        <f t="shared" si="215"/>
        <v/>
      </c>
      <c r="D789" s="397" t="str">
        <f t="shared" si="201"/>
        <v/>
      </c>
      <c r="E789" s="397"/>
      <c r="F789" s="399" t="str">
        <f t="shared" si="204"/>
        <v/>
      </c>
      <c r="G789" s="400" t="str">
        <f t="shared" si="205"/>
        <v/>
      </c>
      <c r="H789" s="401" t="str">
        <f t="shared" si="206"/>
        <v/>
      </c>
      <c r="I789" s="402" t="str">
        <f t="shared" si="200"/>
        <v/>
      </c>
      <c r="J789" s="403" t="str">
        <f t="shared" si="200"/>
        <v/>
      </c>
      <c r="K789" s="403" t="str">
        <f t="shared" si="200"/>
        <v/>
      </c>
      <c r="L789" s="404" t="str">
        <f t="shared" si="200"/>
        <v/>
      </c>
      <c r="M789" s="405"/>
      <c r="N789" s="406" t="str">
        <f t="shared" si="207"/>
        <v/>
      </c>
      <c r="O789" s="406" t="str">
        <f t="shared" si="208"/>
        <v/>
      </c>
      <c r="S789" s="401" t="str">
        <f>IFERROR(IF(S788&lt;='Cat A monthly etc'!$R$3,"Nil",S788-$R$3),"")</f>
        <v/>
      </c>
      <c r="T789" s="402" t="str">
        <f t="shared" si="209"/>
        <v/>
      </c>
      <c r="U789" s="403" t="str">
        <f t="shared" si="210"/>
        <v/>
      </c>
      <c r="V789" s="403" t="str">
        <f t="shared" si="211"/>
        <v/>
      </c>
      <c r="W789" s="404" t="str">
        <f t="shared" si="212"/>
        <v/>
      </c>
      <c r="Z789" s="408"/>
      <c r="AA789" s="409"/>
      <c r="AC789" s="358" t="str">
        <f t="shared" si="213"/>
        <v/>
      </c>
      <c r="AD789" s="358" t="str">
        <f t="shared" si="214"/>
        <v/>
      </c>
    </row>
    <row r="790" spans="1:30" x14ac:dyDescent="0.25">
      <c r="A790" s="112" t="str">
        <f t="shared" si="202"/>
        <v/>
      </c>
      <c r="B790" s="112" t="str">
        <f t="shared" si="203"/>
        <v/>
      </c>
      <c r="C790" s="397" t="str">
        <f t="shared" si="215"/>
        <v/>
      </c>
      <c r="D790" s="397" t="str">
        <f t="shared" si="201"/>
        <v/>
      </c>
      <c r="E790" s="397"/>
      <c r="F790" s="399" t="str">
        <f t="shared" si="204"/>
        <v/>
      </c>
      <c r="G790" s="400" t="str">
        <f t="shared" si="205"/>
        <v/>
      </c>
      <c r="H790" s="401" t="str">
        <f t="shared" si="206"/>
        <v/>
      </c>
      <c r="I790" s="402" t="str">
        <f t="shared" si="200"/>
        <v/>
      </c>
      <c r="J790" s="403" t="str">
        <f t="shared" si="200"/>
        <v/>
      </c>
      <c r="K790" s="403" t="str">
        <f t="shared" si="200"/>
        <v/>
      </c>
      <c r="L790" s="404" t="str">
        <f t="shared" ref="L790:L853" si="216">IFERROR(IF(W790="Nil","Nil",TEXT(W790,IF(W790=ROUND(W790,0),"€###","€###.00"))),"")</f>
        <v/>
      </c>
      <c r="M790" s="405"/>
      <c r="N790" s="406" t="str">
        <f t="shared" si="207"/>
        <v/>
      </c>
      <c r="O790" s="406" t="str">
        <f t="shared" si="208"/>
        <v/>
      </c>
      <c r="S790" s="401" t="str">
        <f>IFERROR(IF(S789&lt;='Cat A monthly etc'!$R$3,"Nil",S789-$R$3),"")</f>
        <v/>
      </c>
      <c r="T790" s="402" t="str">
        <f t="shared" si="209"/>
        <v/>
      </c>
      <c r="U790" s="403" t="str">
        <f t="shared" si="210"/>
        <v/>
      </c>
      <c r="V790" s="403" t="str">
        <f t="shared" si="211"/>
        <v/>
      </c>
      <c r="W790" s="404" t="str">
        <f t="shared" si="212"/>
        <v/>
      </c>
      <c r="Z790" s="408"/>
      <c r="AA790" s="409"/>
      <c r="AC790" s="358" t="str">
        <f t="shared" si="213"/>
        <v/>
      </c>
      <c r="AD790" s="358" t="str">
        <f t="shared" si="214"/>
        <v/>
      </c>
    </row>
    <row r="791" spans="1:30" x14ac:dyDescent="0.25">
      <c r="A791" s="112" t="str">
        <f t="shared" si="202"/>
        <v/>
      </c>
      <c r="B791" s="112" t="str">
        <f t="shared" si="203"/>
        <v/>
      </c>
      <c r="C791" s="397" t="str">
        <f t="shared" si="215"/>
        <v/>
      </c>
      <c r="D791" s="397" t="str">
        <f t="shared" si="201"/>
        <v/>
      </c>
      <c r="E791" s="397"/>
      <c r="F791" s="399" t="str">
        <f t="shared" si="204"/>
        <v/>
      </c>
      <c r="G791" s="400" t="str">
        <f t="shared" si="205"/>
        <v/>
      </c>
      <c r="H791" s="401" t="str">
        <f t="shared" si="206"/>
        <v/>
      </c>
      <c r="I791" s="402" t="str">
        <f t="shared" ref="I791:L854" si="217">IFERROR(IF(T791="Nil","Nil",TEXT(T791,IF(T791=ROUND(T791,0),"€###","€###.00"))),"")</f>
        <v/>
      </c>
      <c r="J791" s="403" t="str">
        <f t="shared" si="217"/>
        <v/>
      </c>
      <c r="K791" s="403" t="str">
        <f t="shared" si="217"/>
        <v/>
      </c>
      <c r="L791" s="404" t="str">
        <f t="shared" si="216"/>
        <v/>
      </c>
      <c r="M791" s="405"/>
      <c r="N791" s="406" t="str">
        <f t="shared" si="207"/>
        <v/>
      </c>
      <c r="O791" s="406" t="str">
        <f t="shared" si="208"/>
        <v/>
      </c>
      <c r="S791" s="401" t="str">
        <f>IFERROR(IF(S790&lt;='Cat A monthly etc'!$R$3,"Nil",S790-$R$3),"")</f>
        <v/>
      </c>
      <c r="T791" s="402" t="str">
        <f t="shared" si="209"/>
        <v/>
      </c>
      <c r="U791" s="403" t="str">
        <f t="shared" si="210"/>
        <v/>
      </c>
      <c r="V791" s="403" t="str">
        <f t="shared" si="211"/>
        <v/>
      </c>
      <c r="W791" s="404" t="str">
        <f t="shared" si="212"/>
        <v/>
      </c>
      <c r="Z791" s="408"/>
      <c r="AA791" s="409"/>
      <c r="AC791" s="358" t="str">
        <f t="shared" si="213"/>
        <v/>
      </c>
      <c r="AD791" s="358" t="str">
        <f t="shared" si="214"/>
        <v/>
      </c>
    </row>
    <row r="792" spans="1:30" x14ac:dyDescent="0.25">
      <c r="A792" s="112" t="str">
        <f t="shared" si="202"/>
        <v/>
      </c>
      <c r="B792" s="112" t="str">
        <f t="shared" si="203"/>
        <v/>
      </c>
      <c r="C792" s="397" t="str">
        <f t="shared" si="215"/>
        <v/>
      </c>
      <c r="D792" s="397" t="str">
        <f t="shared" si="201"/>
        <v/>
      </c>
      <c r="E792" s="397"/>
      <c r="F792" s="399" t="str">
        <f t="shared" si="204"/>
        <v/>
      </c>
      <c r="G792" s="400" t="str">
        <f t="shared" si="205"/>
        <v/>
      </c>
      <c r="H792" s="401" t="str">
        <f t="shared" si="206"/>
        <v/>
      </c>
      <c r="I792" s="402" t="str">
        <f t="shared" si="217"/>
        <v/>
      </c>
      <c r="J792" s="403" t="str">
        <f t="shared" si="217"/>
        <v/>
      </c>
      <c r="K792" s="403" t="str">
        <f t="shared" si="217"/>
        <v/>
      </c>
      <c r="L792" s="404" t="str">
        <f t="shared" si="216"/>
        <v/>
      </c>
      <c r="M792" s="405"/>
      <c r="N792" s="406" t="str">
        <f t="shared" si="207"/>
        <v/>
      </c>
      <c r="O792" s="406" t="str">
        <f t="shared" si="208"/>
        <v/>
      </c>
      <c r="S792" s="401" t="str">
        <f>IFERROR(IF(S791&lt;='Cat A monthly etc'!$R$3,"Nil",S791-$R$3),"")</f>
        <v/>
      </c>
      <c r="T792" s="402" t="str">
        <f t="shared" si="209"/>
        <v/>
      </c>
      <c r="U792" s="403" t="str">
        <f t="shared" si="210"/>
        <v/>
      </c>
      <c r="V792" s="403" t="str">
        <f t="shared" si="211"/>
        <v/>
      </c>
      <c r="W792" s="404" t="str">
        <f t="shared" si="212"/>
        <v/>
      </c>
      <c r="Z792" s="408"/>
      <c r="AA792" s="409"/>
      <c r="AC792" s="358" t="str">
        <f t="shared" si="213"/>
        <v/>
      </c>
      <c r="AD792" s="358" t="str">
        <f t="shared" si="214"/>
        <v/>
      </c>
    </row>
    <row r="793" spans="1:30" x14ac:dyDescent="0.25">
      <c r="A793" s="112" t="str">
        <f t="shared" si="202"/>
        <v/>
      </c>
      <c r="B793" s="112" t="str">
        <f t="shared" si="203"/>
        <v/>
      </c>
      <c r="C793" s="397" t="str">
        <f t="shared" si="215"/>
        <v/>
      </c>
      <c r="D793" s="397" t="str">
        <f t="shared" si="201"/>
        <v/>
      </c>
      <c r="E793" s="397"/>
      <c r="F793" s="399" t="str">
        <f t="shared" si="204"/>
        <v/>
      </c>
      <c r="G793" s="400" t="str">
        <f t="shared" si="205"/>
        <v/>
      </c>
      <c r="H793" s="401" t="str">
        <f t="shared" si="206"/>
        <v/>
      </c>
      <c r="I793" s="402" t="str">
        <f t="shared" si="217"/>
        <v/>
      </c>
      <c r="J793" s="403" t="str">
        <f t="shared" si="217"/>
        <v/>
      </c>
      <c r="K793" s="403" t="str">
        <f t="shared" si="217"/>
        <v/>
      </c>
      <c r="L793" s="404" t="str">
        <f t="shared" si="216"/>
        <v/>
      </c>
      <c r="M793" s="405"/>
      <c r="N793" s="406" t="str">
        <f t="shared" si="207"/>
        <v/>
      </c>
      <c r="O793" s="406" t="str">
        <f t="shared" si="208"/>
        <v/>
      </c>
      <c r="S793" s="401" t="str">
        <f>IFERROR(IF(S792&lt;='Cat A monthly etc'!$R$3,"Nil",S792-$R$3),"")</f>
        <v/>
      </c>
      <c r="T793" s="402" t="str">
        <f t="shared" si="209"/>
        <v/>
      </c>
      <c r="U793" s="403" t="str">
        <f t="shared" si="210"/>
        <v/>
      </c>
      <c r="V793" s="403" t="str">
        <f t="shared" si="211"/>
        <v/>
      </c>
      <c r="W793" s="404" t="str">
        <f t="shared" si="212"/>
        <v/>
      </c>
      <c r="Z793" s="408"/>
      <c r="AA793" s="409"/>
      <c r="AC793" s="358" t="str">
        <f t="shared" si="213"/>
        <v/>
      </c>
      <c r="AD793" s="358" t="str">
        <f t="shared" si="214"/>
        <v/>
      </c>
    </row>
    <row r="794" spans="1:30" x14ac:dyDescent="0.25">
      <c r="A794" s="112" t="str">
        <f t="shared" si="202"/>
        <v/>
      </c>
      <c r="B794" s="112" t="str">
        <f t="shared" si="203"/>
        <v/>
      </c>
      <c r="C794" s="397" t="str">
        <f t="shared" si="215"/>
        <v/>
      </c>
      <c r="D794" s="397" t="str">
        <f t="shared" si="201"/>
        <v/>
      </c>
      <c r="E794" s="397"/>
      <c r="F794" s="399" t="str">
        <f t="shared" si="204"/>
        <v/>
      </c>
      <c r="G794" s="400" t="str">
        <f t="shared" si="205"/>
        <v/>
      </c>
      <c r="H794" s="401" t="str">
        <f t="shared" si="206"/>
        <v/>
      </c>
      <c r="I794" s="402" t="str">
        <f t="shared" si="217"/>
        <v/>
      </c>
      <c r="J794" s="403" t="str">
        <f t="shared" si="217"/>
        <v/>
      </c>
      <c r="K794" s="403" t="str">
        <f t="shared" si="217"/>
        <v/>
      </c>
      <c r="L794" s="404" t="str">
        <f t="shared" si="216"/>
        <v/>
      </c>
      <c r="M794" s="405"/>
      <c r="N794" s="406" t="str">
        <f t="shared" si="207"/>
        <v/>
      </c>
      <c r="O794" s="406" t="str">
        <f t="shared" si="208"/>
        <v/>
      </c>
      <c r="S794" s="401" t="str">
        <f>IFERROR(IF(S793&lt;='Cat A monthly etc'!$R$3,"Nil",S793-$R$3),"")</f>
        <v/>
      </c>
      <c r="T794" s="402" t="str">
        <f t="shared" si="209"/>
        <v/>
      </c>
      <c r="U794" s="403" t="str">
        <f t="shared" si="210"/>
        <v/>
      </c>
      <c r="V794" s="403" t="str">
        <f t="shared" si="211"/>
        <v/>
      </c>
      <c r="W794" s="404" t="str">
        <f t="shared" si="212"/>
        <v/>
      </c>
      <c r="Z794" s="408"/>
      <c r="AA794" s="409"/>
      <c r="AC794" s="358" t="str">
        <f t="shared" si="213"/>
        <v/>
      </c>
      <c r="AD794" s="358" t="str">
        <f t="shared" si="214"/>
        <v/>
      </c>
    </row>
    <row r="795" spans="1:30" x14ac:dyDescent="0.25">
      <c r="A795" s="112" t="str">
        <f t="shared" si="202"/>
        <v/>
      </c>
      <c r="B795" s="112" t="str">
        <f t="shared" si="203"/>
        <v/>
      </c>
      <c r="C795" s="397" t="str">
        <f t="shared" si="215"/>
        <v/>
      </c>
      <c r="D795" s="397" t="str">
        <f t="shared" si="201"/>
        <v/>
      </c>
      <c r="E795" s="397"/>
      <c r="F795" s="399" t="str">
        <f t="shared" si="204"/>
        <v/>
      </c>
      <c r="G795" s="400" t="str">
        <f t="shared" si="205"/>
        <v/>
      </c>
      <c r="H795" s="401" t="str">
        <f t="shared" si="206"/>
        <v/>
      </c>
      <c r="I795" s="402" t="str">
        <f t="shared" si="217"/>
        <v/>
      </c>
      <c r="J795" s="403" t="str">
        <f t="shared" si="217"/>
        <v/>
      </c>
      <c r="K795" s="403" t="str">
        <f t="shared" si="217"/>
        <v/>
      </c>
      <c r="L795" s="404" t="str">
        <f t="shared" si="216"/>
        <v/>
      </c>
      <c r="M795" s="405"/>
      <c r="N795" s="406" t="str">
        <f t="shared" si="207"/>
        <v/>
      </c>
      <c r="O795" s="406" t="str">
        <f t="shared" si="208"/>
        <v/>
      </c>
      <c r="S795" s="401" t="str">
        <f>IFERROR(IF(S794&lt;='Cat A monthly etc'!$R$3,"Nil",S794-$R$3),"")</f>
        <v/>
      </c>
      <c r="T795" s="402" t="str">
        <f t="shared" si="209"/>
        <v/>
      </c>
      <c r="U795" s="403" t="str">
        <f t="shared" si="210"/>
        <v/>
      </c>
      <c r="V795" s="403" t="str">
        <f t="shared" si="211"/>
        <v/>
      </c>
      <c r="W795" s="404" t="str">
        <f t="shared" si="212"/>
        <v/>
      </c>
      <c r="Z795" s="408"/>
      <c r="AA795" s="409"/>
      <c r="AC795" s="358" t="str">
        <f t="shared" si="213"/>
        <v/>
      </c>
      <c r="AD795" s="358" t="str">
        <f t="shared" si="214"/>
        <v/>
      </c>
    </row>
    <row r="796" spans="1:30" x14ac:dyDescent="0.25">
      <c r="A796" s="112" t="str">
        <f t="shared" si="202"/>
        <v/>
      </c>
      <c r="B796" s="112" t="str">
        <f t="shared" si="203"/>
        <v/>
      </c>
      <c r="C796" s="397" t="str">
        <f t="shared" si="215"/>
        <v/>
      </c>
      <c r="D796" s="397" t="str">
        <f t="shared" si="201"/>
        <v/>
      </c>
      <c r="E796" s="397"/>
      <c r="F796" s="399" t="str">
        <f t="shared" si="204"/>
        <v/>
      </c>
      <c r="G796" s="400" t="str">
        <f t="shared" si="205"/>
        <v/>
      </c>
      <c r="H796" s="401" t="str">
        <f t="shared" si="206"/>
        <v/>
      </c>
      <c r="I796" s="402" t="str">
        <f t="shared" si="217"/>
        <v/>
      </c>
      <c r="J796" s="403" t="str">
        <f t="shared" si="217"/>
        <v/>
      </c>
      <c r="K796" s="403" t="str">
        <f t="shared" si="217"/>
        <v/>
      </c>
      <c r="L796" s="404" t="str">
        <f t="shared" si="216"/>
        <v/>
      </c>
      <c r="M796" s="405"/>
      <c r="N796" s="406" t="str">
        <f t="shared" si="207"/>
        <v/>
      </c>
      <c r="O796" s="406" t="str">
        <f t="shared" si="208"/>
        <v/>
      </c>
      <c r="S796" s="401" t="str">
        <f>IFERROR(IF(S795&lt;='Cat A monthly etc'!$R$3,"Nil",S795-$R$3),"")</f>
        <v/>
      </c>
      <c r="T796" s="402" t="str">
        <f t="shared" si="209"/>
        <v/>
      </c>
      <c r="U796" s="403" t="str">
        <f t="shared" si="210"/>
        <v/>
      </c>
      <c r="V796" s="403" t="str">
        <f t="shared" si="211"/>
        <v/>
      </c>
      <c r="W796" s="404" t="str">
        <f t="shared" si="212"/>
        <v/>
      </c>
      <c r="Z796" s="408"/>
      <c r="AA796" s="409"/>
      <c r="AC796" s="358" t="str">
        <f t="shared" si="213"/>
        <v/>
      </c>
      <c r="AD796" s="358" t="str">
        <f t="shared" si="214"/>
        <v/>
      </c>
    </row>
    <row r="797" spans="1:30" x14ac:dyDescent="0.25">
      <c r="A797" s="112" t="str">
        <f t="shared" si="202"/>
        <v/>
      </c>
      <c r="B797" s="112" t="str">
        <f t="shared" si="203"/>
        <v/>
      </c>
      <c r="C797" s="397" t="str">
        <f t="shared" si="215"/>
        <v/>
      </c>
      <c r="D797" s="397" t="str">
        <f t="shared" si="201"/>
        <v/>
      </c>
      <c r="E797" s="397"/>
      <c r="F797" s="399" t="str">
        <f t="shared" si="204"/>
        <v/>
      </c>
      <c r="G797" s="400" t="str">
        <f t="shared" si="205"/>
        <v/>
      </c>
      <c r="H797" s="401" t="str">
        <f t="shared" si="206"/>
        <v/>
      </c>
      <c r="I797" s="402" t="str">
        <f t="shared" si="217"/>
        <v/>
      </c>
      <c r="J797" s="403" t="str">
        <f t="shared" si="217"/>
        <v/>
      </c>
      <c r="K797" s="403" t="str">
        <f t="shared" si="217"/>
        <v/>
      </c>
      <c r="L797" s="404" t="str">
        <f t="shared" si="216"/>
        <v/>
      </c>
      <c r="M797" s="405"/>
      <c r="N797" s="406" t="str">
        <f t="shared" si="207"/>
        <v/>
      </c>
      <c r="O797" s="406" t="str">
        <f t="shared" si="208"/>
        <v/>
      </c>
      <c r="S797" s="401" t="str">
        <f>IFERROR(IF(S796&lt;='Cat A monthly etc'!$R$3,"Nil",S796-$R$3),"")</f>
        <v/>
      </c>
      <c r="T797" s="402" t="str">
        <f t="shared" si="209"/>
        <v/>
      </c>
      <c r="U797" s="403" t="str">
        <f t="shared" si="210"/>
        <v/>
      </c>
      <c r="V797" s="403" t="str">
        <f t="shared" si="211"/>
        <v/>
      </c>
      <c r="W797" s="404" t="str">
        <f t="shared" si="212"/>
        <v/>
      </c>
      <c r="Z797" s="408"/>
      <c r="AA797" s="409"/>
      <c r="AC797" s="358" t="str">
        <f t="shared" si="213"/>
        <v/>
      </c>
      <c r="AD797" s="358" t="str">
        <f t="shared" si="214"/>
        <v/>
      </c>
    </row>
    <row r="798" spans="1:30" x14ac:dyDescent="0.25">
      <c r="A798" s="112" t="str">
        <f t="shared" si="202"/>
        <v/>
      </c>
      <c r="B798" s="112" t="str">
        <f t="shared" si="203"/>
        <v/>
      </c>
      <c r="C798" s="397" t="str">
        <f t="shared" si="215"/>
        <v/>
      </c>
      <c r="D798" s="397" t="str">
        <f t="shared" si="201"/>
        <v/>
      </c>
      <c r="E798" s="397"/>
      <c r="F798" s="399" t="str">
        <f t="shared" si="204"/>
        <v/>
      </c>
      <c r="G798" s="400" t="str">
        <f t="shared" si="205"/>
        <v/>
      </c>
      <c r="H798" s="401" t="str">
        <f t="shared" si="206"/>
        <v/>
      </c>
      <c r="I798" s="402" t="str">
        <f t="shared" si="217"/>
        <v/>
      </c>
      <c r="J798" s="403" t="str">
        <f t="shared" si="217"/>
        <v/>
      </c>
      <c r="K798" s="403" t="str">
        <f t="shared" si="217"/>
        <v/>
      </c>
      <c r="L798" s="404" t="str">
        <f t="shared" si="216"/>
        <v/>
      </c>
      <c r="M798" s="405"/>
      <c r="N798" s="406" t="str">
        <f t="shared" si="207"/>
        <v/>
      </c>
      <c r="O798" s="406" t="str">
        <f t="shared" si="208"/>
        <v/>
      </c>
      <c r="S798" s="401" t="str">
        <f>IFERROR(IF(S797&lt;='Cat A monthly etc'!$R$3,"Nil",S797-$R$3),"")</f>
        <v/>
      </c>
      <c r="T798" s="402" t="str">
        <f t="shared" si="209"/>
        <v/>
      </c>
      <c r="U798" s="403" t="str">
        <f t="shared" si="210"/>
        <v/>
      </c>
      <c r="V798" s="403" t="str">
        <f t="shared" si="211"/>
        <v/>
      </c>
      <c r="W798" s="404" t="str">
        <f t="shared" si="212"/>
        <v/>
      </c>
      <c r="Z798" s="408"/>
      <c r="AA798" s="409"/>
      <c r="AC798" s="358" t="str">
        <f t="shared" si="213"/>
        <v/>
      </c>
      <c r="AD798" s="358" t="str">
        <f t="shared" si="214"/>
        <v/>
      </c>
    </row>
    <row r="799" spans="1:30" x14ac:dyDescent="0.25">
      <c r="A799" s="112" t="str">
        <f t="shared" si="202"/>
        <v/>
      </c>
      <c r="B799" s="112" t="str">
        <f t="shared" si="203"/>
        <v/>
      </c>
      <c r="C799" s="397" t="str">
        <f t="shared" si="215"/>
        <v/>
      </c>
      <c r="D799" s="397" t="str">
        <f t="shared" si="201"/>
        <v/>
      </c>
      <c r="E799" s="397"/>
      <c r="F799" s="399" t="str">
        <f t="shared" si="204"/>
        <v/>
      </c>
      <c r="G799" s="400" t="str">
        <f t="shared" si="205"/>
        <v/>
      </c>
      <c r="H799" s="401" t="str">
        <f t="shared" si="206"/>
        <v/>
      </c>
      <c r="I799" s="402" t="str">
        <f t="shared" si="217"/>
        <v/>
      </c>
      <c r="J799" s="403" t="str">
        <f t="shared" si="217"/>
        <v/>
      </c>
      <c r="K799" s="403" t="str">
        <f t="shared" si="217"/>
        <v/>
      </c>
      <c r="L799" s="404" t="str">
        <f t="shared" si="216"/>
        <v/>
      </c>
      <c r="M799" s="405"/>
      <c r="N799" s="406" t="str">
        <f t="shared" si="207"/>
        <v/>
      </c>
      <c r="O799" s="406" t="str">
        <f t="shared" si="208"/>
        <v/>
      </c>
      <c r="S799" s="401" t="str">
        <f>IFERROR(IF(S798&lt;='Cat A monthly etc'!$R$3,"Nil",S798-$R$3),"")</f>
        <v/>
      </c>
      <c r="T799" s="402" t="str">
        <f t="shared" si="209"/>
        <v/>
      </c>
      <c r="U799" s="403" t="str">
        <f t="shared" si="210"/>
        <v/>
      </c>
      <c r="V799" s="403" t="str">
        <f t="shared" si="211"/>
        <v/>
      </c>
      <c r="W799" s="404" t="str">
        <f t="shared" si="212"/>
        <v/>
      </c>
      <c r="Z799" s="408"/>
      <c r="AA799" s="409"/>
      <c r="AC799" s="358" t="str">
        <f t="shared" si="213"/>
        <v/>
      </c>
      <c r="AD799" s="358" t="str">
        <f t="shared" si="214"/>
        <v/>
      </c>
    </row>
    <row r="800" spans="1:30" x14ac:dyDescent="0.25">
      <c r="A800" s="112" t="str">
        <f t="shared" si="202"/>
        <v/>
      </c>
      <c r="B800" s="112" t="str">
        <f t="shared" si="203"/>
        <v/>
      </c>
      <c r="C800" s="397" t="str">
        <f t="shared" si="215"/>
        <v/>
      </c>
      <c r="D800" s="397" t="str">
        <f t="shared" si="201"/>
        <v/>
      </c>
      <c r="E800" s="397"/>
      <c r="F800" s="399" t="str">
        <f t="shared" si="204"/>
        <v/>
      </c>
      <c r="G800" s="400" t="str">
        <f t="shared" si="205"/>
        <v/>
      </c>
      <c r="H800" s="401" t="str">
        <f t="shared" si="206"/>
        <v/>
      </c>
      <c r="I800" s="402" t="str">
        <f t="shared" si="217"/>
        <v/>
      </c>
      <c r="J800" s="403" t="str">
        <f t="shared" si="217"/>
        <v/>
      </c>
      <c r="K800" s="403" t="str">
        <f t="shared" si="217"/>
        <v/>
      </c>
      <c r="L800" s="404" t="str">
        <f t="shared" si="216"/>
        <v/>
      </c>
      <c r="M800" s="405"/>
      <c r="N800" s="406" t="str">
        <f t="shared" si="207"/>
        <v/>
      </c>
      <c r="O800" s="406" t="str">
        <f t="shared" si="208"/>
        <v/>
      </c>
      <c r="S800" s="401" t="str">
        <f>IFERROR(IF(S799&lt;='Cat A monthly etc'!$R$3,"Nil",S799-$R$3),"")</f>
        <v/>
      </c>
      <c r="T800" s="402" t="str">
        <f t="shared" si="209"/>
        <v/>
      </c>
      <c r="U800" s="403" t="str">
        <f t="shared" si="210"/>
        <v/>
      </c>
      <c r="V800" s="403" t="str">
        <f t="shared" si="211"/>
        <v/>
      </c>
      <c r="W800" s="404" t="str">
        <f t="shared" si="212"/>
        <v/>
      </c>
      <c r="Z800" s="408"/>
      <c r="AA800" s="409"/>
      <c r="AC800" s="358" t="str">
        <f t="shared" si="213"/>
        <v/>
      </c>
      <c r="AD800" s="358" t="str">
        <f t="shared" si="214"/>
        <v/>
      </c>
    </row>
    <row r="801" spans="1:30" x14ac:dyDescent="0.25">
      <c r="A801" s="112" t="str">
        <f t="shared" si="202"/>
        <v/>
      </c>
      <c r="B801" s="112" t="str">
        <f t="shared" si="203"/>
        <v/>
      </c>
      <c r="C801" s="397" t="str">
        <f t="shared" si="215"/>
        <v/>
      </c>
      <c r="D801" s="397" t="str">
        <f t="shared" si="201"/>
        <v/>
      </c>
      <c r="E801" s="397"/>
      <c r="F801" s="399" t="str">
        <f t="shared" si="204"/>
        <v/>
      </c>
      <c r="G801" s="400" t="str">
        <f t="shared" si="205"/>
        <v/>
      </c>
      <c r="H801" s="401" t="str">
        <f t="shared" si="206"/>
        <v/>
      </c>
      <c r="I801" s="402" t="str">
        <f t="shared" si="217"/>
        <v/>
      </c>
      <c r="J801" s="403" t="str">
        <f t="shared" si="217"/>
        <v/>
      </c>
      <c r="K801" s="403" t="str">
        <f t="shared" si="217"/>
        <v/>
      </c>
      <c r="L801" s="404" t="str">
        <f t="shared" si="216"/>
        <v/>
      </c>
      <c r="M801" s="405"/>
      <c r="N801" s="406" t="str">
        <f t="shared" si="207"/>
        <v/>
      </c>
      <c r="O801" s="406" t="str">
        <f t="shared" si="208"/>
        <v/>
      </c>
      <c r="S801" s="401" t="str">
        <f>IFERROR(IF(S800&lt;='Cat A monthly etc'!$R$3,"Nil",S800-$R$3),"")</f>
        <v/>
      </c>
      <c r="T801" s="402" t="str">
        <f t="shared" si="209"/>
        <v/>
      </c>
      <c r="U801" s="403" t="str">
        <f t="shared" si="210"/>
        <v/>
      </c>
      <c r="V801" s="403" t="str">
        <f t="shared" si="211"/>
        <v/>
      </c>
      <c r="W801" s="404" t="str">
        <f t="shared" si="212"/>
        <v/>
      </c>
      <c r="Z801" s="408"/>
      <c r="AA801" s="409"/>
      <c r="AC801" s="358" t="str">
        <f t="shared" si="213"/>
        <v/>
      </c>
      <c r="AD801" s="358" t="str">
        <f t="shared" si="214"/>
        <v/>
      </c>
    </row>
    <row r="802" spans="1:30" x14ac:dyDescent="0.25">
      <c r="A802" s="112" t="str">
        <f t="shared" si="202"/>
        <v/>
      </c>
      <c r="B802" s="112" t="str">
        <f t="shared" si="203"/>
        <v/>
      </c>
      <c r="C802" s="397" t="str">
        <f t="shared" si="215"/>
        <v/>
      </c>
      <c r="D802" s="397" t="str">
        <f t="shared" si="201"/>
        <v/>
      </c>
      <c r="E802" s="397"/>
      <c r="F802" s="399" t="str">
        <f t="shared" si="204"/>
        <v/>
      </c>
      <c r="G802" s="400" t="str">
        <f t="shared" si="205"/>
        <v/>
      </c>
      <c r="H802" s="401" t="str">
        <f t="shared" si="206"/>
        <v/>
      </c>
      <c r="I802" s="402" t="str">
        <f t="shared" si="217"/>
        <v/>
      </c>
      <c r="J802" s="403" t="str">
        <f t="shared" si="217"/>
        <v/>
      </c>
      <c r="K802" s="403" t="str">
        <f t="shared" si="217"/>
        <v/>
      </c>
      <c r="L802" s="404" t="str">
        <f t="shared" si="216"/>
        <v/>
      </c>
      <c r="M802" s="405"/>
      <c r="N802" s="406" t="str">
        <f t="shared" si="207"/>
        <v/>
      </c>
      <c r="O802" s="406" t="str">
        <f t="shared" si="208"/>
        <v/>
      </c>
      <c r="S802" s="401" t="str">
        <f>IFERROR(IF(S801&lt;='Cat A monthly etc'!$R$3,"Nil",S801-$R$3),"")</f>
        <v/>
      </c>
      <c r="T802" s="402" t="str">
        <f t="shared" si="209"/>
        <v/>
      </c>
      <c r="U802" s="403" t="str">
        <f t="shared" si="210"/>
        <v/>
      </c>
      <c r="V802" s="403" t="str">
        <f t="shared" si="211"/>
        <v/>
      </c>
      <c r="W802" s="404" t="str">
        <f t="shared" si="212"/>
        <v/>
      </c>
      <c r="Z802" s="408"/>
      <c r="AA802" s="409"/>
      <c r="AC802" s="358" t="str">
        <f t="shared" si="213"/>
        <v/>
      </c>
      <c r="AD802" s="358" t="str">
        <f t="shared" si="214"/>
        <v/>
      </c>
    </row>
    <row r="803" spans="1:30" x14ac:dyDescent="0.25">
      <c r="A803" s="112" t="str">
        <f t="shared" si="202"/>
        <v/>
      </c>
      <c r="B803" s="112" t="str">
        <f t="shared" si="203"/>
        <v/>
      </c>
      <c r="C803" s="397" t="str">
        <f t="shared" si="215"/>
        <v/>
      </c>
      <c r="D803" s="397" t="str">
        <f t="shared" si="201"/>
        <v/>
      </c>
      <c r="E803" s="397"/>
      <c r="F803" s="399" t="str">
        <f t="shared" si="204"/>
        <v/>
      </c>
      <c r="G803" s="400" t="str">
        <f t="shared" si="205"/>
        <v/>
      </c>
      <c r="H803" s="401" t="str">
        <f t="shared" si="206"/>
        <v/>
      </c>
      <c r="I803" s="402" t="str">
        <f t="shared" si="217"/>
        <v/>
      </c>
      <c r="J803" s="403" t="str">
        <f t="shared" si="217"/>
        <v/>
      </c>
      <c r="K803" s="403" t="str">
        <f t="shared" si="217"/>
        <v/>
      </c>
      <c r="L803" s="404" t="str">
        <f t="shared" si="216"/>
        <v/>
      </c>
      <c r="M803" s="405"/>
      <c r="N803" s="406" t="str">
        <f t="shared" si="207"/>
        <v/>
      </c>
      <c r="O803" s="406" t="str">
        <f t="shared" si="208"/>
        <v/>
      </c>
      <c r="S803" s="401" t="str">
        <f>IFERROR(IF(S802&lt;='Cat A monthly etc'!$R$3,"Nil",S802-$R$3),"")</f>
        <v/>
      </c>
      <c r="T803" s="402" t="str">
        <f t="shared" si="209"/>
        <v/>
      </c>
      <c r="U803" s="403" t="str">
        <f t="shared" si="210"/>
        <v/>
      </c>
      <c r="V803" s="403" t="str">
        <f t="shared" si="211"/>
        <v/>
      </c>
      <c r="W803" s="404" t="str">
        <f t="shared" si="212"/>
        <v/>
      </c>
      <c r="Z803" s="408"/>
      <c r="AA803" s="409"/>
      <c r="AC803" s="358" t="str">
        <f t="shared" si="213"/>
        <v/>
      </c>
      <c r="AD803" s="358" t="str">
        <f t="shared" si="214"/>
        <v/>
      </c>
    </row>
    <row r="804" spans="1:30" x14ac:dyDescent="0.25">
      <c r="A804" s="112" t="str">
        <f t="shared" si="202"/>
        <v/>
      </c>
      <c r="B804" s="112" t="str">
        <f t="shared" si="203"/>
        <v/>
      </c>
      <c r="C804" s="397" t="str">
        <f t="shared" si="215"/>
        <v/>
      </c>
      <c r="D804" s="397" t="str">
        <f t="shared" si="201"/>
        <v/>
      </c>
      <c r="E804" s="397"/>
      <c r="F804" s="399" t="str">
        <f t="shared" si="204"/>
        <v/>
      </c>
      <c r="G804" s="400" t="str">
        <f t="shared" si="205"/>
        <v/>
      </c>
      <c r="H804" s="401" t="str">
        <f t="shared" si="206"/>
        <v/>
      </c>
      <c r="I804" s="402" t="str">
        <f t="shared" si="217"/>
        <v/>
      </c>
      <c r="J804" s="403" t="str">
        <f t="shared" si="217"/>
        <v/>
      </c>
      <c r="K804" s="403" t="str">
        <f t="shared" si="217"/>
        <v/>
      </c>
      <c r="L804" s="404" t="str">
        <f t="shared" si="216"/>
        <v/>
      </c>
      <c r="M804" s="405"/>
      <c r="N804" s="406" t="str">
        <f t="shared" si="207"/>
        <v/>
      </c>
      <c r="O804" s="406" t="str">
        <f t="shared" si="208"/>
        <v/>
      </c>
      <c r="S804" s="401" t="str">
        <f>IFERROR(IF(S803&lt;='Cat A monthly etc'!$R$3,"Nil",S803-$R$3),"")</f>
        <v/>
      </c>
      <c r="T804" s="402" t="str">
        <f t="shared" si="209"/>
        <v/>
      </c>
      <c r="U804" s="403" t="str">
        <f t="shared" si="210"/>
        <v/>
      </c>
      <c r="V804" s="403" t="str">
        <f t="shared" si="211"/>
        <v/>
      </c>
      <c r="W804" s="404" t="str">
        <f t="shared" si="212"/>
        <v/>
      </c>
      <c r="Z804" s="408"/>
      <c r="AA804" s="409"/>
      <c r="AC804" s="358" t="str">
        <f t="shared" si="213"/>
        <v/>
      </c>
      <c r="AD804" s="358" t="str">
        <f t="shared" si="214"/>
        <v/>
      </c>
    </row>
    <row r="805" spans="1:30" x14ac:dyDescent="0.25">
      <c r="A805" s="112" t="str">
        <f t="shared" si="202"/>
        <v/>
      </c>
      <c r="B805" s="112" t="str">
        <f t="shared" si="203"/>
        <v/>
      </c>
      <c r="C805" s="397" t="str">
        <f t="shared" si="215"/>
        <v/>
      </c>
      <c r="D805" s="397" t="str">
        <f t="shared" si="201"/>
        <v/>
      </c>
      <c r="E805" s="397"/>
      <c r="F805" s="399" t="str">
        <f t="shared" si="204"/>
        <v/>
      </c>
      <c r="G805" s="400" t="str">
        <f t="shared" si="205"/>
        <v/>
      </c>
      <c r="H805" s="401" t="str">
        <f t="shared" si="206"/>
        <v/>
      </c>
      <c r="I805" s="402" t="str">
        <f t="shared" si="217"/>
        <v/>
      </c>
      <c r="J805" s="403" t="str">
        <f t="shared" si="217"/>
        <v/>
      </c>
      <c r="K805" s="403" t="str">
        <f t="shared" si="217"/>
        <v/>
      </c>
      <c r="L805" s="404" t="str">
        <f t="shared" si="216"/>
        <v/>
      </c>
      <c r="M805" s="405"/>
      <c r="N805" s="406" t="str">
        <f t="shared" si="207"/>
        <v/>
      </c>
      <c r="O805" s="406" t="str">
        <f t="shared" si="208"/>
        <v/>
      </c>
      <c r="S805" s="401" t="str">
        <f>IFERROR(IF(S804&lt;='Cat A monthly etc'!$R$3,"Nil",S804-$R$3),"")</f>
        <v/>
      </c>
      <c r="T805" s="402" t="str">
        <f t="shared" si="209"/>
        <v/>
      </c>
      <c r="U805" s="403" t="str">
        <f t="shared" si="210"/>
        <v/>
      </c>
      <c r="V805" s="403" t="str">
        <f t="shared" si="211"/>
        <v/>
      </c>
      <c r="W805" s="404" t="str">
        <f t="shared" si="212"/>
        <v/>
      </c>
      <c r="Z805" s="408"/>
      <c r="AA805" s="409"/>
      <c r="AC805" s="358" t="str">
        <f t="shared" si="213"/>
        <v/>
      </c>
      <c r="AD805" s="358" t="str">
        <f t="shared" si="214"/>
        <v/>
      </c>
    </row>
    <row r="806" spans="1:30" x14ac:dyDescent="0.25">
      <c r="A806" s="112" t="str">
        <f t="shared" si="202"/>
        <v/>
      </c>
      <c r="B806" s="112" t="str">
        <f t="shared" si="203"/>
        <v/>
      </c>
      <c r="C806" s="397" t="str">
        <f t="shared" si="215"/>
        <v/>
      </c>
      <c r="D806" s="397" t="str">
        <f t="shared" si="201"/>
        <v/>
      </c>
      <c r="E806" s="397"/>
      <c r="F806" s="399" t="str">
        <f t="shared" si="204"/>
        <v/>
      </c>
      <c r="G806" s="400" t="str">
        <f t="shared" si="205"/>
        <v/>
      </c>
      <c r="H806" s="401" t="str">
        <f t="shared" si="206"/>
        <v/>
      </c>
      <c r="I806" s="402" t="str">
        <f t="shared" si="217"/>
        <v/>
      </c>
      <c r="J806" s="403" t="str">
        <f t="shared" si="217"/>
        <v/>
      </c>
      <c r="K806" s="403" t="str">
        <f t="shared" si="217"/>
        <v/>
      </c>
      <c r="L806" s="404" t="str">
        <f t="shared" si="216"/>
        <v/>
      </c>
      <c r="M806" s="405"/>
      <c r="N806" s="406" t="str">
        <f t="shared" si="207"/>
        <v/>
      </c>
      <c r="O806" s="406" t="str">
        <f t="shared" si="208"/>
        <v/>
      </c>
      <c r="S806" s="401" t="str">
        <f>IFERROR(IF(S805&lt;='Cat A monthly etc'!$R$3,"Nil",S805-$R$3),"")</f>
        <v/>
      </c>
      <c r="T806" s="402" t="str">
        <f t="shared" si="209"/>
        <v/>
      </c>
      <c r="U806" s="403" t="str">
        <f t="shared" si="210"/>
        <v/>
      </c>
      <c r="V806" s="403" t="str">
        <f t="shared" si="211"/>
        <v/>
      </c>
      <c r="W806" s="404" t="str">
        <f t="shared" si="212"/>
        <v/>
      </c>
      <c r="Z806" s="408"/>
      <c r="AA806" s="409"/>
      <c r="AC806" s="358" t="str">
        <f t="shared" si="213"/>
        <v/>
      </c>
      <c r="AD806" s="358" t="str">
        <f t="shared" si="214"/>
        <v/>
      </c>
    </row>
    <row r="807" spans="1:30" x14ac:dyDescent="0.25">
      <c r="A807" s="112" t="str">
        <f t="shared" si="202"/>
        <v/>
      </c>
      <c r="B807" s="112" t="str">
        <f t="shared" si="203"/>
        <v/>
      </c>
      <c r="C807" s="397" t="str">
        <f t="shared" si="215"/>
        <v/>
      </c>
      <c r="D807" s="397" t="str">
        <f t="shared" si="201"/>
        <v/>
      </c>
      <c r="E807" s="397"/>
      <c r="F807" s="399" t="str">
        <f t="shared" si="204"/>
        <v/>
      </c>
      <c r="G807" s="400" t="str">
        <f t="shared" si="205"/>
        <v/>
      </c>
      <c r="H807" s="401" t="str">
        <f t="shared" si="206"/>
        <v/>
      </c>
      <c r="I807" s="402" t="str">
        <f t="shared" si="217"/>
        <v/>
      </c>
      <c r="J807" s="403" t="str">
        <f t="shared" si="217"/>
        <v/>
      </c>
      <c r="K807" s="403" t="str">
        <f t="shared" si="217"/>
        <v/>
      </c>
      <c r="L807" s="404" t="str">
        <f t="shared" si="216"/>
        <v/>
      </c>
      <c r="M807" s="405"/>
      <c r="N807" s="406" t="str">
        <f t="shared" si="207"/>
        <v/>
      </c>
      <c r="O807" s="406" t="str">
        <f t="shared" si="208"/>
        <v/>
      </c>
      <c r="S807" s="401" t="str">
        <f>IFERROR(IF(S806&lt;='Cat A monthly etc'!$R$3,"Nil",S806-$R$3),"")</f>
        <v/>
      </c>
      <c r="T807" s="402" t="str">
        <f t="shared" si="209"/>
        <v/>
      </c>
      <c r="U807" s="403" t="str">
        <f t="shared" si="210"/>
        <v/>
      </c>
      <c r="V807" s="403" t="str">
        <f t="shared" si="211"/>
        <v/>
      </c>
      <c r="W807" s="404" t="str">
        <f t="shared" si="212"/>
        <v/>
      </c>
      <c r="Z807" s="408"/>
      <c r="AA807" s="409"/>
      <c r="AC807" s="358" t="str">
        <f t="shared" si="213"/>
        <v/>
      </c>
      <c r="AD807" s="358" t="str">
        <f t="shared" si="214"/>
        <v/>
      </c>
    </row>
    <row r="808" spans="1:30" x14ac:dyDescent="0.25">
      <c r="A808" s="112" t="str">
        <f t="shared" si="202"/>
        <v/>
      </c>
      <c r="B808" s="112" t="str">
        <f t="shared" si="203"/>
        <v/>
      </c>
      <c r="C808" s="397" t="str">
        <f t="shared" si="215"/>
        <v/>
      </c>
      <c r="D808" s="397" t="str">
        <f t="shared" si="201"/>
        <v/>
      </c>
      <c r="E808" s="397"/>
      <c r="F808" s="399" t="str">
        <f t="shared" si="204"/>
        <v/>
      </c>
      <c r="G808" s="400" t="str">
        <f t="shared" si="205"/>
        <v/>
      </c>
      <c r="H808" s="401" t="str">
        <f t="shared" si="206"/>
        <v/>
      </c>
      <c r="I808" s="402" t="str">
        <f t="shared" si="217"/>
        <v/>
      </c>
      <c r="J808" s="403" t="str">
        <f t="shared" si="217"/>
        <v/>
      </c>
      <c r="K808" s="403" t="str">
        <f t="shared" si="217"/>
        <v/>
      </c>
      <c r="L808" s="404" t="str">
        <f t="shared" si="216"/>
        <v/>
      </c>
      <c r="M808" s="405"/>
      <c r="N808" s="406" t="str">
        <f t="shared" si="207"/>
        <v/>
      </c>
      <c r="O808" s="406" t="str">
        <f t="shared" si="208"/>
        <v/>
      </c>
      <c r="S808" s="401" t="str">
        <f>IFERROR(IF(S807&lt;='Cat A monthly etc'!$R$3,"Nil",S807-$R$3),"")</f>
        <v/>
      </c>
      <c r="T808" s="402" t="str">
        <f t="shared" si="209"/>
        <v/>
      </c>
      <c r="U808" s="403" t="str">
        <f t="shared" si="210"/>
        <v/>
      </c>
      <c r="V808" s="403" t="str">
        <f t="shared" si="211"/>
        <v/>
      </c>
      <c r="W808" s="404" t="str">
        <f t="shared" si="212"/>
        <v/>
      </c>
      <c r="Z808" s="408"/>
      <c r="AA808" s="409"/>
      <c r="AC808" s="358" t="str">
        <f t="shared" si="213"/>
        <v/>
      </c>
      <c r="AD808" s="358" t="str">
        <f t="shared" si="214"/>
        <v/>
      </c>
    </row>
    <row r="809" spans="1:30" x14ac:dyDescent="0.25">
      <c r="A809" s="112" t="str">
        <f t="shared" si="202"/>
        <v/>
      </c>
      <c r="B809" s="112" t="str">
        <f t="shared" si="203"/>
        <v/>
      </c>
      <c r="C809" s="397" t="str">
        <f t="shared" si="215"/>
        <v/>
      </c>
      <c r="D809" s="397" t="str">
        <f t="shared" si="201"/>
        <v/>
      </c>
      <c r="E809" s="397"/>
      <c r="F809" s="399" t="str">
        <f t="shared" si="204"/>
        <v/>
      </c>
      <c r="G809" s="400" t="str">
        <f t="shared" si="205"/>
        <v/>
      </c>
      <c r="H809" s="401" t="str">
        <f t="shared" si="206"/>
        <v/>
      </c>
      <c r="I809" s="402" t="str">
        <f t="shared" si="217"/>
        <v/>
      </c>
      <c r="J809" s="403" t="str">
        <f t="shared" si="217"/>
        <v/>
      </c>
      <c r="K809" s="403" t="str">
        <f t="shared" si="217"/>
        <v/>
      </c>
      <c r="L809" s="404" t="str">
        <f t="shared" si="216"/>
        <v/>
      </c>
      <c r="M809" s="405"/>
      <c r="N809" s="406" t="str">
        <f t="shared" si="207"/>
        <v/>
      </c>
      <c r="O809" s="406" t="str">
        <f t="shared" si="208"/>
        <v/>
      </c>
      <c r="S809" s="401" t="str">
        <f>IFERROR(IF(S808&lt;='Cat A monthly etc'!$R$3,"Nil",S808-$R$3),"")</f>
        <v/>
      </c>
      <c r="T809" s="402" t="str">
        <f t="shared" si="209"/>
        <v/>
      </c>
      <c r="U809" s="403" t="str">
        <f t="shared" si="210"/>
        <v/>
      </c>
      <c r="V809" s="403" t="str">
        <f t="shared" si="211"/>
        <v/>
      </c>
      <c r="W809" s="404" t="str">
        <f t="shared" si="212"/>
        <v/>
      </c>
      <c r="Z809" s="408"/>
      <c r="AA809" s="409"/>
      <c r="AC809" s="358" t="str">
        <f t="shared" si="213"/>
        <v/>
      </c>
      <c r="AD809" s="358" t="str">
        <f t="shared" si="214"/>
        <v/>
      </c>
    </row>
    <row r="810" spans="1:30" x14ac:dyDescent="0.25">
      <c r="A810" s="112" t="str">
        <f t="shared" si="202"/>
        <v/>
      </c>
      <c r="B810" s="112" t="str">
        <f t="shared" si="203"/>
        <v/>
      </c>
      <c r="C810" s="397" t="str">
        <f t="shared" si="215"/>
        <v/>
      </c>
      <c r="D810" s="397" t="str">
        <f t="shared" si="201"/>
        <v/>
      </c>
      <c r="E810" s="397"/>
      <c r="F810" s="399" t="str">
        <f t="shared" si="204"/>
        <v/>
      </c>
      <c r="G810" s="400" t="str">
        <f t="shared" si="205"/>
        <v/>
      </c>
      <c r="H810" s="401" t="str">
        <f t="shared" si="206"/>
        <v/>
      </c>
      <c r="I810" s="402" t="str">
        <f t="shared" si="217"/>
        <v/>
      </c>
      <c r="J810" s="403" t="str">
        <f t="shared" si="217"/>
        <v/>
      </c>
      <c r="K810" s="403" t="str">
        <f t="shared" si="217"/>
        <v/>
      </c>
      <c r="L810" s="404" t="str">
        <f t="shared" si="216"/>
        <v/>
      </c>
      <c r="M810" s="405"/>
      <c r="N810" s="406" t="str">
        <f t="shared" si="207"/>
        <v/>
      </c>
      <c r="O810" s="406" t="str">
        <f t="shared" si="208"/>
        <v/>
      </c>
      <c r="S810" s="401" t="str">
        <f>IFERROR(IF(S809&lt;='Cat A monthly etc'!$R$3,"Nil",S809-$R$3),"")</f>
        <v/>
      </c>
      <c r="T810" s="402" t="str">
        <f t="shared" si="209"/>
        <v/>
      </c>
      <c r="U810" s="403" t="str">
        <f t="shared" si="210"/>
        <v/>
      </c>
      <c r="V810" s="403" t="str">
        <f t="shared" si="211"/>
        <v/>
      </c>
      <c r="W810" s="404" t="str">
        <f t="shared" si="212"/>
        <v/>
      </c>
      <c r="Z810" s="408"/>
      <c r="AA810" s="409"/>
      <c r="AC810" s="358" t="str">
        <f t="shared" si="213"/>
        <v/>
      </c>
      <c r="AD810" s="358" t="str">
        <f t="shared" si="214"/>
        <v/>
      </c>
    </row>
    <row r="811" spans="1:30" x14ac:dyDescent="0.25">
      <c r="A811" s="112" t="str">
        <f t="shared" si="202"/>
        <v/>
      </c>
      <c r="B811" s="112" t="str">
        <f t="shared" si="203"/>
        <v/>
      </c>
      <c r="C811" s="397" t="str">
        <f t="shared" si="215"/>
        <v/>
      </c>
      <c r="D811" s="397" t="str">
        <f t="shared" si="201"/>
        <v/>
      </c>
      <c r="E811" s="397"/>
      <c r="F811" s="399" t="str">
        <f t="shared" si="204"/>
        <v/>
      </c>
      <c r="G811" s="400" t="str">
        <f t="shared" si="205"/>
        <v/>
      </c>
      <c r="H811" s="401" t="str">
        <f t="shared" si="206"/>
        <v/>
      </c>
      <c r="I811" s="402" t="str">
        <f t="shared" si="217"/>
        <v/>
      </c>
      <c r="J811" s="403" t="str">
        <f t="shared" si="217"/>
        <v/>
      </c>
      <c r="K811" s="403" t="str">
        <f t="shared" si="217"/>
        <v/>
      </c>
      <c r="L811" s="404" t="str">
        <f t="shared" si="216"/>
        <v/>
      </c>
      <c r="M811" s="405"/>
      <c r="N811" s="406" t="str">
        <f t="shared" si="207"/>
        <v/>
      </c>
      <c r="O811" s="406" t="str">
        <f t="shared" si="208"/>
        <v/>
      </c>
      <c r="S811" s="401" t="str">
        <f>IFERROR(IF(S810&lt;='Cat A monthly etc'!$R$3,"Nil",S810-$R$3),"")</f>
        <v/>
      </c>
      <c r="T811" s="402" t="str">
        <f t="shared" si="209"/>
        <v/>
      </c>
      <c r="U811" s="403" t="str">
        <f t="shared" si="210"/>
        <v/>
      </c>
      <c r="V811" s="403" t="str">
        <f t="shared" si="211"/>
        <v/>
      </c>
      <c r="W811" s="404" t="str">
        <f t="shared" si="212"/>
        <v/>
      </c>
      <c r="Z811" s="408"/>
      <c r="AA811" s="409"/>
      <c r="AC811" s="358" t="str">
        <f t="shared" si="213"/>
        <v/>
      </c>
      <c r="AD811" s="358" t="str">
        <f t="shared" si="214"/>
        <v/>
      </c>
    </row>
    <row r="812" spans="1:30" x14ac:dyDescent="0.25">
      <c r="A812" s="112" t="str">
        <f t="shared" si="202"/>
        <v/>
      </c>
      <c r="B812" s="112" t="str">
        <f t="shared" si="203"/>
        <v/>
      </c>
      <c r="C812" s="397" t="str">
        <f t="shared" si="215"/>
        <v/>
      </c>
      <c r="D812" s="397" t="str">
        <f t="shared" si="201"/>
        <v/>
      </c>
      <c r="E812" s="397"/>
      <c r="F812" s="399" t="str">
        <f t="shared" si="204"/>
        <v/>
      </c>
      <c r="G812" s="400" t="str">
        <f t="shared" si="205"/>
        <v/>
      </c>
      <c r="H812" s="401" t="str">
        <f t="shared" si="206"/>
        <v/>
      </c>
      <c r="I812" s="402" t="str">
        <f t="shared" si="217"/>
        <v/>
      </c>
      <c r="J812" s="403" t="str">
        <f t="shared" si="217"/>
        <v/>
      </c>
      <c r="K812" s="403" t="str">
        <f t="shared" si="217"/>
        <v/>
      </c>
      <c r="L812" s="404" t="str">
        <f t="shared" si="216"/>
        <v/>
      </c>
      <c r="M812" s="405"/>
      <c r="N812" s="406" t="str">
        <f t="shared" si="207"/>
        <v/>
      </c>
      <c r="O812" s="406" t="str">
        <f t="shared" si="208"/>
        <v/>
      </c>
      <c r="S812" s="401" t="str">
        <f>IFERROR(IF(S811&lt;='Cat A monthly etc'!$R$3,"Nil",S811-$R$3),"")</f>
        <v/>
      </c>
      <c r="T812" s="402" t="str">
        <f t="shared" si="209"/>
        <v/>
      </c>
      <c r="U812" s="403" t="str">
        <f t="shared" si="210"/>
        <v/>
      </c>
      <c r="V812" s="403" t="str">
        <f t="shared" si="211"/>
        <v/>
      </c>
      <c r="W812" s="404" t="str">
        <f t="shared" si="212"/>
        <v/>
      </c>
      <c r="Z812" s="408"/>
      <c r="AA812" s="409"/>
      <c r="AC812" s="358" t="str">
        <f t="shared" si="213"/>
        <v/>
      </c>
      <c r="AD812" s="358" t="str">
        <f t="shared" si="214"/>
        <v/>
      </c>
    </row>
    <row r="813" spans="1:30" x14ac:dyDescent="0.25">
      <c r="A813" s="112" t="str">
        <f t="shared" si="202"/>
        <v/>
      </c>
      <c r="B813" s="112" t="str">
        <f t="shared" si="203"/>
        <v/>
      </c>
      <c r="C813" s="397" t="str">
        <f t="shared" si="215"/>
        <v/>
      </c>
      <c r="D813" s="397" t="str">
        <f t="shared" si="201"/>
        <v/>
      </c>
      <c r="E813" s="397"/>
      <c r="F813" s="399" t="str">
        <f t="shared" si="204"/>
        <v/>
      </c>
      <c r="G813" s="400" t="str">
        <f t="shared" si="205"/>
        <v/>
      </c>
      <c r="H813" s="401" t="str">
        <f t="shared" si="206"/>
        <v/>
      </c>
      <c r="I813" s="402" t="str">
        <f t="shared" si="217"/>
        <v/>
      </c>
      <c r="J813" s="403" t="str">
        <f t="shared" si="217"/>
        <v/>
      </c>
      <c r="K813" s="403" t="str">
        <f t="shared" si="217"/>
        <v/>
      </c>
      <c r="L813" s="404" t="str">
        <f t="shared" si="216"/>
        <v/>
      </c>
      <c r="M813" s="405"/>
      <c r="N813" s="406" t="str">
        <f t="shared" si="207"/>
        <v/>
      </c>
      <c r="O813" s="406" t="str">
        <f t="shared" si="208"/>
        <v/>
      </c>
      <c r="S813" s="401" t="str">
        <f>IFERROR(IF(S812&lt;='Cat A monthly etc'!$R$3,"Nil",S812-$R$3),"")</f>
        <v/>
      </c>
      <c r="T813" s="402" t="str">
        <f t="shared" si="209"/>
        <v/>
      </c>
      <c r="U813" s="403" t="str">
        <f t="shared" si="210"/>
        <v/>
      </c>
      <c r="V813" s="403" t="str">
        <f t="shared" si="211"/>
        <v/>
      </c>
      <c r="W813" s="404" t="str">
        <f t="shared" si="212"/>
        <v/>
      </c>
      <c r="Z813" s="408"/>
      <c r="AA813" s="409"/>
      <c r="AC813" s="358" t="str">
        <f t="shared" si="213"/>
        <v/>
      </c>
      <c r="AD813" s="358" t="str">
        <f t="shared" si="214"/>
        <v/>
      </c>
    </row>
    <row r="814" spans="1:30" x14ac:dyDescent="0.25">
      <c r="A814" s="112" t="str">
        <f t="shared" si="202"/>
        <v/>
      </c>
      <c r="B814" s="112" t="str">
        <f t="shared" si="203"/>
        <v/>
      </c>
      <c r="C814" s="397" t="str">
        <f t="shared" si="215"/>
        <v/>
      </c>
      <c r="D814" s="397" t="str">
        <f t="shared" si="201"/>
        <v/>
      </c>
      <c r="E814" s="397"/>
      <c r="F814" s="399" t="str">
        <f t="shared" si="204"/>
        <v/>
      </c>
      <c r="G814" s="400" t="str">
        <f t="shared" si="205"/>
        <v/>
      </c>
      <c r="H814" s="401" t="str">
        <f t="shared" si="206"/>
        <v/>
      </c>
      <c r="I814" s="402" t="str">
        <f t="shared" si="217"/>
        <v/>
      </c>
      <c r="J814" s="403" t="str">
        <f t="shared" si="217"/>
        <v/>
      </c>
      <c r="K814" s="403" t="str">
        <f t="shared" si="217"/>
        <v/>
      </c>
      <c r="L814" s="404" t="str">
        <f t="shared" si="216"/>
        <v/>
      </c>
      <c r="M814" s="405"/>
      <c r="N814" s="406" t="str">
        <f t="shared" si="207"/>
        <v/>
      </c>
      <c r="O814" s="406" t="str">
        <f t="shared" si="208"/>
        <v/>
      </c>
      <c r="S814" s="401" t="str">
        <f>IFERROR(IF(S813&lt;='Cat A monthly etc'!$R$3,"Nil",S813-$R$3),"")</f>
        <v/>
      </c>
      <c r="T814" s="402" t="str">
        <f t="shared" si="209"/>
        <v/>
      </c>
      <c r="U814" s="403" t="str">
        <f t="shared" si="210"/>
        <v/>
      </c>
      <c r="V814" s="403" t="str">
        <f t="shared" si="211"/>
        <v/>
      </c>
      <c r="W814" s="404" t="str">
        <f t="shared" si="212"/>
        <v/>
      </c>
      <c r="Z814" s="408"/>
      <c r="AA814" s="409"/>
      <c r="AC814" s="358" t="str">
        <f t="shared" si="213"/>
        <v/>
      </c>
      <c r="AD814" s="358" t="str">
        <f t="shared" si="214"/>
        <v/>
      </c>
    </row>
    <row r="815" spans="1:30" x14ac:dyDescent="0.25">
      <c r="A815" s="112" t="str">
        <f t="shared" si="202"/>
        <v/>
      </c>
      <c r="B815" s="112" t="str">
        <f t="shared" si="203"/>
        <v/>
      </c>
      <c r="C815" s="397" t="str">
        <f t="shared" si="215"/>
        <v/>
      </c>
      <c r="D815" s="397" t="str">
        <f t="shared" si="201"/>
        <v/>
      </c>
      <c r="E815" s="397"/>
      <c r="F815" s="399" t="str">
        <f t="shared" si="204"/>
        <v/>
      </c>
      <c r="G815" s="400" t="str">
        <f t="shared" si="205"/>
        <v/>
      </c>
      <c r="H815" s="401" t="str">
        <f t="shared" si="206"/>
        <v/>
      </c>
      <c r="I815" s="402" t="str">
        <f t="shared" si="217"/>
        <v/>
      </c>
      <c r="J815" s="403" t="str">
        <f t="shared" si="217"/>
        <v/>
      </c>
      <c r="K815" s="403" t="str">
        <f t="shared" si="217"/>
        <v/>
      </c>
      <c r="L815" s="404" t="str">
        <f t="shared" si="216"/>
        <v/>
      </c>
      <c r="M815" s="405"/>
      <c r="N815" s="406" t="str">
        <f t="shared" si="207"/>
        <v/>
      </c>
      <c r="O815" s="406" t="str">
        <f t="shared" si="208"/>
        <v/>
      </c>
      <c r="S815" s="401" t="str">
        <f>IFERROR(IF(S814&lt;='Cat A monthly etc'!$R$3,"Nil",S814-$R$3),"")</f>
        <v/>
      </c>
      <c r="T815" s="402" t="str">
        <f t="shared" si="209"/>
        <v/>
      </c>
      <c r="U815" s="403" t="str">
        <f t="shared" si="210"/>
        <v/>
      </c>
      <c r="V815" s="403" t="str">
        <f t="shared" si="211"/>
        <v/>
      </c>
      <c r="W815" s="404" t="str">
        <f t="shared" si="212"/>
        <v/>
      </c>
      <c r="Z815" s="408"/>
      <c r="AA815" s="409"/>
      <c r="AC815" s="358" t="str">
        <f t="shared" si="213"/>
        <v/>
      </c>
      <c r="AD815" s="358" t="str">
        <f t="shared" si="214"/>
        <v/>
      </c>
    </row>
    <row r="816" spans="1:30" x14ac:dyDescent="0.25">
      <c r="A816" s="112" t="str">
        <f t="shared" si="202"/>
        <v/>
      </c>
      <c r="B816" s="112" t="str">
        <f t="shared" si="203"/>
        <v/>
      </c>
      <c r="C816" s="397" t="str">
        <f t="shared" si="215"/>
        <v/>
      </c>
      <c r="D816" s="397" t="str">
        <f t="shared" si="201"/>
        <v/>
      </c>
      <c r="E816" s="397"/>
      <c r="F816" s="399" t="str">
        <f t="shared" si="204"/>
        <v/>
      </c>
      <c r="G816" s="400" t="str">
        <f t="shared" si="205"/>
        <v/>
      </c>
      <c r="H816" s="401" t="str">
        <f t="shared" si="206"/>
        <v/>
      </c>
      <c r="I816" s="402" t="str">
        <f t="shared" si="217"/>
        <v/>
      </c>
      <c r="J816" s="403" t="str">
        <f t="shared" si="217"/>
        <v/>
      </c>
      <c r="K816" s="403" t="str">
        <f t="shared" si="217"/>
        <v/>
      </c>
      <c r="L816" s="404" t="str">
        <f t="shared" si="216"/>
        <v/>
      </c>
      <c r="M816" s="405"/>
      <c r="N816" s="406" t="str">
        <f t="shared" si="207"/>
        <v/>
      </c>
      <c r="O816" s="406" t="str">
        <f t="shared" si="208"/>
        <v/>
      </c>
      <c r="S816" s="401" t="str">
        <f>IFERROR(IF(S815&lt;='Cat A monthly etc'!$R$3,"Nil",S815-$R$3),"")</f>
        <v/>
      </c>
      <c r="T816" s="402" t="str">
        <f t="shared" si="209"/>
        <v/>
      </c>
      <c r="U816" s="403" t="str">
        <f t="shared" si="210"/>
        <v/>
      </c>
      <c r="V816" s="403" t="str">
        <f t="shared" si="211"/>
        <v/>
      </c>
      <c r="W816" s="404" t="str">
        <f t="shared" si="212"/>
        <v/>
      </c>
      <c r="Z816" s="408"/>
      <c r="AA816" s="409"/>
      <c r="AC816" s="358" t="str">
        <f t="shared" si="213"/>
        <v/>
      </c>
      <c r="AD816" s="358" t="str">
        <f t="shared" si="214"/>
        <v/>
      </c>
    </row>
    <row r="817" spans="1:30" x14ac:dyDescent="0.25">
      <c r="A817" s="112" t="str">
        <f t="shared" si="202"/>
        <v/>
      </c>
      <c r="B817" s="112" t="str">
        <f t="shared" si="203"/>
        <v/>
      </c>
      <c r="C817" s="397" t="str">
        <f t="shared" si="215"/>
        <v/>
      </c>
      <c r="D817" s="397" t="str">
        <f t="shared" si="201"/>
        <v/>
      </c>
      <c r="E817" s="397"/>
      <c r="F817" s="399" t="str">
        <f t="shared" si="204"/>
        <v/>
      </c>
      <c r="G817" s="400" t="str">
        <f t="shared" si="205"/>
        <v/>
      </c>
      <c r="H817" s="401" t="str">
        <f t="shared" si="206"/>
        <v/>
      </c>
      <c r="I817" s="402" t="str">
        <f t="shared" si="217"/>
        <v/>
      </c>
      <c r="J817" s="403" t="str">
        <f t="shared" si="217"/>
        <v/>
      </c>
      <c r="K817" s="403" t="str">
        <f t="shared" si="217"/>
        <v/>
      </c>
      <c r="L817" s="404" t="str">
        <f t="shared" si="216"/>
        <v/>
      </c>
      <c r="M817" s="405"/>
      <c r="N817" s="406" t="str">
        <f t="shared" si="207"/>
        <v/>
      </c>
      <c r="O817" s="406" t="str">
        <f t="shared" si="208"/>
        <v/>
      </c>
      <c r="S817" s="401" t="str">
        <f>IFERROR(IF(S816&lt;='Cat A monthly etc'!$R$3,"Nil",S816-$R$3),"")</f>
        <v/>
      </c>
      <c r="T817" s="402" t="str">
        <f t="shared" si="209"/>
        <v/>
      </c>
      <c r="U817" s="403" t="str">
        <f t="shared" si="210"/>
        <v/>
      </c>
      <c r="V817" s="403" t="str">
        <f t="shared" si="211"/>
        <v/>
      </c>
      <c r="W817" s="404" t="str">
        <f t="shared" si="212"/>
        <v/>
      </c>
      <c r="Z817" s="408"/>
      <c r="AA817" s="409"/>
      <c r="AC817" s="358" t="str">
        <f t="shared" si="213"/>
        <v/>
      </c>
      <c r="AD817" s="358" t="str">
        <f t="shared" si="214"/>
        <v/>
      </c>
    </row>
    <row r="818" spans="1:30" x14ac:dyDescent="0.25">
      <c r="A818" s="112" t="str">
        <f t="shared" si="202"/>
        <v/>
      </c>
      <c r="B818" s="112" t="str">
        <f t="shared" si="203"/>
        <v/>
      </c>
      <c r="C818" s="397" t="str">
        <f t="shared" si="215"/>
        <v/>
      </c>
      <c r="D818" s="397" t="str">
        <f t="shared" si="201"/>
        <v/>
      </c>
      <c r="E818" s="397"/>
      <c r="F818" s="399" t="str">
        <f t="shared" si="204"/>
        <v/>
      </c>
      <c r="G818" s="400" t="str">
        <f t="shared" si="205"/>
        <v/>
      </c>
      <c r="H818" s="401" t="str">
        <f t="shared" si="206"/>
        <v/>
      </c>
      <c r="I818" s="402" t="str">
        <f t="shared" si="217"/>
        <v/>
      </c>
      <c r="J818" s="403" t="str">
        <f t="shared" si="217"/>
        <v/>
      </c>
      <c r="K818" s="403" t="str">
        <f t="shared" si="217"/>
        <v/>
      </c>
      <c r="L818" s="404" t="str">
        <f t="shared" si="216"/>
        <v/>
      </c>
      <c r="M818" s="405"/>
      <c r="N818" s="406" t="str">
        <f t="shared" si="207"/>
        <v/>
      </c>
      <c r="O818" s="406" t="str">
        <f t="shared" si="208"/>
        <v/>
      </c>
      <c r="S818" s="401" t="str">
        <f>IFERROR(IF(S817&lt;='Cat A monthly etc'!$R$3,"Nil",S817-$R$3),"")</f>
        <v/>
      </c>
      <c r="T818" s="402" t="str">
        <f t="shared" si="209"/>
        <v/>
      </c>
      <c r="U818" s="403" t="str">
        <f t="shared" si="210"/>
        <v/>
      </c>
      <c r="V818" s="403" t="str">
        <f t="shared" si="211"/>
        <v/>
      </c>
      <c r="W818" s="404" t="str">
        <f t="shared" si="212"/>
        <v/>
      </c>
      <c r="Z818" s="408"/>
      <c r="AA818" s="409"/>
      <c r="AC818" s="358" t="str">
        <f t="shared" si="213"/>
        <v/>
      </c>
      <c r="AD818" s="358" t="str">
        <f t="shared" si="214"/>
        <v/>
      </c>
    </row>
    <row r="819" spans="1:30" x14ac:dyDescent="0.25">
      <c r="A819" s="112" t="str">
        <f t="shared" si="202"/>
        <v/>
      </c>
      <c r="B819" s="112" t="str">
        <f t="shared" si="203"/>
        <v/>
      </c>
      <c r="C819" s="397" t="str">
        <f t="shared" si="215"/>
        <v/>
      </c>
      <c r="D819" s="397" t="str">
        <f t="shared" si="201"/>
        <v/>
      </c>
      <c r="E819" s="397"/>
      <c r="F819" s="399" t="str">
        <f t="shared" si="204"/>
        <v/>
      </c>
      <c r="G819" s="400" t="str">
        <f t="shared" si="205"/>
        <v/>
      </c>
      <c r="H819" s="401" t="str">
        <f t="shared" si="206"/>
        <v/>
      </c>
      <c r="I819" s="402" t="str">
        <f t="shared" si="217"/>
        <v/>
      </c>
      <c r="J819" s="403" t="str">
        <f t="shared" si="217"/>
        <v/>
      </c>
      <c r="K819" s="403" t="str">
        <f t="shared" si="217"/>
        <v/>
      </c>
      <c r="L819" s="404" t="str">
        <f t="shared" si="216"/>
        <v/>
      </c>
      <c r="M819" s="405"/>
      <c r="N819" s="406" t="str">
        <f t="shared" si="207"/>
        <v/>
      </c>
      <c r="O819" s="406" t="str">
        <f t="shared" si="208"/>
        <v/>
      </c>
      <c r="S819" s="401" t="str">
        <f>IFERROR(IF(S818&lt;='Cat A monthly etc'!$R$3,"Nil",S818-$R$3),"")</f>
        <v/>
      </c>
      <c r="T819" s="402" t="str">
        <f t="shared" si="209"/>
        <v/>
      </c>
      <c r="U819" s="403" t="str">
        <f t="shared" si="210"/>
        <v/>
      </c>
      <c r="V819" s="403" t="str">
        <f t="shared" si="211"/>
        <v/>
      </c>
      <c r="W819" s="404" t="str">
        <f t="shared" si="212"/>
        <v/>
      </c>
      <c r="Z819" s="408"/>
      <c r="AA819" s="409"/>
      <c r="AC819" s="358" t="str">
        <f t="shared" si="213"/>
        <v/>
      </c>
      <c r="AD819" s="358" t="str">
        <f t="shared" si="214"/>
        <v/>
      </c>
    </row>
    <row r="820" spans="1:30" x14ac:dyDescent="0.25">
      <c r="A820" s="112" t="str">
        <f t="shared" si="202"/>
        <v/>
      </c>
      <c r="B820" s="112" t="str">
        <f t="shared" si="203"/>
        <v/>
      </c>
      <c r="C820" s="397" t="str">
        <f t="shared" si="215"/>
        <v/>
      </c>
      <c r="D820" s="397" t="str">
        <f t="shared" si="201"/>
        <v/>
      </c>
      <c r="E820" s="397"/>
      <c r="F820" s="399" t="str">
        <f t="shared" si="204"/>
        <v/>
      </c>
      <c r="G820" s="400" t="str">
        <f t="shared" si="205"/>
        <v/>
      </c>
      <c r="H820" s="401" t="str">
        <f t="shared" si="206"/>
        <v/>
      </c>
      <c r="I820" s="402" t="str">
        <f t="shared" si="217"/>
        <v/>
      </c>
      <c r="J820" s="403" t="str">
        <f t="shared" si="217"/>
        <v/>
      </c>
      <c r="K820" s="403" t="str">
        <f t="shared" si="217"/>
        <v/>
      </c>
      <c r="L820" s="404" t="str">
        <f t="shared" si="216"/>
        <v/>
      </c>
      <c r="M820" s="405"/>
      <c r="N820" s="406" t="str">
        <f t="shared" si="207"/>
        <v/>
      </c>
      <c r="O820" s="406" t="str">
        <f t="shared" si="208"/>
        <v/>
      </c>
      <c r="S820" s="401" t="str">
        <f>IFERROR(IF(S819&lt;='Cat A monthly etc'!$R$3,"Nil",S819-$R$3),"")</f>
        <v/>
      </c>
      <c r="T820" s="402" t="str">
        <f t="shared" si="209"/>
        <v/>
      </c>
      <c r="U820" s="403" t="str">
        <f t="shared" si="210"/>
        <v/>
      </c>
      <c r="V820" s="403" t="str">
        <f t="shared" si="211"/>
        <v/>
      </c>
      <c r="W820" s="404" t="str">
        <f t="shared" si="212"/>
        <v/>
      </c>
      <c r="Z820" s="408"/>
      <c r="AA820" s="409"/>
      <c r="AC820" s="358" t="str">
        <f t="shared" si="213"/>
        <v/>
      </c>
      <c r="AD820" s="358" t="str">
        <f t="shared" si="214"/>
        <v/>
      </c>
    </row>
    <row r="821" spans="1:30" x14ac:dyDescent="0.25">
      <c r="A821" s="112" t="str">
        <f t="shared" si="202"/>
        <v/>
      </c>
      <c r="B821" s="112" t="str">
        <f t="shared" si="203"/>
        <v/>
      </c>
      <c r="C821" s="397" t="str">
        <f t="shared" si="215"/>
        <v/>
      </c>
      <c r="D821" s="397" t="str">
        <f t="shared" si="201"/>
        <v/>
      </c>
      <c r="E821" s="397"/>
      <c r="F821" s="399" t="str">
        <f t="shared" si="204"/>
        <v/>
      </c>
      <c r="G821" s="400" t="str">
        <f t="shared" si="205"/>
        <v/>
      </c>
      <c r="H821" s="401" t="str">
        <f t="shared" si="206"/>
        <v/>
      </c>
      <c r="I821" s="402" t="str">
        <f t="shared" si="217"/>
        <v/>
      </c>
      <c r="J821" s="403" t="str">
        <f t="shared" si="217"/>
        <v/>
      </c>
      <c r="K821" s="403" t="str">
        <f t="shared" si="217"/>
        <v/>
      </c>
      <c r="L821" s="404" t="str">
        <f t="shared" si="216"/>
        <v/>
      </c>
      <c r="M821" s="405"/>
      <c r="N821" s="406" t="str">
        <f t="shared" si="207"/>
        <v/>
      </c>
      <c r="O821" s="406" t="str">
        <f t="shared" si="208"/>
        <v/>
      </c>
      <c r="S821" s="401" t="str">
        <f>IFERROR(IF(S820&lt;='Cat A monthly etc'!$R$3,"Nil",S820-$R$3),"")</f>
        <v/>
      </c>
      <c r="T821" s="402" t="str">
        <f t="shared" si="209"/>
        <v/>
      </c>
      <c r="U821" s="403" t="str">
        <f t="shared" si="210"/>
        <v/>
      </c>
      <c r="V821" s="403" t="str">
        <f t="shared" si="211"/>
        <v/>
      </c>
      <c r="W821" s="404" t="str">
        <f t="shared" si="212"/>
        <v/>
      </c>
      <c r="Z821" s="408"/>
      <c r="AA821" s="409"/>
      <c r="AC821" s="358" t="str">
        <f t="shared" si="213"/>
        <v/>
      </c>
      <c r="AD821" s="358" t="str">
        <f t="shared" si="214"/>
        <v/>
      </c>
    </row>
    <row r="822" spans="1:30" x14ac:dyDescent="0.25">
      <c r="A822" s="112" t="str">
        <f t="shared" si="202"/>
        <v/>
      </c>
      <c r="B822" s="112" t="str">
        <f t="shared" si="203"/>
        <v/>
      </c>
      <c r="C822" s="397" t="str">
        <f t="shared" si="215"/>
        <v/>
      </c>
      <c r="D822" s="397" t="str">
        <f t="shared" si="201"/>
        <v/>
      </c>
      <c r="E822" s="397"/>
      <c r="F822" s="399" t="str">
        <f t="shared" si="204"/>
        <v/>
      </c>
      <c r="G822" s="400" t="str">
        <f t="shared" si="205"/>
        <v/>
      </c>
      <c r="H822" s="401" t="str">
        <f t="shared" si="206"/>
        <v/>
      </c>
      <c r="I822" s="402" t="str">
        <f t="shared" si="217"/>
        <v/>
      </c>
      <c r="J822" s="403" t="str">
        <f t="shared" si="217"/>
        <v/>
      </c>
      <c r="K822" s="403" t="str">
        <f t="shared" si="217"/>
        <v/>
      </c>
      <c r="L822" s="404" t="str">
        <f t="shared" si="216"/>
        <v/>
      </c>
      <c r="M822" s="405"/>
      <c r="N822" s="406" t="str">
        <f t="shared" si="207"/>
        <v/>
      </c>
      <c r="O822" s="406" t="str">
        <f t="shared" si="208"/>
        <v/>
      </c>
      <c r="S822" s="401" t="str">
        <f>IFERROR(IF(S821&lt;='Cat A monthly etc'!$R$3,"Nil",S821-$R$3),"")</f>
        <v/>
      </c>
      <c r="T822" s="402" t="str">
        <f t="shared" si="209"/>
        <v/>
      </c>
      <c r="U822" s="403" t="str">
        <f t="shared" si="210"/>
        <v/>
      </c>
      <c r="V822" s="403" t="str">
        <f t="shared" si="211"/>
        <v/>
      </c>
      <c r="W822" s="404" t="str">
        <f t="shared" si="212"/>
        <v/>
      </c>
      <c r="Z822" s="408"/>
      <c r="AA822" s="409"/>
      <c r="AC822" s="358" t="str">
        <f t="shared" si="213"/>
        <v/>
      </c>
      <c r="AD822" s="358" t="str">
        <f t="shared" si="214"/>
        <v/>
      </c>
    </row>
    <row r="823" spans="1:30" x14ac:dyDescent="0.25">
      <c r="A823" s="112" t="str">
        <f t="shared" si="202"/>
        <v/>
      </c>
      <c r="B823" s="112" t="str">
        <f t="shared" si="203"/>
        <v/>
      </c>
      <c r="C823" s="397" t="str">
        <f t="shared" si="215"/>
        <v/>
      </c>
      <c r="D823" s="397" t="str">
        <f t="shared" si="201"/>
        <v/>
      </c>
      <c r="E823" s="397"/>
      <c r="F823" s="399" t="str">
        <f t="shared" si="204"/>
        <v/>
      </c>
      <c r="G823" s="400" t="str">
        <f t="shared" si="205"/>
        <v/>
      </c>
      <c r="H823" s="401" t="str">
        <f t="shared" si="206"/>
        <v/>
      </c>
      <c r="I823" s="402" t="str">
        <f t="shared" si="217"/>
        <v/>
      </c>
      <c r="J823" s="403" t="str">
        <f t="shared" si="217"/>
        <v/>
      </c>
      <c r="K823" s="403" t="str">
        <f t="shared" si="217"/>
        <v/>
      </c>
      <c r="L823" s="404" t="str">
        <f t="shared" si="216"/>
        <v/>
      </c>
      <c r="M823" s="405"/>
      <c r="N823" s="406" t="str">
        <f t="shared" si="207"/>
        <v/>
      </c>
      <c r="O823" s="406" t="str">
        <f t="shared" si="208"/>
        <v/>
      </c>
      <c r="S823" s="401" t="str">
        <f>IFERROR(IF(S822&lt;='Cat A monthly etc'!$R$3,"Nil",S822-$R$3),"")</f>
        <v/>
      </c>
      <c r="T823" s="402" t="str">
        <f t="shared" si="209"/>
        <v/>
      </c>
      <c r="U823" s="403" t="str">
        <f t="shared" si="210"/>
        <v/>
      </c>
      <c r="V823" s="403" t="str">
        <f t="shared" si="211"/>
        <v/>
      </c>
      <c r="W823" s="404" t="str">
        <f t="shared" si="212"/>
        <v/>
      </c>
      <c r="Z823" s="408"/>
      <c r="AA823" s="409"/>
      <c r="AC823" s="358" t="str">
        <f t="shared" si="213"/>
        <v/>
      </c>
      <c r="AD823" s="358" t="str">
        <f t="shared" si="214"/>
        <v/>
      </c>
    </row>
    <row r="824" spans="1:30" x14ac:dyDescent="0.25">
      <c r="A824" s="112" t="str">
        <f t="shared" si="202"/>
        <v/>
      </c>
      <c r="B824" s="112" t="str">
        <f t="shared" si="203"/>
        <v/>
      </c>
      <c r="C824" s="397" t="str">
        <f t="shared" si="215"/>
        <v/>
      </c>
      <c r="D824" s="397" t="str">
        <f t="shared" si="201"/>
        <v/>
      </c>
      <c r="E824" s="397"/>
      <c r="F824" s="399" t="str">
        <f t="shared" si="204"/>
        <v/>
      </c>
      <c r="G824" s="400" t="str">
        <f t="shared" si="205"/>
        <v/>
      </c>
      <c r="H824" s="401" t="str">
        <f t="shared" si="206"/>
        <v/>
      </c>
      <c r="I824" s="402" t="str">
        <f t="shared" si="217"/>
        <v/>
      </c>
      <c r="J824" s="403" t="str">
        <f t="shared" si="217"/>
        <v/>
      </c>
      <c r="K824" s="403" t="str">
        <f t="shared" si="217"/>
        <v/>
      </c>
      <c r="L824" s="404" t="str">
        <f t="shared" si="216"/>
        <v/>
      </c>
      <c r="M824" s="405"/>
      <c r="N824" s="406" t="str">
        <f t="shared" si="207"/>
        <v/>
      </c>
      <c r="O824" s="406" t="str">
        <f t="shared" si="208"/>
        <v/>
      </c>
      <c r="S824" s="401" t="str">
        <f>IFERROR(IF(S823&lt;='Cat A monthly etc'!$R$3,"Nil",S823-$R$3),"")</f>
        <v/>
      </c>
      <c r="T824" s="402" t="str">
        <f t="shared" si="209"/>
        <v/>
      </c>
      <c r="U824" s="403" t="str">
        <f t="shared" si="210"/>
        <v/>
      </c>
      <c r="V824" s="403" t="str">
        <f t="shared" si="211"/>
        <v/>
      </c>
      <c r="W824" s="404" t="str">
        <f t="shared" si="212"/>
        <v/>
      </c>
      <c r="Z824" s="408"/>
      <c r="AA824" s="409"/>
      <c r="AC824" s="358" t="str">
        <f t="shared" si="213"/>
        <v/>
      </c>
      <c r="AD824" s="358" t="str">
        <f t="shared" si="214"/>
        <v/>
      </c>
    </row>
    <row r="825" spans="1:30" x14ac:dyDescent="0.25">
      <c r="A825" s="112" t="str">
        <f t="shared" si="202"/>
        <v/>
      </c>
      <c r="B825" s="112" t="str">
        <f t="shared" si="203"/>
        <v/>
      </c>
      <c r="C825" s="397" t="str">
        <f t="shared" si="215"/>
        <v/>
      </c>
      <c r="D825" s="397" t="str">
        <f t="shared" si="201"/>
        <v/>
      </c>
      <c r="E825" s="397"/>
      <c r="F825" s="399" t="str">
        <f t="shared" si="204"/>
        <v/>
      </c>
      <c r="G825" s="400" t="str">
        <f t="shared" si="205"/>
        <v/>
      </c>
      <c r="H825" s="401" t="str">
        <f t="shared" si="206"/>
        <v/>
      </c>
      <c r="I825" s="402" t="str">
        <f t="shared" si="217"/>
        <v/>
      </c>
      <c r="J825" s="403" t="str">
        <f t="shared" si="217"/>
        <v/>
      </c>
      <c r="K825" s="403" t="str">
        <f t="shared" si="217"/>
        <v/>
      </c>
      <c r="L825" s="404" t="str">
        <f t="shared" si="216"/>
        <v/>
      </c>
      <c r="M825" s="405"/>
      <c r="N825" s="406" t="str">
        <f t="shared" si="207"/>
        <v/>
      </c>
      <c r="O825" s="406" t="str">
        <f t="shared" si="208"/>
        <v/>
      </c>
      <c r="S825" s="401" t="str">
        <f>IFERROR(IF(S824&lt;='Cat A monthly etc'!$R$3,"Nil",S824-$R$3),"")</f>
        <v/>
      </c>
      <c r="T825" s="402" t="str">
        <f t="shared" si="209"/>
        <v/>
      </c>
      <c r="U825" s="403" t="str">
        <f t="shared" si="210"/>
        <v/>
      </c>
      <c r="V825" s="403" t="str">
        <f t="shared" si="211"/>
        <v/>
      </c>
      <c r="W825" s="404" t="str">
        <f t="shared" si="212"/>
        <v/>
      </c>
      <c r="Z825" s="408"/>
      <c r="AA825" s="409"/>
      <c r="AC825" s="358" t="str">
        <f t="shared" si="213"/>
        <v/>
      </c>
      <c r="AD825" s="358" t="str">
        <f t="shared" si="214"/>
        <v/>
      </c>
    </row>
    <row r="826" spans="1:30" x14ac:dyDescent="0.25">
      <c r="A826" s="112" t="str">
        <f t="shared" si="202"/>
        <v/>
      </c>
      <c r="B826" s="112" t="str">
        <f t="shared" si="203"/>
        <v/>
      </c>
      <c r="C826" s="397" t="str">
        <f t="shared" si="215"/>
        <v/>
      </c>
      <c r="D826" s="397" t="str">
        <f t="shared" si="201"/>
        <v/>
      </c>
      <c r="E826" s="397"/>
      <c r="F826" s="399" t="str">
        <f t="shared" si="204"/>
        <v/>
      </c>
      <c r="G826" s="400" t="str">
        <f t="shared" si="205"/>
        <v/>
      </c>
      <c r="H826" s="401" t="str">
        <f t="shared" si="206"/>
        <v/>
      </c>
      <c r="I826" s="402" t="str">
        <f t="shared" si="217"/>
        <v/>
      </c>
      <c r="J826" s="403" t="str">
        <f t="shared" si="217"/>
        <v/>
      </c>
      <c r="K826" s="403" t="str">
        <f t="shared" si="217"/>
        <v/>
      </c>
      <c r="L826" s="404" t="str">
        <f t="shared" si="216"/>
        <v/>
      </c>
      <c r="M826" s="405"/>
      <c r="N826" s="406" t="str">
        <f t="shared" si="207"/>
        <v/>
      </c>
      <c r="O826" s="406" t="str">
        <f t="shared" si="208"/>
        <v/>
      </c>
      <c r="S826" s="401" t="str">
        <f>IFERROR(IF(S825&lt;='Cat A monthly etc'!$R$3,"Nil",S825-$R$3),"")</f>
        <v/>
      </c>
      <c r="T826" s="402" t="str">
        <f t="shared" si="209"/>
        <v/>
      </c>
      <c r="U826" s="403" t="str">
        <f t="shared" si="210"/>
        <v/>
      </c>
      <c r="V826" s="403" t="str">
        <f t="shared" si="211"/>
        <v/>
      </c>
      <c r="W826" s="404" t="str">
        <f t="shared" si="212"/>
        <v/>
      </c>
      <c r="Z826" s="408"/>
      <c r="AA826" s="409"/>
      <c r="AC826" s="358" t="str">
        <f t="shared" si="213"/>
        <v/>
      </c>
      <c r="AD826" s="358" t="str">
        <f t="shared" si="214"/>
        <v/>
      </c>
    </row>
    <row r="827" spans="1:30" x14ac:dyDescent="0.25">
      <c r="A827" s="112" t="str">
        <f t="shared" si="202"/>
        <v/>
      </c>
      <c r="B827" s="112" t="str">
        <f t="shared" si="203"/>
        <v/>
      </c>
      <c r="C827" s="397" t="str">
        <f t="shared" si="215"/>
        <v/>
      </c>
      <c r="D827" s="397" t="str">
        <f t="shared" si="201"/>
        <v/>
      </c>
      <c r="E827" s="397"/>
      <c r="F827" s="399" t="str">
        <f t="shared" si="204"/>
        <v/>
      </c>
      <c r="G827" s="400" t="str">
        <f t="shared" si="205"/>
        <v/>
      </c>
      <c r="H827" s="401" t="str">
        <f t="shared" si="206"/>
        <v/>
      </c>
      <c r="I827" s="402" t="str">
        <f t="shared" si="217"/>
        <v/>
      </c>
      <c r="J827" s="403" t="str">
        <f t="shared" si="217"/>
        <v/>
      </c>
      <c r="K827" s="403" t="str">
        <f t="shared" si="217"/>
        <v/>
      </c>
      <c r="L827" s="404" t="str">
        <f t="shared" si="216"/>
        <v/>
      </c>
      <c r="M827" s="405"/>
      <c r="N827" s="406" t="str">
        <f t="shared" si="207"/>
        <v/>
      </c>
      <c r="O827" s="406" t="str">
        <f t="shared" si="208"/>
        <v/>
      </c>
      <c r="S827" s="401" t="str">
        <f>IFERROR(IF(S826&lt;='Cat A monthly etc'!$R$3,"Nil",S826-$R$3),"")</f>
        <v/>
      </c>
      <c r="T827" s="402" t="str">
        <f t="shared" si="209"/>
        <v/>
      </c>
      <c r="U827" s="403" t="str">
        <f t="shared" si="210"/>
        <v/>
      </c>
      <c r="V827" s="403" t="str">
        <f t="shared" si="211"/>
        <v/>
      </c>
      <c r="W827" s="404" t="str">
        <f t="shared" si="212"/>
        <v/>
      </c>
      <c r="Z827" s="408"/>
      <c r="AA827" s="409"/>
      <c r="AC827" s="358" t="str">
        <f t="shared" si="213"/>
        <v/>
      </c>
      <c r="AD827" s="358" t="str">
        <f t="shared" si="214"/>
        <v/>
      </c>
    </row>
    <row r="828" spans="1:30" x14ac:dyDescent="0.25">
      <c r="A828" s="112" t="str">
        <f t="shared" si="202"/>
        <v/>
      </c>
      <c r="B828" s="112" t="str">
        <f t="shared" si="203"/>
        <v/>
      </c>
      <c r="C828" s="397" t="str">
        <f t="shared" si="215"/>
        <v/>
      </c>
      <c r="D828" s="397" t="str">
        <f t="shared" si="201"/>
        <v/>
      </c>
      <c r="E828" s="397"/>
      <c r="F828" s="399" t="str">
        <f t="shared" si="204"/>
        <v/>
      </c>
      <c r="G828" s="400" t="str">
        <f t="shared" si="205"/>
        <v/>
      </c>
      <c r="H828" s="401" t="str">
        <f t="shared" si="206"/>
        <v/>
      </c>
      <c r="I828" s="402" t="str">
        <f t="shared" si="217"/>
        <v/>
      </c>
      <c r="J828" s="403" t="str">
        <f t="shared" si="217"/>
        <v/>
      </c>
      <c r="K828" s="403" t="str">
        <f t="shared" si="217"/>
        <v/>
      </c>
      <c r="L828" s="404" t="str">
        <f t="shared" si="216"/>
        <v/>
      </c>
      <c r="M828" s="405"/>
      <c r="N828" s="406" t="str">
        <f t="shared" si="207"/>
        <v/>
      </c>
      <c r="O828" s="406" t="str">
        <f t="shared" si="208"/>
        <v/>
      </c>
      <c r="S828" s="401" t="str">
        <f>IFERROR(IF(S827&lt;='Cat A monthly etc'!$R$3,"Nil",S827-$R$3),"")</f>
        <v/>
      </c>
      <c r="T828" s="402" t="str">
        <f t="shared" si="209"/>
        <v/>
      </c>
      <c r="U828" s="403" t="str">
        <f t="shared" si="210"/>
        <v/>
      </c>
      <c r="V828" s="403" t="str">
        <f t="shared" si="211"/>
        <v/>
      </c>
      <c r="W828" s="404" t="str">
        <f t="shared" si="212"/>
        <v/>
      </c>
      <c r="Z828" s="408"/>
      <c r="AA828" s="409"/>
      <c r="AC828" s="358" t="str">
        <f t="shared" si="213"/>
        <v/>
      </c>
      <c r="AD828" s="358" t="str">
        <f t="shared" si="214"/>
        <v/>
      </c>
    </row>
    <row r="829" spans="1:30" x14ac:dyDescent="0.25">
      <c r="A829" s="112" t="str">
        <f t="shared" si="202"/>
        <v/>
      </c>
      <c r="B829" s="112" t="str">
        <f t="shared" si="203"/>
        <v/>
      </c>
      <c r="C829" s="397" t="str">
        <f t="shared" si="215"/>
        <v/>
      </c>
      <c r="D829" s="397" t="str">
        <f t="shared" si="201"/>
        <v/>
      </c>
      <c r="E829" s="397"/>
      <c r="F829" s="399" t="str">
        <f t="shared" si="204"/>
        <v/>
      </c>
      <c r="G829" s="400" t="str">
        <f t="shared" si="205"/>
        <v/>
      </c>
      <c r="H829" s="401" t="str">
        <f t="shared" si="206"/>
        <v/>
      </c>
      <c r="I829" s="402" t="str">
        <f t="shared" si="217"/>
        <v/>
      </c>
      <c r="J829" s="403" t="str">
        <f t="shared" si="217"/>
        <v/>
      </c>
      <c r="K829" s="403" t="str">
        <f t="shared" si="217"/>
        <v/>
      </c>
      <c r="L829" s="404" t="str">
        <f t="shared" si="216"/>
        <v/>
      </c>
      <c r="M829" s="405"/>
      <c r="N829" s="406" t="str">
        <f t="shared" si="207"/>
        <v/>
      </c>
      <c r="O829" s="406" t="str">
        <f t="shared" si="208"/>
        <v/>
      </c>
      <c r="S829" s="401" t="str">
        <f>IFERROR(IF(S828&lt;='Cat A monthly etc'!$R$3,"Nil",S828-$R$3),"")</f>
        <v/>
      </c>
      <c r="T829" s="402" t="str">
        <f t="shared" si="209"/>
        <v/>
      </c>
      <c r="U829" s="403" t="str">
        <f t="shared" si="210"/>
        <v/>
      </c>
      <c r="V829" s="403" t="str">
        <f t="shared" si="211"/>
        <v/>
      </c>
      <c r="W829" s="404" t="str">
        <f t="shared" si="212"/>
        <v/>
      </c>
      <c r="Z829" s="408"/>
      <c r="AA829" s="409"/>
      <c r="AC829" s="358" t="str">
        <f t="shared" si="213"/>
        <v/>
      </c>
      <c r="AD829" s="358" t="str">
        <f t="shared" si="214"/>
        <v/>
      </c>
    </row>
    <row r="830" spans="1:30" x14ac:dyDescent="0.25">
      <c r="A830" s="112" t="str">
        <f t="shared" si="202"/>
        <v/>
      </c>
      <c r="B830" s="112" t="str">
        <f t="shared" si="203"/>
        <v/>
      </c>
      <c r="C830" s="397" t="str">
        <f t="shared" si="215"/>
        <v/>
      </c>
      <c r="D830" s="397" t="str">
        <f t="shared" si="201"/>
        <v/>
      </c>
      <c r="E830" s="397"/>
      <c r="F830" s="399" t="str">
        <f t="shared" si="204"/>
        <v/>
      </c>
      <c r="G830" s="400" t="str">
        <f t="shared" si="205"/>
        <v/>
      </c>
      <c r="H830" s="401" t="str">
        <f t="shared" si="206"/>
        <v/>
      </c>
      <c r="I830" s="402" t="str">
        <f t="shared" si="217"/>
        <v/>
      </c>
      <c r="J830" s="403" t="str">
        <f t="shared" si="217"/>
        <v/>
      </c>
      <c r="K830" s="403" t="str">
        <f t="shared" si="217"/>
        <v/>
      </c>
      <c r="L830" s="404" t="str">
        <f t="shared" si="216"/>
        <v/>
      </c>
      <c r="M830" s="405"/>
      <c r="N830" s="406" t="str">
        <f t="shared" si="207"/>
        <v/>
      </c>
      <c r="O830" s="406" t="str">
        <f t="shared" si="208"/>
        <v/>
      </c>
      <c r="S830" s="401" t="str">
        <f>IFERROR(IF(S829&lt;='Cat A monthly etc'!$R$3,"Nil",S829-$R$3),"")</f>
        <v/>
      </c>
      <c r="T830" s="402" t="str">
        <f t="shared" si="209"/>
        <v/>
      </c>
      <c r="U830" s="403" t="str">
        <f t="shared" si="210"/>
        <v/>
      </c>
      <c r="V830" s="403" t="str">
        <f t="shared" si="211"/>
        <v/>
      </c>
      <c r="W830" s="404" t="str">
        <f t="shared" si="212"/>
        <v/>
      </c>
      <c r="Z830" s="408"/>
      <c r="AA830" s="409"/>
      <c r="AC830" s="358" t="str">
        <f t="shared" si="213"/>
        <v/>
      </c>
      <c r="AD830" s="358" t="str">
        <f t="shared" si="214"/>
        <v/>
      </c>
    </row>
    <row r="831" spans="1:30" x14ac:dyDescent="0.25">
      <c r="A831" s="112" t="str">
        <f t="shared" si="202"/>
        <v/>
      </c>
      <c r="B831" s="112" t="str">
        <f t="shared" si="203"/>
        <v/>
      </c>
      <c r="C831" s="397" t="str">
        <f t="shared" si="215"/>
        <v/>
      </c>
      <c r="D831" s="397" t="str">
        <f t="shared" si="201"/>
        <v/>
      </c>
      <c r="E831" s="397"/>
      <c r="F831" s="399" t="str">
        <f t="shared" si="204"/>
        <v/>
      </c>
      <c r="G831" s="400" t="str">
        <f t="shared" si="205"/>
        <v/>
      </c>
      <c r="H831" s="401" t="str">
        <f t="shared" si="206"/>
        <v/>
      </c>
      <c r="I831" s="402" t="str">
        <f t="shared" si="217"/>
        <v/>
      </c>
      <c r="J831" s="403" t="str">
        <f t="shared" si="217"/>
        <v/>
      </c>
      <c r="K831" s="403" t="str">
        <f t="shared" si="217"/>
        <v/>
      </c>
      <c r="L831" s="404" t="str">
        <f t="shared" si="216"/>
        <v/>
      </c>
      <c r="M831" s="405"/>
      <c r="N831" s="406" t="str">
        <f t="shared" si="207"/>
        <v/>
      </c>
      <c r="O831" s="406" t="str">
        <f t="shared" si="208"/>
        <v/>
      </c>
      <c r="S831" s="401" t="str">
        <f>IFERROR(IF(S830&lt;='Cat A monthly etc'!$R$3,"Nil",S830-$R$3),"")</f>
        <v/>
      </c>
      <c r="T831" s="402" t="str">
        <f t="shared" si="209"/>
        <v/>
      </c>
      <c r="U831" s="403" t="str">
        <f t="shared" si="210"/>
        <v/>
      </c>
      <c r="V831" s="403" t="str">
        <f t="shared" si="211"/>
        <v/>
      </c>
      <c r="W831" s="404" t="str">
        <f t="shared" si="212"/>
        <v/>
      </c>
      <c r="Z831" s="408"/>
      <c r="AA831" s="409"/>
      <c r="AC831" s="358" t="str">
        <f t="shared" si="213"/>
        <v/>
      </c>
      <c r="AD831" s="358" t="str">
        <f t="shared" si="214"/>
        <v/>
      </c>
    </row>
    <row r="832" spans="1:30" x14ac:dyDescent="0.25">
      <c r="A832" s="112" t="str">
        <f t="shared" si="202"/>
        <v/>
      </c>
      <c r="B832" s="112" t="str">
        <f t="shared" si="203"/>
        <v/>
      </c>
      <c r="C832" s="397" t="str">
        <f t="shared" si="215"/>
        <v/>
      </c>
      <c r="D832" s="397" t="str">
        <f t="shared" si="201"/>
        <v/>
      </c>
      <c r="E832" s="397"/>
      <c r="F832" s="399" t="str">
        <f t="shared" si="204"/>
        <v/>
      </c>
      <c r="G832" s="400" t="str">
        <f t="shared" si="205"/>
        <v/>
      </c>
      <c r="H832" s="401" t="str">
        <f t="shared" si="206"/>
        <v/>
      </c>
      <c r="I832" s="402" t="str">
        <f t="shared" si="217"/>
        <v/>
      </c>
      <c r="J832" s="403" t="str">
        <f t="shared" si="217"/>
        <v/>
      </c>
      <c r="K832" s="403" t="str">
        <f t="shared" si="217"/>
        <v/>
      </c>
      <c r="L832" s="404" t="str">
        <f t="shared" si="216"/>
        <v/>
      </c>
      <c r="M832" s="405"/>
      <c r="N832" s="406" t="str">
        <f t="shared" si="207"/>
        <v/>
      </c>
      <c r="O832" s="406" t="str">
        <f t="shared" si="208"/>
        <v/>
      </c>
      <c r="S832" s="401" t="str">
        <f>IFERROR(IF(S831&lt;='Cat A monthly etc'!$R$3,"Nil",S831-$R$3),"")</f>
        <v/>
      </c>
      <c r="T832" s="402" t="str">
        <f t="shared" si="209"/>
        <v/>
      </c>
      <c r="U832" s="403" t="str">
        <f t="shared" si="210"/>
        <v/>
      </c>
      <c r="V832" s="403" t="str">
        <f t="shared" si="211"/>
        <v/>
      </c>
      <c r="W832" s="404" t="str">
        <f t="shared" si="212"/>
        <v/>
      </c>
      <c r="Z832" s="408"/>
      <c r="AA832" s="409"/>
      <c r="AC832" s="358" t="str">
        <f t="shared" si="213"/>
        <v/>
      </c>
      <c r="AD832" s="358" t="str">
        <f t="shared" si="214"/>
        <v/>
      </c>
    </row>
    <row r="833" spans="1:30" x14ac:dyDescent="0.25">
      <c r="A833" s="112" t="str">
        <f t="shared" si="202"/>
        <v/>
      </c>
      <c r="B833" s="112" t="str">
        <f t="shared" si="203"/>
        <v/>
      </c>
      <c r="C833" s="397" t="str">
        <f t="shared" si="215"/>
        <v/>
      </c>
      <c r="D833" s="397" t="str">
        <f t="shared" si="201"/>
        <v/>
      </c>
      <c r="E833" s="397"/>
      <c r="F833" s="399" t="str">
        <f t="shared" si="204"/>
        <v/>
      </c>
      <c r="G833" s="400" t="str">
        <f t="shared" si="205"/>
        <v/>
      </c>
      <c r="H833" s="401" t="str">
        <f t="shared" si="206"/>
        <v/>
      </c>
      <c r="I833" s="402" t="str">
        <f t="shared" si="217"/>
        <v/>
      </c>
      <c r="J833" s="403" t="str">
        <f t="shared" si="217"/>
        <v/>
      </c>
      <c r="K833" s="403" t="str">
        <f t="shared" si="217"/>
        <v/>
      </c>
      <c r="L833" s="404" t="str">
        <f t="shared" si="216"/>
        <v/>
      </c>
      <c r="M833" s="405"/>
      <c r="N833" s="406" t="str">
        <f t="shared" si="207"/>
        <v/>
      </c>
      <c r="O833" s="406" t="str">
        <f t="shared" si="208"/>
        <v/>
      </c>
      <c r="S833" s="401" t="str">
        <f>IFERROR(IF(S832&lt;='Cat A monthly etc'!$R$3,"Nil",S832-$R$3),"")</f>
        <v/>
      </c>
      <c r="T833" s="402" t="str">
        <f t="shared" si="209"/>
        <v/>
      </c>
      <c r="U833" s="403" t="str">
        <f t="shared" si="210"/>
        <v/>
      </c>
      <c r="V833" s="403" t="str">
        <f t="shared" si="211"/>
        <v/>
      </c>
      <c r="W833" s="404" t="str">
        <f t="shared" si="212"/>
        <v/>
      </c>
      <c r="Z833" s="408"/>
      <c r="AA833" s="409"/>
      <c r="AC833" s="358" t="str">
        <f t="shared" si="213"/>
        <v/>
      </c>
      <c r="AD833" s="358" t="str">
        <f t="shared" si="214"/>
        <v/>
      </c>
    </row>
    <row r="834" spans="1:30" x14ac:dyDescent="0.25">
      <c r="A834" s="112" t="str">
        <f t="shared" si="202"/>
        <v/>
      </c>
      <c r="B834" s="112" t="str">
        <f t="shared" si="203"/>
        <v/>
      </c>
      <c r="C834" s="397" t="str">
        <f t="shared" si="215"/>
        <v/>
      </c>
      <c r="D834" s="397" t="str">
        <f t="shared" ref="D834:D897" si="218">IFERROR(IF(C833-0.01&gt;=0,C833-0.01,""),"")</f>
        <v/>
      </c>
      <c r="E834" s="397"/>
      <c r="F834" s="399" t="str">
        <f t="shared" si="204"/>
        <v/>
      </c>
      <c r="G834" s="400" t="str">
        <f t="shared" si="205"/>
        <v/>
      </c>
      <c r="H834" s="401" t="str">
        <f t="shared" si="206"/>
        <v/>
      </c>
      <c r="I834" s="402" t="str">
        <f t="shared" si="217"/>
        <v/>
      </c>
      <c r="J834" s="403" t="str">
        <f t="shared" si="217"/>
        <v/>
      </c>
      <c r="K834" s="403" t="str">
        <f t="shared" si="217"/>
        <v/>
      </c>
      <c r="L834" s="404" t="str">
        <f t="shared" si="216"/>
        <v/>
      </c>
      <c r="M834" s="405"/>
      <c r="N834" s="406" t="str">
        <f t="shared" si="207"/>
        <v/>
      </c>
      <c r="O834" s="406" t="str">
        <f t="shared" si="208"/>
        <v/>
      </c>
      <c r="S834" s="401" t="str">
        <f>IFERROR(IF(S833&lt;='Cat A monthly etc'!$R$3,"Nil",S833-$R$3),"")</f>
        <v/>
      </c>
      <c r="T834" s="402" t="str">
        <f t="shared" si="209"/>
        <v/>
      </c>
      <c r="U834" s="403" t="str">
        <f t="shared" si="210"/>
        <v/>
      </c>
      <c r="V834" s="403" t="str">
        <f t="shared" si="211"/>
        <v/>
      </c>
      <c r="W834" s="404" t="str">
        <f t="shared" si="212"/>
        <v/>
      </c>
      <c r="Z834" s="408"/>
      <c r="AA834" s="409"/>
      <c r="AC834" s="358" t="str">
        <f t="shared" si="213"/>
        <v/>
      </c>
      <c r="AD834" s="358" t="str">
        <f t="shared" si="214"/>
        <v/>
      </c>
    </row>
    <row r="835" spans="1:30" x14ac:dyDescent="0.25">
      <c r="A835" s="112" t="str">
        <f t="shared" si="202"/>
        <v/>
      </c>
      <c r="B835" s="112" t="str">
        <f t="shared" si="203"/>
        <v/>
      </c>
      <c r="C835" s="397" t="str">
        <f t="shared" si="215"/>
        <v/>
      </c>
      <c r="D835" s="397" t="str">
        <f t="shared" si="218"/>
        <v/>
      </c>
      <c r="E835" s="397"/>
      <c r="F835" s="399" t="str">
        <f t="shared" si="204"/>
        <v/>
      </c>
      <c r="G835" s="400" t="str">
        <f t="shared" si="205"/>
        <v/>
      </c>
      <c r="H835" s="401" t="str">
        <f t="shared" si="206"/>
        <v/>
      </c>
      <c r="I835" s="402" t="str">
        <f t="shared" si="217"/>
        <v/>
      </c>
      <c r="J835" s="403" t="str">
        <f t="shared" si="217"/>
        <v/>
      </c>
      <c r="K835" s="403" t="str">
        <f t="shared" si="217"/>
        <v/>
      </c>
      <c r="L835" s="404" t="str">
        <f t="shared" si="216"/>
        <v/>
      </c>
      <c r="M835" s="405"/>
      <c r="N835" s="406" t="str">
        <f t="shared" si="207"/>
        <v/>
      </c>
      <c r="O835" s="406" t="str">
        <f t="shared" si="208"/>
        <v/>
      </c>
      <c r="S835" s="401" t="str">
        <f>IFERROR(IF(S834&lt;='Cat A monthly etc'!$R$3,"Nil",S834-$R$3),"")</f>
        <v/>
      </c>
      <c r="T835" s="402" t="str">
        <f t="shared" si="209"/>
        <v/>
      </c>
      <c r="U835" s="403" t="str">
        <f t="shared" si="210"/>
        <v/>
      </c>
      <c r="V835" s="403" t="str">
        <f t="shared" si="211"/>
        <v/>
      </c>
      <c r="W835" s="404" t="str">
        <f t="shared" si="212"/>
        <v/>
      </c>
      <c r="Z835" s="408"/>
      <c r="AA835" s="409"/>
      <c r="AC835" s="358" t="str">
        <f t="shared" si="213"/>
        <v/>
      </c>
      <c r="AD835" s="358" t="str">
        <f t="shared" si="214"/>
        <v/>
      </c>
    </row>
    <row r="836" spans="1:30" x14ac:dyDescent="0.25">
      <c r="A836" s="112" t="str">
        <f t="shared" si="202"/>
        <v/>
      </c>
      <c r="B836" s="112" t="str">
        <f t="shared" si="203"/>
        <v/>
      </c>
      <c r="C836" s="397" t="str">
        <f t="shared" si="215"/>
        <v/>
      </c>
      <c r="D836" s="397" t="str">
        <f t="shared" si="218"/>
        <v/>
      </c>
      <c r="E836" s="397"/>
      <c r="F836" s="399" t="str">
        <f t="shared" si="204"/>
        <v/>
      </c>
      <c r="G836" s="400" t="str">
        <f t="shared" si="205"/>
        <v/>
      </c>
      <c r="H836" s="401" t="str">
        <f t="shared" si="206"/>
        <v/>
      </c>
      <c r="I836" s="402" t="str">
        <f t="shared" si="217"/>
        <v/>
      </c>
      <c r="J836" s="403" t="str">
        <f t="shared" si="217"/>
        <v/>
      </c>
      <c r="K836" s="403" t="str">
        <f t="shared" si="217"/>
        <v/>
      </c>
      <c r="L836" s="404" t="str">
        <f t="shared" si="216"/>
        <v/>
      </c>
      <c r="M836" s="405"/>
      <c r="N836" s="406" t="str">
        <f t="shared" si="207"/>
        <v/>
      </c>
      <c r="O836" s="406" t="str">
        <f t="shared" si="208"/>
        <v/>
      </c>
      <c r="S836" s="401" t="str">
        <f>IFERROR(IF(S835&lt;='Cat A monthly etc'!$R$3,"Nil",S835-$R$3),"")</f>
        <v/>
      </c>
      <c r="T836" s="402" t="str">
        <f t="shared" si="209"/>
        <v/>
      </c>
      <c r="U836" s="403" t="str">
        <f t="shared" si="210"/>
        <v/>
      </c>
      <c r="V836" s="403" t="str">
        <f t="shared" si="211"/>
        <v/>
      </c>
      <c r="W836" s="404" t="str">
        <f t="shared" si="212"/>
        <v/>
      </c>
      <c r="Z836" s="408"/>
      <c r="AA836" s="409"/>
      <c r="AC836" s="358" t="str">
        <f t="shared" si="213"/>
        <v/>
      </c>
      <c r="AD836" s="358" t="str">
        <f t="shared" si="214"/>
        <v/>
      </c>
    </row>
    <row r="837" spans="1:30" x14ac:dyDescent="0.25">
      <c r="A837" s="112" t="str">
        <f t="shared" si="202"/>
        <v/>
      </c>
      <c r="B837" s="112" t="str">
        <f t="shared" si="203"/>
        <v/>
      </c>
      <c r="C837" s="397" t="str">
        <f t="shared" si="215"/>
        <v/>
      </c>
      <c r="D837" s="397" t="str">
        <f t="shared" si="218"/>
        <v/>
      </c>
      <c r="E837" s="397"/>
      <c r="F837" s="399" t="str">
        <f t="shared" si="204"/>
        <v/>
      </c>
      <c r="G837" s="400" t="str">
        <f t="shared" si="205"/>
        <v/>
      </c>
      <c r="H837" s="401" t="str">
        <f t="shared" si="206"/>
        <v/>
      </c>
      <c r="I837" s="402" t="str">
        <f t="shared" si="217"/>
        <v/>
      </c>
      <c r="J837" s="403" t="str">
        <f t="shared" si="217"/>
        <v/>
      </c>
      <c r="K837" s="403" t="str">
        <f t="shared" si="217"/>
        <v/>
      </c>
      <c r="L837" s="404" t="str">
        <f t="shared" si="216"/>
        <v/>
      </c>
      <c r="M837" s="405"/>
      <c r="N837" s="406" t="str">
        <f t="shared" si="207"/>
        <v/>
      </c>
      <c r="O837" s="406" t="str">
        <f t="shared" si="208"/>
        <v/>
      </c>
      <c r="S837" s="401" t="str">
        <f>IFERROR(IF(S836&lt;='Cat A monthly etc'!$R$3,"Nil",S836-$R$3),"")</f>
        <v/>
      </c>
      <c r="T837" s="402" t="str">
        <f t="shared" si="209"/>
        <v/>
      </c>
      <c r="U837" s="403" t="str">
        <f t="shared" si="210"/>
        <v/>
      </c>
      <c r="V837" s="403" t="str">
        <f t="shared" si="211"/>
        <v/>
      </c>
      <c r="W837" s="404" t="str">
        <f t="shared" si="212"/>
        <v/>
      </c>
      <c r="Z837" s="408"/>
      <c r="AA837" s="409"/>
      <c r="AC837" s="358" t="str">
        <f t="shared" si="213"/>
        <v/>
      </c>
      <c r="AD837" s="358" t="str">
        <f t="shared" si="214"/>
        <v/>
      </c>
    </row>
    <row r="838" spans="1:30" x14ac:dyDescent="0.25">
      <c r="A838" s="112" t="str">
        <f t="shared" si="202"/>
        <v/>
      </c>
      <c r="B838" s="112" t="str">
        <f t="shared" si="203"/>
        <v/>
      </c>
      <c r="C838" s="397" t="str">
        <f t="shared" si="215"/>
        <v/>
      </c>
      <c r="D838" s="397" t="str">
        <f t="shared" si="218"/>
        <v/>
      </c>
      <c r="E838" s="397"/>
      <c r="F838" s="399" t="str">
        <f t="shared" si="204"/>
        <v/>
      </c>
      <c r="G838" s="400" t="str">
        <f t="shared" si="205"/>
        <v/>
      </c>
      <c r="H838" s="401" t="str">
        <f t="shared" si="206"/>
        <v/>
      </c>
      <c r="I838" s="402" t="str">
        <f t="shared" si="217"/>
        <v/>
      </c>
      <c r="J838" s="403" t="str">
        <f t="shared" si="217"/>
        <v/>
      </c>
      <c r="K838" s="403" t="str">
        <f t="shared" si="217"/>
        <v/>
      </c>
      <c r="L838" s="404" t="str">
        <f t="shared" si="216"/>
        <v/>
      </c>
      <c r="M838" s="405"/>
      <c r="N838" s="406" t="str">
        <f t="shared" si="207"/>
        <v/>
      </c>
      <c r="O838" s="406" t="str">
        <f t="shared" si="208"/>
        <v/>
      </c>
      <c r="S838" s="401" t="str">
        <f>IFERROR(IF(S837&lt;='Cat A monthly etc'!$R$3,"Nil",S837-$R$3),"")</f>
        <v/>
      </c>
      <c r="T838" s="402" t="str">
        <f t="shared" si="209"/>
        <v/>
      </c>
      <c r="U838" s="403" t="str">
        <f t="shared" si="210"/>
        <v/>
      </c>
      <c r="V838" s="403" t="str">
        <f t="shared" si="211"/>
        <v/>
      </c>
      <c r="W838" s="404" t="str">
        <f t="shared" si="212"/>
        <v/>
      </c>
      <c r="Z838" s="408"/>
      <c r="AA838" s="409"/>
      <c r="AC838" s="358" t="str">
        <f t="shared" si="213"/>
        <v/>
      </c>
      <c r="AD838" s="358" t="str">
        <f t="shared" si="214"/>
        <v/>
      </c>
    </row>
    <row r="839" spans="1:30" x14ac:dyDescent="0.25">
      <c r="A839" s="112" t="str">
        <f t="shared" si="202"/>
        <v/>
      </c>
      <c r="B839" s="112" t="str">
        <f t="shared" si="203"/>
        <v/>
      </c>
      <c r="C839" s="397" t="str">
        <f t="shared" si="215"/>
        <v/>
      </c>
      <c r="D839" s="397" t="str">
        <f t="shared" si="218"/>
        <v/>
      </c>
      <c r="E839" s="397"/>
      <c r="F839" s="399" t="str">
        <f t="shared" si="204"/>
        <v/>
      </c>
      <c r="G839" s="400" t="str">
        <f t="shared" si="205"/>
        <v/>
      </c>
      <c r="H839" s="401" t="str">
        <f t="shared" si="206"/>
        <v/>
      </c>
      <c r="I839" s="402" t="str">
        <f t="shared" si="217"/>
        <v/>
      </c>
      <c r="J839" s="403" t="str">
        <f t="shared" si="217"/>
        <v/>
      </c>
      <c r="K839" s="403" t="str">
        <f t="shared" si="217"/>
        <v/>
      </c>
      <c r="L839" s="404" t="str">
        <f t="shared" si="216"/>
        <v/>
      </c>
      <c r="M839" s="405"/>
      <c r="N839" s="406" t="str">
        <f t="shared" si="207"/>
        <v/>
      </c>
      <c r="O839" s="406" t="str">
        <f t="shared" si="208"/>
        <v/>
      </c>
      <c r="S839" s="401" t="str">
        <f>IFERROR(IF(S838&lt;='Cat A monthly etc'!$R$3,"Nil",S838-$R$3),"")</f>
        <v/>
      </c>
      <c r="T839" s="402" t="str">
        <f t="shared" si="209"/>
        <v/>
      </c>
      <c r="U839" s="403" t="str">
        <f t="shared" si="210"/>
        <v/>
      </c>
      <c r="V839" s="403" t="str">
        <f t="shared" si="211"/>
        <v/>
      </c>
      <c r="W839" s="404" t="str">
        <f t="shared" si="212"/>
        <v/>
      </c>
      <c r="Z839" s="408"/>
      <c r="AA839" s="409"/>
      <c r="AC839" s="358" t="str">
        <f t="shared" si="213"/>
        <v/>
      </c>
      <c r="AD839" s="358" t="str">
        <f t="shared" si="214"/>
        <v/>
      </c>
    </row>
    <row r="840" spans="1:30" x14ac:dyDescent="0.25">
      <c r="A840" s="112" t="str">
        <f t="shared" si="202"/>
        <v/>
      </c>
      <c r="B840" s="112" t="str">
        <f t="shared" si="203"/>
        <v/>
      </c>
      <c r="C840" s="397" t="str">
        <f t="shared" si="215"/>
        <v/>
      </c>
      <c r="D840" s="397" t="str">
        <f t="shared" si="218"/>
        <v/>
      </c>
      <c r="E840" s="397"/>
      <c r="F840" s="399" t="str">
        <f t="shared" si="204"/>
        <v/>
      </c>
      <c r="G840" s="400" t="str">
        <f t="shared" si="205"/>
        <v/>
      </c>
      <c r="H840" s="401" t="str">
        <f t="shared" si="206"/>
        <v/>
      </c>
      <c r="I840" s="402" t="str">
        <f t="shared" si="217"/>
        <v/>
      </c>
      <c r="J840" s="403" t="str">
        <f t="shared" si="217"/>
        <v/>
      </c>
      <c r="K840" s="403" t="str">
        <f t="shared" si="217"/>
        <v/>
      </c>
      <c r="L840" s="404" t="str">
        <f t="shared" si="216"/>
        <v/>
      </c>
      <c r="M840" s="405"/>
      <c r="N840" s="406" t="str">
        <f t="shared" si="207"/>
        <v/>
      </c>
      <c r="O840" s="406" t="str">
        <f t="shared" si="208"/>
        <v/>
      </c>
      <c r="S840" s="401" t="str">
        <f>IFERROR(IF(S839&lt;='Cat A monthly etc'!$R$3,"Nil",S839-$R$3),"")</f>
        <v/>
      </c>
      <c r="T840" s="402" t="str">
        <f t="shared" si="209"/>
        <v/>
      </c>
      <c r="U840" s="403" t="str">
        <f t="shared" si="210"/>
        <v/>
      </c>
      <c r="V840" s="403" t="str">
        <f t="shared" si="211"/>
        <v/>
      </c>
      <c r="W840" s="404" t="str">
        <f t="shared" si="212"/>
        <v/>
      </c>
      <c r="Z840" s="408"/>
      <c r="AA840" s="409"/>
      <c r="AC840" s="358" t="str">
        <f t="shared" si="213"/>
        <v/>
      </c>
      <c r="AD840" s="358" t="str">
        <f t="shared" si="214"/>
        <v/>
      </c>
    </row>
    <row r="841" spans="1:30" x14ac:dyDescent="0.25">
      <c r="A841" s="112" t="str">
        <f t="shared" ref="A841:A904" si="219">IFERROR(
                      IF(
                            AND($B841&lt;&gt;$W$3,$B841=$W$2,$C841&lt;=$X$2,$D841&gt;=$X$2),
                              IF(RIGHT($F841,LEN("or any greater amount"))="or any greater amount",$W$3,""),""),"")</f>
        <v/>
      </c>
      <c r="B841" s="112" t="str">
        <f t="shared" ref="B841:B904" si="220">IFERROR(
                      IF(
                            AND($C841&lt;=$X$2,$D841&gt;=$X$2),$W$2,
                              IF(RIGHT($F841,LEN("or any greater amount"))="or any greater amount",$W$3,"")),"")</f>
        <v/>
      </c>
      <c r="C841" s="397" t="str">
        <f t="shared" si="215"/>
        <v/>
      </c>
      <c r="D841" s="397" t="str">
        <f t="shared" si="218"/>
        <v/>
      </c>
      <c r="E841" s="397"/>
      <c r="F841" s="399" t="str">
        <f t="shared" ref="F841:F904" si="221">IFERROR(IF(AND(C841="",D841=""),"",IF(C841="--",TEXT(D841,IF(D841=ROUND(D841,0),"€###.00","€##.00"))&amp;" or any lesser amount",IF(D841="--",TEXT(C841,IF(C841=ROUND(C841,0),"€###.00","€##.00"))&amp;" or any greater amount",TEXT(C841,IF(C841=ROUND(C841,0),"€###.00","€##.00"))&amp;" to "&amp;TEXT(D841,IF(D841=ROUND(D841,0),"€###.00","€##.00"))))),"")</f>
        <v/>
      </c>
      <c r="G841" s="400" t="str">
        <f t="shared" ref="G841:G904" si="222">IFERROR(IF(S841="Nil","Nil",ROUNDUP(ROUND(S841/7, 3),2)),"")</f>
        <v/>
      </c>
      <c r="H841" s="401" t="str">
        <f t="shared" ref="H841:H904" si="223">IFERROR(IF(S841="Nil","Nil",TEXT(S841,IF(S841=ROUND(S841,0),"€###","€0.00"))),"")</f>
        <v/>
      </c>
      <c r="I841" s="402" t="str">
        <f t="shared" si="217"/>
        <v/>
      </c>
      <c r="J841" s="403" t="str">
        <f t="shared" si="217"/>
        <v/>
      </c>
      <c r="K841" s="403" t="str">
        <f t="shared" si="217"/>
        <v/>
      </c>
      <c r="L841" s="404" t="str">
        <f t="shared" si="216"/>
        <v/>
      </c>
      <c r="M841" s="405"/>
      <c r="N841" s="406" t="str">
        <f t="shared" ref="N841:N904" si="224">IFERROR(IF(C841="--","&lt;"&amp;D841,C841-IF(OR($H841="Nil",$H841=""),0,$H841)),"")</f>
        <v/>
      </c>
      <c r="O841" s="406" t="str">
        <f t="shared" ref="O841:O904" si="225">IFERROR(IF(D841="--","&gt; €"&amp;N841,D841-IF(OR($H841="Nil",$H841=""),0,$H841)),"")</f>
        <v/>
      </c>
      <c r="S841" s="401" t="str">
        <f>IFERROR(IF(S840&lt;='Cat A monthly etc'!$R$3,"Nil",S840-$R$3),"")</f>
        <v/>
      </c>
      <c r="T841" s="402" t="str">
        <f t="shared" ref="T841:T904" si="226">IFERROR(IF($G841="Nil","Nil",IF(MROUND($G841*I$5,0.5)&lt;=$G841*I$5,MROUND($G841*I$5,0.5),MROUND($G841*I$5,0.5)-0.5)),"")</f>
        <v/>
      </c>
      <c r="U841" s="403" t="str">
        <f t="shared" ref="U841:U904" si="227">IFERROR(IF($G841="Nil","Nil",IF(MROUND($G841*J$5,0.5)&lt;=$G841*J$5,MROUND($G841*J$5,0.5),MROUND($G841*J$5,0.5)-0.5)),"")</f>
        <v/>
      </c>
      <c r="V841" s="403" t="str">
        <f t="shared" ref="V841:V904" si="228">IFERROR(IF($G841="Nil","Nil",IF(MROUND($G841*K$5,0.5)&lt;=$G841*K$5,MROUND($G841*K$5,0.5),MROUND($G841*K$5,0.5)-0.5)),"")</f>
        <v/>
      </c>
      <c r="W841" s="404" t="str">
        <f t="shared" ref="W841:W904" si="229">IFERROR(IF($G841="Nil","Nil",IF(MROUND($G841*L$5,0.5)&lt;=$G841*L$5,MROUND($G841*L$5,0.5),MROUND($G841*L$5,0.5)-0.5)),"")</f>
        <v/>
      </c>
      <c r="Z841" s="408"/>
      <c r="AA841" s="409"/>
      <c r="AC841" s="358" t="str">
        <f t="shared" si="213"/>
        <v/>
      </c>
      <c r="AD841" s="358" t="str">
        <f t="shared" si="214"/>
        <v/>
      </c>
    </row>
    <row r="842" spans="1:30" x14ac:dyDescent="0.25">
      <c r="A842" s="112" t="str">
        <f t="shared" si="219"/>
        <v/>
      </c>
      <c r="B842" s="112" t="str">
        <f t="shared" si="220"/>
        <v/>
      </c>
      <c r="C842" s="397" t="str">
        <f t="shared" si="215"/>
        <v/>
      </c>
      <c r="D842" s="397" t="str">
        <f t="shared" si="218"/>
        <v/>
      </c>
      <c r="E842" s="397"/>
      <c r="F842" s="399" t="str">
        <f t="shared" si="221"/>
        <v/>
      </c>
      <c r="G842" s="400" t="str">
        <f t="shared" si="222"/>
        <v/>
      </c>
      <c r="H842" s="401" t="str">
        <f t="shared" si="223"/>
        <v/>
      </c>
      <c r="I842" s="402" t="str">
        <f t="shared" si="217"/>
        <v/>
      </c>
      <c r="J842" s="403" t="str">
        <f t="shared" si="217"/>
        <v/>
      </c>
      <c r="K842" s="403" t="str">
        <f t="shared" si="217"/>
        <v/>
      </c>
      <c r="L842" s="404" t="str">
        <f t="shared" si="216"/>
        <v/>
      </c>
      <c r="M842" s="405"/>
      <c r="N842" s="406" t="str">
        <f t="shared" si="224"/>
        <v/>
      </c>
      <c r="O842" s="406" t="str">
        <f t="shared" si="225"/>
        <v/>
      </c>
      <c r="S842" s="401" t="str">
        <f>IFERROR(IF(S841&lt;='Cat A monthly etc'!$R$3,"Nil",S841-$R$3),"")</f>
        <v/>
      </c>
      <c r="T842" s="402" t="str">
        <f t="shared" si="226"/>
        <v/>
      </c>
      <c r="U842" s="403" t="str">
        <f t="shared" si="227"/>
        <v/>
      </c>
      <c r="V842" s="403" t="str">
        <f t="shared" si="228"/>
        <v/>
      </c>
      <c r="W842" s="404" t="str">
        <f t="shared" si="229"/>
        <v/>
      </c>
      <c r="Z842" s="408"/>
      <c r="AA842" s="409"/>
      <c r="AC842" s="358" t="str">
        <f t="shared" ref="AC842:AC905" si="230">IFERROR(ROUNDUP(ROUND(S842/7, 3),2),"")</f>
        <v/>
      </c>
      <c r="AD842" s="358" t="str">
        <f t="shared" ref="AD842:AD905" si="231">IFERROR(ROUND(AC842-G842,2),"")</f>
        <v/>
      </c>
    </row>
    <row r="843" spans="1:30" x14ac:dyDescent="0.25">
      <c r="A843" s="112" t="str">
        <f t="shared" si="219"/>
        <v/>
      </c>
      <c r="B843" s="112" t="str">
        <f t="shared" si="220"/>
        <v/>
      </c>
      <c r="C843" s="397" t="str">
        <f t="shared" si="215"/>
        <v/>
      </c>
      <c r="D843" s="397" t="str">
        <f t="shared" si="218"/>
        <v/>
      </c>
      <c r="E843" s="397"/>
      <c r="F843" s="399" t="str">
        <f t="shared" si="221"/>
        <v/>
      </c>
      <c r="G843" s="400" t="str">
        <f t="shared" si="222"/>
        <v/>
      </c>
      <c r="H843" s="401" t="str">
        <f t="shared" si="223"/>
        <v/>
      </c>
      <c r="I843" s="402" t="str">
        <f t="shared" si="217"/>
        <v/>
      </c>
      <c r="J843" s="403" t="str">
        <f t="shared" si="217"/>
        <v/>
      </c>
      <c r="K843" s="403" t="str">
        <f t="shared" si="217"/>
        <v/>
      </c>
      <c r="L843" s="404" t="str">
        <f t="shared" si="216"/>
        <v/>
      </c>
      <c r="M843" s="405"/>
      <c r="N843" s="406" t="str">
        <f t="shared" si="224"/>
        <v/>
      </c>
      <c r="O843" s="406" t="str">
        <f t="shared" si="225"/>
        <v/>
      </c>
      <c r="S843" s="401" t="str">
        <f>IFERROR(IF(S842&lt;='Cat A monthly etc'!$R$3,"Nil",S842-$R$3),"")</f>
        <v/>
      </c>
      <c r="T843" s="402" t="str">
        <f t="shared" si="226"/>
        <v/>
      </c>
      <c r="U843" s="403" t="str">
        <f t="shared" si="227"/>
        <v/>
      </c>
      <c r="V843" s="403" t="str">
        <f t="shared" si="228"/>
        <v/>
      </c>
      <c r="W843" s="404" t="str">
        <f t="shared" si="229"/>
        <v/>
      </c>
      <c r="Z843" s="408"/>
      <c r="AA843" s="409"/>
      <c r="AC843" s="358" t="str">
        <f t="shared" si="230"/>
        <v/>
      </c>
      <c r="AD843" s="358" t="str">
        <f t="shared" si="231"/>
        <v/>
      </c>
    </row>
    <row r="844" spans="1:30" x14ac:dyDescent="0.25">
      <c r="A844" s="112" t="str">
        <f t="shared" si="219"/>
        <v/>
      </c>
      <c r="B844" s="112" t="str">
        <f t="shared" si="220"/>
        <v/>
      </c>
      <c r="C844" s="397" t="str">
        <f t="shared" si="215"/>
        <v/>
      </c>
      <c r="D844" s="397" t="str">
        <f t="shared" si="218"/>
        <v/>
      </c>
      <c r="E844" s="397"/>
      <c r="F844" s="399" t="str">
        <f t="shared" si="221"/>
        <v/>
      </c>
      <c r="G844" s="400" t="str">
        <f t="shared" si="222"/>
        <v/>
      </c>
      <c r="H844" s="401" t="str">
        <f t="shared" si="223"/>
        <v/>
      </c>
      <c r="I844" s="402" t="str">
        <f t="shared" si="217"/>
        <v/>
      </c>
      <c r="J844" s="403" t="str">
        <f t="shared" si="217"/>
        <v/>
      </c>
      <c r="K844" s="403" t="str">
        <f t="shared" si="217"/>
        <v/>
      </c>
      <c r="L844" s="404" t="str">
        <f t="shared" si="216"/>
        <v/>
      </c>
      <c r="M844" s="405"/>
      <c r="N844" s="406" t="str">
        <f t="shared" si="224"/>
        <v/>
      </c>
      <c r="O844" s="406" t="str">
        <f t="shared" si="225"/>
        <v/>
      </c>
      <c r="S844" s="401" t="str">
        <f>IFERROR(IF(S843&lt;='Cat A monthly etc'!$R$3,"Nil",S843-$R$3),"")</f>
        <v/>
      </c>
      <c r="T844" s="402" t="str">
        <f t="shared" si="226"/>
        <v/>
      </c>
      <c r="U844" s="403" t="str">
        <f t="shared" si="227"/>
        <v/>
      </c>
      <c r="V844" s="403" t="str">
        <f t="shared" si="228"/>
        <v/>
      </c>
      <c r="W844" s="404" t="str">
        <f t="shared" si="229"/>
        <v/>
      </c>
      <c r="Z844" s="408"/>
      <c r="AA844" s="409"/>
      <c r="AC844" s="358" t="str">
        <f t="shared" si="230"/>
        <v/>
      </c>
      <c r="AD844" s="358" t="str">
        <f t="shared" si="231"/>
        <v/>
      </c>
    </row>
    <row r="845" spans="1:30" x14ac:dyDescent="0.25">
      <c r="A845" s="112" t="str">
        <f t="shared" si="219"/>
        <v/>
      </c>
      <c r="B845" s="112" t="str">
        <f t="shared" si="220"/>
        <v/>
      </c>
      <c r="C845" s="397" t="str">
        <f t="shared" si="215"/>
        <v/>
      </c>
      <c r="D845" s="397" t="str">
        <f t="shared" si="218"/>
        <v/>
      </c>
      <c r="E845" s="397"/>
      <c r="F845" s="399" t="str">
        <f t="shared" si="221"/>
        <v/>
      </c>
      <c r="G845" s="400" t="str">
        <f t="shared" si="222"/>
        <v/>
      </c>
      <c r="H845" s="401" t="str">
        <f t="shared" si="223"/>
        <v/>
      </c>
      <c r="I845" s="402" t="str">
        <f t="shared" si="217"/>
        <v/>
      </c>
      <c r="J845" s="403" t="str">
        <f t="shared" si="217"/>
        <v/>
      </c>
      <c r="K845" s="403" t="str">
        <f t="shared" si="217"/>
        <v/>
      </c>
      <c r="L845" s="404" t="str">
        <f t="shared" si="216"/>
        <v/>
      </c>
      <c r="M845" s="405"/>
      <c r="N845" s="406" t="str">
        <f t="shared" si="224"/>
        <v/>
      </c>
      <c r="O845" s="406" t="str">
        <f t="shared" si="225"/>
        <v/>
      </c>
      <c r="S845" s="401" t="str">
        <f>IFERROR(IF(S844&lt;='Cat A monthly etc'!$R$3,"Nil",S844-$R$3),"")</f>
        <v/>
      </c>
      <c r="T845" s="402" t="str">
        <f t="shared" si="226"/>
        <v/>
      </c>
      <c r="U845" s="403" t="str">
        <f t="shared" si="227"/>
        <v/>
      </c>
      <c r="V845" s="403" t="str">
        <f t="shared" si="228"/>
        <v/>
      </c>
      <c r="W845" s="404" t="str">
        <f t="shared" si="229"/>
        <v/>
      </c>
      <c r="Z845" s="408"/>
      <c r="AA845" s="409"/>
      <c r="AC845" s="358" t="str">
        <f t="shared" si="230"/>
        <v/>
      </c>
      <c r="AD845" s="358" t="str">
        <f t="shared" si="231"/>
        <v/>
      </c>
    </row>
    <row r="846" spans="1:30" x14ac:dyDescent="0.25">
      <c r="A846" s="112" t="str">
        <f t="shared" si="219"/>
        <v/>
      </c>
      <c r="B846" s="112" t="str">
        <f t="shared" si="220"/>
        <v/>
      </c>
      <c r="C846" s="397" t="str">
        <f t="shared" si="215"/>
        <v/>
      </c>
      <c r="D846" s="397" t="str">
        <f t="shared" si="218"/>
        <v/>
      </c>
      <c r="E846" s="397"/>
      <c r="F846" s="399" t="str">
        <f t="shared" si="221"/>
        <v/>
      </c>
      <c r="G846" s="400" t="str">
        <f t="shared" si="222"/>
        <v/>
      </c>
      <c r="H846" s="401" t="str">
        <f t="shared" si="223"/>
        <v/>
      </c>
      <c r="I846" s="402" t="str">
        <f t="shared" si="217"/>
        <v/>
      </c>
      <c r="J846" s="403" t="str">
        <f t="shared" si="217"/>
        <v/>
      </c>
      <c r="K846" s="403" t="str">
        <f t="shared" si="217"/>
        <v/>
      </c>
      <c r="L846" s="404" t="str">
        <f t="shared" si="216"/>
        <v/>
      </c>
      <c r="M846" s="405"/>
      <c r="N846" s="406" t="str">
        <f t="shared" si="224"/>
        <v/>
      </c>
      <c r="O846" s="406" t="str">
        <f t="shared" si="225"/>
        <v/>
      </c>
      <c r="S846" s="401" t="str">
        <f>IFERROR(IF(S845&lt;='Cat A monthly etc'!$R$3,"Nil",S845-$R$3),"")</f>
        <v/>
      </c>
      <c r="T846" s="402" t="str">
        <f t="shared" si="226"/>
        <v/>
      </c>
      <c r="U846" s="403" t="str">
        <f t="shared" si="227"/>
        <v/>
      </c>
      <c r="V846" s="403" t="str">
        <f t="shared" si="228"/>
        <v/>
      </c>
      <c r="W846" s="404" t="str">
        <f t="shared" si="229"/>
        <v/>
      </c>
      <c r="Z846" s="408"/>
      <c r="AA846" s="409"/>
      <c r="AC846" s="358" t="str">
        <f t="shared" si="230"/>
        <v/>
      </c>
      <c r="AD846" s="358" t="str">
        <f t="shared" si="231"/>
        <v/>
      </c>
    </row>
    <row r="847" spans="1:30" x14ac:dyDescent="0.25">
      <c r="A847" s="112" t="str">
        <f t="shared" si="219"/>
        <v/>
      </c>
      <c r="B847" s="112" t="str">
        <f t="shared" si="220"/>
        <v/>
      </c>
      <c r="C847" s="397" t="str">
        <f t="shared" si="215"/>
        <v/>
      </c>
      <c r="D847" s="397" t="str">
        <f t="shared" si="218"/>
        <v/>
      </c>
      <c r="E847" s="397"/>
      <c r="F847" s="399" t="str">
        <f t="shared" si="221"/>
        <v/>
      </c>
      <c r="G847" s="400" t="str">
        <f t="shared" si="222"/>
        <v/>
      </c>
      <c r="H847" s="401" t="str">
        <f t="shared" si="223"/>
        <v/>
      </c>
      <c r="I847" s="402" t="str">
        <f t="shared" si="217"/>
        <v/>
      </c>
      <c r="J847" s="403" t="str">
        <f t="shared" si="217"/>
        <v/>
      </c>
      <c r="K847" s="403" t="str">
        <f t="shared" si="217"/>
        <v/>
      </c>
      <c r="L847" s="404" t="str">
        <f t="shared" si="216"/>
        <v/>
      </c>
      <c r="M847" s="405"/>
      <c r="N847" s="406" t="str">
        <f t="shared" si="224"/>
        <v/>
      </c>
      <c r="O847" s="406" t="str">
        <f t="shared" si="225"/>
        <v/>
      </c>
      <c r="S847" s="401" t="str">
        <f>IFERROR(IF(S846&lt;='Cat A monthly etc'!$R$3,"Nil",S846-$R$3),"")</f>
        <v/>
      </c>
      <c r="T847" s="402" t="str">
        <f t="shared" si="226"/>
        <v/>
      </c>
      <c r="U847" s="403" t="str">
        <f t="shared" si="227"/>
        <v/>
      </c>
      <c r="V847" s="403" t="str">
        <f t="shared" si="228"/>
        <v/>
      </c>
      <c r="W847" s="404" t="str">
        <f t="shared" si="229"/>
        <v/>
      </c>
      <c r="Z847" s="408"/>
      <c r="AA847" s="409"/>
      <c r="AC847" s="358" t="str">
        <f t="shared" si="230"/>
        <v/>
      </c>
      <c r="AD847" s="358" t="str">
        <f t="shared" si="231"/>
        <v/>
      </c>
    </row>
    <row r="848" spans="1:30" x14ac:dyDescent="0.25">
      <c r="A848" s="112" t="str">
        <f t="shared" si="219"/>
        <v/>
      </c>
      <c r="B848" s="112" t="str">
        <f t="shared" si="220"/>
        <v/>
      </c>
      <c r="C848" s="397" t="str">
        <f t="shared" si="215"/>
        <v/>
      </c>
      <c r="D848" s="397" t="str">
        <f t="shared" si="218"/>
        <v/>
      </c>
      <c r="E848" s="397"/>
      <c r="F848" s="399" t="str">
        <f t="shared" si="221"/>
        <v/>
      </c>
      <c r="G848" s="400" t="str">
        <f t="shared" si="222"/>
        <v/>
      </c>
      <c r="H848" s="401" t="str">
        <f t="shared" si="223"/>
        <v/>
      </c>
      <c r="I848" s="402" t="str">
        <f t="shared" si="217"/>
        <v/>
      </c>
      <c r="J848" s="403" t="str">
        <f t="shared" si="217"/>
        <v/>
      </c>
      <c r="K848" s="403" t="str">
        <f t="shared" si="217"/>
        <v/>
      </c>
      <c r="L848" s="404" t="str">
        <f t="shared" si="216"/>
        <v/>
      </c>
      <c r="M848" s="405"/>
      <c r="N848" s="406" t="str">
        <f t="shared" si="224"/>
        <v/>
      </c>
      <c r="O848" s="406" t="str">
        <f t="shared" si="225"/>
        <v/>
      </c>
      <c r="S848" s="401" t="str">
        <f>IFERROR(IF(S847&lt;='Cat A monthly etc'!$R$3,"Nil",S847-$R$3),"")</f>
        <v/>
      </c>
      <c r="T848" s="402" t="str">
        <f t="shared" si="226"/>
        <v/>
      </c>
      <c r="U848" s="403" t="str">
        <f t="shared" si="227"/>
        <v/>
      </c>
      <c r="V848" s="403" t="str">
        <f t="shared" si="228"/>
        <v/>
      </c>
      <c r="W848" s="404" t="str">
        <f t="shared" si="229"/>
        <v/>
      </c>
      <c r="Z848" s="408"/>
      <c r="AA848" s="409"/>
      <c r="AC848" s="358" t="str">
        <f t="shared" si="230"/>
        <v/>
      </c>
      <c r="AD848" s="358" t="str">
        <f t="shared" si="231"/>
        <v/>
      </c>
    </row>
    <row r="849" spans="1:30" x14ac:dyDescent="0.25">
      <c r="A849" s="112" t="str">
        <f t="shared" si="219"/>
        <v/>
      </c>
      <c r="B849" s="112" t="str">
        <f t="shared" si="220"/>
        <v/>
      </c>
      <c r="C849" s="397" t="str">
        <f t="shared" si="215"/>
        <v/>
      </c>
      <c r="D849" s="397" t="str">
        <f t="shared" si="218"/>
        <v/>
      </c>
      <c r="E849" s="397"/>
      <c r="F849" s="399" t="str">
        <f t="shared" si="221"/>
        <v/>
      </c>
      <c r="G849" s="400" t="str">
        <f t="shared" si="222"/>
        <v/>
      </c>
      <c r="H849" s="401" t="str">
        <f t="shared" si="223"/>
        <v/>
      </c>
      <c r="I849" s="402" t="str">
        <f t="shared" si="217"/>
        <v/>
      </c>
      <c r="J849" s="403" t="str">
        <f t="shared" si="217"/>
        <v/>
      </c>
      <c r="K849" s="403" t="str">
        <f t="shared" si="217"/>
        <v/>
      </c>
      <c r="L849" s="404" t="str">
        <f t="shared" si="216"/>
        <v/>
      </c>
      <c r="M849" s="405"/>
      <c r="N849" s="406" t="str">
        <f t="shared" si="224"/>
        <v/>
      </c>
      <c r="O849" s="406" t="str">
        <f t="shared" si="225"/>
        <v/>
      </c>
      <c r="S849" s="401" t="str">
        <f>IFERROR(IF(S848&lt;='Cat A monthly etc'!$R$3,"Nil",S848-$R$3),"")</f>
        <v/>
      </c>
      <c r="T849" s="402" t="str">
        <f t="shared" si="226"/>
        <v/>
      </c>
      <c r="U849" s="403" t="str">
        <f t="shared" si="227"/>
        <v/>
      </c>
      <c r="V849" s="403" t="str">
        <f t="shared" si="228"/>
        <v/>
      </c>
      <c r="W849" s="404" t="str">
        <f t="shared" si="229"/>
        <v/>
      </c>
      <c r="Z849" s="408"/>
      <c r="AA849" s="409"/>
      <c r="AC849" s="358" t="str">
        <f t="shared" si="230"/>
        <v/>
      </c>
      <c r="AD849" s="358" t="str">
        <f t="shared" si="231"/>
        <v/>
      </c>
    </row>
    <row r="850" spans="1:30" x14ac:dyDescent="0.25">
      <c r="A850" s="112" t="str">
        <f t="shared" si="219"/>
        <v/>
      </c>
      <c r="B850" s="112" t="str">
        <f t="shared" si="220"/>
        <v/>
      </c>
      <c r="C850" s="397" t="str">
        <f t="shared" ref="C850:C913" si="232">IFERROR(IF(C849-$R$3&gt;=0,C849-$R$3,""),"")</f>
        <v/>
      </c>
      <c r="D850" s="397" t="str">
        <f t="shared" si="218"/>
        <v/>
      </c>
      <c r="E850" s="397"/>
      <c r="F850" s="399" t="str">
        <f t="shared" si="221"/>
        <v/>
      </c>
      <c r="G850" s="400" t="str">
        <f t="shared" si="222"/>
        <v/>
      </c>
      <c r="H850" s="401" t="str">
        <f t="shared" si="223"/>
        <v/>
      </c>
      <c r="I850" s="402" t="str">
        <f t="shared" si="217"/>
        <v/>
      </c>
      <c r="J850" s="403" t="str">
        <f t="shared" si="217"/>
        <v/>
      </c>
      <c r="K850" s="403" t="str">
        <f t="shared" si="217"/>
        <v/>
      </c>
      <c r="L850" s="404" t="str">
        <f t="shared" si="216"/>
        <v/>
      </c>
      <c r="M850" s="405"/>
      <c r="N850" s="406" t="str">
        <f t="shared" si="224"/>
        <v/>
      </c>
      <c r="O850" s="406" t="str">
        <f t="shared" si="225"/>
        <v/>
      </c>
      <c r="S850" s="401" t="str">
        <f>IFERROR(IF(S849&lt;='Cat A monthly etc'!$R$3,"Nil",S849-$R$3),"")</f>
        <v/>
      </c>
      <c r="T850" s="402" t="str">
        <f t="shared" si="226"/>
        <v/>
      </c>
      <c r="U850" s="403" t="str">
        <f t="shared" si="227"/>
        <v/>
      </c>
      <c r="V850" s="403" t="str">
        <f t="shared" si="228"/>
        <v/>
      </c>
      <c r="W850" s="404" t="str">
        <f t="shared" si="229"/>
        <v/>
      </c>
      <c r="Z850" s="408"/>
      <c r="AA850" s="409"/>
      <c r="AC850" s="358" t="str">
        <f t="shared" si="230"/>
        <v/>
      </c>
      <c r="AD850" s="358" t="str">
        <f t="shared" si="231"/>
        <v/>
      </c>
    </row>
    <row r="851" spans="1:30" x14ac:dyDescent="0.25">
      <c r="A851" s="112" t="str">
        <f t="shared" si="219"/>
        <v/>
      </c>
      <c r="B851" s="112" t="str">
        <f t="shared" si="220"/>
        <v/>
      </c>
      <c r="C851" s="397" t="str">
        <f t="shared" si="232"/>
        <v/>
      </c>
      <c r="D851" s="397" t="str">
        <f t="shared" si="218"/>
        <v/>
      </c>
      <c r="E851" s="397"/>
      <c r="F851" s="399" t="str">
        <f t="shared" si="221"/>
        <v/>
      </c>
      <c r="G851" s="400" t="str">
        <f t="shared" si="222"/>
        <v/>
      </c>
      <c r="H851" s="401" t="str">
        <f t="shared" si="223"/>
        <v/>
      </c>
      <c r="I851" s="402" t="str">
        <f t="shared" si="217"/>
        <v/>
      </c>
      <c r="J851" s="403" t="str">
        <f t="shared" si="217"/>
        <v/>
      </c>
      <c r="K851" s="403" t="str">
        <f t="shared" si="217"/>
        <v/>
      </c>
      <c r="L851" s="404" t="str">
        <f t="shared" si="216"/>
        <v/>
      </c>
      <c r="M851" s="405"/>
      <c r="N851" s="406" t="str">
        <f t="shared" si="224"/>
        <v/>
      </c>
      <c r="O851" s="406" t="str">
        <f t="shared" si="225"/>
        <v/>
      </c>
      <c r="S851" s="401" t="str">
        <f>IFERROR(IF(S850&lt;='Cat A monthly etc'!$R$3,"Nil",S850-$R$3),"")</f>
        <v/>
      </c>
      <c r="T851" s="402" t="str">
        <f t="shared" si="226"/>
        <v/>
      </c>
      <c r="U851" s="403" t="str">
        <f t="shared" si="227"/>
        <v/>
      </c>
      <c r="V851" s="403" t="str">
        <f t="shared" si="228"/>
        <v/>
      </c>
      <c r="W851" s="404" t="str">
        <f t="shared" si="229"/>
        <v/>
      </c>
      <c r="Z851" s="408"/>
      <c r="AA851" s="409"/>
      <c r="AC851" s="358" t="str">
        <f t="shared" si="230"/>
        <v/>
      </c>
      <c r="AD851" s="358" t="str">
        <f t="shared" si="231"/>
        <v/>
      </c>
    </row>
    <row r="852" spans="1:30" x14ac:dyDescent="0.25">
      <c r="A852" s="112" t="str">
        <f t="shared" si="219"/>
        <v/>
      </c>
      <c r="B852" s="112" t="str">
        <f t="shared" si="220"/>
        <v/>
      </c>
      <c r="C852" s="397" t="str">
        <f t="shared" si="232"/>
        <v/>
      </c>
      <c r="D852" s="397" t="str">
        <f t="shared" si="218"/>
        <v/>
      </c>
      <c r="E852" s="397"/>
      <c r="F852" s="399" t="str">
        <f t="shared" si="221"/>
        <v/>
      </c>
      <c r="G852" s="400" t="str">
        <f t="shared" si="222"/>
        <v/>
      </c>
      <c r="H852" s="401" t="str">
        <f t="shared" si="223"/>
        <v/>
      </c>
      <c r="I852" s="402" t="str">
        <f t="shared" si="217"/>
        <v/>
      </c>
      <c r="J852" s="403" t="str">
        <f t="shared" si="217"/>
        <v/>
      </c>
      <c r="K852" s="403" t="str">
        <f t="shared" si="217"/>
        <v/>
      </c>
      <c r="L852" s="404" t="str">
        <f t="shared" si="216"/>
        <v/>
      </c>
      <c r="M852" s="405"/>
      <c r="N852" s="406" t="str">
        <f t="shared" si="224"/>
        <v/>
      </c>
      <c r="O852" s="406" t="str">
        <f t="shared" si="225"/>
        <v/>
      </c>
      <c r="S852" s="401" t="str">
        <f>IFERROR(IF(S851&lt;='Cat A monthly etc'!$R$3,"Nil",S851-$R$3),"")</f>
        <v/>
      </c>
      <c r="T852" s="402" t="str">
        <f t="shared" si="226"/>
        <v/>
      </c>
      <c r="U852" s="403" t="str">
        <f t="shared" si="227"/>
        <v/>
      </c>
      <c r="V852" s="403" t="str">
        <f t="shared" si="228"/>
        <v/>
      </c>
      <c r="W852" s="404" t="str">
        <f t="shared" si="229"/>
        <v/>
      </c>
      <c r="Z852" s="408"/>
      <c r="AA852" s="409"/>
      <c r="AC852" s="358" t="str">
        <f t="shared" si="230"/>
        <v/>
      </c>
      <c r="AD852" s="358" t="str">
        <f t="shared" si="231"/>
        <v/>
      </c>
    </row>
    <row r="853" spans="1:30" x14ac:dyDescent="0.25">
      <c r="A853" s="112" t="str">
        <f t="shared" si="219"/>
        <v/>
      </c>
      <c r="B853" s="112" t="str">
        <f t="shared" si="220"/>
        <v/>
      </c>
      <c r="C853" s="397" t="str">
        <f t="shared" si="232"/>
        <v/>
      </c>
      <c r="D853" s="397" t="str">
        <f t="shared" si="218"/>
        <v/>
      </c>
      <c r="E853" s="397"/>
      <c r="F853" s="399" t="str">
        <f t="shared" si="221"/>
        <v/>
      </c>
      <c r="G853" s="400" t="str">
        <f t="shared" si="222"/>
        <v/>
      </c>
      <c r="H853" s="401" t="str">
        <f t="shared" si="223"/>
        <v/>
      </c>
      <c r="I853" s="402" t="str">
        <f t="shared" si="217"/>
        <v/>
      </c>
      <c r="J853" s="403" t="str">
        <f t="shared" si="217"/>
        <v/>
      </c>
      <c r="K853" s="403" t="str">
        <f t="shared" si="217"/>
        <v/>
      </c>
      <c r="L853" s="404" t="str">
        <f t="shared" si="216"/>
        <v/>
      </c>
      <c r="M853" s="405"/>
      <c r="N853" s="406" t="str">
        <f t="shared" si="224"/>
        <v/>
      </c>
      <c r="O853" s="406" t="str">
        <f t="shared" si="225"/>
        <v/>
      </c>
      <c r="S853" s="401" t="str">
        <f>IFERROR(IF(S852&lt;='Cat A monthly etc'!$R$3,"Nil",S852-$R$3),"")</f>
        <v/>
      </c>
      <c r="T853" s="402" t="str">
        <f t="shared" si="226"/>
        <v/>
      </c>
      <c r="U853" s="403" t="str">
        <f t="shared" si="227"/>
        <v/>
      </c>
      <c r="V853" s="403" t="str">
        <f t="shared" si="228"/>
        <v/>
      </c>
      <c r="W853" s="404" t="str">
        <f t="shared" si="229"/>
        <v/>
      </c>
      <c r="Z853" s="408"/>
      <c r="AA853" s="409"/>
      <c r="AC853" s="358" t="str">
        <f t="shared" si="230"/>
        <v/>
      </c>
      <c r="AD853" s="358" t="str">
        <f t="shared" si="231"/>
        <v/>
      </c>
    </row>
    <row r="854" spans="1:30" x14ac:dyDescent="0.25">
      <c r="A854" s="112" t="str">
        <f t="shared" si="219"/>
        <v/>
      </c>
      <c r="B854" s="112" t="str">
        <f t="shared" si="220"/>
        <v/>
      </c>
      <c r="C854" s="397" t="str">
        <f t="shared" si="232"/>
        <v/>
      </c>
      <c r="D854" s="397" t="str">
        <f t="shared" si="218"/>
        <v/>
      </c>
      <c r="E854" s="397"/>
      <c r="F854" s="399" t="str">
        <f t="shared" si="221"/>
        <v/>
      </c>
      <c r="G854" s="400" t="str">
        <f t="shared" si="222"/>
        <v/>
      </c>
      <c r="H854" s="401" t="str">
        <f t="shared" si="223"/>
        <v/>
      </c>
      <c r="I854" s="402" t="str">
        <f t="shared" si="217"/>
        <v/>
      </c>
      <c r="J854" s="403" t="str">
        <f t="shared" si="217"/>
        <v/>
      </c>
      <c r="K854" s="403" t="str">
        <f t="shared" si="217"/>
        <v/>
      </c>
      <c r="L854" s="404" t="str">
        <f t="shared" si="217"/>
        <v/>
      </c>
      <c r="M854" s="405"/>
      <c r="N854" s="406" t="str">
        <f t="shared" si="224"/>
        <v/>
      </c>
      <c r="O854" s="406" t="str">
        <f t="shared" si="225"/>
        <v/>
      </c>
      <c r="S854" s="401" t="str">
        <f>IFERROR(IF(S853&lt;='Cat A monthly etc'!$R$3,"Nil",S853-$R$3),"")</f>
        <v/>
      </c>
      <c r="T854" s="402" t="str">
        <f t="shared" si="226"/>
        <v/>
      </c>
      <c r="U854" s="403" t="str">
        <f t="shared" si="227"/>
        <v/>
      </c>
      <c r="V854" s="403" t="str">
        <f t="shared" si="228"/>
        <v/>
      </c>
      <c r="W854" s="404" t="str">
        <f t="shared" si="229"/>
        <v/>
      </c>
      <c r="Z854" s="408"/>
      <c r="AA854" s="409"/>
      <c r="AC854" s="358" t="str">
        <f t="shared" si="230"/>
        <v/>
      </c>
      <c r="AD854" s="358" t="str">
        <f t="shared" si="231"/>
        <v/>
      </c>
    </row>
    <row r="855" spans="1:30" x14ac:dyDescent="0.25">
      <c r="A855" s="112" t="str">
        <f t="shared" si="219"/>
        <v/>
      </c>
      <c r="B855" s="112" t="str">
        <f t="shared" si="220"/>
        <v/>
      </c>
      <c r="C855" s="397" t="str">
        <f t="shared" si="232"/>
        <v/>
      </c>
      <c r="D855" s="397" t="str">
        <f t="shared" si="218"/>
        <v/>
      </c>
      <c r="E855" s="397"/>
      <c r="F855" s="399" t="str">
        <f t="shared" si="221"/>
        <v/>
      </c>
      <c r="G855" s="400" t="str">
        <f t="shared" si="222"/>
        <v/>
      </c>
      <c r="H855" s="401" t="str">
        <f t="shared" si="223"/>
        <v/>
      </c>
      <c r="I855" s="402" t="str">
        <f t="shared" ref="I855:L918" si="233">IFERROR(IF(T855="Nil","Nil",TEXT(T855,IF(T855=ROUND(T855,0),"€###","€###.00"))),"")</f>
        <v/>
      </c>
      <c r="J855" s="403" t="str">
        <f t="shared" si="233"/>
        <v/>
      </c>
      <c r="K855" s="403" t="str">
        <f t="shared" si="233"/>
        <v/>
      </c>
      <c r="L855" s="404" t="str">
        <f t="shared" si="233"/>
        <v/>
      </c>
      <c r="M855" s="405"/>
      <c r="N855" s="406" t="str">
        <f t="shared" si="224"/>
        <v/>
      </c>
      <c r="O855" s="406" t="str">
        <f t="shared" si="225"/>
        <v/>
      </c>
      <c r="S855" s="401" t="str">
        <f>IFERROR(IF(S854&lt;='Cat A monthly etc'!$R$3,"Nil",S854-$R$3),"")</f>
        <v/>
      </c>
      <c r="T855" s="402" t="str">
        <f t="shared" si="226"/>
        <v/>
      </c>
      <c r="U855" s="403" t="str">
        <f t="shared" si="227"/>
        <v/>
      </c>
      <c r="V855" s="403" t="str">
        <f t="shared" si="228"/>
        <v/>
      </c>
      <c r="W855" s="404" t="str">
        <f t="shared" si="229"/>
        <v/>
      </c>
      <c r="Z855" s="408"/>
      <c r="AA855" s="409"/>
      <c r="AC855" s="358" t="str">
        <f t="shared" si="230"/>
        <v/>
      </c>
      <c r="AD855" s="358" t="str">
        <f t="shared" si="231"/>
        <v/>
      </c>
    </row>
    <row r="856" spans="1:30" x14ac:dyDescent="0.25">
      <c r="A856" s="112" t="str">
        <f t="shared" si="219"/>
        <v/>
      </c>
      <c r="B856" s="112" t="str">
        <f t="shared" si="220"/>
        <v/>
      </c>
      <c r="C856" s="397" t="str">
        <f t="shared" si="232"/>
        <v/>
      </c>
      <c r="D856" s="397" t="str">
        <f t="shared" si="218"/>
        <v/>
      </c>
      <c r="E856" s="397"/>
      <c r="F856" s="399" t="str">
        <f t="shared" si="221"/>
        <v/>
      </c>
      <c r="G856" s="400" t="str">
        <f t="shared" si="222"/>
        <v/>
      </c>
      <c r="H856" s="401" t="str">
        <f t="shared" si="223"/>
        <v/>
      </c>
      <c r="I856" s="402" t="str">
        <f t="shared" si="233"/>
        <v/>
      </c>
      <c r="J856" s="403" t="str">
        <f t="shared" si="233"/>
        <v/>
      </c>
      <c r="K856" s="403" t="str">
        <f t="shared" si="233"/>
        <v/>
      </c>
      <c r="L856" s="404" t="str">
        <f t="shared" si="233"/>
        <v/>
      </c>
      <c r="M856" s="405"/>
      <c r="N856" s="406" t="str">
        <f t="shared" si="224"/>
        <v/>
      </c>
      <c r="O856" s="406" t="str">
        <f t="shared" si="225"/>
        <v/>
      </c>
      <c r="S856" s="401" t="str">
        <f>IFERROR(IF(S855&lt;='Cat A monthly etc'!$R$3,"Nil",S855-$R$3),"")</f>
        <v/>
      </c>
      <c r="T856" s="402" t="str">
        <f t="shared" si="226"/>
        <v/>
      </c>
      <c r="U856" s="403" t="str">
        <f t="shared" si="227"/>
        <v/>
      </c>
      <c r="V856" s="403" t="str">
        <f t="shared" si="228"/>
        <v/>
      </c>
      <c r="W856" s="404" t="str">
        <f t="shared" si="229"/>
        <v/>
      </c>
      <c r="Z856" s="408"/>
      <c r="AA856" s="409"/>
      <c r="AC856" s="358" t="str">
        <f t="shared" si="230"/>
        <v/>
      </c>
      <c r="AD856" s="358" t="str">
        <f t="shared" si="231"/>
        <v/>
      </c>
    </row>
    <row r="857" spans="1:30" x14ac:dyDescent="0.25">
      <c r="A857" s="112" t="str">
        <f t="shared" si="219"/>
        <v/>
      </c>
      <c r="B857" s="112" t="str">
        <f t="shared" si="220"/>
        <v/>
      </c>
      <c r="C857" s="397" t="str">
        <f t="shared" si="232"/>
        <v/>
      </c>
      <c r="D857" s="397" t="str">
        <f t="shared" si="218"/>
        <v/>
      </c>
      <c r="E857" s="397"/>
      <c r="F857" s="399" t="str">
        <f t="shared" si="221"/>
        <v/>
      </c>
      <c r="G857" s="400" t="str">
        <f t="shared" si="222"/>
        <v/>
      </c>
      <c r="H857" s="401" t="str">
        <f t="shared" si="223"/>
        <v/>
      </c>
      <c r="I857" s="402" t="str">
        <f t="shared" si="233"/>
        <v/>
      </c>
      <c r="J857" s="403" t="str">
        <f t="shared" si="233"/>
        <v/>
      </c>
      <c r="K857" s="403" t="str">
        <f t="shared" si="233"/>
        <v/>
      </c>
      <c r="L857" s="404" t="str">
        <f t="shared" si="233"/>
        <v/>
      </c>
      <c r="M857" s="405"/>
      <c r="N857" s="406" t="str">
        <f t="shared" si="224"/>
        <v/>
      </c>
      <c r="O857" s="406" t="str">
        <f t="shared" si="225"/>
        <v/>
      </c>
      <c r="S857" s="401" t="str">
        <f>IFERROR(IF(S856&lt;='Cat A monthly etc'!$R$3,"Nil",S856-$R$3),"")</f>
        <v/>
      </c>
      <c r="T857" s="402" t="str">
        <f t="shared" si="226"/>
        <v/>
      </c>
      <c r="U857" s="403" t="str">
        <f t="shared" si="227"/>
        <v/>
      </c>
      <c r="V857" s="403" t="str">
        <f t="shared" si="228"/>
        <v/>
      </c>
      <c r="W857" s="404" t="str">
        <f t="shared" si="229"/>
        <v/>
      </c>
      <c r="Z857" s="408"/>
      <c r="AA857" s="409"/>
      <c r="AC857" s="358" t="str">
        <f t="shared" si="230"/>
        <v/>
      </c>
      <c r="AD857" s="358" t="str">
        <f t="shared" si="231"/>
        <v/>
      </c>
    </row>
    <row r="858" spans="1:30" x14ac:dyDescent="0.25">
      <c r="A858" s="112" t="str">
        <f t="shared" si="219"/>
        <v/>
      </c>
      <c r="B858" s="112" t="str">
        <f t="shared" si="220"/>
        <v/>
      </c>
      <c r="C858" s="397" t="str">
        <f t="shared" si="232"/>
        <v/>
      </c>
      <c r="D858" s="397" t="str">
        <f t="shared" si="218"/>
        <v/>
      </c>
      <c r="E858" s="397"/>
      <c r="F858" s="399" t="str">
        <f t="shared" si="221"/>
        <v/>
      </c>
      <c r="G858" s="400" t="str">
        <f t="shared" si="222"/>
        <v/>
      </c>
      <c r="H858" s="401" t="str">
        <f t="shared" si="223"/>
        <v/>
      </c>
      <c r="I858" s="402" t="str">
        <f t="shared" si="233"/>
        <v/>
      </c>
      <c r="J858" s="403" t="str">
        <f t="shared" si="233"/>
        <v/>
      </c>
      <c r="K858" s="403" t="str">
        <f t="shared" si="233"/>
        <v/>
      </c>
      <c r="L858" s="404" t="str">
        <f t="shared" si="233"/>
        <v/>
      </c>
      <c r="M858" s="405"/>
      <c r="N858" s="406" t="str">
        <f t="shared" si="224"/>
        <v/>
      </c>
      <c r="O858" s="406" t="str">
        <f t="shared" si="225"/>
        <v/>
      </c>
      <c r="S858" s="401" t="str">
        <f>IFERROR(IF(S857&lt;='Cat A monthly etc'!$R$3,"Nil",S857-$R$3),"")</f>
        <v/>
      </c>
      <c r="T858" s="402" t="str">
        <f t="shared" si="226"/>
        <v/>
      </c>
      <c r="U858" s="403" t="str">
        <f t="shared" si="227"/>
        <v/>
      </c>
      <c r="V858" s="403" t="str">
        <f t="shared" si="228"/>
        <v/>
      </c>
      <c r="W858" s="404" t="str">
        <f t="shared" si="229"/>
        <v/>
      </c>
      <c r="Z858" s="408"/>
      <c r="AA858" s="409"/>
      <c r="AC858" s="358" t="str">
        <f t="shared" si="230"/>
        <v/>
      </c>
      <c r="AD858" s="358" t="str">
        <f t="shared" si="231"/>
        <v/>
      </c>
    </row>
    <row r="859" spans="1:30" x14ac:dyDescent="0.25">
      <c r="A859" s="112" t="str">
        <f t="shared" si="219"/>
        <v/>
      </c>
      <c r="B859" s="112" t="str">
        <f t="shared" si="220"/>
        <v/>
      </c>
      <c r="C859" s="397" t="str">
        <f t="shared" si="232"/>
        <v/>
      </c>
      <c r="D859" s="397" t="str">
        <f t="shared" si="218"/>
        <v/>
      </c>
      <c r="E859" s="397"/>
      <c r="F859" s="399" t="str">
        <f t="shared" si="221"/>
        <v/>
      </c>
      <c r="G859" s="400" t="str">
        <f t="shared" si="222"/>
        <v/>
      </c>
      <c r="H859" s="401" t="str">
        <f t="shared" si="223"/>
        <v/>
      </c>
      <c r="I859" s="402" t="str">
        <f t="shared" si="233"/>
        <v/>
      </c>
      <c r="J859" s="403" t="str">
        <f t="shared" si="233"/>
        <v/>
      </c>
      <c r="K859" s="403" t="str">
        <f t="shared" si="233"/>
        <v/>
      </c>
      <c r="L859" s="404" t="str">
        <f t="shared" si="233"/>
        <v/>
      </c>
      <c r="M859" s="405"/>
      <c r="N859" s="406" t="str">
        <f t="shared" si="224"/>
        <v/>
      </c>
      <c r="O859" s="406" t="str">
        <f t="shared" si="225"/>
        <v/>
      </c>
      <c r="S859" s="401" t="str">
        <f>IFERROR(IF(S858&lt;='Cat A monthly etc'!$R$3,"Nil",S858-$R$3),"")</f>
        <v/>
      </c>
      <c r="T859" s="402" t="str">
        <f t="shared" si="226"/>
        <v/>
      </c>
      <c r="U859" s="403" t="str">
        <f t="shared" si="227"/>
        <v/>
      </c>
      <c r="V859" s="403" t="str">
        <f t="shared" si="228"/>
        <v/>
      </c>
      <c r="W859" s="404" t="str">
        <f t="shared" si="229"/>
        <v/>
      </c>
      <c r="Z859" s="408"/>
      <c r="AA859" s="409"/>
      <c r="AC859" s="358" t="str">
        <f t="shared" si="230"/>
        <v/>
      </c>
      <c r="AD859" s="358" t="str">
        <f t="shared" si="231"/>
        <v/>
      </c>
    </row>
    <row r="860" spans="1:30" x14ac:dyDescent="0.25">
      <c r="A860" s="112" t="str">
        <f t="shared" si="219"/>
        <v/>
      </c>
      <c r="B860" s="112" t="str">
        <f t="shared" si="220"/>
        <v/>
      </c>
      <c r="C860" s="397" t="str">
        <f t="shared" si="232"/>
        <v/>
      </c>
      <c r="D860" s="397" t="str">
        <f t="shared" si="218"/>
        <v/>
      </c>
      <c r="E860" s="397"/>
      <c r="F860" s="399" t="str">
        <f t="shared" si="221"/>
        <v/>
      </c>
      <c r="G860" s="400" t="str">
        <f t="shared" si="222"/>
        <v/>
      </c>
      <c r="H860" s="401" t="str">
        <f t="shared" si="223"/>
        <v/>
      </c>
      <c r="I860" s="402" t="str">
        <f t="shared" si="233"/>
        <v/>
      </c>
      <c r="J860" s="403" t="str">
        <f t="shared" si="233"/>
        <v/>
      </c>
      <c r="K860" s="403" t="str">
        <f t="shared" si="233"/>
        <v/>
      </c>
      <c r="L860" s="404" t="str">
        <f t="shared" si="233"/>
        <v/>
      </c>
      <c r="M860" s="405"/>
      <c r="N860" s="406" t="str">
        <f t="shared" si="224"/>
        <v/>
      </c>
      <c r="O860" s="406" t="str">
        <f t="shared" si="225"/>
        <v/>
      </c>
      <c r="S860" s="401" t="str">
        <f>IFERROR(IF(S859&lt;='Cat A monthly etc'!$R$3,"Nil",S859-$R$3),"")</f>
        <v/>
      </c>
      <c r="T860" s="402" t="str">
        <f t="shared" si="226"/>
        <v/>
      </c>
      <c r="U860" s="403" t="str">
        <f t="shared" si="227"/>
        <v/>
      </c>
      <c r="V860" s="403" t="str">
        <f t="shared" si="228"/>
        <v/>
      </c>
      <c r="W860" s="404" t="str">
        <f t="shared" si="229"/>
        <v/>
      </c>
      <c r="Z860" s="408"/>
      <c r="AA860" s="409"/>
      <c r="AC860" s="358" t="str">
        <f t="shared" si="230"/>
        <v/>
      </c>
      <c r="AD860" s="358" t="str">
        <f t="shared" si="231"/>
        <v/>
      </c>
    </row>
    <row r="861" spans="1:30" x14ac:dyDescent="0.25">
      <c r="A861" s="112" t="str">
        <f t="shared" si="219"/>
        <v/>
      </c>
      <c r="B861" s="112" t="str">
        <f t="shared" si="220"/>
        <v/>
      </c>
      <c r="C861" s="397" t="str">
        <f t="shared" si="232"/>
        <v/>
      </c>
      <c r="D861" s="397" t="str">
        <f t="shared" si="218"/>
        <v/>
      </c>
      <c r="E861" s="397"/>
      <c r="F861" s="399" t="str">
        <f t="shared" si="221"/>
        <v/>
      </c>
      <c r="G861" s="400" t="str">
        <f t="shared" si="222"/>
        <v/>
      </c>
      <c r="H861" s="401" t="str">
        <f t="shared" si="223"/>
        <v/>
      </c>
      <c r="I861" s="402" t="str">
        <f t="shared" si="233"/>
        <v/>
      </c>
      <c r="J861" s="403" t="str">
        <f t="shared" si="233"/>
        <v/>
      </c>
      <c r="K861" s="403" t="str">
        <f t="shared" si="233"/>
        <v/>
      </c>
      <c r="L861" s="404" t="str">
        <f t="shared" si="233"/>
        <v/>
      </c>
      <c r="M861" s="405"/>
      <c r="N861" s="406" t="str">
        <f t="shared" si="224"/>
        <v/>
      </c>
      <c r="O861" s="406" t="str">
        <f t="shared" si="225"/>
        <v/>
      </c>
      <c r="S861" s="401" t="str">
        <f>IFERROR(IF(S860&lt;='Cat A monthly etc'!$R$3,"Nil",S860-$R$3),"")</f>
        <v/>
      </c>
      <c r="T861" s="402" t="str">
        <f t="shared" si="226"/>
        <v/>
      </c>
      <c r="U861" s="403" t="str">
        <f t="shared" si="227"/>
        <v/>
      </c>
      <c r="V861" s="403" t="str">
        <f t="shared" si="228"/>
        <v/>
      </c>
      <c r="W861" s="404" t="str">
        <f t="shared" si="229"/>
        <v/>
      </c>
      <c r="Z861" s="408"/>
      <c r="AA861" s="409"/>
      <c r="AC861" s="358" t="str">
        <f t="shared" si="230"/>
        <v/>
      </c>
      <c r="AD861" s="358" t="str">
        <f t="shared" si="231"/>
        <v/>
      </c>
    </row>
    <row r="862" spans="1:30" x14ac:dyDescent="0.25">
      <c r="A862" s="112" t="str">
        <f t="shared" si="219"/>
        <v/>
      </c>
      <c r="B862" s="112" t="str">
        <f t="shared" si="220"/>
        <v/>
      </c>
      <c r="C862" s="397" t="str">
        <f t="shared" si="232"/>
        <v/>
      </c>
      <c r="D862" s="397" t="str">
        <f t="shared" si="218"/>
        <v/>
      </c>
      <c r="E862" s="397"/>
      <c r="F862" s="399" t="str">
        <f t="shared" si="221"/>
        <v/>
      </c>
      <c r="G862" s="400" t="str">
        <f t="shared" si="222"/>
        <v/>
      </c>
      <c r="H862" s="401" t="str">
        <f t="shared" si="223"/>
        <v/>
      </c>
      <c r="I862" s="402" t="str">
        <f t="shared" si="233"/>
        <v/>
      </c>
      <c r="J862" s="403" t="str">
        <f t="shared" si="233"/>
        <v/>
      </c>
      <c r="K862" s="403" t="str">
        <f t="shared" si="233"/>
        <v/>
      </c>
      <c r="L862" s="404" t="str">
        <f t="shared" si="233"/>
        <v/>
      </c>
      <c r="M862" s="405"/>
      <c r="N862" s="406" t="str">
        <f t="shared" si="224"/>
        <v/>
      </c>
      <c r="O862" s="406" t="str">
        <f t="shared" si="225"/>
        <v/>
      </c>
      <c r="S862" s="401" t="str">
        <f>IFERROR(IF(S861&lt;='Cat A monthly etc'!$R$3,"Nil",S861-$R$3),"")</f>
        <v/>
      </c>
      <c r="T862" s="402" t="str">
        <f t="shared" si="226"/>
        <v/>
      </c>
      <c r="U862" s="403" t="str">
        <f t="shared" si="227"/>
        <v/>
      </c>
      <c r="V862" s="403" t="str">
        <f t="shared" si="228"/>
        <v/>
      </c>
      <c r="W862" s="404" t="str">
        <f t="shared" si="229"/>
        <v/>
      </c>
      <c r="Z862" s="408"/>
      <c r="AA862" s="409"/>
      <c r="AC862" s="358" t="str">
        <f t="shared" si="230"/>
        <v/>
      </c>
      <c r="AD862" s="358" t="str">
        <f t="shared" si="231"/>
        <v/>
      </c>
    </row>
    <row r="863" spans="1:30" x14ac:dyDescent="0.25">
      <c r="A863" s="112" t="str">
        <f t="shared" si="219"/>
        <v/>
      </c>
      <c r="B863" s="112" t="str">
        <f t="shared" si="220"/>
        <v/>
      </c>
      <c r="C863" s="397" t="str">
        <f t="shared" si="232"/>
        <v/>
      </c>
      <c r="D863" s="397" t="str">
        <f t="shared" si="218"/>
        <v/>
      </c>
      <c r="E863" s="397"/>
      <c r="F863" s="399" t="str">
        <f t="shared" si="221"/>
        <v/>
      </c>
      <c r="G863" s="400" t="str">
        <f t="shared" si="222"/>
        <v/>
      </c>
      <c r="H863" s="401" t="str">
        <f t="shared" si="223"/>
        <v/>
      </c>
      <c r="I863" s="402" t="str">
        <f t="shared" si="233"/>
        <v/>
      </c>
      <c r="J863" s="403" t="str">
        <f t="shared" si="233"/>
        <v/>
      </c>
      <c r="K863" s="403" t="str">
        <f t="shared" si="233"/>
        <v/>
      </c>
      <c r="L863" s="404" t="str">
        <f t="shared" si="233"/>
        <v/>
      </c>
      <c r="M863" s="405"/>
      <c r="N863" s="406" t="str">
        <f t="shared" si="224"/>
        <v/>
      </c>
      <c r="O863" s="406" t="str">
        <f t="shared" si="225"/>
        <v/>
      </c>
      <c r="S863" s="401" t="str">
        <f>IFERROR(IF(S862&lt;='Cat A monthly etc'!$R$3,"Nil",S862-$R$3),"")</f>
        <v/>
      </c>
      <c r="T863" s="402" t="str">
        <f t="shared" si="226"/>
        <v/>
      </c>
      <c r="U863" s="403" t="str">
        <f t="shared" si="227"/>
        <v/>
      </c>
      <c r="V863" s="403" t="str">
        <f t="shared" si="228"/>
        <v/>
      </c>
      <c r="W863" s="404" t="str">
        <f t="shared" si="229"/>
        <v/>
      </c>
      <c r="Z863" s="408"/>
      <c r="AA863" s="409"/>
      <c r="AC863" s="358" t="str">
        <f t="shared" si="230"/>
        <v/>
      </c>
      <c r="AD863" s="358" t="str">
        <f t="shared" si="231"/>
        <v/>
      </c>
    </row>
    <row r="864" spans="1:30" x14ac:dyDescent="0.25">
      <c r="A864" s="112" t="str">
        <f t="shared" si="219"/>
        <v/>
      </c>
      <c r="B864" s="112" t="str">
        <f t="shared" si="220"/>
        <v/>
      </c>
      <c r="C864" s="397" t="str">
        <f t="shared" si="232"/>
        <v/>
      </c>
      <c r="D864" s="397" t="str">
        <f t="shared" si="218"/>
        <v/>
      </c>
      <c r="E864" s="397"/>
      <c r="F864" s="399" t="str">
        <f t="shared" si="221"/>
        <v/>
      </c>
      <c r="G864" s="400" t="str">
        <f t="shared" si="222"/>
        <v/>
      </c>
      <c r="H864" s="401" t="str">
        <f t="shared" si="223"/>
        <v/>
      </c>
      <c r="I864" s="402" t="str">
        <f t="shared" si="233"/>
        <v/>
      </c>
      <c r="J864" s="403" t="str">
        <f t="shared" si="233"/>
        <v/>
      </c>
      <c r="K864" s="403" t="str">
        <f t="shared" si="233"/>
        <v/>
      </c>
      <c r="L864" s="404" t="str">
        <f t="shared" si="233"/>
        <v/>
      </c>
      <c r="M864" s="405"/>
      <c r="N864" s="406" t="str">
        <f t="shared" si="224"/>
        <v/>
      </c>
      <c r="O864" s="406" t="str">
        <f t="shared" si="225"/>
        <v/>
      </c>
      <c r="S864" s="401" t="str">
        <f>IFERROR(IF(S863&lt;='Cat A monthly etc'!$R$3,"Nil",S863-$R$3),"")</f>
        <v/>
      </c>
      <c r="T864" s="402" t="str">
        <f t="shared" si="226"/>
        <v/>
      </c>
      <c r="U864" s="403" t="str">
        <f t="shared" si="227"/>
        <v/>
      </c>
      <c r="V864" s="403" t="str">
        <f t="shared" si="228"/>
        <v/>
      </c>
      <c r="W864" s="404" t="str">
        <f t="shared" si="229"/>
        <v/>
      </c>
      <c r="Z864" s="408"/>
      <c r="AA864" s="409"/>
      <c r="AC864" s="358" t="str">
        <f t="shared" si="230"/>
        <v/>
      </c>
      <c r="AD864" s="358" t="str">
        <f t="shared" si="231"/>
        <v/>
      </c>
    </row>
    <row r="865" spans="1:30" x14ac:dyDescent="0.25">
      <c r="A865" s="112" t="str">
        <f t="shared" si="219"/>
        <v/>
      </c>
      <c r="B865" s="112" t="str">
        <f t="shared" si="220"/>
        <v/>
      </c>
      <c r="C865" s="397" t="str">
        <f t="shared" si="232"/>
        <v/>
      </c>
      <c r="D865" s="397" t="str">
        <f t="shared" si="218"/>
        <v/>
      </c>
      <c r="E865" s="397"/>
      <c r="F865" s="399" t="str">
        <f t="shared" si="221"/>
        <v/>
      </c>
      <c r="G865" s="400" t="str">
        <f t="shared" si="222"/>
        <v/>
      </c>
      <c r="H865" s="401" t="str">
        <f t="shared" si="223"/>
        <v/>
      </c>
      <c r="I865" s="402" t="str">
        <f t="shared" si="233"/>
        <v/>
      </c>
      <c r="J865" s="403" t="str">
        <f t="shared" si="233"/>
        <v/>
      </c>
      <c r="K865" s="403" t="str">
        <f t="shared" si="233"/>
        <v/>
      </c>
      <c r="L865" s="404" t="str">
        <f t="shared" si="233"/>
        <v/>
      </c>
      <c r="M865" s="405"/>
      <c r="N865" s="406" t="str">
        <f t="shared" si="224"/>
        <v/>
      </c>
      <c r="O865" s="406" t="str">
        <f t="shared" si="225"/>
        <v/>
      </c>
      <c r="S865" s="401" t="str">
        <f>IFERROR(IF(S864&lt;='Cat A monthly etc'!$R$3,"Nil",S864-$R$3),"")</f>
        <v/>
      </c>
      <c r="T865" s="402" t="str">
        <f t="shared" si="226"/>
        <v/>
      </c>
      <c r="U865" s="403" t="str">
        <f t="shared" si="227"/>
        <v/>
      </c>
      <c r="V865" s="403" t="str">
        <f t="shared" si="228"/>
        <v/>
      </c>
      <c r="W865" s="404" t="str">
        <f t="shared" si="229"/>
        <v/>
      </c>
      <c r="Z865" s="408"/>
      <c r="AA865" s="409"/>
      <c r="AC865" s="358" t="str">
        <f t="shared" si="230"/>
        <v/>
      </c>
      <c r="AD865" s="358" t="str">
        <f t="shared" si="231"/>
        <v/>
      </c>
    </row>
    <row r="866" spans="1:30" x14ac:dyDescent="0.25">
      <c r="A866" s="112" t="str">
        <f t="shared" si="219"/>
        <v/>
      </c>
      <c r="B866" s="112" t="str">
        <f t="shared" si="220"/>
        <v/>
      </c>
      <c r="C866" s="397" t="str">
        <f t="shared" si="232"/>
        <v/>
      </c>
      <c r="D866" s="397" t="str">
        <f t="shared" si="218"/>
        <v/>
      </c>
      <c r="E866" s="397"/>
      <c r="F866" s="399" t="str">
        <f t="shared" si="221"/>
        <v/>
      </c>
      <c r="G866" s="400" t="str">
        <f t="shared" si="222"/>
        <v/>
      </c>
      <c r="H866" s="401" t="str">
        <f t="shared" si="223"/>
        <v/>
      </c>
      <c r="I866" s="402" t="str">
        <f t="shared" si="233"/>
        <v/>
      </c>
      <c r="J866" s="403" t="str">
        <f t="shared" si="233"/>
        <v/>
      </c>
      <c r="K866" s="403" t="str">
        <f t="shared" si="233"/>
        <v/>
      </c>
      <c r="L866" s="404" t="str">
        <f t="shared" si="233"/>
        <v/>
      </c>
      <c r="M866" s="405"/>
      <c r="N866" s="406" t="str">
        <f t="shared" si="224"/>
        <v/>
      </c>
      <c r="O866" s="406" t="str">
        <f t="shared" si="225"/>
        <v/>
      </c>
      <c r="S866" s="401" t="str">
        <f>IFERROR(IF(S865&lt;='Cat A monthly etc'!$R$3,"Nil",S865-$R$3),"")</f>
        <v/>
      </c>
      <c r="T866" s="402" t="str">
        <f t="shared" si="226"/>
        <v/>
      </c>
      <c r="U866" s="403" t="str">
        <f t="shared" si="227"/>
        <v/>
      </c>
      <c r="V866" s="403" t="str">
        <f t="shared" si="228"/>
        <v/>
      </c>
      <c r="W866" s="404" t="str">
        <f t="shared" si="229"/>
        <v/>
      </c>
      <c r="Z866" s="408"/>
      <c r="AA866" s="409"/>
      <c r="AC866" s="358" t="str">
        <f t="shared" si="230"/>
        <v/>
      </c>
      <c r="AD866" s="358" t="str">
        <f t="shared" si="231"/>
        <v/>
      </c>
    </row>
    <row r="867" spans="1:30" x14ac:dyDescent="0.25">
      <c r="A867" s="112" t="str">
        <f t="shared" si="219"/>
        <v/>
      </c>
      <c r="B867" s="112" t="str">
        <f t="shared" si="220"/>
        <v/>
      </c>
      <c r="C867" s="397" t="str">
        <f t="shared" si="232"/>
        <v/>
      </c>
      <c r="D867" s="397" t="str">
        <f t="shared" si="218"/>
        <v/>
      </c>
      <c r="E867" s="397"/>
      <c r="F867" s="399" t="str">
        <f t="shared" si="221"/>
        <v/>
      </c>
      <c r="G867" s="400" t="str">
        <f t="shared" si="222"/>
        <v/>
      </c>
      <c r="H867" s="401" t="str">
        <f t="shared" si="223"/>
        <v/>
      </c>
      <c r="I867" s="402" t="str">
        <f t="shared" si="233"/>
        <v/>
      </c>
      <c r="J867" s="403" t="str">
        <f t="shared" si="233"/>
        <v/>
      </c>
      <c r="K867" s="403" t="str">
        <f t="shared" si="233"/>
        <v/>
      </c>
      <c r="L867" s="404" t="str">
        <f t="shared" si="233"/>
        <v/>
      </c>
      <c r="M867" s="405"/>
      <c r="N867" s="406" t="str">
        <f t="shared" si="224"/>
        <v/>
      </c>
      <c r="O867" s="406" t="str">
        <f t="shared" si="225"/>
        <v/>
      </c>
      <c r="S867" s="401" t="str">
        <f>IFERROR(IF(S866&lt;='Cat A monthly etc'!$R$3,"Nil",S866-$R$3),"")</f>
        <v/>
      </c>
      <c r="T867" s="402" t="str">
        <f t="shared" si="226"/>
        <v/>
      </c>
      <c r="U867" s="403" t="str">
        <f t="shared" si="227"/>
        <v/>
      </c>
      <c r="V867" s="403" t="str">
        <f t="shared" si="228"/>
        <v/>
      </c>
      <c r="W867" s="404" t="str">
        <f t="shared" si="229"/>
        <v/>
      </c>
      <c r="Z867" s="408"/>
      <c r="AA867" s="409"/>
      <c r="AC867" s="358" t="str">
        <f t="shared" si="230"/>
        <v/>
      </c>
      <c r="AD867" s="358" t="str">
        <f t="shared" si="231"/>
        <v/>
      </c>
    </row>
    <row r="868" spans="1:30" x14ac:dyDescent="0.25">
      <c r="A868" s="112" t="str">
        <f t="shared" si="219"/>
        <v/>
      </c>
      <c r="B868" s="112" t="str">
        <f t="shared" si="220"/>
        <v/>
      </c>
      <c r="C868" s="397" t="str">
        <f t="shared" si="232"/>
        <v/>
      </c>
      <c r="D868" s="397" t="str">
        <f t="shared" si="218"/>
        <v/>
      </c>
      <c r="E868" s="397"/>
      <c r="F868" s="399" t="str">
        <f t="shared" si="221"/>
        <v/>
      </c>
      <c r="G868" s="400" t="str">
        <f t="shared" si="222"/>
        <v/>
      </c>
      <c r="H868" s="401" t="str">
        <f t="shared" si="223"/>
        <v/>
      </c>
      <c r="I868" s="402" t="str">
        <f t="shared" si="233"/>
        <v/>
      </c>
      <c r="J868" s="403" t="str">
        <f t="shared" si="233"/>
        <v/>
      </c>
      <c r="K868" s="403" t="str">
        <f t="shared" si="233"/>
        <v/>
      </c>
      <c r="L868" s="404" t="str">
        <f t="shared" si="233"/>
        <v/>
      </c>
      <c r="M868" s="405"/>
      <c r="N868" s="406" t="str">
        <f t="shared" si="224"/>
        <v/>
      </c>
      <c r="O868" s="406" t="str">
        <f t="shared" si="225"/>
        <v/>
      </c>
      <c r="S868" s="401" t="str">
        <f>IFERROR(IF(S867&lt;='Cat A monthly etc'!$R$3,"Nil",S867-$R$3),"")</f>
        <v/>
      </c>
      <c r="T868" s="402" t="str">
        <f t="shared" si="226"/>
        <v/>
      </c>
      <c r="U868" s="403" t="str">
        <f t="shared" si="227"/>
        <v/>
      </c>
      <c r="V868" s="403" t="str">
        <f t="shared" si="228"/>
        <v/>
      </c>
      <c r="W868" s="404" t="str">
        <f t="shared" si="229"/>
        <v/>
      </c>
      <c r="Z868" s="408"/>
      <c r="AA868" s="409"/>
      <c r="AC868" s="358" t="str">
        <f t="shared" si="230"/>
        <v/>
      </c>
      <c r="AD868" s="358" t="str">
        <f t="shared" si="231"/>
        <v/>
      </c>
    </row>
    <row r="869" spans="1:30" x14ac:dyDescent="0.25">
      <c r="A869" s="112" t="str">
        <f t="shared" si="219"/>
        <v/>
      </c>
      <c r="B869" s="112" t="str">
        <f t="shared" si="220"/>
        <v/>
      </c>
      <c r="C869" s="397" t="str">
        <f t="shared" si="232"/>
        <v/>
      </c>
      <c r="D869" s="397" t="str">
        <f t="shared" si="218"/>
        <v/>
      </c>
      <c r="E869" s="397"/>
      <c r="F869" s="399" t="str">
        <f t="shared" si="221"/>
        <v/>
      </c>
      <c r="G869" s="400" t="str">
        <f t="shared" si="222"/>
        <v/>
      </c>
      <c r="H869" s="401" t="str">
        <f t="shared" si="223"/>
        <v/>
      </c>
      <c r="I869" s="402" t="str">
        <f t="shared" si="233"/>
        <v/>
      </c>
      <c r="J869" s="403" t="str">
        <f t="shared" si="233"/>
        <v/>
      </c>
      <c r="K869" s="403" t="str">
        <f t="shared" si="233"/>
        <v/>
      </c>
      <c r="L869" s="404" t="str">
        <f t="shared" si="233"/>
        <v/>
      </c>
      <c r="M869" s="405"/>
      <c r="N869" s="406" t="str">
        <f t="shared" si="224"/>
        <v/>
      </c>
      <c r="O869" s="406" t="str">
        <f t="shared" si="225"/>
        <v/>
      </c>
      <c r="S869" s="401" t="str">
        <f>IFERROR(IF(S868&lt;='Cat A monthly etc'!$R$3,"Nil",S868-$R$3),"")</f>
        <v/>
      </c>
      <c r="T869" s="402" t="str">
        <f t="shared" si="226"/>
        <v/>
      </c>
      <c r="U869" s="403" t="str">
        <f t="shared" si="227"/>
        <v/>
      </c>
      <c r="V869" s="403" t="str">
        <f t="shared" si="228"/>
        <v/>
      </c>
      <c r="W869" s="404" t="str">
        <f t="shared" si="229"/>
        <v/>
      </c>
      <c r="Z869" s="408"/>
      <c r="AA869" s="409"/>
      <c r="AC869" s="358" t="str">
        <f t="shared" si="230"/>
        <v/>
      </c>
      <c r="AD869" s="358" t="str">
        <f t="shared" si="231"/>
        <v/>
      </c>
    </row>
    <row r="870" spans="1:30" x14ac:dyDescent="0.25">
      <c r="A870" s="112" t="str">
        <f t="shared" si="219"/>
        <v/>
      </c>
      <c r="B870" s="112" t="str">
        <f t="shared" si="220"/>
        <v/>
      </c>
      <c r="C870" s="397" t="str">
        <f t="shared" si="232"/>
        <v/>
      </c>
      <c r="D870" s="397" t="str">
        <f t="shared" si="218"/>
        <v/>
      </c>
      <c r="E870" s="397"/>
      <c r="F870" s="399" t="str">
        <f t="shared" si="221"/>
        <v/>
      </c>
      <c r="G870" s="400" t="str">
        <f t="shared" si="222"/>
        <v/>
      </c>
      <c r="H870" s="401" t="str">
        <f t="shared" si="223"/>
        <v/>
      </c>
      <c r="I870" s="402" t="str">
        <f t="shared" si="233"/>
        <v/>
      </c>
      <c r="J870" s="403" t="str">
        <f t="shared" si="233"/>
        <v/>
      </c>
      <c r="K870" s="403" t="str">
        <f t="shared" si="233"/>
        <v/>
      </c>
      <c r="L870" s="404" t="str">
        <f t="shared" si="233"/>
        <v/>
      </c>
      <c r="M870" s="405"/>
      <c r="N870" s="406" t="str">
        <f t="shared" si="224"/>
        <v/>
      </c>
      <c r="O870" s="406" t="str">
        <f t="shared" si="225"/>
        <v/>
      </c>
      <c r="S870" s="401" t="str">
        <f>IFERROR(IF(S869&lt;='Cat A monthly etc'!$R$3,"Nil",S869-$R$3),"")</f>
        <v/>
      </c>
      <c r="T870" s="402" t="str">
        <f t="shared" si="226"/>
        <v/>
      </c>
      <c r="U870" s="403" t="str">
        <f t="shared" si="227"/>
        <v/>
      </c>
      <c r="V870" s="403" t="str">
        <f t="shared" si="228"/>
        <v/>
      </c>
      <c r="W870" s="404" t="str">
        <f t="shared" si="229"/>
        <v/>
      </c>
      <c r="Z870" s="408"/>
      <c r="AA870" s="409"/>
      <c r="AC870" s="358" t="str">
        <f t="shared" si="230"/>
        <v/>
      </c>
      <c r="AD870" s="358" t="str">
        <f t="shared" si="231"/>
        <v/>
      </c>
    </row>
    <row r="871" spans="1:30" x14ac:dyDescent="0.25">
      <c r="A871" s="112" t="str">
        <f t="shared" si="219"/>
        <v/>
      </c>
      <c r="B871" s="112" t="str">
        <f t="shared" si="220"/>
        <v/>
      </c>
      <c r="C871" s="397" t="str">
        <f t="shared" si="232"/>
        <v/>
      </c>
      <c r="D871" s="397" t="str">
        <f t="shared" si="218"/>
        <v/>
      </c>
      <c r="E871" s="397"/>
      <c r="F871" s="399" t="str">
        <f t="shared" si="221"/>
        <v/>
      </c>
      <c r="G871" s="400" t="str">
        <f t="shared" si="222"/>
        <v/>
      </c>
      <c r="H871" s="401" t="str">
        <f t="shared" si="223"/>
        <v/>
      </c>
      <c r="I871" s="402" t="str">
        <f t="shared" si="233"/>
        <v/>
      </c>
      <c r="J871" s="403" t="str">
        <f t="shared" si="233"/>
        <v/>
      </c>
      <c r="K871" s="403" t="str">
        <f t="shared" si="233"/>
        <v/>
      </c>
      <c r="L871" s="404" t="str">
        <f t="shared" si="233"/>
        <v/>
      </c>
      <c r="M871" s="405"/>
      <c r="N871" s="406" t="str">
        <f t="shared" si="224"/>
        <v/>
      </c>
      <c r="O871" s="406" t="str">
        <f t="shared" si="225"/>
        <v/>
      </c>
      <c r="S871" s="401" t="str">
        <f>IFERROR(IF(S870&lt;='Cat A monthly etc'!$R$3,"Nil",S870-$R$3),"")</f>
        <v/>
      </c>
      <c r="T871" s="402" t="str">
        <f t="shared" si="226"/>
        <v/>
      </c>
      <c r="U871" s="403" t="str">
        <f t="shared" si="227"/>
        <v/>
      </c>
      <c r="V871" s="403" t="str">
        <f t="shared" si="228"/>
        <v/>
      </c>
      <c r="W871" s="404" t="str">
        <f t="shared" si="229"/>
        <v/>
      </c>
      <c r="Z871" s="408"/>
      <c r="AA871" s="409"/>
      <c r="AC871" s="358" t="str">
        <f t="shared" si="230"/>
        <v/>
      </c>
      <c r="AD871" s="358" t="str">
        <f t="shared" si="231"/>
        <v/>
      </c>
    </row>
    <row r="872" spans="1:30" x14ac:dyDescent="0.25">
      <c r="A872" s="112" t="str">
        <f t="shared" si="219"/>
        <v/>
      </c>
      <c r="B872" s="112" t="str">
        <f t="shared" si="220"/>
        <v/>
      </c>
      <c r="C872" s="397" t="str">
        <f t="shared" si="232"/>
        <v/>
      </c>
      <c r="D872" s="397" t="str">
        <f t="shared" si="218"/>
        <v/>
      </c>
      <c r="E872" s="397"/>
      <c r="F872" s="399" t="str">
        <f t="shared" si="221"/>
        <v/>
      </c>
      <c r="G872" s="400" t="str">
        <f t="shared" si="222"/>
        <v/>
      </c>
      <c r="H872" s="401" t="str">
        <f t="shared" si="223"/>
        <v/>
      </c>
      <c r="I872" s="402" t="str">
        <f t="shared" si="233"/>
        <v/>
      </c>
      <c r="J872" s="403" t="str">
        <f t="shared" si="233"/>
        <v/>
      </c>
      <c r="K872" s="403" t="str">
        <f t="shared" si="233"/>
        <v/>
      </c>
      <c r="L872" s="404" t="str">
        <f t="shared" si="233"/>
        <v/>
      </c>
      <c r="M872" s="405"/>
      <c r="N872" s="406" t="str">
        <f t="shared" si="224"/>
        <v/>
      </c>
      <c r="O872" s="406" t="str">
        <f t="shared" si="225"/>
        <v/>
      </c>
      <c r="S872" s="401" t="str">
        <f>IFERROR(IF(S871&lt;='Cat A monthly etc'!$R$3,"Nil",S871-$R$3),"")</f>
        <v/>
      </c>
      <c r="T872" s="402" t="str">
        <f t="shared" si="226"/>
        <v/>
      </c>
      <c r="U872" s="403" t="str">
        <f t="shared" si="227"/>
        <v/>
      </c>
      <c r="V872" s="403" t="str">
        <f t="shared" si="228"/>
        <v/>
      </c>
      <c r="W872" s="404" t="str">
        <f t="shared" si="229"/>
        <v/>
      </c>
      <c r="Z872" s="408"/>
      <c r="AA872" s="409"/>
      <c r="AC872" s="358" t="str">
        <f t="shared" si="230"/>
        <v/>
      </c>
      <c r="AD872" s="358" t="str">
        <f t="shared" si="231"/>
        <v/>
      </c>
    </row>
    <row r="873" spans="1:30" x14ac:dyDescent="0.25">
      <c r="A873" s="112" t="str">
        <f t="shared" si="219"/>
        <v/>
      </c>
      <c r="B873" s="112" t="str">
        <f t="shared" si="220"/>
        <v/>
      </c>
      <c r="C873" s="397" t="str">
        <f t="shared" si="232"/>
        <v/>
      </c>
      <c r="D873" s="397" t="str">
        <f t="shared" si="218"/>
        <v/>
      </c>
      <c r="E873" s="397"/>
      <c r="F873" s="399" t="str">
        <f t="shared" si="221"/>
        <v/>
      </c>
      <c r="G873" s="400" t="str">
        <f t="shared" si="222"/>
        <v/>
      </c>
      <c r="H873" s="401" t="str">
        <f t="shared" si="223"/>
        <v/>
      </c>
      <c r="I873" s="402" t="str">
        <f t="shared" si="233"/>
        <v/>
      </c>
      <c r="J873" s="403" t="str">
        <f t="shared" si="233"/>
        <v/>
      </c>
      <c r="K873" s="403" t="str">
        <f t="shared" si="233"/>
        <v/>
      </c>
      <c r="L873" s="404" t="str">
        <f t="shared" si="233"/>
        <v/>
      </c>
      <c r="M873" s="405"/>
      <c r="N873" s="406" t="str">
        <f t="shared" si="224"/>
        <v/>
      </c>
      <c r="O873" s="406" t="str">
        <f t="shared" si="225"/>
        <v/>
      </c>
      <c r="S873" s="401" t="str">
        <f>IFERROR(IF(S872&lt;='Cat A monthly etc'!$R$3,"Nil",S872-$R$3),"")</f>
        <v/>
      </c>
      <c r="T873" s="402" t="str">
        <f t="shared" si="226"/>
        <v/>
      </c>
      <c r="U873" s="403" t="str">
        <f t="shared" si="227"/>
        <v/>
      </c>
      <c r="V873" s="403" t="str">
        <f t="shared" si="228"/>
        <v/>
      </c>
      <c r="W873" s="404" t="str">
        <f t="shared" si="229"/>
        <v/>
      </c>
      <c r="Z873" s="408"/>
      <c r="AA873" s="409"/>
      <c r="AC873" s="358" t="str">
        <f t="shared" si="230"/>
        <v/>
      </c>
      <c r="AD873" s="358" t="str">
        <f t="shared" si="231"/>
        <v/>
      </c>
    </row>
    <row r="874" spans="1:30" x14ac:dyDescent="0.25">
      <c r="A874" s="112" t="str">
        <f t="shared" si="219"/>
        <v/>
      </c>
      <c r="B874" s="112" t="str">
        <f t="shared" si="220"/>
        <v/>
      </c>
      <c r="C874" s="397" t="str">
        <f t="shared" si="232"/>
        <v/>
      </c>
      <c r="D874" s="397" t="str">
        <f t="shared" si="218"/>
        <v/>
      </c>
      <c r="E874" s="397"/>
      <c r="F874" s="399" t="str">
        <f t="shared" si="221"/>
        <v/>
      </c>
      <c r="G874" s="400" t="str">
        <f t="shared" si="222"/>
        <v/>
      </c>
      <c r="H874" s="401" t="str">
        <f t="shared" si="223"/>
        <v/>
      </c>
      <c r="I874" s="402" t="str">
        <f t="shared" si="233"/>
        <v/>
      </c>
      <c r="J874" s="403" t="str">
        <f t="shared" si="233"/>
        <v/>
      </c>
      <c r="K874" s="403" t="str">
        <f t="shared" si="233"/>
        <v/>
      </c>
      <c r="L874" s="404" t="str">
        <f t="shared" si="233"/>
        <v/>
      </c>
      <c r="M874" s="405"/>
      <c r="N874" s="406" t="str">
        <f t="shared" si="224"/>
        <v/>
      </c>
      <c r="O874" s="406" t="str">
        <f t="shared" si="225"/>
        <v/>
      </c>
      <c r="S874" s="401" t="str">
        <f>IFERROR(IF(S873&lt;='Cat A monthly etc'!$R$3,"Nil",S873-$R$3),"")</f>
        <v/>
      </c>
      <c r="T874" s="402" t="str">
        <f t="shared" si="226"/>
        <v/>
      </c>
      <c r="U874" s="403" t="str">
        <f t="shared" si="227"/>
        <v/>
      </c>
      <c r="V874" s="403" t="str">
        <f t="shared" si="228"/>
        <v/>
      </c>
      <c r="W874" s="404" t="str">
        <f t="shared" si="229"/>
        <v/>
      </c>
      <c r="Z874" s="408"/>
      <c r="AA874" s="409"/>
      <c r="AC874" s="358" t="str">
        <f t="shared" si="230"/>
        <v/>
      </c>
      <c r="AD874" s="358" t="str">
        <f t="shared" si="231"/>
        <v/>
      </c>
    </row>
    <row r="875" spans="1:30" x14ac:dyDescent="0.25">
      <c r="A875" s="112" t="str">
        <f t="shared" si="219"/>
        <v/>
      </c>
      <c r="B875" s="112" t="str">
        <f t="shared" si="220"/>
        <v/>
      </c>
      <c r="C875" s="397" t="str">
        <f t="shared" si="232"/>
        <v/>
      </c>
      <c r="D875" s="397" t="str">
        <f t="shared" si="218"/>
        <v/>
      </c>
      <c r="E875" s="397"/>
      <c r="F875" s="399" t="str">
        <f t="shared" si="221"/>
        <v/>
      </c>
      <c r="G875" s="400" t="str">
        <f t="shared" si="222"/>
        <v/>
      </c>
      <c r="H875" s="401" t="str">
        <f t="shared" si="223"/>
        <v/>
      </c>
      <c r="I875" s="402" t="str">
        <f t="shared" si="233"/>
        <v/>
      </c>
      <c r="J875" s="403" t="str">
        <f t="shared" si="233"/>
        <v/>
      </c>
      <c r="K875" s="403" t="str">
        <f t="shared" si="233"/>
        <v/>
      </c>
      <c r="L875" s="404" t="str">
        <f t="shared" si="233"/>
        <v/>
      </c>
      <c r="M875" s="405"/>
      <c r="N875" s="406" t="str">
        <f t="shared" si="224"/>
        <v/>
      </c>
      <c r="O875" s="406" t="str">
        <f t="shared" si="225"/>
        <v/>
      </c>
      <c r="S875" s="401" t="str">
        <f>IFERROR(IF(S874&lt;='Cat A monthly etc'!$R$3,"Nil",S874-$R$3),"")</f>
        <v/>
      </c>
      <c r="T875" s="402" t="str">
        <f t="shared" si="226"/>
        <v/>
      </c>
      <c r="U875" s="403" t="str">
        <f t="shared" si="227"/>
        <v/>
      </c>
      <c r="V875" s="403" t="str">
        <f t="shared" si="228"/>
        <v/>
      </c>
      <c r="W875" s="404" t="str">
        <f t="shared" si="229"/>
        <v/>
      </c>
      <c r="Z875" s="408"/>
      <c r="AA875" s="409"/>
      <c r="AC875" s="358" t="str">
        <f t="shared" si="230"/>
        <v/>
      </c>
      <c r="AD875" s="358" t="str">
        <f t="shared" si="231"/>
        <v/>
      </c>
    </row>
    <row r="876" spans="1:30" x14ac:dyDescent="0.25">
      <c r="A876" s="112" t="str">
        <f t="shared" si="219"/>
        <v/>
      </c>
      <c r="B876" s="112" t="str">
        <f t="shared" si="220"/>
        <v/>
      </c>
      <c r="C876" s="397" t="str">
        <f t="shared" si="232"/>
        <v/>
      </c>
      <c r="D876" s="397" t="str">
        <f t="shared" si="218"/>
        <v/>
      </c>
      <c r="E876" s="397"/>
      <c r="F876" s="399" t="str">
        <f t="shared" si="221"/>
        <v/>
      </c>
      <c r="G876" s="400" t="str">
        <f t="shared" si="222"/>
        <v/>
      </c>
      <c r="H876" s="401" t="str">
        <f t="shared" si="223"/>
        <v/>
      </c>
      <c r="I876" s="402" t="str">
        <f t="shared" si="233"/>
        <v/>
      </c>
      <c r="J876" s="403" t="str">
        <f t="shared" si="233"/>
        <v/>
      </c>
      <c r="K876" s="403" t="str">
        <f t="shared" si="233"/>
        <v/>
      </c>
      <c r="L876" s="404" t="str">
        <f t="shared" si="233"/>
        <v/>
      </c>
      <c r="M876" s="405"/>
      <c r="N876" s="406" t="str">
        <f t="shared" si="224"/>
        <v/>
      </c>
      <c r="O876" s="406" t="str">
        <f t="shared" si="225"/>
        <v/>
      </c>
      <c r="S876" s="401" t="str">
        <f>IFERROR(IF(S875&lt;='Cat A monthly etc'!$R$3,"Nil",S875-$R$3),"")</f>
        <v/>
      </c>
      <c r="T876" s="402" t="str">
        <f t="shared" si="226"/>
        <v/>
      </c>
      <c r="U876" s="403" t="str">
        <f t="shared" si="227"/>
        <v/>
      </c>
      <c r="V876" s="403" t="str">
        <f t="shared" si="228"/>
        <v/>
      </c>
      <c r="W876" s="404" t="str">
        <f t="shared" si="229"/>
        <v/>
      </c>
      <c r="Z876" s="408"/>
      <c r="AA876" s="409"/>
      <c r="AC876" s="358" t="str">
        <f t="shared" si="230"/>
        <v/>
      </c>
      <c r="AD876" s="358" t="str">
        <f t="shared" si="231"/>
        <v/>
      </c>
    </row>
    <row r="877" spans="1:30" x14ac:dyDescent="0.25">
      <c r="A877" s="112" t="str">
        <f t="shared" si="219"/>
        <v/>
      </c>
      <c r="B877" s="112" t="str">
        <f t="shared" si="220"/>
        <v/>
      </c>
      <c r="C877" s="397" t="str">
        <f t="shared" si="232"/>
        <v/>
      </c>
      <c r="D877" s="397" t="str">
        <f t="shared" si="218"/>
        <v/>
      </c>
      <c r="E877" s="397"/>
      <c r="F877" s="399" t="str">
        <f t="shared" si="221"/>
        <v/>
      </c>
      <c r="G877" s="400" t="str">
        <f t="shared" si="222"/>
        <v/>
      </c>
      <c r="H877" s="401" t="str">
        <f t="shared" si="223"/>
        <v/>
      </c>
      <c r="I877" s="402" t="str">
        <f t="shared" si="233"/>
        <v/>
      </c>
      <c r="J877" s="403" t="str">
        <f t="shared" si="233"/>
        <v/>
      </c>
      <c r="K877" s="403" t="str">
        <f t="shared" si="233"/>
        <v/>
      </c>
      <c r="L877" s="404" t="str">
        <f t="shared" si="233"/>
        <v/>
      </c>
      <c r="M877" s="405"/>
      <c r="N877" s="406" t="str">
        <f t="shared" si="224"/>
        <v/>
      </c>
      <c r="O877" s="406" t="str">
        <f t="shared" si="225"/>
        <v/>
      </c>
      <c r="S877" s="401" t="str">
        <f>IFERROR(IF(S876&lt;='Cat A monthly etc'!$R$3,"Nil",S876-$R$3),"")</f>
        <v/>
      </c>
      <c r="T877" s="402" t="str">
        <f t="shared" si="226"/>
        <v/>
      </c>
      <c r="U877" s="403" t="str">
        <f t="shared" si="227"/>
        <v/>
      </c>
      <c r="V877" s="403" t="str">
        <f t="shared" si="228"/>
        <v/>
      </c>
      <c r="W877" s="404" t="str">
        <f t="shared" si="229"/>
        <v/>
      </c>
      <c r="Z877" s="408"/>
      <c r="AA877" s="409"/>
      <c r="AC877" s="358" t="str">
        <f t="shared" si="230"/>
        <v/>
      </c>
      <c r="AD877" s="358" t="str">
        <f t="shared" si="231"/>
        <v/>
      </c>
    </row>
    <row r="878" spans="1:30" x14ac:dyDescent="0.25">
      <c r="A878" s="112" t="str">
        <f t="shared" si="219"/>
        <v/>
      </c>
      <c r="B878" s="112" t="str">
        <f t="shared" si="220"/>
        <v/>
      </c>
      <c r="C878" s="397" t="str">
        <f t="shared" si="232"/>
        <v/>
      </c>
      <c r="D878" s="397" t="str">
        <f t="shared" si="218"/>
        <v/>
      </c>
      <c r="E878" s="397"/>
      <c r="F878" s="399" t="str">
        <f t="shared" si="221"/>
        <v/>
      </c>
      <c r="G878" s="400" t="str">
        <f t="shared" si="222"/>
        <v/>
      </c>
      <c r="H878" s="401" t="str">
        <f t="shared" si="223"/>
        <v/>
      </c>
      <c r="I878" s="402" t="str">
        <f t="shared" si="233"/>
        <v/>
      </c>
      <c r="J878" s="403" t="str">
        <f t="shared" si="233"/>
        <v/>
      </c>
      <c r="K878" s="403" t="str">
        <f t="shared" si="233"/>
        <v/>
      </c>
      <c r="L878" s="404" t="str">
        <f t="shared" si="233"/>
        <v/>
      </c>
      <c r="M878" s="405"/>
      <c r="N878" s="406" t="str">
        <f t="shared" si="224"/>
        <v/>
      </c>
      <c r="O878" s="406" t="str">
        <f t="shared" si="225"/>
        <v/>
      </c>
      <c r="S878" s="401" t="str">
        <f>IFERROR(IF(S877&lt;='Cat A monthly etc'!$R$3,"Nil",S877-$R$3),"")</f>
        <v/>
      </c>
      <c r="T878" s="402" t="str">
        <f t="shared" si="226"/>
        <v/>
      </c>
      <c r="U878" s="403" t="str">
        <f t="shared" si="227"/>
        <v/>
      </c>
      <c r="V878" s="403" t="str">
        <f t="shared" si="228"/>
        <v/>
      </c>
      <c r="W878" s="404" t="str">
        <f t="shared" si="229"/>
        <v/>
      </c>
      <c r="Z878" s="408"/>
      <c r="AA878" s="409"/>
      <c r="AC878" s="358" t="str">
        <f t="shared" si="230"/>
        <v/>
      </c>
      <c r="AD878" s="358" t="str">
        <f t="shared" si="231"/>
        <v/>
      </c>
    </row>
    <row r="879" spans="1:30" x14ac:dyDescent="0.25">
      <c r="A879" s="112" t="str">
        <f t="shared" si="219"/>
        <v/>
      </c>
      <c r="B879" s="112" t="str">
        <f t="shared" si="220"/>
        <v/>
      </c>
      <c r="C879" s="397" t="str">
        <f t="shared" si="232"/>
        <v/>
      </c>
      <c r="D879" s="397" t="str">
        <f t="shared" si="218"/>
        <v/>
      </c>
      <c r="E879" s="397"/>
      <c r="F879" s="399" t="str">
        <f t="shared" si="221"/>
        <v/>
      </c>
      <c r="G879" s="400" t="str">
        <f t="shared" si="222"/>
        <v/>
      </c>
      <c r="H879" s="401" t="str">
        <f t="shared" si="223"/>
        <v/>
      </c>
      <c r="I879" s="402" t="str">
        <f t="shared" si="233"/>
        <v/>
      </c>
      <c r="J879" s="403" t="str">
        <f t="shared" si="233"/>
        <v/>
      </c>
      <c r="K879" s="403" t="str">
        <f t="shared" si="233"/>
        <v/>
      </c>
      <c r="L879" s="404" t="str">
        <f t="shared" si="233"/>
        <v/>
      </c>
      <c r="M879" s="405"/>
      <c r="N879" s="406" t="str">
        <f t="shared" si="224"/>
        <v/>
      </c>
      <c r="O879" s="406" t="str">
        <f t="shared" si="225"/>
        <v/>
      </c>
      <c r="S879" s="401" t="str">
        <f>IFERROR(IF(S878&lt;='Cat A monthly etc'!$R$3,"Nil",S878-$R$3),"")</f>
        <v/>
      </c>
      <c r="T879" s="402" t="str">
        <f t="shared" si="226"/>
        <v/>
      </c>
      <c r="U879" s="403" t="str">
        <f t="shared" si="227"/>
        <v/>
      </c>
      <c r="V879" s="403" t="str">
        <f t="shared" si="228"/>
        <v/>
      </c>
      <c r="W879" s="404" t="str">
        <f t="shared" si="229"/>
        <v/>
      </c>
      <c r="Z879" s="408"/>
      <c r="AA879" s="409"/>
      <c r="AC879" s="358" t="str">
        <f t="shared" si="230"/>
        <v/>
      </c>
      <c r="AD879" s="358" t="str">
        <f t="shared" si="231"/>
        <v/>
      </c>
    </row>
    <row r="880" spans="1:30" x14ac:dyDescent="0.25">
      <c r="A880" s="112" t="str">
        <f t="shared" si="219"/>
        <v/>
      </c>
      <c r="B880" s="112" t="str">
        <f t="shared" si="220"/>
        <v/>
      </c>
      <c r="C880" s="397" t="str">
        <f t="shared" si="232"/>
        <v/>
      </c>
      <c r="D880" s="397" t="str">
        <f t="shared" si="218"/>
        <v/>
      </c>
      <c r="E880" s="397"/>
      <c r="F880" s="399" t="str">
        <f t="shared" si="221"/>
        <v/>
      </c>
      <c r="G880" s="400" t="str">
        <f t="shared" si="222"/>
        <v/>
      </c>
      <c r="H880" s="401" t="str">
        <f t="shared" si="223"/>
        <v/>
      </c>
      <c r="I880" s="402" t="str">
        <f t="shared" si="233"/>
        <v/>
      </c>
      <c r="J880" s="403" t="str">
        <f t="shared" si="233"/>
        <v/>
      </c>
      <c r="K880" s="403" t="str">
        <f t="shared" si="233"/>
        <v/>
      </c>
      <c r="L880" s="404" t="str">
        <f t="shared" si="233"/>
        <v/>
      </c>
      <c r="M880" s="405"/>
      <c r="N880" s="406" t="str">
        <f t="shared" si="224"/>
        <v/>
      </c>
      <c r="O880" s="406" t="str">
        <f t="shared" si="225"/>
        <v/>
      </c>
      <c r="S880" s="401" t="str">
        <f>IFERROR(IF(S879&lt;='Cat A monthly etc'!$R$3,"Nil",S879-$R$3),"")</f>
        <v/>
      </c>
      <c r="T880" s="402" t="str">
        <f t="shared" si="226"/>
        <v/>
      </c>
      <c r="U880" s="403" t="str">
        <f t="shared" si="227"/>
        <v/>
      </c>
      <c r="V880" s="403" t="str">
        <f t="shared" si="228"/>
        <v/>
      </c>
      <c r="W880" s="404" t="str">
        <f t="shared" si="229"/>
        <v/>
      </c>
      <c r="Z880" s="408"/>
      <c r="AA880" s="409"/>
      <c r="AC880" s="358" t="str">
        <f t="shared" si="230"/>
        <v/>
      </c>
      <c r="AD880" s="358" t="str">
        <f t="shared" si="231"/>
        <v/>
      </c>
    </row>
    <row r="881" spans="1:30" x14ac:dyDescent="0.25">
      <c r="A881" s="112" t="str">
        <f t="shared" si="219"/>
        <v/>
      </c>
      <c r="B881" s="112" t="str">
        <f t="shared" si="220"/>
        <v/>
      </c>
      <c r="C881" s="397" t="str">
        <f t="shared" si="232"/>
        <v/>
      </c>
      <c r="D881" s="397" t="str">
        <f t="shared" si="218"/>
        <v/>
      </c>
      <c r="E881" s="397"/>
      <c r="F881" s="399" t="str">
        <f t="shared" si="221"/>
        <v/>
      </c>
      <c r="G881" s="400" t="str">
        <f t="shared" si="222"/>
        <v/>
      </c>
      <c r="H881" s="401" t="str">
        <f t="shared" si="223"/>
        <v/>
      </c>
      <c r="I881" s="402" t="str">
        <f t="shared" si="233"/>
        <v/>
      </c>
      <c r="J881" s="403" t="str">
        <f t="shared" si="233"/>
        <v/>
      </c>
      <c r="K881" s="403" t="str">
        <f t="shared" si="233"/>
        <v/>
      </c>
      <c r="L881" s="404" t="str">
        <f t="shared" si="233"/>
        <v/>
      </c>
      <c r="M881" s="405"/>
      <c r="N881" s="406" t="str">
        <f t="shared" si="224"/>
        <v/>
      </c>
      <c r="O881" s="406" t="str">
        <f t="shared" si="225"/>
        <v/>
      </c>
      <c r="S881" s="401" t="str">
        <f>IFERROR(IF(S880&lt;='Cat A monthly etc'!$R$3,"Nil",S880-$R$3),"")</f>
        <v/>
      </c>
      <c r="T881" s="402" t="str">
        <f t="shared" si="226"/>
        <v/>
      </c>
      <c r="U881" s="403" t="str">
        <f t="shared" si="227"/>
        <v/>
      </c>
      <c r="V881" s="403" t="str">
        <f t="shared" si="228"/>
        <v/>
      </c>
      <c r="W881" s="404" t="str">
        <f t="shared" si="229"/>
        <v/>
      </c>
      <c r="Z881" s="408"/>
      <c r="AA881" s="409"/>
      <c r="AC881" s="358" t="str">
        <f t="shared" si="230"/>
        <v/>
      </c>
      <c r="AD881" s="358" t="str">
        <f t="shared" si="231"/>
        <v/>
      </c>
    </row>
    <row r="882" spans="1:30" x14ac:dyDescent="0.25">
      <c r="A882" s="112" t="str">
        <f t="shared" si="219"/>
        <v/>
      </c>
      <c r="B882" s="112" t="str">
        <f t="shared" si="220"/>
        <v/>
      </c>
      <c r="C882" s="397" t="str">
        <f t="shared" si="232"/>
        <v/>
      </c>
      <c r="D882" s="397" t="str">
        <f t="shared" si="218"/>
        <v/>
      </c>
      <c r="E882" s="397"/>
      <c r="F882" s="399" t="str">
        <f t="shared" si="221"/>
        <v/>
      </c>
      <c r="G882" s="400" t="str">
        <f t="shared" si="222"/>
        <v/>
      </c>
      <c r="H882" s="401" t="str">
        <f t="shared" si="223"/>
        <v/>
      </c>
      <c r="I882" s="402" t="str">
        <f t="shared" si="233"/>
        <v/>
      </c>
      <c r="J882" s="403" t="str">
        <f t="shared" si="233"/>
        <v/>
      </c>
      <c r="K882" s="403" t="str">
        <f t="shared" si="233"/>
        <v/>
      </c>
      <c r="L882" s="404" t="str">
        <f t="shared" si="233"/>
        <v/>
      </c>
      <c r="M882" s="405"/>
      <c r="N882" s="406" t="str">
        <f t="shared" si="224"/>
        <v/>
      </c>
      <c r="O882" s="406" t="str">
        <f t="shared" si="225"/>
        <v/>
      </c>
      <c r="S882" s="401" t="str">
        <f>IFERROR(IF(S881&lt;='Cat A monthly etc'!$R$3,"Nil",S881-$R$3),"")</f>
        <v/>
      </c>
      <c r="T882" s="402" t="str">
        <f t="shared" si="226"/>
        <v/>
      </c>
      <c r="U882" s="403" t="str">
        <f t="shared" si="227"/>
        <v/>
      </c>
      <c r="V882" s="403" t="str">
        <f t="shared" si="228"/>
        <v/>
      </c>
      <c r="W882" s="404" t="str">
        <f t="shared" si="229"/>
        <v/>
      </c>
      <c r="Z882" s="408"/>
      <c r="AA882" s="409"/>
      <c r="AC882" s="358" t="str">
        <f t="shared" si="230"/>
        <v/>
      </c>
      <c r="AD882" s="358" t="str">
        <f t="shared" si="231"/>
        <v/>
      </c>
    </row>
    <row r="883" spans="1:30" x14ac:dyDescent="0.25">
      <c r="A883" s="112" t="str">
        <f t="shared" si="219"/>
        <v/>
      </c>
      <c r="B883" s="112" t="str">
        <f t="shared" si="220"/>
        <v/>
      </c>
      <c r="C883" s="397" t="str">
        <f t="shared" si="232"/>
        <v/>
      </c>
      <c r="D883" s="397" t="str">
        <f t="shared" si="218"/>
        <v/>
      </c>
      <c r="E883" s="397"/>
      <c r="F883" s="399" t="str">
        <f t="shared" si="221"/>
        <v/>
      </c>
      <c r="G883" s="400" t="str">
        <f t="shared" si="222"/>
        <v/>
      </c>
      <c r="H883" s="401" t="str">
        <f t="shared" si="223"/>
        <v/>
      </c>
      <c r="I883" s="402" t="str">
        <f t="shared" si="233"/>
        <v/>
      </c>
      <c r="J883" s="403" t="str">
        <f t="shared" si="233"/>
        <v/>
      </c>
      <c r="K883" s="403" t="str">
        <f t="shared" si="233"/>
        <v/>
      </c>
      <c r="L883" s="404" t="str">
        <f t="shared" si="233"/>
        <v/>
      </c>
      <c r="M883" s="405"/>
      <c r="N883" s="406" t="str">
        <f t="shared" si="224"/>
        <v/>
      </c>
      <c r="O883" s="406" t="str">
        <f t="shared" si="225"/>
        <v/>
      </c>
      <c r="S883" s="401" t="str">
        <f>IFERROR(IF(S882&lt;='Cat A monthly etc'!$R$3,"Nil",S882-$R$3),"")</f>
        <v/>
      </c>
      <c r="T883" s="402" t="str">
        <f t="shared" si="226"/>
        <v/>
      </c>
      <c r="U883" s="403" t="str">
        <f t="shared" si="227"/>
        <v/>
      </c>
      <c r="V883" s="403" t="str">
        <f t="shared" si="228"/>
        <v/>
      </c>
      <c r="W883" s="404" t="str">
        <f t="shared" si="229"/>
        <v/>
      </c>
      <c r="Z883" s="408"/>
      <c r="AA883" s="409"/>
      <c r="AC883" s="358" t="str">
        <f t="shared" si="230"/>
        <v/>
      </c>
      <c r="AD883" s="358" t="str">
        <f t="shared" si="231"/>
        <v/>
      </c>
    </row>
    <row r="884" spans="1:30" x14ac:dyDescent="0.25">
      <c r="A884" s="112" t="str">
        <f t="shared" si="219"/>
        <v/>
      </c>
      <c r="B884" s="112" t="str">
        <f t="shared" si="220"/>
        <v/>
      </c>
      <c r="C884" s="397" t="str">
        <f t="shared" si="232"/>
        <v/>
      </c>
      <c r="D884" s="397" t="str">
        <f t="shared" si="218"/>
        <v/>
      </c>
      <c r="E884" s="397"/>
      <c r="F884" s="399" t="str">
        <f t="shared" si="221"/>
        <v/>
      </c>
      <c r="G884" s="400" t="str">
        <f t="shared" si="222"/>
        <v/>
      </c>
      <c r="H884" s="401" t="str">
        <f t="shared" si="223"/>
        <v/>
      </c>
      <c r="I884" s="402" t="str">
        <f t="shared" si="233"/>
        <v/>
      </c>
      <c r="J884" s="403" t="str">
        <f t="shared" si="233"/>
        <v/>
      </c>
      <c r="K884" s="403" t="str">
        <f t="shared" si="233"/>
        <v/>
      </c>
      <c r="L884" s="404" t="str">
        <f t="shared" si="233"/>
        <v/>
      </c>
      <c r="M884" s="405"/>
      <c r="N884" s="406" t="str">
        <f t="shared" si="224"/>
        <v/>
      </c>
      <c r="O884" s="406" t="str">
        <f t="shared" si="225"/>
        <v/>
      </c>
      <c r="S884" s="401" t="str">
        <f>IFERROR(IF(S883&lt;='Cat A monthly etc'!$R$3,"Nil",S883-$R$3),"")</f>
        <v/>
      </c>
      <c r="T884" s="402" t="str">
        <f t="shared" si="226"/>
        <v/>
      </c>
      <c r="U884" s="403" t="str">
        <f t="shared" si="227"/>
        <v/>
      </c>
      <c r="V884" s="403" t="str">
        <f t="shared" si="228"/>
        <v/>
      </c>
      <c r="W884" s="404" t="str">
        <f t="shared" si="229"/>
        <v/>
      </c>
      <c r="Z884" s="408"/>
      <c r="AA884" s="409"/>
      <c r="AC884" s="358" t="str">
        <f t="shared" si="230"/>
        <v/>
      </c>
      <c r="AD884" s="358" t="str">
        <f t="shared" si="231"/>
        <v/>
      </c>
    </row>
    <row r="885" spans="1:30" x14ac:dyDescent="0.25">
      <c r="A885" s="112" t="str">
        <f t="shared" si="219"/>
        <v/>
      </c>
      <c r="B885" s="112" t="str">
        <f t="shared" si="220"/>
        <v/>
      </c>
      <c r="C885" s="397" t="str">
        <f t="shared" si="232"/>
        <v/>
      </c>
      <c r="D885" s="397" t="str">
        <f t="shared" si="218"/>
        <v/>
      </c>
      <c r="E885" s="397"/>
      <c r="F885" s="399" t="str">
        <f t="shared" si="221"/>
        <v/>
      </c>
      <c r="G885" s="400" t="str">
        <f t="shared" si="222"/>
        <v/>
      </c>
      <c r="H885" s="401" t="str">
        <f t="shared" si="223"/>
        <v/>
      </c>
      <c r="I885" s="402" t="str">
        <f t="shared" si="233"/>
        <v/>
      </c>
      <c r="J885" s="403" t="str">
        <f t="shared" si="233"/>
        <v/>
      </c>
      <c r="K885" s="403" t="str">
        <f t="shared" si="233"/>
        <v/>
      </c>
      <c r="L885" s="404" t="str">
        <f t="shared" si="233"/>
        <v/>
      </c>
      <c r="M885" s="405"/>
      <c r="N885" s="406" t="str">
        <f t="shared" si="224"/>
        <v/>
      </c>
      <c r="O885" s="406" t="str">
        <f t="shared" si="225"/>
        <v/>
      </c>
      <c r="S885" s="401" t="str">
        <f>IFERROR(IF(S884&lt;='Cat A monthly etc'!$R$3,"Nil",S884-$R$3),"")</f>
        <v/>
      </c>
      <c r="T885" s="402" t="str">
        <f t="shared" si="226"/>
        <v/>
      </c>
      <c r="U885" s="403" t="str">
        <f t="shared" si="227"/>
        <v/>
      </c>
      <c r="V885" s="403" t="str">
        <f t="shared" si="228"/>
        <v/>
      </c>
      <c r="W885" s="404" t="str">
        <f t="shared" si="229"/>
        <v/>
      </c>
      <c r="Z885" s="408"/>
      <c r="AA885" s="409"/>
      <c r="AC885" s="358" t="str">
        <f t="shared" si="230"/>
        <v/>
      </c>
      <c r="AD885" s="358" t="str">
        <f t="shared" si="231"/>
        <v/>
      </c>
    </row>
    <row r="886" spans="1:30" x14ac:dyDescent="0.25">
      <c r="A886" s="112" t="str">
        <f t="shared" si="219"/>
        <v/>
      </c>
      <c r="B886" s="112" t="str">
        <f t="shared" si="220"/>
        <v/>
      </c>
      <c r="C886" s="397" t="str">
        <f t="shared" si="232"/>
        <v/>
      </c>
      <c r="D886" s="397" t="str">
        <f t="shared" si="218"/>
        <v/>
      </c>
      <c r="E886" s="397"/>
      <c r="F886" s="399" t="str">
        <f t="shared" si="221"/>
        <v/>
      </c>
      <c r="G886" s="400" t="str">
        <f t="shared" si="222"/>
        <v/>
      </c>
      <c r="H886" s="401" t="str">
        <f t="shared" si="223"/>
        <v/>
      </c>
      <c r="I886" s="402" t="str">
        <f t="shared" si="233"/>
        <v/>
      </c>
      <c r="J886" s="403" t="str">
        <f t="shared" si="233"/>
        <v/>
      </c>
      <c r="K886" s="403" t="str">
        <f t="shared" si="233"/>
        <v/>
      </c>
      <c r="L886" s="404" t="str">
        <f t="shared" si="233"/>
        <v/>
      </c>
      <c r="M886" s="405"/>
      <c r="N886" s="406" t="str">
        <f t="shared" si="224"/>
        <v/>
      </c>
      <c r="O886" s="406" t="str">
        <f t="shared" si="225"/>
        <v/>
      </c>
      <c r="S886" s="401" t="str">
        <f>IFERROR(IF(S885&lt;='Cat A monthly etc'!$R$3,"Nil",S885-$R$3),"")</f>
        <v/>
      </c>
      <c r="T886" s="402" t="str">
        <f t="shared" si="226"/>
        <v/>
      </c>
      <c r="U886" s="403" t="str">
        <f t="shared" si="227"/>
        <v/>
      </c>
      <c r="V886" s="403" t="str">
        <f t="shared" si="228"/>
        <v/>
      </c>
      <c r="W886" s="404" t="str">
        <f t="shared" si="229"/>
        <v/>
      </c>
      <c r="Z886" s="408"/>
      <c r="AA886" s="409"/>
      <c r="AC886" s="358" t="str">
        <f t="shared" si="230"/>
        <v/>
      </c>
      <c r="AD886" s="358" t="str">
        <f t="shared" si="231"/>
        <v/>
      </c>
    </row>
    <row r="887" spans="1:30" x14ac:dyDescent="0.25">
      <c r="A887" s="112" t="str">
        <f t="shared" si="219"/>
        <v/>
      </c>
      <c r="B887" s="112" t="str">
        <f t="shared" si="220"/>
        <v/>
      </c>
      <c r="C887" s="397" t="str">
        <f t="shared" si="232"/>
        <v/>
      </c>
      <c r="D887" s="397" t="str">
        <f t="shared" si="218"/>
        <v/>
      </c>
      <c r="E887" s="397"/>
      <c r="F887" s="399" t="str">
        <f t="shared" si="221"/>
        <v/>
      </c>
      <c r="G887" s="400" t="str">
        <f t="shared" si="222"/>
        <v/>
      </c>
      <c r="H887" s="401" t="str">
        <f t="shared" si="223"/>
        <v/>
      </c>
      <c r="I887" s="402" t="str">
        <f t="shared" si="233"/>
        <v/>
      </c>
      <c r="J887" s="403" t="str">
        <f t="shared" si="233"/>
        <v/>
      </c>
      <c r="K887" s="403" t="str">
        <f t="shared" si="233"/>
        <v/>
      </c>
      <c r="L887" s="404" t="str">
        <f t="shared" si="233"/>
        <v/>
      </c>
      <c r="M887" s="405"/>
      <c r="N887" s="406" t="str">
        <f t="shared" si="224"/>
        <v/>
      </c>
      <c r="O887" s="406" t="str">
        <f t="shared" si="225"/>
        <v/>
      </c>
      <c r="S887" s="401" t="str">
        <f>IFERROR(IF(S886&lt;='Cat A monthly etc'!$R$3,"Nil",S886-$R$3),"")</f>
        <v/>
      </c>
      <c r="T887" s="402" t="str">
        <f t="shared" si="226"/>
        <v/>
      </c>
      <c r="U887" s="403" t="str">
        <f t="shared" si="227"/>
        <v/>
      </c>
      <c r="V887" s="403" t="str">
        <f t="shared" si="228"/>
        <v/>
      </c>
      <c r="W887" s="404" t="str">
        <f t="shared" si="229"/>
        <v/>
      </c>
      <c r="Z887" s="408"/>
      <c r="AA887" s="409"/>
      <c r="AC887" s="358" t="str">
        <f t="shared" si="230"/>
        <v/>
      </c>
      <c r="AD887" s="358" t="str">
        <f t="shared" si="231"/>
        <v/>
      </c>
    </row>
    <row r="888" spans="1:30" x14ac:dyDescent="0.25">
      <c r="A888" s="112" t="str">
        <f t="shared" si="219"/>
        <v/>
      </c>
      <c r="B888" s="112" t="str">
        <f t="shared" si="220"/>
        <v/>
      </c>
      <c r="C888" s="397" t="str">
        <f t="shared" si="232"/>
        <v/>
      </c>
      <c r="D888" s="397" t="str">
        <f t="shared" si="218"/>
        <v/>
      </c>
      <c r="E888" s="397"/>
      <c r="F888" s="399" t="str">
        <f t="shared" si="221"/>
        <v/>
      </c>
      <c r="G888" s="400" t="str">
        <f t="shared" si="222"/>
        <v/>
      </c>
      <c r="H888" s="401" t="str">
        <f t="shared" si="223"/>
        <v/>
      </c>
      <c r="I888" s="402" t="str">
        <f t="shared" si="233"/>
        <v/>
      </c>
      <c r="J888" s="403" t="str">
        <f t="shared" si="233"/>
        <v/>
      </c>
      <c r="K888" s="403" t="str">
        <f t="shared" si="233"/>
        <v/>
      </c>
      <c r="L888" s="404" t="str">
        <f t="shared" si="233"/>
        <v/>
      </c>
      <c r="M888" s="405"/>
      <c r="N888" s="406" t="str">
        <f t="shared" si="224"/>
        <v/>
      </c>
      <c r="O888" s="406" t="str">
        <f t="shared" si="225"/>
        <v/>
      </c>
      <c r="S888" s="401" t="str">
        <f>IFERROR(IF(S887&lt;='Cat A monthly etc'!$R$3,"Nil",S887-$R$3),"")</f>
        <v/>
      </c>
      <c r="T888" s="402" t="str">
        <f t="shared" si="226"/>
        <v/>
      </c>
      <c r="U888" s="403" t="str">
        <f t="shared" si="227"/>
        <v/>
      </c>
      <c r="V888" s="403" t="str">
        <f t="shared" si="228"/>
        <v/>
      </c>
      <c r="W888" s="404" t="str">
        <f t="shared" si="229"/>
        <v/>
      </c>
      <c r="Z888" s="408"/>
      <c r="AA888" s="409"/>
      <c r="AC888" s="358" t="str">
        <f t="shared" si="230"/>
        <v/>
      </c>
      <c r="AD888" s="358" t="str">
        <f t="shared" si="231"/>
        <v/>
      </c>
    </row>
    <row r="889" spans="1:30" x14ac:dyDescent="0.25">
      <c r="A889" s="112" t="str">
        <f t="shared" si="219"/>
        <v/>
      </c>
      <c r="B889" s="112" t="str">
        <f t="shared" si="220"/>
        <v/>
      </c>
      <c r="C889" s="397" t="str">
        <f t="shared" si="232"/>
        <v/>
      </c>
      <c r="D889" s="397" t="str">
        <f t="shared" si="218"/>
        <v/>
      </c>
      <c r="E889" s="397"/>
      <c r="F889" s="399" t="str">
        <f t="shared" si="221"/>
        <v/>
      </c>
      <c r="G889" s="400" t="str">
        <f t="shared" si="222"/>
        <v/>
      </c>
      <c r="H889" s="401" t="str">
        <f t="shared" si="223"/>
        <v/>
      </c>
      <c r="I889" s="402" t="str">
        <f t="shared" si="233"/>
        <v/>
      </c>
      <c r="J889" s="403" t="str">
        <f t="shared" si="233"/>
        <v/>
      </c>
      <c r="K889" s="403" t="str">
        <f t="shared" si="233"/>
        <v/>
      </c>
      <c r="L889" s="404" t="str">
        <f t="shared" si="233"/>
        <v/>
      </c>
      <c r="M889" s="405"/>
      <c r="N889" s="406" t="str">
        <f t="shared" si="224"/>
        <v/>
      </c>
      <c r="O889" s="406" t="str">
        <f t="shared" si="225"/>
        <v/>
      </c>
      <c r="S889" s="401" t="str">
        <f>IFERROR(IF(S888&lt;='Cat A monthly etc'!$R$3,"Nil",S888-$R$3),"")</f>
        <v/>
      </c>
      <c r="T889" s="402" t="str">
        <f t="shared" si="226"/>
        <v/>
      </c>
      <c r="U889" s="403" t="str">
        <f t="shared" si="227"/>
        <v/>
      </c>
      <c r="V889" s="403" t="str">
        <f t="shared" si="228"/>
        <v/>
      </c>
      <c r="W889" s="404" t="str">
        <f t="shared" si="229"/>
        <v/>
      </c>
      <c r="Z889" s="408"/>
      <c r="AA889" s="409"/>
      <c r="AC889" s="358" t="str">
        <f t="shared" si="230"/>
        <v/>
      </c>
      <c r="AD889" s="358" t="str">
        <f t="shared" si="231"/>
        <v/>
      </c>
    </row>
    <row r="890" spans="1:30" x14ac:dyDescent="0.25">
      <c r="A890" s="112" t="str">
        <f t="shared" si="219"/>
        <v/>
      </c>
      <c r="B890" s="112" t="str">
        <f t="shared" si="220"/>
        <v/>
      </c>
      <c r="C890" s="397" t="str">
        <f t="shared" si="232"/>
        <v/>
      </c>
      <c r="D890" s="397" t="str">
        <f t="shared" si="218"/>
        <v/>
      </c>
      <c r="E890" s="397"/>
      <c r="F890" s="399" t="str">
        <f t="shared" si="221"/>
        <v/>
      </c>
      <c r="G890" s="400" t="str">
        <f t="shared" si="222"/>
        <v/>
      </c>
      <c r="H890" s="401" t="str">
        <f t="shared" si="223"/>
        <v/>
      </c>
      <c r="I890" s="402" t="str">
        <f t="shared" si="233"/>
        <v/>
      </c>
      <c r="J890" s="403" t="str">
        <f t="shared" si="233"/>
        <v/>
      </c>
      <c r="K890" s="403" t="str">
        <f t="shared" si="233"/>
        <v/>
      </c>
      <c r="L890" s="404" t="str">
        <f t="shared" si="233"/>
        <v/>
      </c>
      <c r="M890" s="405"/>
      <c r="N890" s="406" t="str">
        <f t="shared" si="224"/>
        <v/>
      </c>
      <c r="O890" s="406" t="str">
        <f t="shared" si="225"/>
        <v/>
      </c>
      <c r="S890" s="401" t="str">
        <f>IFERROR(IF(S889&lt;='Cat A monthly etc'!$R$3,"Nil",S889-$R$3),"")</f>
        <v/>
      </c>
      <c r="T890" s="402" t="str">
        <f t="shared" si="226"/>
        <v/>
      </c>
      <c r="U890" s="403" t="str">
        <f t="shared" si="227"/>
        <v/>
      </c>
      <c r="V890" s="403" t="str">
        <f t="shared" si="228"/>
        <v/>
      </c>
      <c r="W890" s="404" t="str">
        <f t="shared" si="229"/>
        <v/>
      </c>
      <c r="Z890" s="408"/>
      <c r="AA890" s="409"/>
      <c r="AC890" s="358" t="str">
        <f t="shared" si="230"/>
        <v/>
      </c>
      <c r="AD890" s="358" t="str">
        <f t="shared" si="231"/>
        <v/>
      </c>
    </row>
    <row r="891" spans="1:30" x14ac:dyDescent="0.25">
      <c r="A891" s="112" t="str">
        <f t="shared" si="219"/>
        <v/>
      </c>
      <c r="B891" s="112" t="str">
        <f t="shared" si="220"/>
        <v/>
      </c>
      <c r="C891" s="397" t="str">
        <f t="shared" si="232"/>
        <v/>
      </c>
      <c r="D891" s="397" t="str">
        <f t="shared" si="218"/>
        <v/>
      </c>
      <c r="E891" s="397"/>
      <c r="F891" s="399" t="str">
        <f t="shared" si="221"/>
        <v/>
      </c>
      <c r="G891" s="400" t="str">
        <f t="shared" si="222"/>
        <v/>
      </c>
      <c r="H891" s="401" t="str">
        <f t="shared" si="223"/>
        <v/>
      </c>
      <c r="I891" s="402" t="str">
        <f t="shared" si="233"/>
        <v/>
      </c>
      <c r="J891" s="403" t="str">
        <f t="shared" si="233"/>
        <v/>
      </c>
      <c r="K891" s="403" t="str">
        <f t="shared" si="233"/>
        <v/>
      </c>
      <c r="L891" s="404" t="str">
        <f t="shared" si="233"/>
        <v/>
      </c>
      <c r="M891" s="405"/>
      <c r="N891" s="406" t="str">
        <f t="shared" si="224"/>
        <v/>
      </c>
      <c r="O891" s="406" t="str">
        <f t="shared" si="225"/>
        <v/>
      </c>
      <c r="S891" s="401" t="str">
        <f>IFERROR(IF(S890&lt;='Cat A monthly etc'!$R$3,"Nil",S890-$R$3),"")</f>
        <v/>
      </c>
      <c r="T891" s="402" t="str">
        <f t="shared" si="226"/>
        <v/>
      </c>
      <c r="U891" s="403" t="str">
        <f t="shared" si="227"/>
        <v/>
      </c>
      <c r="V891" s="403" t="str">
        <f t="shared" si="228"/>
        <v/>
      </c>
      <c r="W891" s="404" t="str">
        <f t="shared" si="229"/>
        <v/>
      </c>
      <c r="Z891" s="408"/>
      <c r="AA891" s="409"/>
      <c r="AC891" s="358" t="str">
        <f t="shared" si="230"/>
        <v/>
      </c>
      <c r="AD891" s="358" t="str">
        <f t="shared" si="231"/>
        <v/>
      </c>
    </row>
    <row r="892" spans="1:30" x14ac:dyDescent="0.25">
      <c r="A892" s="112" t="str">
        <f t="shared" si="219"/>
        <v/>
      </c>
      <c r="B892" s="112" t="str">
        <f t="shared" si="220"/>
        <v/>
      </c>
      <c r="C892" s="397" t="str">
        <f t="shared" si="232"/>
        <v/>
      </c>
      <c r="D892" s="397" t="str">
        <f t="shared" si="218"/>
        <v/>
      </c>
      <c r="E892" s="397"/>
      <c r="F892" s="399" t="str">
        <f t="shared" si="221"/>
        <v/>
      </c>
      <c r="G892" s="400" t="str">
        <f t="shared" si="222"/>
        <v/>
      </c>
      <c r="H892" s="401" t="str">
        <f t="shared" si="223"/>
        <v/>
      </c>
      <c r="I892" s="402" t="str">
        <f t="shared" si="233"/>
        <v/>
      </c>
      <c r="J892" s="403" t="str">
        <f t="shared" si="233"/>
        <v/>
      </c>
      <c r="K892" s="403" t="str">
        <f t="shared" si="233"/>
        <v/>
      </c>
      <c r="L892" s="404" t="str">
        <f t="shared" si="233"/>
        <v/>
      </c>
      <c r="M892" s="405"/>
      <c r="N892" s="406" t="str">
        <f t="shared" si="224"/>
        <v/>
      </c>
      <c r="O892" s="406" t="str">
        <f t="shared" si="225"/>
        <v/>
      </c>
      <c r="S892" s="401" t="str">
        <f>IFERROR(IF(S891&lt;='Cat A monthly etc'!$R$3,"Nil",S891-$R$3),"")</f>
        <v/>
      </c>
      <c r="T892" s="402" t="str">
        <f t="shared" si="226"/>
        <v/>
      </c>
      <c r="U892" s="403" t="str">
        <f t="shared" si="227"/>
        <v/>
      </c>
      <c r="V892" s="403" t="str">
        <f t="shared" si="228"/>
        <v/>
      </c>
      <c r="W892" s="404" t="str">
        <f t="shared" si="229"/>
        <v/>
      </c>
      <c r="Z892" s="408"/>
      <c r="AA892" s="409"/>
      <c r="AC892" s="358" t="str">
        <f t="shared" si="230"/>
        <v/>
      </c>
      <c r="AD892" s="358" t="str">
        <f t="shared" si="231"/>
        <v/>
      </c>
    </row>
    <row r="893" spans="1:30" x14ac:dyDescent="0.25">
      <c r="A893" s="112" t="str">
        <f t="shared" si="219"/>
        <v/>
      </c>
      <c r="B893" s="112" t="str">
        <f t="shared" si="220"/>
        <v/>
      </c>
      <c r="C893" s="397" t="str">
        <f t="shared" si="232"/>
        <v/>
      </c>
      <c r="D893" s="397" t="str">
        <f t="shared" si="218"/>
        <v/>
      </c>
      <c r="E893" s="397"/>
      <c r="F893" s="399" t="str">
        <f t="shared" si="221"/>
        <v/>
      </c>
      <c r="G893" s="400" t="str">
        <f t="shared" si="222"/>
        <v/>
      </c>
      <c r="H893" s="401" t="str">
        <f t="shared" si="223"/>
        <v/>
      </c>
      <c r="I893" s="402" t="str">
        <f t="shared" si="233"/>
        <v/>
      </c>
      <c r="J893" s="403" t="str">
        <f t="shared" si="233"/>
        <v/>
      </c>
      <c r="K893" s="403" t="str">
        <f t="shared" si="233"/>
        <v/>
      </c>
      <c r="L893" s="404" t="str">
        <f t="shared" si="233"/>
        <v/>
      </c>
      <c r="M893" s="405"/>
      <c r="N893" s="406" t="str">
        <f t="shared" si="224"/>
        <v/>
      </c>
      <c r="O893" s="406" t="str">
        <f t="shared" si="225"/>
        <v/>
      </c>
      <c r="S893" s="401" t="str">
        <f>IFERROR(IF(S892&lt;='Cat A monthly etc'!$R$3,"Nil",S892-$R$3),"")</f>
        <v/>
      </c>
      <c r="T893" s="402" t="str">
        <f t="shared" si="226"/>
        <v/>
      </c>
      <c r="U893" s="403" t="str">
        <f t="shared" si="227"/>
        <v/>
      </c>
      <c r="V893" s="403" t="str">
        <f t="shared" si="228"/>
        <v/>
      </c>
      <c r="W893" s="404" t="str">
        <f t="shared" si="229"/>
        <v/>
      </c>
      <c r="Z893" s="408"/>
      <c r="AA893" s="409"/>
      <c r="AC893" s="358" t="str">
        <f t="shared" si="230"/>
        <v/>
      </c>
      <c r="AD893" s="358" t="str">
        <f t="shared" si="231"/>
        <v/>
      </c>
    </row>
    <row r="894" spans="1:30" x14ac:dyDescent="0.25">
      <c r="A894" s="112" t="str">
        <f t="shared" si="219"/>
        <v/>
      </c>
      <c r="B894" s="112" t="str">
        <f t="shared" si="220"/>
        <v/>
      </c>
      <c r="C894" s="397" t="str">
        <f t="shared" si="232"/>
        <v/>
      </c>
      <c r="D894" s="397" t="str">
        <f t="shared" si="218"/>
        <v/>
      </c>
      <c r="E894" s="397"/>
      <c r="F894" s="399" t="str">
        <f t="shared" si="221"/>
        <v/>
      </c>
      <c r="G894" s="400" t="str">
        <f t="shared" si="222"/>
        <v/>
      </c>
      <c r="H894" s="401" t="str">
        <f t="shared" si="223"/>
        <v/>
      </c>
      <c r="I894" s="402" t="str">
        <f t="shared" si="233"/>
        <v/>
      </c>
      <c r="J894" s="403" t="str">
        <f t="shared" si="233"/>
        <v/>
      </c>
      <c r="K894" s="403" t="str">
        <f t="shared" si="233"/>
        <v/>
      </c>
      <c r="L894" s="404" t="str">
        <f t="shared" si="233"/>
        <v/>
      </c>
      <c r="M894" s="405"/>
      <c r="N894" s="406" t="str">
        <f t="shared" si="224"/>
        <v/>
      </c>
      <c r="O894" s="406" t="str">
        <f t="shared" si="225"/>
        <v/>
      </c>
      <c r="S894" s="401" t="str">
        <f>IFERROR(IF(S893&lt;='Cat A monthly etc'!$R$3,"Nil",S893-$R$3),"")</f>
        <v/>
      </c>
      <c r="T894" s="402" t="str">
        <f t="shared" si="226"/>
        <v/>
      </c>
      <c r="U894" s="403" t="str">
        <f t="shared" si="227"/>
        <v/>
      </c>
      <c r="V894" s="403" t="str">
        <f t="shared" si="228"/>
        <v/>
      </c>
      <c r="W894" s="404" t="str">
        <f t="shared" si="229"/>
        <v/>
      </c>
      <c r="Z894" s="408"/>
      <c r="AA894" s="409"/>
      <c r="AC894" s="358" t="str">
        <f t="shared" si="230"/>
        <v/>
      </c>
      <c r="AD894" s="358" t="str">
        <f t="shared" si="231"/>
        <v/>
      </c>
    </row>
    <row r="895" spans="1:30" x14ac:dyDescent="0.25">
      <c r="A895" s="112" t="str">
        <f t="shared" si="219"/>
        <v/>
      </c>
      <c r="B895" s="112" t="str">
        <f t="shared" si="220"/>
        <v/>
      </c>
      <c r="C895" s="397" t="str">
        <f t="shared" si="232"/>
        <v/>
      </c>
      <c r="D895" s="397" t="str">
        <f t="shared" si="218"/>
        <v/>
      </c>
      <c r="E895" s="397"/>
      <c r="F895" s="399" t="str">
        <f t="shared" si="221"/>
        <v/>
      </c>
      <c r="G895" s="400" t="str">
        <f t="shared" si="222"/>
        <v/>
      </c>
      <c r="H895" s="401" t="str">
        <f t="shared" si="223"/>
        <v/>
      </c>
      <c r="I895" s="402" t="str">
        <f t="shared" si="233"/>
        <v/>
      </c>
      <c r="J895" s="403" t="str">
        <f t="shared" si="233"/>
        <v/>
      </c>
      <c r="K895" s="403" t="str">
        <f t="shared" si="233"/>
        <v/>
      </c>
      <c r="L895" s="404" t="str">
        <f t="shared" si="233"/>
        <v/>
      </c>
      <c r="M895" s="405"/>
      <c r="N895" s="406" t="str">
        <f t="shared" si="224"/>
        <v/>
      </c>
      <c r="O895" s="406" t="str">
        <f t="shared" si="225"/>
        <v/>
      </c>
      <c r="S895" s="401" t="str">
        <f>IFERROR(IF(S894&lt;='Cat A monthly etc'!$R$3,"Nil",S894-$R$3),"")</f>
        <v/>
      </c>
      <c r="T895" s="402" t="str">
        <f t="shared" si="226"/>
        <v/>
      </c>
      <c r="U895" s="403" t="str">
        <f t="shared" si="227"/>
        <v/>
      </c>
      <c r="V895" s="403" t="str">
        <f t="shared" si="228"/>
        <v/>
      </c>
      <c r="W895" s="404" t="str">
        <f t="shared" si="229"/>
        <v/>
      </c>
      <c r="Z895" s="408"/>
      <c r="AA895" s="409"/>
      <c r="AC895" s="358" t="str">
        <f t="shared" si="230"/>
        <v/>
      </c>
      <c r="AD895" s="358" t="str">
        <f t="shared" si="231"/>
        <v/>
      </c>
    </row>
    <row r="896" spans="1:30" x14ac:dyDescent="0.25">
      <c r="A896" s="112" t="str">
        <f t="shared" si="219"/>
        <v/>
      </c>
      <c r="B896" s="112" t="str">
        <f t="shared" si="220"/>
        <v/>
      </c>
      <c r="C896" s="397" t="str">
        <f t="shared" si="232"/>
        <v/>
      </c>
      <c r="D896" s="397" t="str">
        <f t="shared" si="218"/>
        <v/>
      </c>
      <c r="E896" s="397"/>
      <c r="F896" s="399" t="str">
        <f t="shared" si="221"/>
        <v/>
      </c>
      <c r="G896" s="400" t="str">
        <f t="shared" si="222"/>
        <v/>
      </c>
      <c r="H896" s="401" t="str">
        <f t="shared" si="223"/>
        <v/>
      </c>
      <c r="I896" s="402" t="str">
        <f t="shared" si="233"/>
        <v/>
      </c>
      <c r="J896" s="403" t="str">
        <f t="shared" si="233"/>
        <v/>
      </c>
      <c r="K896" s="403" t="str">
        <f t="shared" si="233"/>
        <v/>
      </c>
      <c r="L896" s="404" t="str">
        <f t="shared" si="233"/>
        <v/>
      </c>
      <c r="M896" s="405"/>
      <c r="N896" s="406" t="str">
        <f t="shared" si="224"/>
        <v/>
      </c>
      <c r="O896" s="406" t="str">
        <f t="shared" si="225"/>
        <v/>
      </c>
      <c r="S896" s="401" t="str">
        <f>IFERROR(IF(S895&lt;='Cat A monthly etc'!$R$3,"Nil",S895-$R$3),"")</f>
        <v/>
      </c>
      <c r="T896" s="402" t="str">
        <f t="shared" si="226"/>
        <v/>
      </c>
      <c r="U896" s="403" t="str">
        <f t="shared" si="227"/>
        <v/>
      </c>
      <c r="V896" s="403" t="str">
        <f t="shared" si="228"/>
        <v/>
      </c>
      <c r="W896" s="404" t="str">
        <f t="shared" si="229"/>
        <v/>
      </c>
      <c r="Z896" s="408"/>
      <c r="AA896" s="409"/>
      <c r="AC896" s="358" t="str">
        <f t="shared" si="230"/>
        <v/>
      </c>
      <c r="AD896" s="358" t="str">
        <f t="shared" si="231"/>
        <v/>
      </c>
    </row>
    <row r="897" spans="1:30" x14ac:dyDescent="0.25">
      <c r="A897" s="112" t="str">
        <f t="shared" si="219"/>
        <v/>
      </c>
      <c r="B897" s="112" t="str">
        <f t="shared" si="220"/>
        <v/>
      </c>
      <c r="C897" s="397" t="str">
        <f t="shared" si="232"/>
        <v/>
      </c>
      <c r="D897" s="397" t="str">
        <f t="shared" si="218"/>
        <v/>
      </c>
      <c r="E897" s="397"/>
      <c r="F897" s="399" t="str">
        <f t="shared" si="221"/>
        <v/>
      </c>
      <c r="G897" s="400" t="str">
        <f t="shared" si="222"/>
        <v/>
      </c>
      <c r="H897" s="401" t="str">
        <f t="shared" si="223"/>
        <v/>
      </c>
      <c r="I897" s="402" t="str">
        <f t="shared" si="233"/>
        <v/>
      </c>
      <c r="J897" s="403" t="str">
        <f t="shared" si="233"/>
        <v/>
      </c>
      <c r="K897" s="403" t="str">
        <f t="shared" si="233"/>
        <v/>
      </c>
      <c r="L897" s="404" t="str">
        <f t="shared" si="233"/>
        <v/>
      </c>
      <c r="M897" s="405"/>
      <c r="N897" s="406" t="str">
        <f t="shared" si="224"/>
        <v/>
      </c>
      <c r="O897" s="406" t="str">
        <f t="shared" si="225"/>
        <v/>
      </c>
      <c r="S897" s="401" t="str">
        <f>IFERROR(IF(S896&lt;='Cat A monthly etc'!$R$3,"Nil",S896-$R$3),"")</f>
        <v/>
      </c>
      <c r="T897" s="402" t="str">
        <f t="shared" si="226"/>
        <v/>
      </c>
      <c r="U897" s="403" t="str">
        <f t="shared" si="227"/>
        <v/>
      </c>
      <c r="V897" s="403" t="str">
        <f t="shared" si="228"/>
        <v/>
      </c>
      <c r="W897" s="404" t="str">
        <f t="shared" si="229"/>
        <v/>
      </c>
      <c r="Z897" s="408"/>
      <c r="AA897" s="409"/>
      <c r="AC897" s="358" t="str">
        <f t="shared" si="230"/>
        <v/>
      </c>
      <c r="AD897" s="358" t="str">
        <f t="shared" si="231"/>
        <v/>
      </c>
    </row>
    <row r="898" spans="1:30" x14ac:dyDescent="0.25">
      <c r="A898" s="112" t="str">
        <f t="shared" si="219"/>
        <v/>
      </c>
      <c r="B898" s="112" t="str">
        <f t="shared" si="220"/>
        <v/>
      </c>
      <c r="C898" s="397" t="str">
        <f t="shared" si="232"/>
        <v/>
      </c>
      <c r="D898" s="397" t="str">
        <f t="shared" ref="D898:D961" si="234">IFERROR(IF(C897-0.01&gt;=0,C897-0.01,""),"")</f>
        <v/>
      </c>
      <c r="E898" s="397"/>
      <c r="F898" s="399" t="str">
        <f t="shared" si="221"/>
        <v/>
      </c>
      <c r="G898" s="400" t="str">
        <f t="shared" si="222"/>
        <v/>
      </c>
      <c r="H898" s="401" t="str">
        <f t="shared" si="223"/>
        <v/>
      </c>
      <c r="I898" s="402" t="str">
        <f t="shared" si="233"/>
        <v/>
      </c>
      <c r="J898" s="403" t="str">
        <f t="shared" si="233"/>
        <v/>
      </c>
      <c r="K898" s="403" t="str">
        <f t="shared" si="233"/>
        <v/>
      </c>
      <c r="L898" s="404" t="str">
        <f t="shared" si="233"/>
        <v/>
      </c>
      <c r="M898" s="405"/>
      <c r="N898" s="406" t="str">
        <f t="shared" si="224"/>
        <v/>
      </c>
      <c r="O898" s="406" t="str">
        <f t="shared" si="225"/>
        <v/>
      </c>
      <c r="S898" s="401" t="str">
        <f>IFERROR(IF(S897&lt;='Cat A monthly etc'!$R$3,"Nil",S897-$R$3),"")</f>
        <v/>
      </c>
      <c r="T898" s="402" t="str">
        <f t="shared" si="226"/>
        <v/>
      </c>
      <c r="U898" s="403" t="str">
        <f t="shared" si="227"/>
        <v/>
      </c>
      <c r="V898" s="403" t="str">
        <f t="shared" si="228"/>
        <v/>
      </c>
      <c r="W898" s="404" t="str">
        <f t="shared" si="229"/>
        <v/>
      </c>
      <c r="Z898" s="408"/>
      <c r="AA898" s="409"/>
      <c r="AC898" s="358" t="str">
        <f t="shared" si="230"/>
        <v/>
      </c>
      <c r="AD898" s="358" t="str">
        <f t="shared" si="231"/>
        <v/>
      </c>
    </row>
    <row r="899" spans="1:30" x14ac:dyDescent="0.25">
      <c r="A899" s="112" t="str">
        <f t="shared" si="219"/>
        <v/>
      </c>
      <c r="B899" s="112" t="str">
        <f t="shared" si="220"/>
        <v/>
      </c>
      <c r="C899" s="397" t="str">
        <f t="shared" si="232"/>
        <v/>
      </c>
      <c r="D899" s="397" t="str">
        <f t="shared" si="234"/>
        <v/>
      </c>
      <c r="E899" s="397"/>
      <c r="F899" s="399" t="str">
        <f t="shared" si="221"/>
        <v/>
      </c>
      <c r="G899" s="400" t="str">
        <f t="shared" si="222"/>
        <v/>
      </c>
      <c r="H899" s="401" t="str">
        <f t="shared" si="223"/>
        <v/>
      </c>
      <c r="I899" s="402" t="str">
        <f t="shared" si="233"/>
        <v/>
      </c>
      <c r="J899" s="403" t="str">
        <f t="shared" si="233"/>
        <v/>
      </c>
      <c r="K899" s="403" t="str">
        <f t="shared" si="233"/>
        <v/>
      </c>
      <c r="L899" s="404" t="str">
        <f t="shared" si="233"/>
        <v/>
      </c>
      <c r="M899" s="405"/>
      <c r="N899" s="406" t="str">
        <f t="shared" si="224"/>
        <v/>
      </c>
      <c r="O899" s="406" t="str">
        <f t="shared" si="225"/>
        <v/>
      </c>
      <c r="S899" s="401" t="str">
        <f>IFERROR(IF(S898&lt;='Cat A monthly etc'!$R$3,"Nil",S898-$R$3),"")</f>
        <v/>
      </c>
      <c r="T899" s="402" t="str">
        <f t="shared" si="226"/>
        <v/>
      </c>
      <c r="U899" s="403" t="str">
        <f t="shared" si="227"/>
        <v/>
      </c>
      <c r="V899" s="403" t="str">
        <f t="shared" si="228"/>
        <v/>
      </c>
      <c r="W899" s="404" t="str">
        <f t="shared" si="229"/>
        <v/>
      </c>
      <c r="Z899" s="408"/>
      <c r="AA899" s="409"/>
      <c r="AC899" s="358" t="str">
        <f t="shared" si="230"/>
        <v/>
      </c>
      <c r="AD899" s="358" t="str">
        <f t="shared" si="231"/>
        <v/>
      </c>
    </row>
    <row r="900" spans="1:30" x14ac:dyDescent="0.25">
      <c r="A900" s="112" t="str">
        <f t="shared" si="219"/>
        <v/>
      </c>
      <c r="B900" s="112" t="str">
        <f t="shared" si="220"/>
        <v/>
      </c>
      <c r="C900" s="397" t="str">
        <f t="shared" si="232"/>
        <v/>
      </c>
      <c r="D900" s="397" t="str">
        <f t="shared" si="234"/>
        <v/>
      </c>
      <c r="E900" s="397"/>
      <c r="F900" s="399" t="str">
        <f t="shared" si="221"/>
        <v/>
      </c>
      <c r="G900" s="400" t="str">
        <f t="shared" si="222"/>
        <v/>
      </c>
      <c r="H900" s="401" t="str">
        <f t="shared" si="223"/>
        <v/>
      </c>
      <c r="I900" s="402" t="str">
        <f t="shared" si="233"/>
        <v/>
      </c>
      <c r="J900" s="403" t="str">
        <f t="shared" si="233"/>
        <v/>
      </c>
      <c r="K900" s="403" t="str">
        <f t="shared" si="233"/>
        <v/>
      </c>
      <c r="L900" s="404" t="str">
        <f t="shared" si="233"/>
        <v/>
      </c>
      <c r="M900" s="405"/>
      <c r="N900" s="406" t="str">
        <f t="shared" si="224"/>
        <v/>
      </c>
      <c r="O900" s="406" t="str">
        <f t="shared" si="225"/>
        <v/>
      </c>
      <c r="S900" s="401" t="str">
        <f>IFERROR(IF(S899&lt;='Cat A monthly etc'!$R$3,"Nil",S899-$R$3),"")</f>
        <v/>
      </c>
      <c r="T900" s="402" t="str">
        <f t="shared" si="226"/>
        <v/>
      </c>
      <c r="U900" s="403" t="str">
        <f t="shared" si="227"/>
        <v/>
      </c>
      <c r="V900" s="403" t="str">
        <f t="shared" si="228"/>
        <v/>
      </c>
      <c r="W900" s="404" t="str">
        <f t="shared" si="229"/>
        <v/>
      </c>
      <c r="Z900" s="408"/>
      <c r="AA900" s="409"/>
      <c r="AC900" s="358" t="str">
        <f t="shared" si="230"/>
        <v/>
      </c>
      <c r="AD900" s="358" t="str">
        <f t="shared" si="231"/>
        <v/>
      </c>
    </row>
    <row r="901" spans="1:30" x14ac:dyDescent="0.25">
      <c r="A901" s="112" t="str">
        <f t="shared" si="219"/>
        <v/>
      </c>
      <c r="B901" s="112" t="str">
        <f t="shared" si="220"/>
        <v/>
      </c>
      <c r="C901" s="397" t="str">
        <f t="shared" si="232"/>
        <v/>
      </c>
      <c r="D901" s="397" t="str">
        <f t="shared" si="234"/>
        <v/>
      </c>
      <c r="E901" s="397"/>
      <c r="F901" s="399" t="str">
        <f t="shared" si="221"/>
        <v/>
      </c>
      <c r="G901" s="400" t="str">
        <f t="shared" si="222"/>
        <v/>
      </c>
      <c r="H901" s="401" t="str">
        <f t="shared" si="223"/>
        <v/>
      </c>
      <c r="I901" s="402" t="str">
        <f t="shared" si="233"/>
        <v/>
      </c>
      <c r="J901" s="403" t="str">
        <f t="shared" si="233"/>
        <v/>
      </c>
      <c r="K901" s="403" t="str">
        <f t="shared" si="233"/>
        <v/>
      </c>
      <c r="L901" s="404" t="str">
        <f t="shared" si="233"/>
        <v/>
      </c>
      <c r="M901" s="405"/>
      <c r="N901" s="406" t="str">
        <f t="shared" si="224"/>
        <v/>
      </c>
      <c r="O901" s="406" t="str">
        <f t="shared" si="225"/>
        <v/>
      </c>
      <c r="S901" s="401" t="str">
        <f>IFERROR(IF(S900&lt;='Cat A monthly etc'!$R$3,"Nil",S900-$R$3),"")</f>
        <v/>
      </c>
      <c r="T901" s="402" t="str">
        <f t="shared" si="226"/>
        <v/>
      </c>
      <c r="U901" s="403" t="str">
        <f t="shared" si="227"/>
        <v/>
      </c>
      <c r="V901" s="403" t="str">
        <f t="shared" si="228"/>
        <v/>
      </c>
      <c r="W901" s="404" t="str">
        <f t="shared" si="229"/>
        <v/>
      </c>
      <c r="Z901" s="408"/>
      <c r="AA901" s="409"/>
      <c r="AC901" s="358" t="str">
        <f t="shared" si="230"/>
        <v/>
      </c>
      <c r="AD901" s="358" t="str">
        <f t="shared" si="231"/>
        <v/>
      </c>
    </row>
    <row r="902" spans="1:30" x14ac:dyDescent="0.25">
      <c r="A902" s="112" t="str">
        <f t="shared" si="219"/>
        <v/>
      </c>
      <c r="B902" s="112" t="str">
        <f t="shared" si="220"/>
        <v/>
      </c>
      <c r="C902" s="397" t="str">
        <f t="shared" si="232"/>
        <v/>
      </c>
      <c r="D902" s="397" t="str">
        <f t="shared" si="234"/>
        <v/>
      </c>
      <c r="E902" s="397"/>
      <c r="F902" s="399" t="str">
        <f t="shared" si="221"/>
        <v/>
      </c>
      <c r="G902" s="400" t="str">
        <f t="shared" si="222"/>
        <v/>
      </c>
      <c r="H902" s="401" t="str">
        <f t="shared" si="223"/>
        <v/>
      </c>
      <c r="I902" s="402" t="str">
        <f t="shared" si="233"/>
        <v/>
      </c>
      <c r="J902" s="403" t="str">
        <f t="shared" si="233"/>
        <v/>
      </c>
      <c r="K902" s="403" t="str">
        <f t="shared" si="233"/>
        <v/>
      </c>
      <c r="L902" s="404" t="str">
        <f t="shared" si="233"/>
        <v/>
      </c>
      <c r="M902" s="405"/>
      <c r="N902" s="406" t="str">
        <f t="shared" si="224"/>
        <v/>
      </c>
      <c r="O902" s="406" t="str">
        <f t="shared" si="225"/>
        <v/>
      </c>
      <c r="S902" s="401" t="str">
        <f>IFERROR(IF(S901&lt;='Cat A monthly etc'!$R$3,"Nil",S901-$R$3),"")</f>
        <v/>
      </c>
      <c r="T902" s="402" t="str">
        <f t="shared" si="226"/>
        <v/>
      </c>
      <c r="U902" s="403" t="str">
        <f t="shared" si="227"/>
        <v/>
      </c>
      <c r="V902" s="403" t="str">
        <f t="shared" si="228"/>
        <v/>
      </c>
      <c r="W902" s="404" t="str">
        <f t="shared" si="229"/>
        <v/>
      </c>
      <c r="Z902" s="408"/>
      <c r="AA902" s="409"/>
      <c r="AC902" s="358" t="str">
        <f t="shared" si="230"/>
        <v/>
      </c>
      <c r="AD902" s="358" t="str">
        <f t="shared" si="231"/>
        <v/>
      </c>
    </row>
    <row r="903" spans="1:30" x14ac:dyDescent="0.25">
      <c r="A903" s="112" t="str">
        <f t="shared" si="219"/>
        <v/>
      </c>
      <c r="B903" s="112" t="str">
        <f t="shared" si="220"/>
        <v/>
      </c>
      <c r="C903" s="397" t="str">
        <f t="shared" si="232"/>
        <v/>
      </c>
      <c r="D903" s="397" t="str">
        <f t="shared" si="234"/>
        <v/>
      </c>
      <c r="E903" s="397"/>
      <c r="F903" s="399" t="str">
        <f t="shared" si="221"/>
        <v/>
      </c>
      <c r="G903" s="400" t="str">
        <f t="shared" si="222"/>
        <v/>
      </c>
      <c r="H903" s="401" t="str">
        <f t="shared" si="223"/>
        <v/>
      </c>
      <c r="I903" s="402" t="str">
        <f t="shared" si="233"/>
        <v/>
      </c>
      <c r="J903" s="403" t="str">
        <f t="shared" si="233"/>
        <v/>
      </c>
      <c r="K903" s="403" t="str">
        <f t="shared" si="233"/>
        <v/>
      </c>
      <c r="L903" s="404" t="str">
        <f t="shared" si="233"/>
        <v/>
      </c>
      <c r="M903" s="405"/>
      <c r="N903" s="406" t="str">
        <f t="shared" si="224"/>
        <v/>
      </c>
      <c r="O903" s="406" t="str">
        <f t="shared" si="225"/>
        <v/>
      </c>
      <c r="S903" s="401" t="str">
        <f>IFERROR(IF(S902&lt;='Cat A monthly etc'!$R$3,"Nil",S902-$R$3),"")</f>
        <v/>
      </c>
      <c r="T903" s="402" t="str">
        <f t="shared" si="226"/>
        <v/>
      </c>
      <c r="U903" s="403" t="str">
        <f t="shared" si="227"/>
        <v/>
      </c>
      <c r="V903" s="403" t="str">
        <f t="shared" si="228"/>
        <v/>
      </c>
      <c r="W903" s="404" t="str">
        <f t="shared" si="229"/>
        <v/>
      </c>
      <c r="Z903" s="408"/>
      <c r="AA903" s="409"/>
      <c r="AC903" s="358" t="str">
        <f t="shared" si="230"/>
        <v/>
      </c>
      <c r="AD903" s="358" t="str">
        <f t="shared" si="231"/>
        <v/>
      </c>
    </row>
    <row r="904" spans="1:30" x14ac:dyDescent="0.25">
      <c r="A904" s="112" t="str">
        <f t="shared" si="219"/>
        <v/>
      </c>
      <c r="B904" s="112" t="str">
        <f t="shared" si="220"/>
        <v/>
      </c>
      <c r="C904" s="397" t="str">
        <f t="shared" si="232"/>
        <v/>
      </c>
      <c r="D904" s="397" t="str">
        <f t="shared" si="234"/>
        <v/>
      </c>
      <c r="E904" s="397"/>
      <c r="F904" s="399" t="str">
        <f t="shared" si="221"/>
        <v/>
      </c>
      <c r="G904" s="400" t="str">
        <f t="shared" si="222"/>
        <v/>
      </c>
      <c r="H904" s="401" t="str">
        <f t="shared" si="223"/>
        <v/>
      </c>
      <c r="I904" s="402" t="str">
        <f t="shared" si="233"/>
        <v/>
      </c>
      <c r="J904" s="403" t="str">
        <f t="shared" si="233"/>
        <v/>
      </c>
      <c r="K904" s="403" t="str">
        <f t="shared" si="233"/>
        <v/>
      </c>
      <c r="L904" s="404" t="str">
        <f t="shared" si="233"/>
        <v/>
      </c>
      <c r="M904" s="405"/>
      <c r="N904" s="406" t="str">
        <f t="shared" si="224"/>
        <v/>
      </c>
      <c r="O904" s="406" t="str">
        <f t="shared" si="225"/>
        <v/>
      </c>
      <c r="S904" s="401" t="str">
        <f>IFERROR(IF(S903&lt;='Cat A monthly etc'!$R$3,"Nil",S903-$R$3),"")</f>
        <v/>
      </c>
      <c r="T904" s="402" t="str">
        <f t="shared" si="226"/>
        <v/>
      </c>
      <c r="U904" s="403" t="str">
        <f t="shared" si="227"/>
        <v/>
      </c>
      <c r="V904" s="403" t="str">
        <f t="shared" si="228"/>
        <v/>
      </c>
      <c r="W904" s="404" t="str">
        <f t="shared" si="229"/>
        <v/>
      </c>
      <c r="Z904" s="408"/>
      <c r="AA904" s="409"/>
      <c r="AC904" s="358" t="str">
        <f t="shared" si="230"/>
        <v/>
      </c>
      <c r="AD904" s="358" t="str">
        <f t="shared" si="231"/>
        <v/>
      </c>
    </row>
    <row r="905" spans="1:30" x14ac:dyDescent="0.25">
      <c r="A905" s="112" t="str">
        <f t="shared" ref="A905:A968" si="235">IFERROR(
                      IF(
                            AND($B905&lt;&gt;$W$3,$B905=$W$2,$C905&lt;=$X$2,$D905&gt;=$X$2),
                              IF(RIGHT($F905,LEN("or any greater amount"))="or any greater amount",$W$3,""),""),"")</f>
        <v/>
      </c>
      <c r="B905" s="112" t="str">
        <f t="shared" ref="B905:B968" si="236">IFERROR(
                      IF(
                            AND($C905&lt;=$X$2,$D905&gt;=$X$2),$W$2,
                              IF(RIGHT($F905,LEN("or any greater amount"))="or any greater amount",$W$3,"")),"")</f>
        <v/>
      </c>
      <c r="C905" s="397" t="str">
        <f t="shared" si="232"/>
        <v/>
      </c>
      <c r="D905" s="397" t="str">
        <f t="shared" si="234"/>
        <v/>
      </c>
      <c r="E905" s="397"/>
      <c r="F905" s="399" t="str">
        <f t="shared" ref="F905:F968" si="237">IFERROR(IF(AND(C905="",D905=""),"",IF(C905="--",TEXT(D905,IF(D905=ROUND(D905,0),"€###.00","€##.00"))&amp;" or any lesser amount",IF(D905="--",TEXT(C905,IF(C905=ROUND(C905,0),"€###.00","€##.00"))&amp;" or any greater amount",TEXT(C905,IF(C905=ROUND(C905,0),"€###.00","€##.00"))&amp;" to "&amp;TEXT(D905,IF(D905=ROUND(D905,0),"€###.00","€##.00"))))),"")</f>
        <v/>
      </c>
      <c r="G905" s="400" t="str">
        <f t="shared" ref="G905:G968" si="238">IFERROR(IF(S905="Nil","Nil",ROUNDUP(ROUND(S905/7, 3),2)),"")</f>
        <v/>
      </c>
      <c r="H905" s="401" t="str">
        <f t="shared" ref="H905:H968" si="239">IFERROR(IF(S905="Nil","Nil",TEXT(S905,IF(S905=ROUND(S905,0),"€###","€0.00"))),"")</f>
        <v/>
      </c>
      <c r="I905" s="402" t="str">
        <f t="shared" si="233"/>
        <v/>
      </c>
      <c r="J905" s="403" t="str">
        <f t="shared" si="233"/>
        <v/>
      </c>
      <c r="K905" s="403" t="str">
        <f t="shared" si="233"/>
        <v/>
      </c>
      <c r="L905" s="404" t="str">
        <f t="shared" si="233"/>
        <v/>
      </c>
      <c r="M905" s="405"/>
      <c r="N905" s="406" t="str">
        <f t="shared" ref="N905:N968" si="240">IFERROR(IF(C905="--","&lt;"&amp;D905,C905-IF(OR($H905="Nil",$H905=""),0,$H905)),"")</f>
        <v/>
      </c>
      <c r="O905" s="406" t="str">
        <f t="shared" ref="O905:O968" si="241">IFERROR(IF(D905="--","&gt; €"&amp;N905,D905-IF(OR($H905="Nil",$H905=""),0,$H905)),"")</f>
        <v/>
      </c>
      <c r="S905" s="401" t="str">
        <f>IFERROR(IF(S904&lt;='Cat A monthly etc'!$R$3,"Nil",S904-$R$3),"")</f>
        <v/>
      </c>
      <c r="T905" s="402" t="str">
        <f t="shared" ref="T905:T968" si="242">IFERROR(IF($G905="Nil","Nil",IF(MROUND($G905*I$5,0.5)&lt;=$G905*I$5,MROUND($G905*I$5,0.5),MROUND($G905*I$5,0.5)-0.5)),"")</f>
        <v/>
      </c>
      <c r="U905" s="403" t="str">
        <f t="shared" ref="U905:U968" si="243">IFERROR(IF($G905="Nil","Nil",IF(MROUND($G905*J$5,0.5)&lt;=$G905*J$5,MROUND($G905*J$5,0.5),MROUND($G905*J$5,0.5)-0.5)),"")</f>
        <v/>
      </c>
      <c r="V905" s="403" t="str">
        <f t="shared" ref="V905:V968" si="244">IFERROR(IF($G905="Nil","Nil",IF(MROUND($G905*K$5,0.5)&lt;=$G905*K$5,MROUND($G905*K$5,0.5),MROUND($G905*K$5,0.5)-0.5)),"")</f>
        <v/>
      </c>
      <c r="W905" s="404" t="str">
        <f t="shared" ref="W905:W968" si="245">IFERROR(IF($G905="Nil","Nil",IF(MROUND($G905*L$5,0.5)&lt;=$G905*L$5,MROUND($G905*L$5,0.5),MROUND($G905*L$5,0.5)-0.5)),"")</f>
        <v/>
      </c>
      <c r="Z905" s="408"/>
      <c r="AA905" s="409"/>
      <c r="AC905" s="358" t="str">
        <f t="shared" si="230"/>
        <v/>
      </c>
      <c r="AD905" s="358" t="str">
        <f t="shared" si="231"/>
        <v/>
      </c>
    </row>
    <row r="906" spans="1:30" x14ac:dyDescent="0.25">
      <c r="A906" s="112" t="str">
        <f t="shared" si="235"/>
        <v/>
      </c>
      <c r="B906" s="112" t="str">
        <f t="shared" si="236"/>
        <v/>
      </c>
      <c r="C906" s="397" t="str">
        <f t="shared" si="232"/>
        <v/>
      </c>
      <c r="D906" s="397" t="str">
        <f t="shared" si="234"/>
        <v/>
      </c>
      <c r="E906" s="397"/>
      <c r="F906" s="399" t="str">
        <f t="shared" si="237"/>
        <v/>
      </c>
      <c r="G906" s="400" t="str">
        <f t="shared" si="238"/>
        <v/>
      </c>
      <c r="H906" s="401" t="str">
        <f t="shared" si="239"/>
        <v/>
      </c>
      <c r="I906" s="402" t="str">
        <f t="shared" si="233"/>
        <v/>
      </c>
      <c r="J906" s="403" t="str">
        <f t="shared" si="233"/>
        <v/>
      </c>
      <c r="K906" s="403" t="str">
        <f t="shared" si="233"/>
        <v/>
      </c>
      <c r="L906" s="404" t="str">
        <f t="shared" si="233"/>
        <v/>
      </c>
      <c r="M906" s="405"/>
      <c r="N906" s="406" t="str">
        <f t="shared" si="240"/>
        <v/>
      </c>
      <c r="O906" s="406" t="str">
        <f t="shared" si="241"/>
        <v/>
      </c>
      <c r="S906" s="401" t="str">
        <f>IFERROR(IF(S905&lt;='Cat A monthly etc'!$R$3,"Nil",S905-$R$3),"")</f>
        <v/>
      </c>
      <c r="T906" s="402" t="str">
        <f t="shared" si="242"/>
        <v/>
      </c>
      <c r="U906" s="403" t="str">
        <f t="shared" si="243"/>
        <v/>
      </c>
      <c r="V906" s="403" t="str">
        <f t="shared" si="244"/>
        <v/>
      </c>
      <c r="W906" s="404" t="str">
        <f t="shared" si="245"/>
        <v/>
      </c>
      <c r="Z906" s="408"/>
      <c r="AA906" s="409"/>
      <c r="AC906" s="358" t="str">
        <f t="shared" ref="AC906:AC969" si="246">IFERROR(ROUNDUP(ROUND(S906/7, 3),2),"")</f>
        <v/>
      </c>
      <c r="AD906" s="358" t="str">
        <f t="shared" ref="AD906:AD969" si="247">IFERROR(ROUND(AC906-G906,2),"")</f>
        <v/>
      </c>
    </row>
    <row r="907" spans="1:30" x14ac:dyDescent="0.25">
      <c r="A907" s="112" t="str">
        <f t="shared" si="235"/>
        <v/>
      </c>
      <c r="B907" s="112" t="str">
        <f t="shared" si="236"/>
        <v/>
      </c>
      <c r="C907" s="397" t="str">
        <f t="shared" si="232"/>
        <v/>
      </c>
      <c r="D907" s="397" t="str">
        <f t="shared" si="234"/>
        <v/>
      </c>
      <c r="E907" s="397"/>
      <c r="F907" s="399" t="str">
        <f t="shared" si="237"/>
        <v/>
      </c>
      <c r="G907" s="400" t="str">
        <f t="shared" si="238"/>
        <v/>
      </c>
      <c r="H907" s="401" t="str">
        <f t="shared" si="239"/>
        <v/>
      </c>
      <c r="I907" s="402" t="str">
        <f t="shared" si="233"/>
        <v/>
      </c>
      <c r="J907" s="403" t="str">
        <f t="shared" si="233"/>
        <v/>
      </c>
      <c r="K907" s="403" t="str">
        <f t="shared" si="233"/>
        <v/>
      </c>
      <c r="L907" s="404" t="str">
        <f t="shared" si="233"/>
        <v/>
      </c>
      <c r="M907" s="405"/>
      <c r="N907" s="406" t="str">
        <f t="shared" si="240"/>
        <v/>
      </c>
      <c r="O907" s="406" t="str">
        <f t="shared" si="241"/>
        <v/>
      </c>
      <c r="S907" s="401" t="str">
        <f>IFERROR(IF(S906&lt;='Cat A monthly etc'!$R$3,"Nil",S906-$R$3),"")</f>
        <v/>
      </c>
      <c r="T907" s="402" t="str">
        <f t="shared" si="242"/>
        <v/>
      </c>
      <c r="U907" s="403" t="str">
        <f t="shared" si="243"/>
        <v/>
      </c>
      <c r="V907" s="403" t="str">
        <f t="shared" si="244"/>
        <v/>
      </c>
      <c r="W907" s="404" t="str">
        <f t="shared" si="245"/>
        <v/>
      </c>
      <c r="Z907" s="408"/>
      <c r="AA907" s="409"/>
      <c r="AC907" s="358" t="str">
        <f t="shared" si="246"/>
        <v/>
      </c>
      <c r="AD907" s="358" t="str">
        <f t="shared" si="247"/>
        <v/>
      </c>
    </row>
    <row r="908" spans="1:30" x14ac:dyDescent="0.25">
      <c r="A908" s="112" t="str">
        <f t="shared" si="235"/>
        <v/>
      </c>
      <c r="B908" s="112" t="str">
        <f t="shared" si="236"/>
        <v/>
      </c>
      <c r="C908" s="397" t="str">
        <f t="shared" si="232"/>
        <v/>
      </c>
      <c r="D908" s="397" t="str">
        <f t="shared" si="234"/>
        <v/>
      </c>
      <c r="E908" s="397"/>
      <c r="F908" s="399" t="str">
        <f t="shared" si="237"/>
        <v/>
      </c>
      <c r="G908" s="400" t="str">
        <f t="shared" si="238"/>
        <v/>
      </c>
      <c r="H908" s="401" t="str">
        <f t="shared" si="239"/>
        <v/>
      </c>
      <c r="I908" s="402" t="str">
        <f t="shared" si="233"/>
        <v/>
      </c>
      <c r="J908" s="403" t="str">
        <f t="shared" si="233"/>
        <v/>
      </c>
      <c r="K908" s="403" t="str">
        <f t="shared" si="233"/>
        <v/>
      </c>
      <c r="L908" s="404" t="str">
        <f t="shared" si="233"/>
        <v/>
      </c>
      <c r="M908" s="405"/>
      <c r="N908" s="406" t="str">
        <f t="shared" si="240"/>
        <v/>
      </c>
      <c r="O908" s="406" t="str">
        <f t="shared" si="241"/>
        <v/>
      </c>
      <c r="S908" s="401" t="str">
        <f>IFERROR(IF(S907&lt;='Cat A monthly etc'!$R$3,"Nil",S907-$R$3),"")</f>
        <v/>
      </c>
      <c r="T908" s="402" t="str">
        <f t="shared" si="242"/>
        <v/>
      </c>
      <c r="U908" s="403" t="str">
        <f t="shared" si="243"/>
        <v/>
      </c>
      <c r="V908" s="403" t="str">
        <f t="shared" si="244"/>
        <v/>
      </c>
      <c r="W908" s="404" t="str">
        <f t="shared" si="245"/>
        <v/>
      </c>
      <c r="Z908" s="408"/>
      <c r="AA908" s="409"/>
      <c r="AC908" s="358" t="str">
        <f t="shared" si="246"/>
        <v/>
      </c>
      <c r="AD908" s="358" t="str">
        <f t="shared" si="247"/>
        <v/>
      </c>
    </row>
    <row r="909" spans="1:30" x14ac:dyDescent="0.25">
      <c r="A909" s="112" t="str">
        <f t="shared" si="235"/>
        <v/>
      </c>
      <c r="B909" s="112" t="str">
        <f t="shared" si="236"/>
        <v/>
      </c>
      <c r="C909" s="397" t="str">
        <f t="shared" si="232"/>
        <v/>
      </c>
      <c r="D909" s="397" t="str">
        <f t="shared" si="234"/>
        <v/>
      </c>
      <c r="E909" s="397"/>
      <c r="F909" s="399" t="str">
        <f t="shared" si="237"/>
        <v/>
      </c>
      <c r="G909" s="400" t="str">
        <f t="shared" si="238"/>
        <v/>
      </c>
      <c r="H909" s="401" t="str">
        <f t="shared" si="239"/>
        <v/>
      </c>
      <c r="I909" s="402" t="str">
        <f t="shared" si="233"/>
        <v/>
      </c>
      <c r="J909" s="403" t="str">
        <f t="shared" si="233"/>
        <v/>
      </c>
      <c r="K909" s="403" t="str">
        <f t="shared" si="233"/>
        <v/>
      </c>
      <c r="L909" s="404" t="str">
        <f t="shared" si="233"/>
        <v/>
      </c>
      <c r="M909" s="405"/>
      <c r="N909" s="406" t="str">
        <f t="shared" si="240"/>
        <v/>
      </c>
      <c r="O909" s="406" t="str">
        <f t="shared" si="241"/>
        <v/>
      </c>
      <c r="S909" s="401" t="str">
        <f>IFERROR(IF(S908&lt;='Cat A monthly etc'!$R$3,"Nil",S908-$R$3),"")</f>
        <v/>
      </c>
      <c r="T909" s="402" t="str">
        <f t="shared" si="242"/>
        <v/>
      </c>
      <c r="U909" s="403" t="str">
        <f t="shared" si="243"/>
        <v/>
      </c>
      <c r="V909" s="403" t="str">
        <f t="shared" si="244"/>
        <v/>
      </c>
      <c r="W909" s="404" t="str">
        <f t="shared" si="245"/>
        <v/>
      </c>
      <c r="Z909" s="408"/>
      <c r="AA909" s="409"/>
      <c r="AC909" s="358" t="str">
        <f t="shared" si="246"/>
        <v/>
      </c>
      <c r="AD909" s="358" t="str">
        <f t="shared" si="247"/>
        <v/>
      </c>
    </row>
    <row r="910" spans="1:30" x14ac:dyDescent="0.25">
      <c r="A910" s="112" t="str">
        <f t="shared" si="235"/>
        <v/>
      </c>
      <c r="B910" s="112" t="str">
        <f t="shared" si="236"/>
        <v/>
      </c>
      <c r="C910" s="397" t="str">
        <f t="shared" si="232"/>
        <v/>
      </c>
      <c r="D910" s="397" t="str">
        <f t="shared" si="234"/>
        <v/>
      </c>
      <c r="E910" s="397"/>
      <c r="F910" s="399" t="str">
        <f t="shared" si="237"/>
        <v/>
      </c>
      <c r="G910" s="400" t="str">
        <f t="shared" si="238"/>
        <v/>
      </c>
      <c r="H910" s="401" t="str">
        <f t="shared" si="239"/>
        <v/>
      </c>
      <c r="I910" s="402" t="str">
        <f t="shared" si="233"/>
        <v/>
      </c>
      <c r="J910" s="403" t="str">
        <f t="shared" si="233"/>
        <v/>
      </c>
      <c r="K910" s="403" t="str">
        <f t="shared" si="233"/>
        <v/>
      </c>
      <c r="L910" s="404" t="str">
        <f t="shared" si="233"/>
        <v/>
      </c>
      <c r="M910" s="405"/>
      <c r="N910" s="406" t="str">
        <f t="shared" si="240"/>
        <v/>
      </c>
      <c r="O910" s="406" t="str">
        <f t="shared" si="241"/>
        <v/>
      </c>
      <c r="S910" s="401" t="str">
        <f>IFERROR(IF(S909&lt;='Cat A monthly etc'!$R$3,"Nil",S909-$R$3),"")</f>
        <v/>
      </c>
      <c r="T910" s="402" t="str">
        <f t="shared" si="242"/>
        <v/>
      </c>
      <c r="U910" s="403" t="str">
        <f t="shared" si="243"/>
        <v/>
      </c>
      <c r="V910" s="403" t="str">
        <f t="shared" si="244"/>
        <v/>
      </c>
      <c r="W910" s="404" t="str">
        <f t="shared" si="245"/>
        <v/>
      </c>
      <c r="Z910" s="408"/>
      <c r="AA910" s="409"/>
      <c r="AC910" s="358" t="str">
        <f t="shared" si="246"/>
        <v/>
      </c>
      <c r="AD910" s="358" t="str">
        <f t="shared" si="247"/>
        <v/>
      </c>
    </row>
    <row r="911" spans="1:30" x14ac:dyDescent="0.25">
      <c r="A911" s="112" t="str">
        <f t="shared" si="235"/>
        <v/>
      </c>
      <c r="B911" s="112" t="str">
        <f t="shared" si="236"/>
        <v/>
      </c>
      <c r="C911" s="397" t="str">
        <f t="shared" si="232"/>
        <v/>
      </c>
      <c r="D911" s="397" t="str">
        <f t="shared" si="234"/>
        <v/>
      </c>
      <c r="E911" s="397"/>
      <c r="F911" s="399" t="str">
        <f t="shared" si="237"/>
        <v/>
      </c>
      <c r="G911" s="400" t="str">
        <f t="shared" si="238"/>
        <v/>
      </c>
      <c r="H911" s="401" t="str">
        <f t="shared" si="239"/>
        <v/>
      </c>
      <c r="I911" s="402" t="str">
        <f t="shared" si="233"/>
        <v/>
      </c>
      <c r="J911" s="403" t="str">
        <f t="shared" si="233"/>
        <v/>
      </c>
      <c r="K911" s="403" t="str">
        <f t="shared" si="233"/>
        <v/>
      </c>
      <c r="L911" s="404" t="str">
        <f t="shared" si="233"/>
        <v/>
      </c>
      <c r="M911" s="405"/>
      <c r="N911" s="406" t="str">
        <f t="shared" si="240"/>
        <v/>
      </c>
      <c r="O911" s="406" t="str">
        <f t="shared" si="241"/>
        <v/>
      </c>
      <c r="S911" s="401" t="str">
        <f>IFERROR(IF(S910&lt;='Cat A monthly etc'!$R$3,"Nil",S910-$R$3),"")</f>
        <v/>
      </c>
      <c r="T911" s="402" t="str">
        <f t="shared" si="242"/>
        <v/>
      </c>
      <c r="U911" s="403" t="str">
        <f t="shared" si="243"/>
        <v/>
      </c>
      <c r="V911" s="403" t="str">
        <f t="shared" si="244"/>
        <v/>
      </c>
      <c r="W911" s="404" t="str">
        <f t="shared" si="245"/>
        <v/>
      </c>
      <c r="Z911" s="408"/>
      <c r="AA911" s="409"/>
      <c r="AC911" s="358" t="str">
        <f t="shared" si="246"/>
        <v/>
      </c>
      <c r="AD911" s="358" t="str">
        <f t="shared" si="247"/>
        <v/>
      </c>
    </row>
    <row r="912" spans="1:30" x14ac:dyDescent="0.25">
      <c r="A912" s="112" t="str">
        <f t="shared" si="235"/>
        <v/>
      </c>
      <c r="B912" s="112" t="str">
        <f t="shared" si="236"/>
        <v/>
      </c>
      <c r="C912" s="397" t="str">
        <f t="shared" si="232"/>
        <v/>
      </c>
      <c r="D912" s="397" t="str">
        <f t="shared" si="234"/>
        <v/>
      </c>
      <c r="E912" s="397"/>
      <c r="F912" s="399" t="str">
        <f t="shared" si="237"/>
        <v/>
      </c>
      <c r="G912" s="400" t="str">
        <f t="shared" si="238"/>
        <v/>
      </c>
      <c r="H912" s="401" t="str">
        <f t="shared" si="239"/>
        <v/>
      </c>
      <c r="I912" s="402" t="str">
        <f t="shared" si="233"/>
        <v/>
      </c>
      <c r="J912" s="403" t="str">
        <f t="shared" si="233"/>
        <v/>
      </c>
      <c r="K912" s="403" t="str">
        <f t="shared" si="233"/>
        <v/>
      </c>
      <c r="L912" s="404" t="str">
        <f t="shared" si="233"/>
        <v/>
      </c>
      <c r="M912" s="405"/>
      <c r="N912" s="406" t="str">
        <f t="shared" si="240"/>
        <v/>
      </c>
      <c r="O912" s="406" t="str">
        <f t="shared" si="241"/>
        <v/>
      </c>
      <c r="S912" s="401" t="str">
        <f>IFERROR(IF(S911&lt;='Cat A monthly etc'!$R$3,"Nil",S911-$R$3),"")</f>
        <v/>
      </c>
      <c r="T912" s="402" t="str">
        <f t="shared" si="242"/>
        <v/>
      </c>
      <c r="U912" s="403" t="str">
        <f t="shared" si="243"/>
        <v/>
      </c>
      <c r="V912" s="403" t="str">
        <f t="shared" si="244"/>
        <v/>
      </c>
      <c r="W912" s="404" t="str">
        <f t="shared" si="245"/>
        <v/>
      </c>
      <c r="Z912" s="408"/>
      <c r="AA912" s="409"/>
      <c r="AC912" s="358" t="str">
        <f t="shared" si="246"/>
        <v/>
      </c>
      <c r="AD912" s="358" t="str">
        <f t="shared" si="247"/>
        <v/>
      </c>
    </row>
    <row r="913" spans="1:30" x14ac:dyDescent="0.25">
      <c r="A913" s="112" t="str">
        <f t="shared" si="235"/>
        <v/>
      </c>
      <c r="B913" s="112" t="str">
        <f t="shared" si="236"/>
        <v/>
      </c>
      <c r="C913" s="397" t="str">
        <f t="shared" si="232"/>
        <v/>
      </c>
      <c r="D913" s="397" t="str">
        <f t="shared" si="234"/>
        <v/>
      </c>
      <c r="E913" s="397"/>
      <c r="F913" s="399" t="str">
        <f t="shared" si="237"/>
        <v/>
      </c>
      <c r="G913" s="400" t="str">
        <f t="shared" si="238"/>
        <v/>
      </c>
      <c r="H913" s="401" t="str">
        <f t="shared" si="239"/>
        <v/>
      </c>
      <c r="I913" s="402" t="str">
        <f t="shared" si="233"/>
        <v/>
      </c>
      <c r="J913" s="403" t="str">
        <f t="shared" si="233"/>
        <v/>
      </c>
      <c r="K913" s="403" t="str">
        <f t="shared" si="233"/>
        <v/>
      </c>
      <c r="L913" s="404" t="str">
        <f t="shared" si="233"/>
        <v/>
      </c>
      <c r="M913" s="405"/>
      <c r="N913" s="406" t="str">
        <f t="shared" si="240"/>
        <v/>
      </c>
      <c r="O913" s="406" t="str">
        <f t="shared" si="241"/>
        <v/>
      </c>
      <c r="S913" s="401" t="str">
        <f>IFERROR(IF(S912&lt;='Cat A monthly etc'!$R$3,"Nil",S912-$R$3),"")</f>
        <v/>
      </c>
      <c r="T913" s="402" t="str">
        <f t="shared" si="242"/>
        <v/>
      </c>
      <c r="U913" s="403" t="str">
        <f t="shared" si="243"/>
        <v/>
      </c>
      <c r="V913" s="403" t="str">
        <f t="shared" si="244"/>
        <v/>
      </c>
      <c r="W913" s="404" t="str">
        <f t="shared" si="245"/>
        <v/>
      </c>
      <c r="Z913" s="408"/>
      <c r="AA913" s="409"/>
      <c r="AC913" s="358" t="str">
        <f t="shared" si="246"/>
        <v/>
      </c>
      <c r="AD913" s="358" t="str">
        <f t="shared" si="247"/>
        <v/>
      </c>
    </row>
    <row r="914" spans="1:30" x14ac:dyDescent="0.25">
      <c r="A914" s="112" t="str">
        <f t="shared" si="235"/>
        <v/>
      </c>
      <c r="B914" s="112" t="str">
        <f t="shared" si="236"/>
        <v/>
      </c>
      <c r="C914" s="397" t="str">
        <f t="shared" ref="C914:C977" si="248">IFERROR(IF(C913-$R$3&gt;=0,C913-$R$3,""),"")</f>
        <v/>
      </c>
      <c r="D914" s="397" t="str">
        <f t="shared" si="234"/>
        <v/>
      </c>
      <c r="E914" s="397"/>
      <c r="F914" s="399" t="str">
        <f t="shared" si="237"/>
        <v/>
      </c>
      <c r="G914" s="400" t="str">
        <f t="shared" si="238"/>
        <v/>
      </c>
      <c r="H914" s="401" t="str">
        <f t="shared" si="239"/>
        <v/>
      </c>
      <c r="I914" s="402" t="str">
        <f t="shared" si="233"/>
        <v/>
      </c>
      <c r="J914" s="403" t="str">
        <f t="shared" si="233"/>
        <v/>
      </c>
      <c r="K914" s="403" t="str">
        <f t="shared" si="233"/>
        <v/>
      </c>
      <c r="L914" s="404" t="str">
        <f t="shared" si="233"/>
        <v/>
      </c>
      <c r="M914" s="405"/>
      <c r="N914" s="406" t="str">
        <f t="shared" si="240"/>
        <v/>
      </c>
      <c r="O914" s="406" t="str">
        <f t="shared" si="241"/>
        <v/>
      </c>
      <c r="S914" s="401" t="str">
        <f>IFERROR(IF(S913&lt;='Cat A monthly etc'!$R$3,"Nil",S913-$R$3),"")</f>
        <v/>
      </c>
      <c r="T914" s="402" t="str">
        <f t="shared" si="242"/>
        <v/>
      </c>
      <c r="U914" s="403" t="str">
        <f t="shared" si="243"/>
        <v/>
      </c>
      <c r="V914" s="403" t="str">
        <f t="shared" si="244"/>
        <v/>
      </c>
      <c r="W914" s="404" t="str">
        <f t="shared" si="245"/>
        <v/>
      </c>
      <c r="Z914" s="408"/>
      <c r="AA914" s="409"/>
      <c r="AC914" s="358" t="str">
        <f t="shared" si="246"/>
        <v/>
      </c>
      <c r="AD914" s="358" t="str">
        <f t="shared" si="247"/>
        <v/>
      </c>
    </row>
    <row r="915" spans="1:30" x14ac:dyDescent="0.25">
      <c r="A915" s="112" t="str">
        <f t="shared" si="235"/>
        <v/>
      </c>
      <c r="B915" s="112" t="str">
        <f t="shared" si="236"/>
        <v/>
      </c>
      <c r="C915" s="397" t="str">
        <f t="shared" si="248"/>
        <v/>
      </c>
      <c r="D915" s="397" t="str">
        <f t="shared" si="234"/>
        <v/>
      </c>
      <c r="E915" s="397"/>
      <c r="F915" s="399" t="str">
        <f t="shared" si="237"/>
        <v/>
      </c>
      <c r="G915" s="400" t="str">
        <f t="shared" si="238"/>
        <v/>
      </c>
      <c r="H915" s="401" t="str">
        <f t="shared" si="239"/>
        <v/>
      </c>
      <c r="I915" s="402" t="str">
        <f t="shared" si="233"/>
        <v/>
      </c>
      <c r="J915" s="403" t="str">
        <f t="shared" si="233"/>
        <v/>
      </c>
      <c r="K915" s="403" t="str">
        <f t="shared" si="233"/>
        <v/>
      </c>
      <c r="L915" s="404" t="str">
        <f t="shared" si="233"/>
        <v/>
      </c>
      <c r="M915" s="405"/>
      <c r="N915" s="406" t="str">
        <f t="shared" si="240"/>
        <v/>
      </c>
      <c r="O915" s="406" t="str">
        <f t="shared" si="241"/>
        <v/>
      </c>
      <c r="S915" s="401" t="str">
        <f>IFERROR(IF(S914&lt;='Cat A monthly etc'!$R$3,"Nil",S914-$R$3),"")</f>
        <v/>
      </c>
      <c r="T915" s="402" t="str">
        <f t="shared" si="242"/>
        <v/>
      </c>
      <c r="U915" s="403" t="str">
        <f t="shared" si="243"/>
        <v/>
      </c>
      <c r="V915" s="403" t="str">
        <f t="shared" si="244"/>
        <v/>
      </c>
      <c r="W915" s="404" t="str">
        <f t="shared" si="245"/>
        <v/>
      </c>
      <c r="Z915" s="408"/>
      <c r="AA915" s="409"/>
      <c r="AC915" s="358" t="str">
        <f t="shared" si="246"/>
        <v/>
      </c>
      <c r="AD915" s="358" t="str">
        <f t="shared" si="247"/>
        <v/>
      </c>
    </row>
    <row r="916" spans="1:30" x14ac:dyDescent="0.25">
      <c r="A916" s="112" t="str">
        <f t="shared" si="235"/>
        <v/>
      </c>
      <c r="B916" s="112" t="str">
        <f t="shared" si="236"/>
        <v/>
      </c>
      <c r="C916" s="397" t="str">
        <f t="shared" si="248"/>
        <v/>
      </c>
      <c r="D916" s="397" t="str">
        <f t="shared" si="234"/>
        <v/>
      </c>
      <c r="E916" s="397"/>
      <c r="F916" s="399" t="str">
        <f t="shared" si="237"/>
        <v/>
      </c>
      <c r="G916" s="400" t="str">
        <f t="shared" si="238"/>
        <v/>
      </c>
      <c r="H916" s="401" t="str">
        <f t="shared" si="239"/>
        <v/>
      </c>
      <c r="I916" s="402" t="str">
        <f t="shared" si="233"/>
        <v/>
      </c>
      <c r="J916" s="403" t="str">
        <f t="shared" si="233"/>
        <v/>
      </c>
      <c r="K916" s="403" t="str">
        <f t="shared" si="233"/>
        <v/>
      </c>
      <c r="L916" s="404" t="str">
        <f t="shared" si="233"/>
        <v/>
      </c>
      <c r="M916" s="405"/>
      <c r="N916" s="406" t="str">
        <f t="shared" si="240"/>
        <v/>
      </c>
      <c r="O916" s="406" t="str">
        <f t="shared" si="241"/>
        <v/>
      </c>
      <c r="S916" s="401" t="str">
        <f>IFERROR(IF(S915&lt;='Cat A monthly etc'!$R$3,"Nil",S915-$R$3),"")</f>
        <v/>
      </c>
      <c r="T916" s="402" t="str">
        <f t="shared" si="242"/>
        <v/>
      </c>
      <c r="U916" s="403" t="str">
        <f t="shared" si="243"/>
        <v/>
      </c>
      <c r="V916" s="403" t="str">
        <f t="shared" si="244"/>
        <v/>
      </c>
      <c r="W916" s="404" t="str">
        <f t="shared" si="245"/>
        <v/>
      </c>
      <c r="Z916" s="408"/>
      <c r="AA916" s="409"/>
      <c r="AC916" s="358" t="str">
        <f t="shared" si="246"/>
        <v/>
      </c>
      <c r="AD916" s="358" t="str">
        <f t="shared" si="247"/>
        <v/>
      </c>
    </row>
    <row r="917" spans="1:30" x14ac:dyDescent="0.25">
      <c r="A917" s="112" t="str">
        <f t="shared" si="235"/>
        <v/>
      </c>
      <c r="B917" s="112" t="str">
        <f t="shared" si="236"/>
        <v/>
      </c>
      <c r="C917" s="397" t="str">
        <f t="shared" si="248"/>
        <v/>
      </c>
      <c r="D917" s="397" t="str">
        <f t="shared" si="234"/>
        <v/>
      </c>
      <c r="E917" s="397"/>
      <c r="F917" s="399" t="str">
        <f t="shared" si="237"/>
        <v/>
      </c>
      <c r="G917" s="400" t="str">
        <f t="shared" si="238"/>
        <v/>
      </c>
      <c r="H917" s="401" t="str">
        <f t="shared" si="239"/>
        <v/>
      </c>
      <c r="I917" s="402" t="str">
        <f t="shared" si="233"/>
        <v/>
      </c>
      <c r="J917" s="403" t="str">
        <f t="shared" si="233"/>
        <v/>
      </c>
      <c r="K917" s="403" t="str">
        <f t="shared" si="233"/>
        <v/>
      </c>
      <c r="L917" s="404" t="str">
        <f t="shared" si="233"/>
        <v/>
      </c>
      <c r="M917" s="405"/>
      <c r="N917" s="406" t="str">
        <f t="shared" si="240"/>
        <v/>
      </c>
      <c r="O917" s="406" t="str">
        <f t="shared" si="241"/>
        <v/>
      </c>
      <c r="S917" s="401" t="str">
        <f>IFERROR(IF(S916&lt;='Cat A monthly etc'!$R$3,"Nil",S916-$R$3),"")</f>
        <v/>
      </c>
      <c r="T917" s="402" t="str">
        <f t="shared" si="242"/>
        <v/>
      </c>
      <c r="U917" s="403" t="str">
        <f t="shared" si="243"/>
        <v/>
      </c>
      <c r="V917" s="403" t="str">
        <f t="shared" si="244"/>
        <v/>
      </c>
      <c r="W917" s="404" t="str">
        <f t="shared" si="245"/>
        <v/>
      </c>
      <c r="Z917" s="408"/>
      <c r="AA917" s="409"/>
      <c r="AC917" s="358" t="str">
        <f t="shared" si="246"/>
        <v/>
      </c>
      <c r="AD917" s="358" t="str">
        <f t="shared" si="247"/>
        <v/>
      </c>
    </row>
    <row r="918" spans="1:30" x14ac:dyDescent="0.25">
      <c r="A918" s="112" t="str">
        <f t="shared" si="235"/>
        <v/>
      </c>
      <c r="B918" s="112" t="str">
        <f t="shared" si="236"/>
        <v/>
      </c>
      <c r="C918" s="397" t="str">
        <f t="shared" si="248"/>
        <v/>
      </c>
      <c r="D918" s="397" t="str">
        <f t="shared" si="234"/>
        <v/>
      </c>
      <c r="E918" s="397"/>
      <c r="F918" s="399" t="str">
        <f t="shared" si="237"/>
        <v/>
      </c>
      <c r="G918" s="400" t="str">
        <f t="shared" si="238"/>
        <v/>
      </c>
      <c r="H918" s="401" t="str">
        <f t="shared" si="239"/>
        <v/>
      </c>
      <c r="I918" s="402" t="str">
        <f t="shared" si="233"/>
        <v/>
      </c>
      <c r="J918" s="403" t="str">
        <f t="shared" si="233"/>
        <v/>
      </c>
      <c r="K918" s="403" t="str">
        <f t="shared" si="233"/>
        <v/>
      </c>
      <c r="L918" s="404" t="str">
        <f t="shared" ref="L918:L981" si="249">IFERROR(IF(W918="Nil","Nil",TEXT(W918,IF(W918=ROUND(W918,0),"€###","€###.00"))),"")</f>
        <v/>
      </c>
      <c r="M918" s="405"/>
      <c r="N918" s="406" t="str">
        <f t="shared" si="240"/>
        <v/>
      </c>
      <c r="O918" s="406" t="str">
        <f t="shared" si="241"/>
        <v/>
      </c>
      <c r="S918" s="401" t="str">
        <f>IFERROR(IF(S917&lt;='Cat A monthly etc'!$R$3,"Nil",S917-$R$3),"")</f>
        <v/>
      </c>
      <c r="T918" s="402" t="str">
        <f t="shared" si="242"/>
        <v/>
      </c>
      <c r="U918" s="403" t="str">
        <f t="shared" si="243"/>
        <v/>
      </c>
      <c r="V918" s="403" t="str">
        <f t="shared" si="244"/>
        <v/>
      </c>
      <c r="W918" s="404" t="str">
        <f t="shared" si="245"/>
        <v/>
      </c>
      <c r="Z918" s="408"/>
      <c r="AA918" s="409"/>
      <c r="AC918" s="358" t="str">
        <f t="shared" si="246"/>
        <v/>
      </c>
      <c r="AD918" s="358" t="str">
        <f t="shared" si="247"/>
        <v/>
      </c>
    </row>
    <row r="919" spans="1:30" x14ac:dyDescent="0.25">
      <c r="A919" s="112" t="str">
        <f t="shared" si="235"/>
        <v/>
      </c>
      <c r="B919" s="112" t="str">
        <f t="shared" si="236"/>
        <v/>
      </c>
      <c r="C919" s="397" t="str">
        <f t="shared" si="248"/>
        <v/>
      </c>
      <c r="D919" s="397" t="str">
        <f t="shared" si="234"/>
        <v/>
      </c>
      <c r="E919" s="397"/>
      <c r="F919" s="399" t="str">
        <f t="shared" si="237"/>
        <v/>
      </c>
      <c r="G919" s="400" t="str">
        <f t="shared" si="238"/>
        <v/>
      </c>
      <c r="H919" s="401" t="str">
        <f t="shared" si="239"/>
        <v/>
      </c>
      <c r="I919" s="402" t="str">
        <f t="shared" ref="I919:L982" si="250">IFERROR(IF(T919="Nil","Nil",TEXT(T919,IF(T919=ROUND(T919,0),"€###","€###.00"))),"")</f>
        <v/>
      </c>
      <c r="J919" s="403" t="str">
        <f t="shared" si="250"/>
        <v/>
      </c>
      <c r="K919" s="403" t="str">
        <f t="shared" si="250"/>
        <v/>
      </c>
      <c r="L919" s="404" t="str">
        <f t="shared" si="249"/>
        <v/>
      </c>
      <c r="M919" s="405"/>
      <c r="N919" s="406" t="str">
        <f t="shared" si="240"/>
        <v/>
      </c>
      <c r="O919" s="406" t="str">
        <f t="shared" si="241"/>
        <v/>
      </c>
      <c r="S919" s="401" t="str">
        <f>IFERROR(IF(S918&lt;='Cat A monthly etc'!$R$3,"Nil",S918-$R$3),"")</f>
        <v/>
      </c>
      <c r="T919" s="402" t="str">
        <f t="shared" si="242"/>
        <v/>
      </c>
      <c r="U919" s="403" t="str">
        <f t="shared" si="243"/>
        <v/>
      </c>
      <c r="V919" s="403" t="str">
        <f t="shared" si="244"/>
        <v/>
      </c>
      <c r="W919" s="404" t="str">
        <f t="shared" si="245"/>
        <v/>
      </c>
      <c r="Z919" s="408"/>
      <c r="AA919" s="409"/>
      <c r="AC919" s="358" t="str">
        <f t="shared" si="246"/>
        <v/>
      </c>
      <c r="AD919" s="358" t="str">
        <f t="shared" si="247"/>
        <v/>
      </c>
    </row>
    <row r="920" spans="1:30" x14ac:dyDescent="0.25">
      <c r="A920" s="112" t="str">
        <f t="shared" si="235"/>
        <v/>
      </c>
      <c r="B920" s="112" t="str">
        <f t="shared" si="236"/>
        <v/>
      </c>
      <c r="C920" s="397" t="str">
        <f t="shared" si="248"/>
        <v/>
      </c>
      <c r="D920" s="397" t="str">
        <f t="shared" si="234"/>
        <v/>
      </c>
      <c r="E920" s="397"/>
      <c r="F920" s="399" t="str">
        <f t="shared" si="237"/>
        <v/>
      </c>
      <c r="G920" s="400" t="str">
        <f t="shared" si="238"/>
        <v/>
      </c>
      <c r="H920" s="401" t="str">
        <f t="shared" si="239"/>
        <v/>
      </c>
      <c r="I920" s="402" t="str">
        <f t="shared" si="250"/>
        <v/>
      </c>
      <c r="J920" s="403" t="str">
        <f t="shared" si="250"/>
        <v/>
      </c>
      <c r="K920" s="403" t="str">
        <f t="shared" si="250"/>
        <v/>
      </c>
      <c r="L920" s="404" t="str">
        <f t="shared" si="249"/>
        <v/>
      </c>
      <c r="M920" s="405"/>
      <c r="N920" s="406" t="str">
        <f t="shared" si="240"/>
        <v/>
      </c>
      <c r="O920" s="406" t="str">
        <f t="shared" si="241"/>
        <v/>
      </c>
      <c r="S920" s="401" t="str">
        <f>IFERROR(IF(S919&lt;='Cat A monthly etc'!$R$3,"Nil",S919-$R$3),"")</f>
        <v/>
      </c>
      <c r="T920" s="402" t="str">
        <f t="shared" si="242"/>
        <v/>
      </c>
      <c r="U920" s="403" t="str">
        <f t="shared" si="243"/>
        <v/>
      </c>
      <c r="V920" s="403" t="str">
        <f t="shared" si="244"/>
        <v/>
      </c>
      <c r="W920" s="404" t="str">
        <f t="shared" si="245"/>
        <v/>
      </c>
      <c r="Z920" s="408"/>
      <c r="AA920" s="409"/>
      <c r="AC920" s="358" t="str">
        <f t="shared" si="246"/>
        <v/>
      </c>
      <c r="AD920" s="358" t="str">
        <f t="shared" si="247"/>
        <v/>
      </c>
    </row>
    <row r="921" spans="1:30" x14ac:dyDescent="0.25">
      <c r="A921" s="112" t="str">
        <f t="shared" si="235"/>
        <v/>
      </c>
      <c r="B921" s="112" t="str">
        <f t="shared" si="236"/>
        <v/>
      </c>
      <c r="C921" s="397" t="str">
        <f t="shared" si="248"/>
        <v/>
      </c>
      <c r="D921" s="397" t="str">
        <f t="shared" si="234"/>
        <v/>
      </c>
      <c r="E921" s="397"/>
      <c r="F921" s="399" t="str">
        <f t="shared" si="237"/>
        <v/>
      </c>
      <c r="G921" s="400" t="str">
        <f t="shared" si="238"/>
        <v/>
      </c>
      <c r="H921" s="401" t="str">
        <f t="shared" si="239"/>
        <v/>
      </c>
      <c r="I921" s="402" t="str">
        <f t="shared" si="250"/>
        <v/>
      </c>
      <c r="J921" s="403" t="str">
        <f t="shared" si="250"/>
        <v/>
      </c>
      <c r="K921" s="403" t="str">
        <f t="shared" si="250"/>
        <v/>
      </c>
      <c r="L921" s="404" t="str">
        <f t="shared" si="249"/>
        <v/>
      </c>
      <c r="M921" s="405"/>
      <c r="N921" s="406" t="str">
        <f t="shared" si="240"/>
        <v/>
      </c>
      <c r="O921" s="406" t="str">
        <f t="shared" si="241"/>
        <v/>
      </c>
      <c r="S921" s="401" t="str">
        <f>IFERROR(IF(S920&lt;='Cat A monthly etc'!$R$3,"Nil",S920-$R$3),"")</f>
        <v/>
      </c>
      <c r="T921" s="402" t="str">
        <f t="shared" si="242"/>
        <v/>
      </c>
      <c r="U921" s="403" t="str">
        <f t="shared" si="243"/>
        <v/>
      </c>
      <c r="V921" s="403" t="str">
        <f t="shared" si="244"/>
        <v/>
      </c>
      <c r="W921" s="404" t="str">
        <f t="shared" si="245"/>
        <v/>
      </c>
      <c r="Z921" s="408"/>
      <c r="AA921" s="409"/>
      <c r="AC921" s="358" t="str">
        <f t="shared" si="246"/>
        <v/>
      </c>
      <c r="AD921" s="358" t="str">
        <f t="shared" si="247"/>
        <v/>
      </c>
    </row>
    <row r="922" spans="1:30" x14ac:dyDescent="0.25">
      <c r="A922" s="112" t="str">
        <f t="shared" si="235"/>
        <v/>
      </c>
      <c r="B922" s="112" t="str">
        <f t="shared" si="236"/>
        <v/>
      </c>
      <c r="C922" s="397" t="str">
        <f t="shared" si="248"/>
        <v/>
      </c>
      <c r="D922" s="397" t="str">
        <f t="shared" si="234"/>
        <v/>
      </c>
      <c r="E922" s="397"/>
      <c r="F922" s="399" t="str">
        <f t="shared" si="237"/>
        <v/>
      </c>
      <c r="G922" s="400" t="str">
        <f t="shared" si="238"/>
        <v/>
      </c>
      <c r="H922" s="401" t="str">
        <f t="shared" si="239"/>
        <v/>
      </c>
      <c r="I922" s="402" t="str">
        <f t="shared" si="250"/>
        <v/>
      </c>
      <c r="J922" s="403" t="str">
        <f t="shared" si="250"/>
        <v/>
      </c>
      <c r="K922" s="403" t="str">
        <f t="shared" si="250"/>
        <v/>
      </c>
      <c r="L922" s="404" t="str">
        <f t="shared" si="249"/>
        <v/>
      </c>
      <c r="M922" s="405"/>
      <c r="N922" s="406" t="str">
        <f t="shared" si="240"/>
        <v/>
      </c>
      <c r="O922" s="406" t="str">
        <f t="shared" si="241"/>
        <v/>
      </c>
      <c r="S922" s="401" t="str">
        <f>IFERROR(IF(S921&lt;='Cat A monthly etc'!$R$3,"Nil",S921-$R$3),"")</f>
        <v/>
      </c>
      <c r="T922" s="402" t="str">
        <f t="shared" si="242"/>
        <v/>
      </c>
      <c r="U922" s="403" t="str">
        <f t="shared" si="243"/>
        <v/>
      </c>
      <c r="V922" s="403" t="str">
        <f t="shared" si="244"/>
        <v/>
      </c>
      <c r="W922" s="404" t="str">
        <f t="shared" si="245"/>
        <v/>
      </c>
      <c r="Z922" s="408"/>
      <c r="AA922" s="409"/>
      <c r="AC922" s="358" t="str">
        <f t="shared" si="246"/>
        <v/>
      </c>
      <c r="AD922" s="358" t="str">
        <f t="shared" si="247"/>
        <v/>
      </c>
    </row>
    <row r="923" spans="1:30" x14ac:dyDescent="0.25">
      <c r="A923" s="112" t="str">
        <f t="shared" si="235"/>
        <v/>
      </c>
      <c r="B923" s="112" t="str">
        <f t="shared" si="236"/>
        <v/>
      </c>
      <c r="C923" s="397" t="str">
        <f t="shared" si="248"/>
        <v/>
      </c>
      <c r="D923" s="397" t="str">
        <f t="shared" si="234"/>
        <v/>
      </c>
      <c r="E923" s="397"/>
      <c r="F923" s="399" t="str">
        <f t="shared" si="237"/>
        <v/>
      </c>
      <c r="G923" s="400" t="str">
        <f t="shared" si="238"/>
        <v/>
      </c>
      <c r="H923" s="401" t="str">
        <f t="shared" si="239"/>
        <v/>
      </c>
      <c r="I923" s="402" t="str">
        <f t="shared" si="250"/>
        <v/>
      </c>
      <c r="J923" s="403" t="str">
        <f t="shared" si="250"/>
        <v/>
      </c>
      <c r="K923" s="403" t="str">
        <f t="shared" si="250"/>
        <v/>
      </c>
      <c r="L923" s="404" t="str">
        <f t="shared" si="249"/>
        <v/>
      </c>
      <c r="M923" s="405"/>
      <c r="N923" s="406" t="str">
        <f t="shared" si="240"/>
        <v/>
      </c>
      <c r="O923" s="406" t="str">
        <f t="shared" si="241"/>
        <v/>
      </c>
      <c r="S923" s="401" t="str">
        <f>IFERROR(IF(S922&lt;='Cat A monthly etc'!$R$3,"Nil",S922-$R$3),"")</f>
        <v/>
      </c>
      <c r="T923" s="402" t="str">
        <f t="shared" si="242"/>
        <v/>
      </c>
      <c r="U923" s="403" t="str">
        <f t="shared" si="243"/>
        <v/>
      </c>
      <c r="V923" s="403" t="str">
        <f t="shared" si="244"/>
        <v/>
      </c>
      <c r="W923" s="404" t="str">
        <f t="shared" si="245"/>
        <v/>
      </c>
      <c r="Z923" s="408"/>
      <c r="AA923" s="409"/>
      <c r="AC923" s="358" t="str">
        <f t="shared" si="246"/>
        <v/>
      </c>
      <c r="AD923" s="358" t="str">
        <f t="shared" si="247"/>
        <v/>
      </c>
    </row>
    <row r="924" spans="1:30" x14ac:dyDescent="0.25">
      <c r="A924" s="112" t="str">
        <f t="shared" si="235"/>
        <v/>
      </c>
      <c r="B924" s="112" t="str">
        <f t="shared" si="236"/>
        <v/>
      </c>
      <c r="C924" s="397" t="str">
        <f t="shared" si="248"/>
        <v/>
      </c>
      <c r="D924" s="397" t="str">
        <f t="shared" si="234"/>
        <v/>
      </c>
      <c r="E924" s="397"/>
      <c r="F924" s="399" t="str">
        <f t="shared" si="237"/>
        <v/>
      </c>
      <c r="G924" s="400" t="str">
        <f t="shared" si="238"/>
        <v/>
      </c>
      <c r="H924" s="401" t="str">
        <f t="shared" si="239"/>
        <v/>
      </c>
      <c r="I924" s="402" t="str">
        <f t="shared" si="250"/>
        <v/>
      </c>
      <c r="J924" s="403" t="str">
        <f t="shared" si="250"/>
        <v/>
      </c>
      <c r="K924" s="403" t="str">
        <f t="shared" si="250"/>
        <v/>
      </c>
      <c r="L924" s="404" t="str">
        <f t="shared" si="249"/>
        <v/>
      </c>
      <c r="M924" s="405"/>
      <c r="N924" s="406" t="str">
        <f t="shared" si="240"/>
        <v/>
      </c>
      <c r="O924" s="406" t="str">
        <f t="shared" si="241"/>
        <v/>
      </c>
      <c r="S924" s="401" t="str">
        <f>IFERROR(IF(S923&lt;='Cat A monthly etc'!$R$3,"Nil",S923-$R$3),"")</f>
        <v/>
      </c>
      <c r="T924" s="402" t="str">
        <f t="shared" si="242"/>
        <v/>
      </c>
      <c r="U924" s="403" t="str">
        <f t="shared" si="243"/>
        <v/>
      </c>
      <c r="V924" s="403" t="str">
        <f t="shared" si="244"/>
        <v/>
      </c>
      <c r="W924" s="404" t="str">
        <f t="shared" si="245"/>
        <v/>
      </c>
      <c r="Z924" s="408"/>
      <c r="AA924" s="409"/>
      <c r="AC924" s="358" t="str">
        <f t="shared" si="246"/>
        <v/>
      </c>
      <c r="AD924" s="358" t="str">
        <f t="shared" si="247"/>
        <v/>
      </c>
    </row>
    <row r="925" spans="1:30" x14ac:dyDescent="0.25">
      <c r="A925" s="112" t="str">
        <f t="shared" si="235"/>
        <v/>
      </c>
      <c r="B925" s="112" t="str">
        <f t="shared" si="236"/>
        <v/>
      </c>
      <c r="C925" s="397" t="str">
        <f t="shared" si="248"/>
        <v/>
      </c>
      <c r="D925" s="397" t="str">
        <f t="shared" si="234"/>
        <v/>
      </c>
      <c r="E925" s="397"/>
      <c r="F925" s="399" t="str">
        <f t="shared" si="237"/>
        <v/>
      </c>
      <c r="G925" s="400" t="str">
        <f t="shared" si="238"/>
        <v/>
      </c>
      <c r="H925" s="401" t="str">
        <f t="shared" si="239"/>
        <v/>
      </c>
      <c r="I925" s="402" t="str">
        <f t="shared" si="250"/>
        <v/>
      </c>
      <c r="J925" s="403" t="str">
        <f t="shared" si="250"/>
        <v/>
      </c>
      <c r="K925" s="403" t="str">
        <f t="shared" si="250"/>
        <v/>
      </c>
      <c r="L925" s="404" t="str">
        <f t="shared" si="249"/>
        <v/>
      </c>
      <c r="M925" s="405"/>
      <c r="N925" s="406" t="str">
        <f t="shared" si="240"/>
        <v/>
      </c>
      <c r="O925" s="406" t="str">
        <f t="shared" si="241"/>
        <v/>
      </c>
      <c r="S925" s="401" t="str">
        <f>IFERROR(IF(S924&lt;='Cat A monthly etc'!$R$3,"Nil",S924-$R$3),"")</f>
        <v/>
      </c>
      <c r="T925" s="402" t="str">
        <f t="shared" si="242"/>
        <v/>
      </c>
      <c r="U925" s="403" t="str">
        <f t="shared" si="243"/>
        <v/>
      </c>
      <c r="V925" s="403" t="str">
        <f t="shared" si="244"/>
        <v/>
      </c>
      <c r="W925" s="404" t="str">
        <f t="shared" si="245"/>
        <v/>
      </c>
      <c r="Z925" s="408"/>
      <c r="AA925" s="409"/>
      <c r="AC925" s="358" t="str">
        <f t="shared" si="246"/>
        <v/>
      </c>
      <c r="AD925" s="358" t="str">
        <f t="shared" si="247"/>
        <v/>
      </c>
    </row>
    <row r="926" spans="1:30" x14ac:dyDescent="0.25">
      <c r="A926" s="112" t="str">
        <f t="shared" si="235"/>
        <v/>
      </c>
      <c r="B926" s="112" t="str">
        <f t="shared" si="236"/>
        <v/>
      </c>
      <c r="C926" s="397" t="str">
        <f t="shared" si="248"/>
        <v/>
      </c>
      <c r="D926" s="397" t="str">
        <f t="shared" si="234"/>
        <v/>
      </c>
      <c r="E926" s="397"/>
      <c r="F926" s="399" t="str">
        <f t="shared" si="237"/>
        <v/>
      </c>
      <c r="G926" s="400" t="str">
        <f t="shared" si="238"/>
        <v/>
      </c>
      <c r="H926" s="401" t="str">
        <f t="shared" si="239"/>
        <v/>
      </c>
      <c r="I926" s="402" t="str">
        <f t="shared" si="250"/>
        <v/>
      </c>
      <c r="J926" s="403" t="str">
        <f t="shared" si="250"/>
        <v/>
      </c>
      <c r="K926" s="403" t="str">
        <f t="shared" si="250"/>
        <v/>
      </c>
      <c r="L926" s="404" t="str">
        <f t="shared" si="249"/>
        <v/>
      </c>
      <c r="M926" s="405"/>
      <c r="N926" s="406" t="str">
        <f t="shared" si="240"/>
        <v/>
      </c>
      <c r="O926" s="406" t="str">
        <f t="shared" si="241"/>
        <v/>
      </c>
      <c r="S926" s="401" t="str">
        <f>IFERROR(IF(S925&lt;='Cat A monthly etc'!$R$3,"Nil",S925-$R$3),"")</f>
        <v/>
      </c>
      <c r="T926" s="402" t="str">
        <f t="shared" si="242"/>
        <v/>
      </c>
      <c r="U926" s="403" t="str">
        <f t="shared" si="243"/>
        <v/>
      </c>
      <c r="V926" s="403" t="str">
        <f t="shared" si="244"/>
        <v/>
      </c>
      <c r="W926" s="404" t="str">
        <f t="shared" si="245"/>
        <v/>
      </c>
      <c r="Z926" s="408"/>
      <c r="AA926" s="409"/>
      <c r="AC926" s="358" t="str">
        <f t="shared" si="246"/>
        <v/>
      </c>
      <c r="AD926" s="358" t="str">
        <f t="shared" si="247"/>
        <v/>
      </c>
    </row>
    <row r="927" spans="1:30" x14ac:dyDescent="0.25">
      <c r="A927" s="112" t="str">
        <f t="shared" si="235"/>
        <v/>
      </c>
      <c r="B927" s="112" t="str">
        <f t="shared" si="236"/>
        <v/>
      </c>
      <c r="C927" s="397" t="str">
        <f t="shared" si="248"/>
        <v/>
      </c>
      <c r="D927" s="397" t="str">
        <f t="shared" si="234"/>
        <v/>
      </c>
      <c r="E927" s="397"/>
      <c r="F927" s="399" t="str">
        <f t="shared" si="237"/>
        <v/>
      </c>
      <c r="G927" s="400" t="str">
        <f t="shared" si="238"/>
        <v/>
      </c>
      <c r="H927" s="401" t="str">
        <f t="shared" si="239"/>
        <v/>
      </c>
      <c r="I927" s="402" t="str">
        <f t="shared" si="250"/>
        <v/>
      </c>
      <c r="J927" s="403" t="str">
        <f t="shared" si="250"/>
        <v/>
      </c>
      <c r="K927" s="403" t="str">
        <f t="shared" si="250"/>
        <v/>
      </c>
      <c r="L927" s="404" t="str">
        <f t="shared" si="249"/>
        <v/>
      </c>
      <c r="M927" s="405"/>
      <c r="N927" s="406" t="str">
        <f t="shared" si="240"/>
        <v/>
      </c>
      <c r="O927" s="406" t="str">
        <f t="shared" si="241"/>
        <v/>
      </c>
      <c r="S927" s="401" t="str">
        <f>IFERROR(IF(S926&lt;='Cat A monthly etc'!$R$3,"Nil",S926-$R$3),"")</f>
        <v/>
      </c>
      <c r="T927" s="402" t="str">
        <f t="shared" si="242"/>
        <v/>
      </c>
      <c r="U927" s="403" t="str">
        <f t="shared" si="243"/>
        <v/>
      </c>
      <c r="V927" s="403" t="str">
        <f t="shared" si="244"/>
        <v/>
      </c>
      <c r="W927" s="404" t="str">
        <f t="shared" si="245"/>
        <v/>
      </c>
      <c r="Z927" s="408"/>
      <c r="AA927" s="409"/>
      <c r="AC927" s="358" t="str">
        <f t="shared" si="246"/>
        <v/>
      </c>
      <c r="AD927" s="358" t="str">
        <f t="shared" si="247"/>
        <v/>
      </c>
    </row>
    <row r="928" spans="1:30" x14ac:dyDescent="0.25">
      <c r="A928" s="112" t="str">
        <f t="shared" si="235"/>
        <v/>
      </c>
      <c r="B928" s="112" t="str">
        <f t="shared" si="236"/>
        <v/>
      </c>
      <c r="C928" s="397" t="str">
        <f t="shared" si="248"/>
        <v/>
      </c>
      <c r="D928" s="397" t="str">
        <f t="shared" si="234"/>
        <v/>
      </c>
      <c r="E928" s="397"/>
      <c r="F928" s="399" t="str">
        <f t="shared" si="237"/>
        <v/>
      </c>
      <c r="G928" s="400" t="str">
        <f t="shared" si="238"/>
        <v/>
      </c>
      <c r="H928" s="401" t="str">
        <f t="shared" si="239"/>
        <v/>
      </c>
      <c r="I928" s="402" t="str">
        <f t="shared" si="250"/>
        <v/>
      </c>
      <c r="J928" s="403" t="str">
        <f t="shared" si="250"/>
        <v/>
      </c>
      <c r="K928" s="403" t="str">
        <f t="shared" si="250"/>
        <v/>
      </c>
      <c r="L928" s="404" t="str">
        <f t="shared" si="249"/>
        <v/>
      </c>
      <c r="M928" s="405"/>
      <c r="N928" s="406" t="str">
        <f t="shared" si="240"/>
        <v/>
      </c>
      <c r="O928" s="406" t="str">
        <f t="shared" si="241"/>
        <v/>
      </c>
      <c r="S928" s="401" t="str">
        <f>IFERROR(IF(S927&lt;='Cat A monthly etc'!$R$3,"Nil",S927-$R$3),"")</f>
        <v/>
      </c>
      <c r="T928" s="402" t="str">
        <f t="shared" si="242"/>
        <v/>
      </c>
      <c r="U928" s="403" t="str">
        <f t="shared" si="243"/>
        <v/>
      </c>
      <c r="V928" s="403" t="str">
        <f t="shared" si="244"/>
        <v/>
      </c>
      <c r="W928" s="404" t="str">
        <f t="shared" si="245"/>
        <v/>
      </c>
      <c r="Z928" s="408"/>
      <c r="AA928" s="409"/>
      <c r="AC928" s="358" t="str">
        <f t="shared" si="246"/>
        <v/>
      </c>
      <c r="AD928" s="358" t="str">
        <f t="shared" si="247"/>
        <v/>
      </c>
    </row>
    <row r="929" spans="1:30" x14ac:dyDescent="0.25">
      <c r="A929" s="112" t="str">
        <f t="shared" si="235"/>
        <v/>
      </c>
      <c r="B929" s="112" t="str">
        <f t="shared" si="236"/>
        <v/>
      </c>
      <c r="C929" s="397" t="str">
        <f t="shared" si="248"/>
        <v/>
      </c>
      <c r="D929" s="397" t="str">
        <f t="shared" si="234"/>
        <v/>
      </c>
      <c r="E929" s="397"/>
      <c r="F929" s="399" t="str">
        <f t="shared" si="237"/>
        <v/>
      </c>
      <c r="G929" s="400" t="str">
        <f t="shared" si="238"/>
        <v/>
      </c>
      <c r="H929" s="401" t="str">
        <f t="shared" si="239"/>
        <v/>
      </c>
      <c r="I929" s="402" t="str">
        <f t="shared" si="250"/>
        <v/>
      </c>
      <c r="J929" s="403" t="str">
        <f t="shared" si="250"/>
        <v/>
      </c>
      <c r="K929" s="403" t="str">
        <f t="shared" si="250"/>
        <v/>
      </c>
      <c r="L929" s="404" t="str">
        <f t="shared" si="249"/>
        <v/>
      </c>
      <c r="M929" s="405"/>
      <c r="N929" s="406" t="str">
        <f t="shared" si="240"/>
        <v/>
      </c>
      <c r="O929" s="406" t="str">
        <f t="shared" si="241"/>
        <v/>
      </c>
      <c r="S929" s="401" t="str">
        <f>IFERROR(IF(S928&lt;='Cat A monthly etc'!$R$3,"Nil",S928-$R$3),"")</f>
        <v/>
      </c>
      <c r="T929" s="402" t="str">
        <f t="shared" si="242"/>
        <v/>
      </c>
      <c r="U929" s="403" t="str">
        <f t="shared" si="243"/>
        <v/>
      </c>
      <c r="V929" s="403" t="str">
        <f t="shared" si="244"/>
        <v/>
      </c>
      <c r="W929" s="404" t="str">
        <f t="shared" si="245"/>
        <v/>
      </c>
      <c r="Z929" s="408"/>
      <c r="AA929" s="409"/>
      <c r="AC929" s="358" t="str">
        <f t="shared" si="246"/>
        <v/>
      </c>
      <c r="AD929" s="358" t="str">
        <f t="shared" si="247"/>
        <v/>
      </c>
    </row>
    <row r="930" spans="1:30" x14ac:dyDescent="0.25">
      <c r="A930" s="112" t="str">
        <f t="shared" si="235"/>
        <v/>
      </c>
      <c r="B930" s="112" t="str">
        <f t="shared" si="236"/>
        <v/>
      </c>
      <c r="C930" s="397" t="str">
        <f t="shared" si="248"/>
        <v/>
      </c>
      <c r="D930" s="397" t="str">
        <f t="shared" si="234"/>
        <v/>
      </c>
      <c r="E930" s="397"/>
      <c r="F930" s="399" t="str">
        <f t="shared" si="237"/>
        <v/>
      </c>
      <c r="G930" s="400" t="str">
        <f t="shared" si="238"/>
        <v/>
      </c>
      <c r="H930" s="401" t="str">
        <f t="shared" si="239"/>
        <v/>
      </c>
      <c r="I930" s="402" t="str">
        <f t="shared" si="250"/>
        <v/>
      </c>
      <c r="J930" s="403" t="str">
        <f t="shared" si="250"/>
        <v/>
      </c>
      <c r="K930" s="403" t="str">
        <f t="shared" si="250"/>
        <v/>
      </c>
      <c r="L930" s="404" t="str">
        <f t="shared" si="249"/>
        <v/>
      </c>
      <c r="M930" s="405"/>
      <c r="N930" s="406" t="str">
        <f t="shared" si="240"/>
        <v/>
      </c>
      <c r="O930" s="406" t="str">
        <f t="shared" si="241"/>
        <v/>
      </c>
      <c r="S930" s="401" t="str">
        <f>IFERROR(IF(S929&lt;='Cat A monthly etc'!$R$3,"Nil",S929-$R$3),"")</f>
        <v/>
      </c>
      <c r="T930" s="402" t="str">
        <f t="shared" si="242"/>
        <v/>
      </c>
      <c r="U930" s="403" t="str">
        <f t="shared" si="243"/>
        <v/>
      </c>
      <c r="V930" s="403" t="str">
        <f t="shared" si="244"/>
        <v/>
      </c>
      <c r="W930" s="404" t="str">
        <f t="shared" si="245"/>
        <v/>
      </c>
      <c r="Z930" s="408"/>
      <c r="AA930" s="409"/>
      <c r="AC930" s="358" t="str">
        <f t="shared" si="246"/>
        <v/>
      </c>
      <c r="AD930" s="358" t="str">
        <f t="shared" si="247"/>
        <v/>
      </c>
    </row>
    <row r="931" spans="1:30" x14ac:dyDescent="0.25">
      <c r="A931" s="112" t="str">
        <f t="shared" si="235"/>
        <v/>
      </c>
      <c r="B931" s="112" t="str">
        <f t="shared" si="236"/>
        <v/>
      </c>
      <c r="C931" s="397" t="str">
        <f t="shared" si="248"/>
        <v/>
      </c>
      <c r="D931" s="397" t="str">
        <f t="shared" si="234"/>
        <v/>
      </c>
      <c r="E931" s="397"/>
      <c r="F931" s="399" t="str">
        <f t="shared" si="237"/>
        <v/>
      </c>
      <c r="G931" s="400" t="str">
        <f t="shared" si="238"/>
        <v/>
      </c>
      <c r="H931" s="401" t="str">
        <f t="shared" si="239"/>
        <v/>
      </c>
      <c r="I931" s="402" t="str">
        <f t="shared" si="250"/>
        <v/>
      </c>
      <c r="J931" s="403" t="str">
        <f t="shared" si="250"/>
        <v/>
      </c>
      <c r="K931" s="403" t="str">
        <f t="shared" si="250"/>
        <v/>
      </c>
      <c r="L931" s="404" t="str">
        <f t="shared" si="249"/>
        <v/>
      </c>
      <c r="M931" s="405"/>
      <c r="N931" s="406" t="str">
        <f t="shared" si="240"/>
        <v/>
      </c>
      <c r="O931" s="406" t="str">
        <f t="shared" si="241"/>
        <v/>
      </c>
      <c r="S931" s="401" t="str">
        <f>IFERROR(IF(S930&lt;='Cat A monthly etc'!$R$3,"Nil",S930-$R$3),"")</f>
        <v/>
      </c>
      <c r="T931" s="402" t="str">
        <f t="shared" si="242"/>
        <v/>
      </c>
      <c r="U931" s="403" t="str">
        <f t="shared" si="243"/>
        <v/>
      </c>
      <c r="V931" s="403" t="str">
        <f t="shared" si="244"/>
        <v/>
      </c>
      <c r="W931" s="404" t="str">
        <f t="shared" si="245"/>
        <v/>
      </c>
      <c r="Z931" s="408"/>
      <c r="AA931" s="409"/>
      <c r="AC931" s="358" t="str">
        <f t="shared" si="246"/>
        <v/>
      </c>
      <c r="AD931" s="358" t="str">
        <f t="shared" si="247"/>
        <v/>
      </c>
    </row>
    <row r="932" spans="1:30" x14ac:dyDescent="0.25">
      <c r="A932" s="112" t="str">
        <f t="shared" si="235"/>
        <v/>
      </c>
      <c r="B932" s="112" t="str">
        <f t="shared" si="236"/>
        <v/>
      </c>
      <c r="C932" s="397" t="str">
        <f t="shared" si="248"/>
        <v/>
      </c>
      <c r="D932" s="397" t="str">
        <f t="shared" si="234"/>
        <v/>
      </c>
      <c r="E932" s="397"/>
      <c r="F932" s="399" t="str">
        <f t="shared" si="237"/>
        <v/>
      </c>
      <c r="G932" s="400" t="str">
        <f t="shared" si="238"/>
        <v/>
      </c>
      <c r="H932" s="401" t="str">
        <f t="shared" si="239"/>
        <v/>
      </c>
      <c r="I932" s="402" t="str">
        <f t="shared" si="250"/>
        <v/>
      </c>
      <c r="J932" s="403" t="str">
        <f t="shared" si="250"/>
        <v/>
      </c>
      <c r="K932" s="403" t="str">
        <f t="shared" si="250"/>
        <v/>
      </c>
      <c r="L932" s="404" t="str">
        <f t="shared" si="249"/>
        <v/>
      </c>
      <c r="M932" s="405"/>
      <c r="N932" s="406" t="str">
        <f t="shared" si="240"/>
        <v/>
      </c>
      <c r="O932" s="406" t="str">
        <f t="shared" si="241"/>
        <v/>
      </c>
      <c r="S932" s="401" t="str">
        <f>IFERROR(IF(S931&lt;='Cat A monthly etc'!$R$3,"Nil",S931-$R$3),"")</f>
        <v/>
      </c>
      <c r="T932" s="402" t="str">
        <f t="shared" si="242"/>
        <v/>
      </c>
      <c r="U932" s="403" t="str">
        <f t="shared" si="243"/>
        <v/>
      </c>
      <c r="V932" s="403" t="str">
        <f t="shared" si="244"/>
        <v/>
      </c>
      <c r="W932" s="404" t="str">
        <f t="shared" si="245"/>
        <v/>
      </c>
      <c r="Z932" s="408"/>
      <c r="AA932" s="409"/>
      <c r="AC932" s="358" t="str">
        <f t="shared" si="246"/>
        <v/>
      </c>
      <c r="AD932" s="358" t="str">
        <f t="shared" si="247"/>
        <v/>
      </c>
    </row>
    <row r="933" spans="1:30" x14ac:dyDescent="0.25">
      <c r="A933" s="112" t="str">
        <f t="shared" si="235"/>
        <v/>
      </c>
      <c r="B933" s="112" t="str">
        <f t="shared" si="236"/>
        <v/>
      </c>
      <c r="C933" s="397" t="str">
        <f t="shared" si="248"/>
        <v/>
      </c>
      <c r="D933" s="397" t="str">
        <f t="shared" si="234"/>
        <v/>
      </c>
      <c r="E933" s="397"/>
      <c r="F933" s="399" t="str">
        <f t="shared" si="237"/>
        <v/>
      </c>
      <c r="G933" s="400" t="str">
        <f t="shared" si="238"/>
        <v/>
      </c>
      <c r="H933" s="401" t="str">
        <f t="shared" si="239"/>
        <v/>
      </c>
      <c r="I933" s="402" t="str">
        <f t="shared" si="250"/>
        <v/>
      </c>
      <c r="J933" s="403" t="str">
        <f t="shared" si="250"/>
        <v/>
      </c>
      <c r="K933" s="403" t="str">
        <f t="shared" si="250"/>
        <v/>
      </c>
      <c r="L933" s="404" t="str">
        <f t="shared" si="249"/>
        <v/>
      </c>
      <c r="M933" s="405"/>
      <c r="N933" s="406" t="str">
        <f t="shared" si="240"/>
        <v/>
      </c>
      <c r="O933" s="406" t="str">
        <f t="shared" si="241"/>
        <v/>
      </c>
      <c r="S933" s="401" t="str">
        <f>IFERROR(IF(S932&lt;='Cat A monthly etc'!$R$3,"Nil",S932-$R$3),"")</f>
        <v/>
      </c>
      <c r="T933" s="402" t="str">
        <f t="shared" si="242"/>
        <v/>
      </c>
      <c r="U933" s="403" t="str">
        <f t="shared" si="243"/>
        <v/>
      </c>
      <c r="V933" s="403" t="str">
        <f t="shared" si="244"/>
        <v/>
      </c>
      <c r="W933" s="404" t="str">
        <f t="shared" si="245"/>
        <v/>
      </c>
      <c r="Z933" s="408"/>
      <c r="AA933" s="409"/>
      <c r="AC933" s="358" t="str">
        <f t="shared" si="246"/>
        <v/>
      </c>
      <c r="AD933" s="358" t="str">
        <f t="shared" si="247"/>
        <v/>
      </c>
    </row>
    <row r="934" spans="1:30" x14ac:dyDescent="0.25">
      <c r="A934" s="112" t="str">
        <f t="shared" si="235"/>
        <v/>
      </c>
      <c r="B934" s="112" t="str">
        <f t="shared" si="236"/>
        <v/>
      </c>
      <c r="C934" s="397" t="str">
        <f t="shared" si="248"/>
        <v/>
      </c>
      <c r="D934" s="397" t="str">
        <f t="shared" si="234"/>
        <v/>
      </c>
      <c r="E934" s="397"/>
      <c r="F934" s="399" t="str">
        <f t="shared" si="237"/>
        <v/>
      </c>
      <c r="G934" s="400" t="str">
        <f t="shared" si="238"/>
        <v/>
      </c>
      <c r="H934" s="401" t="str">
        <f t="shared" si="239"/>
        <v/>
      </c>
      <c r="I934" s="402" t="str">
        <f t="shared" si="250"/>
        <v/>
      </c>
      <c r="J934" s="403" t="str">
        <f t="shared" si="250"/>
        <v/>
      </c>
      <c r="K934" s="403" t="str">
        <f t="shared" si="250"/>
        <v/>
      </c>
      <c r="L934" s="404" t="str">
        <f t="shared" si="249"/>
        <v/>
      </c>
      <c r="M934" s="405"/>
      <c r="N934" s="406" t="str">
        <f t="shared" si="240"/>
        <v/>
      </c>
      <c r="O934" s="406" t="str">
        <f t="shared" si="241"/>
        <v/>
      </c>
      <c r="S934" s="401" t="str">
        <f>IFERROR(IF(S933&lt;='Cat A monthly etc'!$R$3,"Nil",S933-$R$3),"")</f>
        <v/>
      </c>
      <c r="T934" s="402" t="str">
        <f t="shared" si="242"/>
        <v/>
      </c>
      <c r="U934" s="403" t="str">
        <f t="shared" si="243"/>
        <v/>
      </c>
      <c r="V934" s="403" t="str">
        <f t="shared" si="244"/>
        <v/>
      </c>
      <c r="W934" s="404" t="str">
        <f t="shared" si="245"/>
        <v/>
      </c>
      <c r="Z934" s="408"/>
      <c r="AA934" s="409"/>
      <c r="AC934" s="358" t="str">
        <f t="shared" si="246"/>
        <v/>
      </c>
      <c r="AD934" s="358" t="str">
        <f t="shared" si="247"/>
        <v/>
      </c>
    </row>
    <row r="935" spans="1:30" x14ac:dyDescent="0.25">
      <c r="A935" s="112" t="str">
        <f t="shared" si="235"/>
        <v/>
      </c>
      <c r="B935" s="112" t="str">
        <f t="shared" si="236"/>
        <v/>
      </c>
      <c r="C935" s="397" t="str">
        <f t="shared" si="248"/>
        <v/>
      </c>
      <c r="D935" s="397" t="str">
        <f t="shared" si="234"/>
        <v/>
      </c>
      <c r="E935" s="397"/>
      <c r="F935" s="399" t="str">
        <f t="shared" si="237"/>
        <v/>
      </c>
      <c r="G935" s="400" t="str">
        <f t="shared" si="238"/>
        <v/>
      </c>
      <c r="H935" s="401" t="str">
        <f t="shared" si="239"/>
        <v/>
      </c>
      <c r="I935" s="402" t="str">
        <f t="shared" si="250"/>
        <v/>
      </c>
      <c r="J935" s="403" t="str">
        <f t="shared" si="250"/>
        <v/>
      </c>
      <c r="K935" s="403" t="str">
        <f t="shared" si="250"/>
        <v/>
      </c>
      <c r="L935" s="404" t="str">
        <f t="shared" si="249"/>
        <v/>
      </c>
      <c r="M935" s="405"/>
      <c r="N935" s="406" t="str">
        <f t="shared" si="240"/>
        <v/>
      </c>
      <c r="O935" s="406" t="str">
        <f t="shared" si="241"/>
        <v/>
      </c>
      <c r="S935" s="401" t="str">
        <f>IFERROR(IF(S934&lt;='Cat A monthly etc'!$R$3,"Nil",S934-$R$3),"")</f>
        <v/>
      </c>
      <c r="T935" s="402" t="str">
        <f t="shared" si="242"/>
        <v/>
      </c>
      <c r="U935" s="403" t="str">
        <f t="shared" si="243"/>
        <v/>
      </c>
      <c r="V935" s="403" t="str">
        <f t="shared" si="244"/>
        <v/>
      </c>
      <c r="W935" s="404" t="str">
        <f t="shared" si="245"/>
        <v/>
      </c>
      <c r="Z935" s="408"/>
      <c r="AA935" s="409"/>
      <c r="AC935" s="358" t="str">
        <f t="shared" si="246"/>
        <v/>
      </c>
      <c r="AD935" s="358" t="str">
        <f t="shared" si="247"/>
        <v/>
      </c>
    </row>
    <row r="936" spans="1:30" x14ac:dyDescent="0.25">
      <c r="A936" s="112" t="str">
        <f t="shared" si="235"/>
        <v/>
      </c>
      <c r="B936" s="112" t="str">
        <f t="shared" si="236"/>
        <v/>
      </c>
      <c r="C936" s="397" t="str">
        <f t="shared" si="248"/>
        <v/>
      </c>
      <c r="D936" s="397" t="str">
        <f t="shared" si="234"/>
        <v/>
      </c>
      <c r="E936" s="397"/>
      <c r="F936" s="399" t="str">
        <f t="shared" si="237"/>
        <v/>
      </c>
      <c r="G936" s="400" t="str">
        <f t="shared" si="238"/>
        <v/>
      </c>
      <c r="H936" s="401" t="str">
        <f t="shared" si="239"/>
        <v/>
      </c>
      <c r="I936" s="402" t="str">
        <f t="shared" si="250"/>
        <v/>
      </c>
      <c r="J936" s="403" t="str">
        <f t="shared" si="250"/>
        <v/>
      </c>
      <c r="K936" s="403" t="str">
        <f t="shared" si="250"/>
        <v/>
      </c>
      <c r="L936" s="404" t="str">
        <f t="shared" si="249"/>
        <v/>
      </c>
      <c r="M936" s="405"/>
      <c r="N936" s="406" t="str">
        <f t="shared" si="240"/>
        <v/>
      </c>
      <c r="O936" s="406" t="str">
        <f t="shared" si="241"/>
        <v/>
      </c>
      <c r="S936" s="401" t="str">
        <f>IFERROR(IF(S935&lt;='Cat A monthly etc'!$R$3,"Nil",S935-$R$3),"")</f>
        <v/>
      </c>
      <c r="T936" s="402" t="str">
        <f t="shared" si="242"/>
        <v/>
      </c>
      <c r="U936" s="403" t="str">
        <f t="shared" si="243"/>
        <v/>
      </c>
      <c r="V936" s="403" t="str">
        <f t="shared" si="244"/>
        <v/>
      </c>
      <c r="W936" s="404" t="str">
        <f t="shared" si="245"/>
        <v/>
      </c>
      <c r="Z936" s="408"/>
      <c r="AA936" s="409"/>
      <c r="AC936" s="358" t="str">
        <f t="shared" si="246"/>
        <v/>
      </c>
      <c r="AD936" s="358" t="str">
        <f t="shared" si="247"/>
        <v/>
      </c>
    </row>
    <row r="937" spans="1:30" x14ac:dyDescent="0.25">
      <c r="A937" s="112" t="str">
        <f t="shared" si="235"/>
        <v/>
      </c>
      <c r="B937" s="112" t="str">
        <f t="shared" si="236"/>
        <v/>
      </c>
      <c r="C937" s="397" t="str">
        <f t="shared" si="248"/>
        <v/>
      </c>
      <c r="D937" s="397" t="str">
        <f t="shared" si="234"/>
        <v/>
      </c>
      <c r="E937" s="397"/>
      <c r="F937" s="399" t="str">
        <f t="shared" si="237"/>
        <v/>
      </c>
      <c r="G937" s="400" t="str">
        <f t="shared" si="238"/>
        <v/>
      </c>
      <c r="H937" s="401" t="str">
        <f t="shared" si="239"/>
        <v/>
      </c>
      <c r="I937" s="402" t="str">
        <f t="shared" si="250"/>
        <v/>
      </c>
      <c r="J937" s="403" t="str">
        <f t="shared" si="250"/>
        <v/>
      </c>
      <c r="K937" s="403" t="str">
        <f t="shared" si="250"/>
        <v/>
      </c>
      <c r="L937" s="404" t="str">
        <f t="shared" si="249"/>
        <v/>
      </c>
      <c r="M937" s="405"/>
      <c r="N937" s="406" t="str">
        <f t="shared" si="240"/>
        <v/>
      </c>
      <c r="O937" s="406" t="str">
        <f t="shared" si="241"/>
        <v/>
      </c>
      <c r="S937" s="401" t="str">
        <f>IFERROR(IF(S936&lt;='Cat A monthly etc'!$R$3,"Nil",S936-$R$3),"")</f>
        <v/>
      </c>
      <c r="T937" s="402" t="str">
        <f t="shared" si="242"/>
        <v/>
      </c>
      <c r="U937" s="403" t="str">
        <f t="shared" si="243"/>
        <v/>
      </c>
      <c r="V937" s="403" t="str">
        <f t="shared" si="244"/>
        <v/>
      </c>
      <c r="W937" s="404" t="str">
        <f t="shared" si="245"/>
        <v/>
      </c>
      <c r="Z937" s="408"/>
      <c r="AA937" s="409"/>
      <c r="AC937" s="358" t="str">
        <f t="shared" si="246"/>
        <v/>
      </c>
      <c r="AD937" s="358" t="str">
        <f t="shared" si="247"/>
        <v/>
      </c>
    </row>
    <row r="938" spans="1:30" x14ac:dyDescent="0.25">
      <c r="A938" s="112" t="str">
        <f t="shared" si="235"/>
        <v/>
      </c>
      <c r="B938" s="112" t="str">
        <f t="shared" si="236"/>
        <v/>
      </c>
      <c r="C938" s="397" t="str">
        <f t="shared" si="248"/>
        <v/>
      </c>
      <c r="D938" s="397" t="str">
        <f t="shared" si="234"/>
        <v/>
      </c>
      <c r="E938" s="397"/>
      <c r="F938" s="399" t="str">
        <f t="shared" si="237"/>
        <v/>
      </c>
      <c r="G938" s="400" t="str">
        <f t="shared" si="238"/>
        <v/>
      </c>
      <c r="H938" s="401" t="str">
        <f t="shared" si="239"/>
        <v/>
      </c>
      <c r="I938" s="402" t="str">
        <f t="shared" si="250"/>
        <v/>
      </c>
      <c r="J938" s="403" t="str">
        <f t="shared" si="250"/>
        <v/>
      </c>
      <c r="K938" s="403" t="str">
        <f t="shared" si="250"/>
        <v/>
      </c>
      <c r="L938" s="404" t="str">
        <f t="shared" si="249"/>
        <v/>
      </c>
      <c r="M938" s="405"/>
      <c r="N938" s="406" t="str">
        <f t="shared" si="240"/>
        <v/>
      </c>
      <c r="O938" s="406" t="str">
        <f t="shared" si="241"/>
        <v/>
      </c>
      <c r="S938" s="401" t="str">
        <f>IFERROR(IF(S937&lt;='Cat A monthly etc'!$R$3,"Nil",S937-$R$3),"")</f>
        <v/>
      </c>
      <c r="T938" s="402" t="str">
        <f t="shared" si="242"/>
        <v/>
      </c>
      <c r="U938" s="403" t="str">
        <f t="shared" si="243"/>
        <v/>
      </c>
      <c r="V938" s="403" t="str">
        <f t="shared" si="244"/>
        <v/>
      </c>
      <c r="W938" s="404" t="str">
        <f t="shared" si="245"/>
        <v/>
      </c>
      <c r="Z938" s="408"/>
      <c r="AA938" s="409"/>
      <c r="AC938" s="358" t="str">
        <f t="shared" si="246"/>
        <v/>
      </c>
      <c r="AD938" s="358" t="str">
        <f t="shared" si="247"/>
        <v/>
      </c>
    </row>
    <row r="939" spans="1:30" x14ac:dyDescent="0.25">
      <c r="A939" s="112" t="str">
        <f t="shared" si="235"/>
        <v/>
      </c>
      <c r="B939" s="112" t="str">
        <f t="shared" si="236"/>
        <v/>
      </c>
      <c r="C939" s="397" t="str">
        <f t="shared" si="248"/>
        <v/>
      </c>
      <c r="D939" s="397" t="str">
        <f t="shared" si="234"/>
        <v/>
      </c>
      <c r="E939" s="397"/>
      <c r="F939" s="399" t="str">
        <f t="shared" si="237"/>
        <v/>
      </c>
      <c r="G939" s="400" t="str">
        <f t="shared" si="238"/>
        <v/>
      </c>
      <c r="H939" s="401" t="str">
        <f t="shared" si="239"/>
        <v/>
      </c>
      <c r="I939" s="402" t="str">
        <f t="shared" si="250"/>
        <v/>
      </c>
      <c r="J939" s="403" t="str">
        <f t="shared" si="250"/>
        <v/>
      </c>
      <c r="K939" s="403" t="str">
        <f t="shared" si="250"/>
        <v/>
      </c>
      <c r="L939" s="404" t="str">
        <f t="shared" si="249"/>
        <v/>
      </c>
      <c r="M939" s="405"/>
      <c r="N939" s="406" t="str">
        <f t="shared" si="240"/>
        <v/>
      </c>
      <c r="O939" s="406" t="str">
        <f t="shared" si="241"/>
        <v/>
      </c>
      <c r="S939" s="401" t="str">
        <f>IFERROR(IF(S938&lt;='Cat A monthly etc'!$R$3,"Nil",S938-$R$3),"")</f>
        <v/>
      </c>
      <c r="T939" s="402" t="str">
        <f t="shared" si="242"/>
        <v/>
      </c>
      <c r="U939" s="403" t="str">
        <f t="shared" si="243"/>
        <v/>
      </c>
      <c r="V939" s="403" t="str">
        <f t="shared" si="244"/>
        <v/>
      </c>
      <c r="W939" s="404" t="str">
        <f t="shared" si="245"/>
        <v/>
      </c>
      <c r="Z939" s="408"/>
      <c r="AA939" s="409"/>
      <c r="AC939" s="358" t="str">
        <f t="shared" si="246"/>
        <v/>
      </c>
      <c r="AD939" s="358" t="str">
        <f t="shared" si="247"/>
        <v/>
      </c>
    </row>
    <row r="940" spans="1:30" x14ac:dyDescent="0.25">
      <c r="A940" s="112" t="str">
        <f t="shared" si="235"/>
        <v/>
      </c>
      <c r="B940" s="112" t="str">
        <f t="shared" si="236"/>
        <v/>
      </c>
      <c r="C940" s="397" t="str">
        <f t="shared" si="248"/>
        <v/>
      </c>
      <c r="D940" s="397" t="str">
        <f t="shared" si="234"/>
        <v/>
      </c>
      <c r="E940" s="397"/>
      <c r="F940" s="399" t="str">
        <f t="shared" si="237"/>
        <v/>
      </c>
      <c r="G940" s="400" t="str">
        <f t="shared" si="238"/>
        <v/>
      </c>
      <c r="H940" s="401" t="str">
        <f t="shared" si="239"/>
        <v/>
      </c>
      <c r="I940" s="402" t="str">
        <f t="shared" si="250"/>
        <v/>
      </c>
      <c r="J940" s="403" t="str">
        <f t="shared" si="250"/>
        <v/>
      </c>
      <c r="K940" s="403" t="str">
        <f t="shared" si="250"/>
        <v/>
      </c>
      <c r="L940" s="404" t="str">
        <f t="shared" si="249"/>
        <v/>
      </c>
      <c r="M940" s="405"/>
      <c r="N940" s="406" t="str">
        <f t="shared" si="240"/>
        <v/>
      </c>
      <c r="O940" s="406" t="str">
        <f t="shared" si="241"/>
        <v/>
      </c>
      <c r="S940" s="401" t="str">
        <f>IFERROR(IF(S939&lt;='Cat A monthly etc'!$R$3,"Nil",S939-$R$3),"")</f>
        <v/>
      </c>
      <c r="T940" s="402" t="str">
        <f t="shared" si="242"/>
        <v/>
      </c>
      <c r="U940" s="403" t="str">
        <f t="shared" si="243"/>
        <v/>
      </c>
      <c r="V940" s="403" t="str">
        <f t="shared" si="244"/>
        <v/>
      </c>
      <c r="W940" s="404" t="str">
        <f t="shared" si="245"/>
        <v/>
      </c>
      <c r="Z940" s="408"/>
      <c r="AA940" s="409"/>
      <c r="AC940" s="358" t="str">
        <f t="shared" si="246"/>
        <v/>
      </c>
      <c r="AD940" s="358" t="str">
        <f t="shared" si="247"/>
        <v/>
      </c>
    </row>
    <row r="941" spans="1:30" x14ac:dyDescent="0.25">
      <c r="A941" s="112" t="str">
        <f t="shared" si="235"/>
        <v/>
      </c>
      <c r="B941" s="112" t="str">
        <f t="shared" si="236"/>
        <v/>
      </c>
      <c r="C941" s="397" t="str">
        <f t="shared" si="248"/>
        <v/>
      </c>
      <c r="D941" s="397" t="str">
        <f t="shared" si="234"/>
        <v/>
      </c>
      <c r="E941" s="397"/>
      <c r="F941" s="399" t="str">
        <f t="shared" si="237"/>
        <v/>
      </c>
      <c r="G941" s="400" t="str">
        <f t="shared" si="238"/>
        <v/>
      </c>
      <c r="H941" s="401" t="str">
        <f t="shared" si="239"/>
        <v/>
      </c>
      <c r="I941" s="402" t="str">
        <f t="shared" si="250"/>
        <v/>
      </c>
      <c r="J941" s="403" t="str">
        <f t="shared" si="250"/>
        <v/>
      </c>
      <c r="K941" s="403" t="str">
        <f t="shared" si="250"/>
        <v/>
      </c>
      <c r="L941" s="404" t="str">
        <f t="shared" si="249"/>
        <v/>
      </c>
      <c r="M941" s="405"/>
      <c r="N941" s="406" t="str">
        <f t="shared" si="240"/>
        <v/>
      </c>
      <c r="O941" s="406" t="str">
        <f t="shared" si="241"/>
        <v/>
      </c>
      <c r="S941" s="401" t="str">
        <f>IFERROR(IF(S940&lt;='Cat A monthly etc'!$R$3,"Nil",S940-$R$3),"")</f>
        <v/>
      </c>
      <c r="T941" s="402" t="str">
        <f t="shared" si="242"/>
        <v/>
      </c>
      <c r="U941" s="403" t="str">
        <f t="shared" si="243"/>
        <v/>
      </c>
      <c r="V941" s="403" t="str">
        <f t="shared" si="244"/>
        <v/>
      </c>
      <c r="W941" s="404" t="str">
        <f t="shared" si="245"/>
        <v/>
      </c>
      <c r="Z941" s="408"/>
      <c r="AA941" s="409"/>
      <c r="AC941" s="358" t="str">
        <f t="shared" si="246"/>
        <v/>
      </c>
      <c r="AD941" s="358" t="str">
        <f t="shared" si="247"/>
        <v/>
      </c>
    </row>
    <row r="942" spans="1:30" x14ac:dyDescent="0.25">
      <c r="A942" s="112" t="str">
        <f t="shared" si="235"/>
        <v/>
      </c>
      <c r="B942" s="112" t="str">
        <f t="shared" si="236"/>
        <v/>
      </c>
      <c r="C942" s="397" t="str">
        <f t="shared" si="248"/>
        <v/>
      </c>
      <c r="D942" s="397" t="str">
        <f t="shared" si="234"/>
        <v/>
      </c>
      <c r="E942" s="397"/>
      <c r="F942" s="399" t="str">
        <f t="shared" si="237"/>
        <v/>
      </c>
      <c r="G942" s="400" t="str">
        <f t="shared" si="238"/>
        <v/>
      </c>
      <c r="H942" s="401" t="str">
        <f t="shared" si="239"/>
        <v/>
      </c>
      <c r="I942" s="402" t="str">
        <f t="shared" si="250"/>
        <v/>
      </c>
      <c r="J942" s="403" t="str">
        <f t="shared" si="250"/>
        <v/>
      </c>
      <c r="K942" s="403" t="str">
        <f t="shared" si="250"/>
        <v/>
      </c>
      <c r="L942" s="404" t="str">
        <f t="shared" si="249"/>
        <v/>
      </c>
      <c r="M942" s="405"/>
      <c r="N942" s="406" t="str">
        <f t="shared" si="240"/>
        <v/>
      </c>
      <c r="O942" s="406" t="str">
        <f t="shared" si="241"/>
        <v/>
      </c>
      <c r="S942" s="401" t="str">
        <f>IFERROR(IF(S941&lt;='Cat A monthly etc'!$R$3,"Nil",S941-$R$3),"")</f>
        <v/>
      </c>
      <c r="T942" s="402" t="str">
        <f t="shared" si="242"/>
        <v/>
      </c>
      <c r="U942" s="403" t="str">
        <f t="shared" si="243"/>
        <v/>
      </c>
      <c r="V942" s="403" t="str">
        <f t="shared" si="244"/>
        <v/>
      </c>
      <c r="W942" s="404" t="str">
        <f t="shared" si="245"/>
        <v/>
      </c>
      <c r="Z942" s="408"/>
      <c r="AA942" s="409"/>
      <c r="AC942" s="358" t="str">
        <f t="shared" si="246"/>
        <v/>
      </c>
      <c r="AD942" s="358" t="str">
        <f t="shared" si="247"/>
        <v/>
      </c>
    </row>
    <row r="943" spans="1:30" x14ac:dyDescent="0.25">
      <c r="A943" s="112" t="str">
        <f t="shared" si="235"/>
        <v/>
      </c>
      <c r="B943" s="112" t="str">
        <f t="shared" si="236"/>
        <v/>
      </c>
      <c r="C943" s="397" t="str">
        <f t="shared" si="248"/>
        <v/>
      </c>
      <c r="D943" s="397" t="str">
        <f t="shared" si="234"/>
        <v/>
      </c>
      <c r="E943" s="397"/>
      <c r="F943" s="399" t="str">
        <f t="shared" si="237"/>
        <v/>
      </c>
      <c r="G943" s="400" t="str">
        <f t="shared" si="238"/>
        <v/>
      </c>
      <c r="H943" s="401" t="str">
        <f t="shared" si="239"/>
        <v/>
      </c>
      <c r="I943" s="402" t="str">
        <f t="shared" si="250"/>
        <v/>
      </c>
      <c r="J943" s="403" t="str">
        <f t="shared" si="250"/>
        <v/>
      </c>
      <c r="K943" s="403" t="str">
        <f t="shared" si="250"/>
        <v/>
      </c>
      <c r="L943" s="404" t="str">
        <f t="shared" si="249"/>
        <v/>
      </c>
      <c r="M943" s="405"/>
      <c r="N943" s="406" t="str">
        <f t="shared" si="240"/>
        <v/>
      </c>
      <c r="O943" s="406" t="str">
        <f t="shared" si="241"/>
        <v/>
      </c>
      <c r="S943" s="401" t="str">
        <f>IFERROR(IF(S942&lt;='Cat A monthly etc'!$R$3,"Nil",S942-$R$3),"")</f>
        <v/>
      </c>
      <c r="T943" s="402" t="str">
        <f t="shared" si="242"/>
        <v/>
      </c>
      <c r="U943" s="403" t="str">
        <f t="shared" si="243"/>
        <v/>
      </c>
      <c r="V943" s="403" t="str">
        <f t="shared" si="244"/>
        <v/>
      </c>
      <c r="W943" s="404" t="str">
        <f t="shared" si="245"/>
        <v/>
      </c>
      <c r="Z943" s="408"/>
      <c r="AA943" s="409"/>
      <c r="AC943" s="358" t="str">
        <f t="shared" si="246"/>
        <v/>
      </c>
      <c r="AD943" s="358" t="str">
        <f t="shared" si="247"/>
        <v/>
      </c>
    </row>
    <row r="944" spans="1:30" x14ac:dyDescent="0.25">
      <c r="A944" s="112" t="str">
        <f t="shared" si="235"/>
        <v/>
      </c>
      <c r="B944" s="112" t="str">
        <f t="shared" si="236"/>
        <v/>
      </c>
      <c r="C944" s="397" t="str">
        <f t="shared" si="248"/>
        <v/>
      </c>
      <c r="D944" s="397" t="str">
        <f t="shared" si="234"/>
        <v/>
      </c>
      <c r="E944" s="397"/>
      <c r="F944" s="399" t="str">
        <f t="shared" si="237"/>
        <v/>
      </c>
      <c r="G944" s="400" t="str">
        <f t="shared" si="238"/>
        <v/>
      </c>
      <c r="H944" s="401" t="str">
        <f t="shared" si="239"/>
        <v/>
      </c>
      <c r="I944" s="402" t="str">
        <f t="shared" si="250"/>
        <v/>
      </c>
      <c r="J944" s="403" t="str">
        <f t="shared" si="250"/>
        <v/>
      </c>
      <c r="K944" s="403" t="str">
        <f t="shared" si="250"/>
        <v/>
      </c>
      <c r="L944" s="404" t="str">
        <f t="shared" si="249"/>
        <v/>
      </c>
      <c r="M944" s="405"/>
      <c r="N944" s="406" t="str">
        <f t="shared" si="240"/>
        <v/>
      </c>
      <c r="O944" s="406" t="str">
        <f t="shared" si="241"/>
        <v/>
      </c>
      <c r="S944" s="401" t="str">
        <f>IFERROR(IF(S943&lt;='Cat A monthly etc'!$R$3,"Nil",S943-$R$3),"")</f>
        <v/>
      </c>
      <c r="T944" s="402" t="str">
        <f t="shared" si="242"/>
        <v/>
      </c>
      <c r="U944" s="403" t="str">
        <f t="shared" si="243"/>
        <v/>
      </c>
      <c r="V944" s="403" t="str">
        <f t="shared" si="244"/>
        <v/>
      </c>
      <c r="W944" s="404" t="str">
        <f t="shared" si="245"/>
        <v/>
      </c>
      <c r="Z944" s="408"/>
      <c r="AA944" s="409"/>
      <c r="AC944" s="358" t="str">
        <f t="shared" si="246"/>
        <v/>
      </c>
      <c r="AD944" s="358" t="str">
        <f t="shared" si="247"/>
        <v/>
      </c>
    </row>
    <row r="945" spans="1:30" x14ac:dyDescent="0.25">
      <c r="A945" s="112" t="str">
        <f t="shared" si="235"/>
        <v/>
      </c>
      <c r="B945" s="112" t="str">
        <f t="shared" si="236"/>
        <v/>
      </c>
      <c r="C945" s="397" t="str">
        <f t="shared" si="248"/>
        <v/>
      </c>
      <c r="D945" s="397" t="str">
        <f t="shared" si="234"/>
        <v/>
      </c>
      <c r="E945" s="397"/>
      <c r="F945" s="399" t="str">
        <f t="shared" si="237"/>
        <v/>
      </c>
      <c r="G945" s="400" t="str">
        <f t="shared" si="238"/>
        <v/>
      </c>
      <c r="H945" s="401" t="str">
        <f t="shared" si="239"/>
        <v/>
      </c>
      <c r="I945" s="402" t="str">
        <f t="shared" si="250"/>
        <v/>
      </c>
      <c r="J945" s="403" t="str">
        <f t="shared" si="250"/>
        <v/>
      </c>
      <c r="K945" s="403" t="str">
        <f t="shared" si="250"/>
        <v/>
      </c>
      <c r="L945" s="404" t="str">
        <f t="shared" si="249"/>
        <v/>
      </c>
      <c r="M945" s="405"/>
      <c r="N945" s="406" t="str">
        <f t="shared" si="240"/>
        <v/>
      </c>
      <c r="O945" s="406" t="str">
        <f t="shared" si="241"/>
        <v/>
      </c>
      <c r="S945" s="401" t="str">
        <f>IFERROR(IF(S944&lt;='Cat A monthly etc'!$R$3,"Nil",S944-$R$3),"")</f>
        <v/>
      </c>
      <c r="T945" s="402" t="str">
        <f t="shared" si="242"/>
        <v/>
      </c>
      <c r="U945" s="403" t="str">
        <f t="shared" si="243"/>
        <v/>
      </c>
      <c r="V945" s="403" t="str">
        <f t="shared" si="244"/>
        <v/>
      </c>
      <c r="W945" s="404" t="str">
        <f t="shared" si="245"/>
        <v/>
      </c>
      <c r="Z945" s="408"/>
      <c r="AA945" s="409"/>
      <c r="AC945" s="358" t="str">
        <f t="shared" si="246"/>
        <v/>
      </c>
      <c r="AD945" s="358" t="str">
        <f t="shared" si="247"/>
        <v/>
      </c>
    </row>
    <row r="946" spans="1:30" x14ac:dyDescent="0.25">
      <c r="A946" s="112" t="str">
        <f t="shared" si="235"/>
        <v/>
      </c>
      <c r="B946" s="112" t="str">
        <f t="shared" si="236"/>
        <v/>
      </c>
      <c r="C946" s="397" t="str">
        <f t="shared" si="248"/>
        <v/>
      </c>
      <c r="D946" s="397" t="str">
        <f t="shared" si="234"/>
        <v/>
      </c>
      <c r="E946" s="397"/>
      <c r="F946" s="399" t="str">
        <f t="shared" si="237"/>
        <v/>
      </c>
      <c r="G946" s="400" t="str">
        <f t="shared" si="238"/>
        <v/>
      </c>
      <c r="H946" s="401" t="str">
        <f t="shared" si="239"/>
        <v/>
      </c>
      <c r="I946" s="402" t="str">
        <f t="shared" si="250"/>
        <v/>
      </c>
      <c r="J946" s="403" t="str">
        <f t="shared" si="250"/>
        <v/>
      </c>
      <c r="K946" s="403" t="str">
        <f t="shared" si="250"/>
        <v/>
      </c>
      <c r="L946" s="404" t="str">
        <f t="shared" si="249"/>
        <v/>
      </c>
      <c r="M946" s="405"/>
      <c r="N946" s="406" t="str">
        <f t="shared" si="240"/>
        <v/>
      </c>
      <c r="O946" s="406" t="str">
        <f t="shared" si="241"/>
        <v/>
      </c>
      <c r="S946" s="401" t="str">
        <f>IFERROR(IF(S945&lt;='Cat A monthly etc'!$R$3,"Nil",S945-$R$3),"")</f>
        <v/>
      </c>
      <c r="T946" s="402" t="str">
        <f t="shared" si="242"/>
        <v/>
      </c>
      <c r="U946" s="403" t="str">
        <f t="shared" si="243"/>
        <v/>
      </c>
      <c r="V946" s="403" t="str">
        <f t="shared" si="244"/>
        <v/>
      </c>
      <c r="W946" s="404" t="str">
        <f t="shared" si="245"/>
        <v/>
      </c>
      <c r="Z946" s="408"/>
      <c r="AA946" s="409"/>
      <c r="AC946" s="358" t="str">
        <f t="shared" si="246"/>
        <v/>
      </c>
      <c r="AD946" s="358" t="str">
        <f t="shared" si="247"/>
        <v/>
      </c>
    </row>
    <row r="947" spans="1:30" x14ac:dyDescent="0.25">
      <c r="A947" s="112" t="str">
        <f t="shared" si="235"/>
        <v/>
      </c>
      <c r="B947" s="112" t="str">
        <f t="shared" si="236"/>
        <v/>
      </c>
      <c r="C947" s="397" t="str">
        <f t="shared" si="248"/>
        <v/>
      </c>
      <c r="D947" s="397" t="str">
        <f t="shared" si="234"/>
        <v/>
      </c>
      <c r="E947" s="397"/>
      <c r="F947" s="399" t="str">
        <f t="shared" si="237"/>
        <v/>
      </c>
      <c r="G947" s="400" t="str">
        <f t="shared" si="238"/>
        <v/>
      </c>
      <c r="H947" s="401" t="str">
        <f t="shared" si="239"/>
        <v/>
      </c>
      <c r="I947" s="402" t="str">
        <f t="shared" si="250"/>
        <v/>
      </c>
      <c r="J947" s="403" t="str">
        <f t="shared" si="250"/>
        <v/>
      </c>
      <c r="K947" s="403" t="str">
        <f t="shared" si="250"/>
        <v/>
      </c>
      <c r="L947" s="404" t="str">
        <f t="shared" si="249"/>
        <v/>
      </c>
      <c r="M947" s="405"/>
      <c r="N947" s="406" t="str">
        <f t="shared" si="240"/>
        <v/>
      </c>
      <c r="O947" s="406" t="str">
        <f t="shared" si="241"/>
        <v/>
      </c>
      <c r="S947" s="401" t="str">
        <f>IFERROR(IF(S946&lt;='Cat A monthly etc'!$R$3,"Nil",S946-$R$3),"")</f>
        <v/>
      </c>
      <c r="T947" s="402" t="str">
        <f t="shared" si="242"/>
        <v/>
      </c>
      <c r="U947" s="403" t="str">
        <f t="shared" si="243"/>
        <v/>
      </c>
      <c r="V947" s="403" t="str">
        <f t="shared" si="244"/>
        <v/>
      </c>
      <c r="W947" s="404" t="str">
        <f t="shared" si="245"/>
        <v/>
      </c>
      <c r="Z947" s="408"/>
      <c r="AA947" s="409"/>
      <c r="AC947" s="358" t="str">
        <f t="shared" si="246"/>
        <v/>
      </c>
      <c r="AD947" s="358" t="str">
        <f t="shared" si="247"/>
        <v/>
      </c>
    </row>
    <row r="948" spans="1:30" x14ac:dyDescent="0.25">
      <c r="A948" s="112" t="str">
        <f t="shared" si="235"/>
        <v/>
      </c>
      <c r="B948" s="112" t="str">
        <f t="shared" si="236"/>
        <v/>
      </c>
      <c r="C948" s="397" t="str">
        <f t="shared" si="248"/>
        <v/>
      </c>
      <c r="D948" s="397" t="str">
        <f t="shared" si="234"/>
        <v/>
      </c>
      <c r="E948" s="397"/>
      <c r="F948" s="399" t="str">
        <f t="shared" si="237"/>
        <v/>
      </c>
      <c r="G948" s="400" t="str">
        <f t="shared" si="238"/>
        <v/>
      </c>
      <c r="H948" s="401" t="str">
        <f t="shared" si="239"/>
        <v/>
      </c>
      <c r="I948" s="402" t="str">
        <f t="shared" si="250"/>
        <v/>
      </c>
      <c r="J948" s="403" t="str">
        <f t="shared" si="250"/>
        <v/>
      </c>
      <c r="K948" s="403" t="str">
        <f t="shared" si="250"/>
        <v/>
      </c>
      <c r="L948" s="404" t="str">
        <f t="shared" si="249"/>
        <v/>
      </c>
      <c r="M948" s="405"/>
      <c r="N948" s="406" t="str">
        <f t="shared" si="240"/>
        <v/>
      </c>
      <c r="O948" s="406" t="str">
        <f t="shared" si="241"/>
        <v/>
      </c>
      <c r="S948" s="401" t="str">
        <f>IFERROR(IF(S947&lt;='Cat A monthly etc'!$R$3,"Nil",S947-$R$3),"")</f>
        <v/>
      </c>
      <c r="T948" s="402" t="str">
        <f t="shared" si="242"/>
        <v/>
      </c>
      <c r="U948" s="403" t="str">
        <f t="shared" si="243"/>
        <v/>
      </c>
      <c r="V948" s="403" t="str">
        <f t="shared" si="244"/>
        <v/>
      </c>
      <c r="W948" s="404" t="str">
        <f t="shared" si="245"/>
        <v/>
      </c>
      <c r="Z948" s="408"/>
      <c r="AA948" s="409"/>
      <c r="AC948" s="358" t="str">
        <f t="shared" si="246"/>
        <v/>
      </c>
      <c r="AD948" s="358" t="str">
        <f t="shared" si="247"/>
        <v/>
      </c>
    </row>
    <row r="949" spans="1:30" x14ac:dyDescent="0.25">
      <c r="A949" s="112" t="str">
        <f t="shared" si="235"/>
        <v/>
      </c>
      <c r="B949" s="112" t="str">
        <f t="shared" si="236"/>
        <v/>
      </c>
      <c r="C949" s="397" t="str">
        <f t="shared" si="248"/>
        <v/>
      </c>
      <c r="D949" s="397" t="str">
        <f t="shared" si="234"/>
        <v/>
      </c>
      <c r="E949" s="397"/>
      <c r="F949" s="399" t="str">
        <f t="shared" si="237"/>
        <v/>
      </c>
      <c r="G949" s="400" t="str">
        <f t="shared" si="238"/>
        <v/>
      </c>
      <c r="H949" s="401" t="str">
        <f t="shared" si="239"/>
        <v/>
      </c>
      <c r="I949" s="402" t="str">
        <f t="shared" si="250"/>
        <v/>
      </c>
      <c r="J949" s="403" t="str">
        <f t="shared" si="250"/>
        <v/>
      </c>
      <c r="K949" s="403" t="str">
        <f t="shared" si="250"/>
        <v/>
      </c>
      <c r="L949" s="404" t="str">
        <f t="shared" si="249"/>
        <v/>
      </c>
      <c r="M949" s="405"/>
      <c r="N949" s="406" t="str">
        <f t="shared" si="240"/>
        <v/>
      </c>
      <c r="O949" s="406" t="str">
        <f t="shared" si="241"/>
        <v/>
      </c>
      <c r="S949" s="401" t="str">
        <f>IFERROR(IF(S948&lt;='Cat A monthly etc'!$R$3,"Nil",S948-$R$3),"")</f>
        <v/>
      </c>
      <c r="T949" s="402" t="str">
        <f t="shared" si="242"/>
        <v/>
      </c>
      <c r="U949" s="403" t="str">
        <f t="shared" si="243"/>
        <v/>
      </c>
      <c r="V949" s="403" t="str">
        <f t="shared" si="244"/>
        <v/>
      </c>
      <c r="W949" s="404" t="str">
        <f t="shared" si="245"/>
        <v/>
      </c>
      <c r="Z949" s="408"/>
      <c r="AA949" s="409"/>
      <c r="AC949" s="358" t="str">
        <f t="shared" si="246"/>
        <v/>
      </c>
      <c r="AD949" s="358" t="str">
        <f t="shared" si="247"/>
        <v/>
      </c>
    </row>
    <row r="950" spans="1:30" x14ac:dyDescent="0.25">
      <c r="A950" s="112" t="str">
        <f t="shared" si="235"/>
        <v/>
      </c>
      <c r="B950" s="112" t="str">
        <f t="shared" si="236"/>
        <v/>
      </c>
      <c r="C950" s="397" t="str">
        <f t="shared" si="248"/>
        <v/>
      </c>
      <c r="D950" s="397" t="str">
        <f t="shared" si="234"/>
        <v/>
      </c>
      <c r="E950" s="397"/>
      <c r="F950" s="399" t="str">
        <f t="shared" si="237"/>
        <v/>
      </c>
      <c r="G950" s="400" t="str">
        <f t="shared" si="238"/>
        <v/>
      </c>
      <c r="H950" s="401" t="str">
        <f t="shared" si="239"/>
        <v/>
      </c>
      <c r="I950" s="402" t="str">
        <f t="shared" si="250"/>
        <v/>
      </c>
      <c r="J950" s="403" t="str">
        <f t="shared" si="250"/>
        <v/>
      </c>
      <c r="K950" s="403" t="str">
        <f t="shared" si="250"/>
        <v/>
      </c>
      <c r="L950" s="404" t="str">
        <f t="shared" si="249"/>
        <v/>
      </c>
      <c r="M950" s="405"/>
      <c r="N950" s="406" t="str">
        <f t="shared" si="240"/>
        <v/>
      </c>
      <c r="O950" s="406" t="str">
        <f t="shared" si="241"/>
        <v/>
      </c>
      <c r="S950" s="401" t="str">
        <f>IFERROR(IF(S949&lt;='Cat A monthly etc'!$R$3,"Nil",S949-$R$3),"")</f>
        <v/>
      </c>
      <c r="T950" s="402" t="str">
        <f t="shared" si="242"/>
        <v/>
      </c>
      <c r="U950" s="403" t="str">
        <f t="shared" si="243"/>
        <v/>
      </c>
      <c r="V950" s="403" t="str">
        <f t="shared" si="244"/>
        <v/>
      </c>
      <c r="W950" s="404" t="str">
        <f t="shared" si="245"/>
        <v/>
      </c>
      <c r="Z950" s="408"/>
      <c r="AA950" s="409"/>
      <c r="AC950" s="358" t="str">
        <f t="shared" si="246"/>
        <v/>
      </c>
      <c r="AD950" s="358" t="str">
        <f t="shared" si="247"/>
        <v/>
      </c>
    </row>
    <row r="951" spans="1:30" x14ac:dyDescent="0.25">
      <c r="A951" s="112" t="str">
        <f t="shared" si="235"/>
        <v/>
      </c>
      <c r="B951" s="112" t="str">
        <f t="shared" si="236"/>
        <v/>
      </c>
      <c r="C951" s="397" t="str">
        <f t="shared" si="248"/>
        <v/>
      </c>
      <c r="D951" s="397" t="str">
        <f t="shared" si="234"/>
        <v/>
      </c>
      <c r="E951" s="397"/>
      <c r="F951" s="399" t="str">
        <f t="shared" si="237"/>
        <v/>
      </c>
      <c r="G951" s="400" t="str">
        <f t="shared" si="238"/>
        <v/>
      </c>
      <c r="H951" s="401" t="str">
        <f t="shared" si="239"/>
        <v/>
      </c>
      <c r="I951" s="402" t="str">
        <f t="shared" si="250"/>
        <v/>
      </c>
      <c r="J951" s="403" t="str">
        <f t="shared" si="250"/>
        <v/>
      </c>
      <c r="K951" s="403" t="str">
        <f t="shared" si="250"/>
        <v/>
      </c>
      <c r="L951" s="404" t="str">
        <f t="shared" si="249"/>
        <v/>
      </c>
      <c r="M951" s="405"/>
      <c r="N951" s="406" t="str">
        <f t="shared" si="240"/>
        <v/>
      </c>
      <c r="O951" s="406" t="str">
        <f t="shared" si="241"/>
        <v/>
      </c>
      <c r="S951" s="401" t="str">
        <f>IFERROR(IF(S950&lt;='Cat A monthly etc'!$R$3,"Nil",S950-$R$3),"")</f>
        <v/>
      </c>
      <c r="T951" s="402" t="str">
        <f t="shared" si="242"/>
        <v/>
      </c>
      <c r="U951" s="403" t="str">
        <f t="shared" si="243"/>
        <v/>
      </c>
      <c r="V951" s="403" t="str">
        <f t="shared" si="244"/>
        <v/>
      </c>
      <c r="W951" s="404" t="str">
        <f t="shared" si="245"/>
        <v/>
      </c>
      <c r="Z951" s="408"/>
      <c r="AA951" s="409"/>
      <c r="AC951" s="358" t="str">
        <f t="shared" si="246"/>
        <v/>
      </c>
      <c r="AD951" s="358" t="str">
        <f t="shared" si="247"/>
        <v/>
      </c>
    </row>
    <row r="952" spans="1:30" x14ac:dyDescent="0.25">
      <c r="A952" s="112" t="str">
        <f t="shared" si="235"/>
        <v/>
      </c>
      <c r="B952" s="112" t="str">
        <f t="shared" si="236"/>
        <v/>
      </c>
      <c r="C952" s="397" t="str">
        <f t="shared" si="248"/>
        <v/>
      </c>
      <c r="D952" s="397" t="str">
        <f t="shared" si="234"/>
        <v/>
      </c>
      <c r="E952" s="397"/>
      <c r="F952" s="399" t="str">
        <f t="shared" si="237"/>
        <v/>
      </c>
      <c r="G952" s="400" t="str">
        <f t="shared" si="238"/>
        <v/>
      </c>
      <c r="H952" s="401" t="str">
        <f t="shared" si="239"/>
        <v/>
      </c>
      <c r="I952" s="402" t="str">
        <f t="shared" si="250"/>
        <v/>
      </c>
      <c r="J952" s="403" t="str">
        <f t="shared" si="250"/>
        <v/>
      </c>
      <c r="K952" s="403" t="str">
        <f t="shared" si="250"/>
        <v/>
      </c>
      <c r="L952" s="404" t="str">
        <f t="shared" si="249"/>
        <v/>
      </c>
      <c r="M952" s="405"/>
      <c r="N952" s="406" t="str">
        <f t="shared" si="240"/>
        <v/>
      </c>
      <c r="O952" s="406" t="str">
        <f t="shared" si="241"/>
        <v/>
      </c>
      <c r="S952" s="401" t="str">
        <f>IFERROR(IF(S951&lt;='Cat A monthly etc'!$R$3,"Nil",S951-$R$3),"")</f>
        <v/>
      </c>
      <c r="T952" s="402" t="str">
        <f t="shared" si="242"/>
        <v/>
      </c>
      <c r="U952" s="403" t="str">
        <f t="shared" si="243"/>
        <v/>
      </c>
      <c r="V952" s="403" t="str">
        <f t="shared" si="244"/>
        <v/>
      </c>
      <c r="W952" s="404" t="str">
        <f t="shared" si="245"/>
        <v/>
      </c>
      <c r="Z952" s="408"/>
      <c r="AA952" s="409"/>
      <c r="AC952" s="358" t="str">
        <f t="shared" si="246"/>
        <v/>
      </c>
      <c r="AD952" s="358" t="str">
        <f t="shared" si="247"/>
        <v/>
      </c>
    </row>
    <row r="953" spans="1:30" x14ac:dyDescent="0.25">
      <c r="A953" s="112" t="str">
        <f t="shared" si="235"/>
        <v/>
      </c>
      <c r="B953" s="112" t="str">
        <f t="shared" si="236"/>
        <v/>
      </c>
      <c r="C953" s="397" t="str">
        <f t="shared" si="248"/>
        <v/>
      </c>
      <c r="D953" s="397" t="str">
        <f t="shared" si="234"/>
        <v/>
      </c>
      <c r="E953" s="397"/>
      <c r="F953" s="399" t="str">
        <f t="shared" si="237"/>
        <v/>
      </c>
      <c r="G953" s="400" t="str">
        <f t="shared" si="238"/>
        <v/>
      </c>
      <c r="H953" s="401" t="str">
        <f t="shared" si="239"/>
        <v/>
      </c>
      <c r="I953" s="402" t="str">
        <f t="shared" si="250"/>
        <v/>
      </c>
      <c r="J953" s="403" t="str">
        <f t="shared" si="250"/>
        <v/>
      </c>
      <c r="K953" s="403" t="str">
        <f t="shared" si="250"/>
        <v/>
      </c>
      <c r="L953" s="404" t="str">
        <f t="shared" si="249"/>
        <v/>
      </c>
      <c r="M953" s="405"/>
      <c r="N953" s="406" t="str">
        <f t="shared" si="240"/>
        <v/>
      </c>
      <c r="O953" s="406" t="str">
        <f t="shared" si="241"/>
        <v/>
      </c>
      <c r="S953" s="401" t="str">
        <f>IFERROR(IF(S952&lt;='Cat A monthly etc'!$R$3,"Nil",S952-$R$3),"")</f>
        <v/>
      </c>
      <c r="T953" s="402" t="str">
        <f t="shared" si="242"/>
        <v/>
      </c>
      <c r="U953" s="403" t="str">
        <f t="shared" si="243"/>
        <v/>
      </c>
      <c r="V953" s="403" t="str">
        <f t="shared" si="244"/>
        <v/>
      </c>
      <c r="W953" s="404" t="str">
        <f t="shared" si="245"/>
        <v/>
      </c>
      <c r="Z953" s="408"/>
      <c r="AA953" s="409"/>
      <c r="AC953" s="358" t="str">
        <f t="shared" si="246"/>
        <v/>
      </c>
      <c r="AD953" s="358" t="str">
        <f t="shared" si="247"/>
        <v/>
      </c>
    </row>
    <row r="954" spans="1:30" x14ac:dyDescent="0.25">
      <c r="A954" s="112" t="str">
        <f t="shared" si="235"/>
        <v/>
      </c>
      <c r="B954" s="112" t="str">
        <f t="shared" si="236"/>
        <v/>
      </c>
      <c r="C954" s="397" t="str">
        <f t="shared" si="248"/>
        <v/>
      </c>
      <c r="D954" s="397" t="str">
        <f t="shared" si="234"/>
        <v/>
      </c>
      <c r="E954" s="397"/>
      <c r="F954" s="399" t="str">
        <f t="shared" si="237"/>
        <v/>
      </c>
      <c r="G954" s="400" t="str">
        <f t="shared" si="238"/>
        <v/>
      </c>
      <c r="H954" s="401" t="str">
        <f t="shared" si="239"/>
        <v/>
      </c>
      <c r="I954" s="402" t="str">
        <f t="shared" si="250"/>
        <v/>
      </c>
      <c r="J954" s="403" t="str">
        <f t="shared" si="250"/>
        <v/>
      </c>
      <c r="K954" s="403" t="str">
        <f t="shared" si="250"/>
        <v/>
      </c>
      <c r="L954" s="404" t="str">
        <f t="shared" si="249"/>
        <v/>
      </c>
      <c r="M954" s="405"/>
      <c r="N954" s="406" t="str">
        <f t="shared" si="240"/>
        <v/>
      </c>
      <c r="O954" s="406" t="str">
        <f t="shared" si="241"/>
        <v/>
      </c>
      <c r="S954" s="401" t="str">
        <f>IFERROR(IF(S953&lt;='Cat A monthly etc'!$R$3,"Nil",S953-$R$3),"")</f>
        <v/>
      </c>
      <c r="T954" s="402" t="str">
        <f t="shared" si="242"/>
        <v/>
      </c>
      <c r="U954" s="403" t="str">
        <f t="shared" si="243"/>
        <v/>
      </c>
      <c r="V954" s="403" t="str">
        <f t="shared" si="244"/>
        <v/>
      </c>
      <c r="W954" s="404" t="str">
        <f t="shared" si="245"/>
        <v/>
      </c>
      <c r="Z954" s="408"/>
      <c r="AA954" s="409"/>
      <c r="AC954" s="358" t="str">
        <f t="shared" si="246"/>
        <v/>
      </c>
      <c r="AD954" s="358" t="str">
        <f t="shared" si="247"/>
        <v/>
      </c>
    </row>
    <row r="955" spans="1:30" x14ac:dyDescent="0.25">
      <c r="A955" s="112" t="str">
        <f t="shared" si="235"/>
        <v/>
      </c>
      <c r="B955" s="112" t="str">
        <f t="shared" si="236"/>
        <v/>
      </c>
      <c r="C955" s="397" t="str">
        <f t="shared" si="248"/>
        <v/>
      </c>
      <c r="D955" s="397" t="str">
        <f t="shared" si="234"/>
        <v/>
      </c>
      <c r="E955" s="397"/>
      <c r="F955" s="399" t="str">
        <f t="shared" si="237"/>
        <v/>
      </c>
      <c r="G955" s="400" t="str">
        <f t="shared" si="238"/>
        <v/>
      </c>
      <c r="H955" s="401" t="str">
        <f t="shared" si="239"/>
        <v/>
      </c>
      <c r="I955" s="402" t="str">
        <f t="shared" si="250"/>
        <v/>
      </c>
      <c r="J955" s="403" t="str">
        <f t="shared" si="250"/>
        <v/>
      </c>
      <c r="K955" s="403" t="str">
        <f t="shared" si="250"/>
        <v/>
      </c>
      <c r="L955" s="404" t="str">
        <f t="shared" si="249"/>
        <v/>
      </c>
      <c r="M955" s="405"/>
      <c r="N955" s="406" t="str">
        <f t="shared" si="240"/>
        <v/>
      </c>
      <c r="O955" s="406" t="str">
        <f t="shared" si="241"/>
        <v/>
      </c>
      <c r="S955" s="401" t="str">
        <f>IFERROR(IF(S954&lt;='Cat A monthly etc'!$R$3,"Nil",S954-$R$3),"")</f>
        <v/>
      </c>
      <c r="T955" s="402" t="str">
        <f t="shared" si="242"/>
        <v/>
      </c>
      <c r="U955" s="403" t="str">
        <f t="shared" si="243"/>
        <v/>
      </c>
      <c r="V955" s="403" t="str">
        <f t="shared" si="244"/>
        <v/>
      </c>
      <c r="W955" s="404" t="str">
        <f t="shared" si="245"/>
        <v/>
      </c>
      <c r="Z955" s="408"/>
      <c r="AA955" s="409"/>
      <c r="AC955" s="358" t="str">
        <f t="shared" si="246"/>
        <v/>
      </c>
      <c r="AD955" s="358" t="str">
        <f t="shared" si="247"/>
        <v/>
      </c>
    </row>
    <row r="956" spans="1:30" x14ac:dyDescent="0.25">
      <c r="A956" s="112" t="str">
        <f t="shared" si="235"/>
        <v/>
      </c>
      <c r="B956" s="112" t="str">
        <f t="shared" si="236"/>
        <v/>
      </c>
      <c r="C956" s="397" t="str">
        <f t="shared" si="248"/>
        <v/>
      </c>
      <c r="D956" s="397" t="str">
        <f t="shared" si="234"/>
        <v/>
      </c>
      <c r="E956" s="397"/>
      <c r="F956" s="399" t="str">
        <f t="shared" si="237"/>
        <v/>
      </c>
      <c r="G956" s="400" t="str">
        <f t="shared" si="238"/>
        <v/>
      </c>
      <c r="H956" s="401" t="str">
        <f t="shared" si="239"/>
        <v/>
      </c>
      <c r="I956" s="402" t="str">
        <f t="shared" si="250"/>
        <v/>
      </c>
      <c r="J956" s="403" t="str">
        <f t="shared" si="250"/>
        <v/>
      </c>
      <c r="K956" s="403" t="str">
        <f t="shared" si="250"/>
        <v/>
      </c>
      <c r="L956" s="404" t="str">
        <f t="shared" si="249"/>
        <v/>
      </c>
      <c r="M956" s="405"/>
      <c r="N956" s="406" t="str">
        <f t="shared" si="240"/>
        <v/>
      </c>
      <c r="O956" s="406" t="str">
        <f t="shared" si="241"/>
        <v/>
      </c>
      <c r="S956" s="401" t="str">
        <f>IFERROR(IF(S955&lt;='Cat A monthly etc'!$R$3,"Nil",S955-$R$3),"")</f>
        <v/>
      </c>
      <c r="T956" s="402" t="str">
        <f t="shared" si="242"/>
        <v/>
      </c>
      <c r="U956" s="403" t="str">
        <f t="shared" si="243"/>
        <v/>
      </c>
      <c r="V956" s="403" t="str">
        <f t="shared" si="244"/>
        <v/>
      </c>
      <c r="W956" s="404" t="str">
        <f t="shared" si="245"/>
        <v/>
      </c>
      <c r="Z956" s="408"/>
      <c r="AA956" s="409"/>
      <c r="AC956" s="358" t="str">
        <f t="shared" si="246"/>
        <v/>
      </c>
      <c r="AD956" s="358" t="str">
        <f t="shared" si="247"/>
        <v/>
      </c>
    </row>
    <row r="957" spans="1:30" x14ac:dyDescent="0.25">
      <c r="A957" s="112" t="str">
        <f t="shared" si="235"/>
        <v/>
      </c>
      <c r="B957" s="112" t="str">
        <f t="shared" si="236"/>
        <v/>
      </c>
      <c r="C957" s="397" t="str">
        <f t="shared" si="248"/>
        <v/>
      </c>
      <c r="D957" s="397" t="str">
        <f t="shared" si="234"/>
        <v/>
      </c>
      <c r="E957" s="397"/>
      <c r="F957" s="399" t="str">
        <f t="shared" si="237"/>
        <v/>
      </c>
      <c r="G957" s="400" t="str">
        <f t="shared" si="238"/>
        <v/>
      </c>
      <c r="H957" s="401" t="str">
        <f t="shared" si="239"/>
        <v/>
      </c>
      <c r="I957" s="402" t="str">
        <f t="shared" si="250"/>
        <v/>
      </c>
      <c r="J957" s="403" t="str">
        <f t="shared" si="250"/>
        <v/>
      </c>
      <c r="K957" s="403" t="str">
        <f t="shared" si="250"/>
        <v/>
      </c>
      <c r="L957" s="404" t="str">
        <f t="shared" si="249"/>
        <v/>
      </c>
      <c r="M957" s="405"/>
      <c r="N957" s="406" t="str">
        <f t="shared" si="240"/>
        <v/>
      </c>
      <c r="O957" s="406" t="str">
        <f t="shared" si="241"/>
        <v/>
      </c>
      <c r="S957" s="401" t="str">
        <f>IFERROR(IF(S956&lt;='Cat A monthly etc'!$R$3,"Nil",S956-$R$3),"")</f>
        <v/>
      </c>
      <c r="T957" s="402" t="str">
        <f t="shared" si="242"/>
        <v/>
      </c>
      <c r="U957" s="403" t="str">
        <f t="shared" si="243"/>
        <v/>
      </c>
      <c r="V957" s="403" t="str">
        <f t="shared" si="244"/>
        <v/>
      </c>
      <c r="W957" s="404" t="str">
        <f t="shared" si="245"/>
        <v/>
      </c>
      <c r="Z957" s="408"/>
      <c r="AA957" s="409"/>
      <c r="AC957" s="358" t="str">
        <f t="shared" si="246"/>
        <v/>
      </c>
      <c r="AD957" s="358" t="str">
        <f t="shared" si="247"/>
        <v/>
      </c>
    </row>
    <row r="958" spans="1:30" x14ac:dyDescent="0.25">
      <c r="A958" s="112" t="str">
        <f t="shared" si="235"/>
        <v/>
      </c>
      <c r="B958" s="112" t="str">
        <f t="shared" si="236"/>
        <v/>
      </c>
      <c r="C958" s="397" t="str">
        <f t="shared" si="248"/>
        <v/>
      </c>
      <c r="D958" s="397" t="str">
        <f t="shared" si="234"/>
        <v/>
      </c>
      <c r="E958" s="397"/>
      <c r="F958" s="399" t="str">
        <f t="shared" si="237"/>
        <v/>
      </c>
      <c r="G958" s="400" t="str">
        <f t="shared" si="238"/>
        <v/>
      </c>
      <c r="H958" s="401" t="str">
        <f t="shared" si="239"/>
        <v/>
      </c>
      <c r="I958" s="402" t="str">
        <f t="shared" si="250"/>
        <v/>
      </c>
      <c r="J958" s="403" t="str">
        <f t="shared" si="250"/>
        <v/>
      </c>
      <c r="K958" s="403" t="str">
        <f t="shared" si="250"/>
        <v/>
      </c>
      <c r="L958" s="404" t="str">
        <f t="shared" si="249"/>
        <v/>
      </c>
      <c r="M958" s="405"/>
      <c r="N958" s="406" t="str">
        <f t="shared" si="240"/>
        <v/>
      </c>
      <c r="O958" s="406" t="str">
        <f t="shared" si="241"/>
        <v/>
      </c>
      <c r="S958" s="401" t="str">
        <f>IFERROR(IF(S957&lt;='Cat A monthly etc'!$R$3,"Nil",S957-$R$3),"")</f>
        <v/>
      </c>
      <c r="T958" s="402" t="str">
        <f t="shared" si="242"/>
        <v/>
      </c>
      <c r="U958" s="403" t="str">
        <f t="shared" si="243"/>
        <v/>
      </c>
      <c r="V958" s="403" t="str">
        <f t="shared" si="244"/>
        <v/>
      </c>
      <c r="W958" s="404" t="str">
        <f t="shared" si="245"/>
        <v/>
      </c>
      <c r="Z958" s="408"/>
      <c r="AA958" s="409"/>
      <c r="AC958" s="358" t="str">
        <f t="shared" si="246"/>
        <v/>
      </c>
      <c r="AD958" s="358" t="str">
        <f t="shared" si="247"/>
        <v/>
      </c>
    </row>
    <row r="959" spans="1:30" x14ac:dyDescent="0.25">
      <c r="A959" s="112" t="str">
        <f t="shared" si="235"/>
        <v/>
      </c>
      <c r="B959" s="112" t="str">
        <f t="shared" si="236"/>
        <v/>
      </c>
      <c r="C959" s="397" t="str">
        <f t="shared" si="248"/>
        <v/>
      </c>
      <c r="D959" s="397" t="str">
        <f t="shared" si="234"/>
        <v/>
      </c>
      <c r="E959" s="397"/>
      <c r="F959" s="399" t="str">
        <f t="shared" si="237"/>
        <v/>
      </c>
      <c r="G959" s="400" t="str">
        <f t="shared" si="238"/>
        <v/>
      </c>
      <c r="H959" s="401" t="str">
        <f t="shared" si="239"/>
        <v/>
      </c>
      <c r="I959" s="402" t="str">
        <f t="shared" si="250"/>
        <v/>
      </c>
      <c r="J959" s="403" t="str">
        <f t="shared" si="250"/>
        <v/>
      </c>
      <c r="K959" s="403" t="str">
        <f t="shared" si="250"/>
        <v/>
      </c>
      <c r="L959" s="404" t="str">
        <f t="shared" si="249"/>
        <v/>
      </c>
      <c r="M959" s="405"/>
      <c r="N959" s="406" t="str">
        <f t="shared" si="240"/>
        <v/>
      </c>
      <c r="O959" s="406" t="str">
        <f t="shared" si="241"/>
        <v/>
      </c>
      <c r="S959" s="401" t="str">
        <f>IFERROR(IF(S958&lt;='Cat A monthly etc'!$R$3,"Nil",S958-$R$3),"")</f>
        <v/>
      </c>
      <c r="T959" s="402" t="str">
        <f t="shared" si="242"/>
        <v/>
      </c>
      <c r="U959" s="403" t="str">
        <f t="shared" si="243"/>
        <v/>
      </c>
      <c r="V959" s="403" t="str">
        <f t="shared" si="244"/>
        <v/>
      </c>
      <c r="W959" s="404" t="str">
        <f t="shared" si="245"/>
        <v/>
      </c>
      <c r="Z959" s="408"/>
      <c r="AA959" s="409"/>
      <c r="AC959" s="358" t="str">
        <f t="shared" si="246"/>
        <v/>
      </c>
      <c r="AD959" s="358" t="str">
        <f t="shared" si="247"/>
        <v/>
      </c>
    </row>
    <row r="960" spans="1:30" x14ac:dyDescent="0.25">
      <c r="A960" s="112" t="str">
        <f t="shared" si="235"/>
        <v/>
      </c>
      <c r="B960" s="112" t="str">
        <f t="shared" si="236"/>
        <v/>
      </c>
      <c r="C960" s="397" t="str">
        <f t="shared" si="248"/>
        <v/>
      </c>
      <c r="D960" s="397" t="str">
        <f t="shared" si="234"/>
        <v/>
      </c>
      <c r="E960" s="397"/>
      <c r="F960" s="399" t="str">
        <f t="shared" si="237"/>
        <v/>
      </c>
      <c r="G960" s="400" t="str">
        <f t="shared" si="238"/>
        <v/>
      </c>
      <c r="H960" s="401" t="str">
        <f t="shared" si="239"/>
        <v/>
      </c>
      <c r="I960" s="402" t="str">
        <f t="shared" si="250"/>
        <v/>
      </c>
      <c r="J960" s="403" t="str">
        <f t="shared" si="250"/>
        <v/>
      </c>
      <c r="K960" s="403" t="str">
        <f t="shared" si="250"/>
        <v/>
      </c>
      <c r="L960" s="404" t="str">
        <f t="shared" si="249"/>
        <v/>
      </c>
      <c r="M960" s="405"/>
      <c r="N960" s="406" t="str">
        <f t="shared" si="240"/>
        <v/>
      </c>
      <c r="O960" s="406" t="str">
        <f t="shared" si="241"/>
        <v/>
      </c>
      <c r="S960" s="401" t="str">
        <f>IFERROR(IF(S959&lt;='Cat A monthly etc'!$R$3,"Nil",S959-$R$3),"")</f>
        <v/>
      </c>
      <c r="T960" s="402" t="str">
        <f t="shared" si="242"/>
        <v/>
      </c>
      <c r="U960" s="403" t="str">
        <f t="shared" si="243"/>
        <v/>
      </c>
      <c r="V960" s="403" t="str">
        <f t="shared" si="244"/>
        <v/>
      </c>
      <c r="W960" s="404" t="str">
        <f t="shared" si="245"/>
        <v/>
      </c>
      <c r="Z960" s="408"/>
      <c r="AA960" s="409"/>
      <c r="AC960" s="358" t="str">
        <f t="shared" si="246"/>
        <v/>
      </c>
      <c r="AD960" s="358" t="str">
        <f t="shared" si="247"/>
        <v/>
      </c>
    </row>
    <row r="961" spans="1:30" x14ac:dyDescent="0.25">
      <c r="A961" s="112" t="str">
        <f t="shared" si="235"/>
        <v/>
      </c>
      <c r="B961" s="112" t="str">
        <f t="shared" si="236"/>
        <v/>
      </c>
      <c r="C961" s="397" t="str">
        <f t="shared" si="248"/>
        <v/>
      </c>
      <c r="D961" s="397" t="str">
        <f t="shared" si="234"/>
        <v/>
      </c>
      <c r="E961" s="397"/>
      <c r="F961" s="399" t="str">
        <f t="shared" si="237"/>
        <v/>
      </c>
      <c r="G961" s="400" t="str">
        <f t="shared" si="238"/>
        <v/>
      </c>
      <c r="H961" s="401" t="str">
        <f t="shared" si="239"/>
        <v/>
      </c>
      <c r="I961" s="402" t="str">
        <f t="shared" si="250"/>
        <v/>
      </c>
      <c r="J961" s="403" t="str">
        <f t="shared" si="250"/>
        <v/>
      </c>
      <c r="K961" s="403" t="str">
        <f t="shared" si="250"/>
        <v/>
      </c>
      <c r="L961" s="404" t="str">
        <f t="shared" si="249"/>
        <v/>
      </c>
      <c r="M961" s="405"/>
      <c r="N961" s="406" t="str">
        <f t="shared" si="240"/>
        <v/>
      </c>
      <c r="O961" s="406" t="str">
        <f t="shared" si="241"/>
        <v/>
      </c>
      <c r="S961" s="401" t="str">
        <f>IFERROR(IF(S960&lt;='Cat A monthly etc'!$R$3,"Nil",S960-$R$3),"")</f>
        <v/>
      </c>
      <c r="T961" s="402" t="str">
        <f t="shared" si="242"/>
        <v/>
      </c>
      <c r="U961" s="403" t="str">
        <f t="shared" si="243"/>
        <v/>
      </c>
      <c r="V961" s="403" t="str">
        <f t="shared" si="244"/>
        <v/>
      </c>
      <c r="W961" s="404" t="str">
        <f t="shared" si="245"/>
        <v/>
      </c>
      <c r="Z961" s="408"/>
      <c r="AA961" s="409"/>
      <c r="AC961" s="358" t="str">
        <f t="shared" si="246"/>
        <v/>
      </c>
      <c r="AD961" s="358" t="str">
        <f t="shared" si="247"/>
        <v/>
      </c>
    </row>
    <row r="962" spans="1:30" x14ac:dyDescent="0.25">
      <c r="A962" s="112" t="str">
        <f t="shared" si="235"/>
        <v/>
      </c>
      <c r="B962" s="112" t="str">
        <f t="shared" si="236"/>
        <v/>
      </c>
      <c r="C962" s="397" t="str">
        <f t="shared" si="248"/>
        <v/>
      </c>
      <c r="D962" s="397" t="str">
        <f t="shared" ref="D962:D1003" si="251">IFERROR(IF(C961-0.01&gt;=0,C961-0.01,""),"")</f>
        <v/>
      </c>
      <c r="E962" s="397"/>
      <c r="F962" s="399" t="str">
        <f t="shared" si="237"/>
        <v/>
      </c>
      <c r="G962" s="400" t="str">
        <f t="shared" si="238"/>
        <v/>
      </c>
      <c r="H962" s="401" t="str">
        <f t="shared" si="239"/>
        <v/>
      </c>
      <c r="I962" s="402" t="str">
        <f t="shared" si="250"/>
        <v/>
      </c>
      <c r="J962" s="403" t="str">
        <f t="shared" si="250"/>
        <v/>
      </c>
      <c r="K962" s="403" t="str">
        <f t="shared" si="250"/>
        <v/>
      </c>
      <c r="L962" s="404" t="str">
        <f t="shared" si="249"/>
        <v/>
      </c>
      <c r="M962" s="405"/>
      <c r="N962" s="406" t="str">
        <f t="shared" si="240"/>
        <v/>
      </c>
      <c r="O962" s="406" t="str">
        <f t="shared" si="241"/>
        <v/>
      </c>
      <c r="S962" s="401" t="str">
        <f>IFERROR(IF(S961&lt;='Cat A monthly etc'!$R$3,"Nil",S961-$R$3),"")</f>
        <v/>
      </c>
      <c r="T962" s="402" t="str">
        <f t="shared" si="242"/>
        <v/>
      </c>
      <c r="U962" s="403" t="str">
        <f t="shared" si="243"/>
        <v/>
      </c>
      <c r="V962" s="403" t="str">
        <f t="shared" si="244"/>
        <v/>
      </c>
      <c r="W962" s="404" t="str">
        <f t="shared" si="245"/>
        <v/>
      </c>
      <c r="Z962" s="408"/>
      <c r="AA962" s="409"/>
      <c r="AC962" s="358" t="str">
        <f t="shared" si="246"/>
        <v/>
      </c>
      <c r="AD962" s="358" t="str">
        <f t="shared" si="247"/>
        <v/>
      </c>
    </row>
    <row r="963" spans="1:30" x14ac:dyDescent="0.25">
      <c r="A963" s="112" t="str">
        <f t="shared" si="235"/>
        <v/>
      </c>
      <c r="B963" s="112" t="str">
        <f t="shared" si="236"/>
        <v/>
      </c>
      <c r="C963" s="397" t="str">
        <f t="shared" si="248"/>
        <v/>
      </c>
      <c r="D963" s="397" t="str">
        <f t="shared" si="251"/>
        <v/>
      </c>
      <c r="E963" s="397"/>
      <c r="F963" s="399" t="str">
        <f t="shared" si="237"/>
        <v/>
      </c>
      <c r="G963" s="400" t="str">
        <f t="shared" si="238"/>
        <v/>
      </c>
      <c r="H963" s="401" t="str">
        <f t="shared" si="239"/>
        <v/>
      </c>
      <c r="I963" s="402" t="str">
        <f t="shared" si="250"/>
        <v/>
      </c>
      <c r="J963" s="403" t="str">
        <f t="shared" si="250"/>
        <v/>
      </c>
      <c r="K963" s="403" t="str">
        <f t="shared" si="250"/>
        <v/>
      </c>
      <c r="L963" s="404" t="str">
        <f t="shared" si="249"/>
        <v/>
      </c>
      <c r="M963" s="405"/>
      <c r="N963" s="406" t="str">
        <f t="shared" si="240"/>
        <v/>
      </c>
      <c r="O963" s="406" t="str">
        <f t="shared" si="241"/>
        <v/>
      </c>
      <c r="S963" s="401" t="str">
        <f>IFERROR(IF(S962&lt;='Cat A monthly etc'!$R$3,"Nil",S962-$R$3),"")</f>
        <v/>
      </c>
      <c r="T963" s="402" t="str">
        <f t="shared" si="242"/>
        <v/>
      </c>
      <c r="U963" s="403" t="str">
        <f t="shared" si="243"/>
        <v/>
      </c>
      <c r="V963" s="403" t="str">
        <f t="shared" si="244"/>
        <v/>
      </c>
      <c r="W963" s="404" t="str">
        <f t="shared" si="245"/>
        <v/>
      </c>
      <c r="Z963" s="408"/>
      <c r="AA963" s="409"/>
      <c r="AC963" s="358" t="str">
        <f t="shared" si="246"/>
        <v/>
      </c>
      <c r="AD963" s="358" t="str">
        <f t="shared" si="247"/>
        <v/>
      </c>
    </row>
    <row r="964" spans="1:30" x14ac:dyDescent="0.25">
      <c r="A964" s="112" t="str">
        <f t="shared" si="235"/>
        <v/>
      </c>
      <c r="B964" s="112" t="str">
        <f t="shared" si="236"/>
        <v/>
      </c>
      <c r="C964" s="397" t="str">
        <f t="shared" si="248"/>
        <v/>
      </c>
      <c r="D964" s="397" t="str">
        <f t="shared" si="251"/>
        <v/>
      </c>
      <c r="E964" s="397"/>
      <c r="F964" s="399" t="str">
        <f t="shared" si="237"/>
        <v/>
      </c>
      <c r="G964" s="400" t="str">
        <f t="shared" si="238"/>
        <v/>
      </c>
      <c r="H964" s="401" t="str">
        <f t="shared" si="239"/>
        <v/>
      </c>
      <c r="I964" s="402" t="str">
        <f t="shared" si="250"/>
        <v/>
      </c>
      <c r="J964" s="403" t="str">
        <f t="shared" si="250"/>
        <v/>
      </c>
      <c r="K964" s="403" t="str">
        <f t="shared" si="250"/>
        <v/>
      </c>
      <c r="L964" s="404" t="str">
        <f t="shared" si="249"/>
        <v/>
      </c>
      <c r="M964" s="405"/>
      <c r="N964" s="406" t="str">
        <f t="shared" si="240"/>
        <v/>
      </c>
      <c r="O964" s="406" t="str">
        <f t="shared" si="241"/>
        <v/>
      </c>
      <c r="S964" s="401" t="str">
        <f>IFERROR(IF(S963&lt;='Cat A monthly etc'!$R$3,"Nil",S963-$R$3),"")</f>
        <v/>
      </c>
      <c r="T964" s="402" t="str">
        <f t="shared" si="242"/>
        <v/>
      </c>
      <c r="U964" s="403" t="str">
        <f t="shared" si="243"/>
        <v/>
      </c>
      <c r="V964" s="403" t="str">
        <f t="shared" si="244"/>
        <v/>
      </c>
      <c r="W964" s="404" t="str">
        <f t="shared" si="245"/>
        <v/>
      </c>
      <c r="Z964" s="408"/>
      <c r="AA964" s="409"/>
      <c r="AC964" s="358" t="str">
        <f t="shared" si="246"/>
        <v/>
      </c>
      <c r="AD964" s="358" t="str">
        <f t="shared" si="247"/>
        <v/>
      </c>
    </row>
    <row r="965" spans="1:30" x14ac:dyDescent="0.25">
      <c r="A965" s="112" t="str">
        <f t="shared" si="235"/>
        <v/>
      </c>
      <c r="B965" s="112" t="str">
        <f t="shared" si="236"/>
        <v/>
      </c>
      <c r="C965" s="397" t="str">
        <f t="shared" si="248"/>
        <v/>
      </c>
      <c r="D965" s="397" t="str">
        <f t="shared" si="251"/>
        <v/>
      </c>
      <c r="E965" s="397"/>
      <c r="F965" s="399" t="str">
        <f t="shared" si="237"/>
        <v/>
      </c>
      <c r="G965" s="400" t="str">
        <f t="shared" si="238"/>
        <v/>
      </c>
      <c r="H965" s="401" t="str">
        <f t="shared" si="239"/>
        <v/>
      </c>
      <c r="I965" s="402" t="str">
        <f t="shared" si="250"/>
        <v/>
      </c>
      <c r="J965" s="403" t="str">
        <f t="shared" si="250"/>
        <v/>
      </c>
      <c r="K965" s="403" t="str">
        <f t="shared" si="250"/>
        <v/>
      </c>
      <c r="L965" s="404" t="str">
        <f t="shared" si="249"/>
        <v/>
      </c>
      <c r="M965" s="405"/>
      <c r="N965" s="406" t="str">
        <f t="shared" si="240"/>
        <v/>
      </c>
      <c r="O965" s="406" t="str">
        <f t="shared" si="241"/>
        <v/>
      </c>
      <c r="S965" s="401" t="str">
        <f>IFERROR(IF(S964&lt;='Cat A monthly etc'!$R$3,"Nil",S964-$R$3),"")</f>
        <v/>
      </c>
      <c r="T965" s="402" t="str">
        <f t="shared" si="242"/>
        <v/>
      </c>
      <c r="U965" s="403" t="str">
        <f t="shared" si="243"/>
        <v/>
      </c>
      <c r="V965" s="403" t="str">
        <f t="shared" si="244"/>
        <v/>
      </c>
      <c r="W965" s="404" t="str">
        <f t="shared" si="245"/>
        <v/>
      </c>
      <c r="Z965" s="408"/>
      <c r="AA965" s="409"/>
      <c r="AC965" s="358" t="str">
        <f t="shared" si="246"/>
        <v/>
      </c>
      <c r="AD965" s="358" t="str">
        <f t="shared" si="247"/>
        <v/>
      </c>
    </row>
    <row r="966" spans="1:30" x14ac:dyDescent="0.25">
      <c r="A966" s="112" t="str">
        <f t="shared" si="235"/>
        <v/>
      </c>
      <c r="B966" s="112" t="str">
        <f t="shared" si="236"/>
        <v/>
      </c>
      <c r="C966" s="397" t="str">
        <f t="shared" si="248"/>
        <v/>
      </c>
      <c r="D966" s="397" t="str">
        <f t="shared" si="251"/>
        <v/>
      </c>
      <c r="E966" s="397"/>
      <c r="F966" s="399" t="str">
        <f t="shared" si="237"/>
        <v/>
      </c>
      <c r="G966" s="400" t="str">
        <f t="shared" si="238"/>
        <v/>
      </c>
      <c r="H966" s="401" t="str">
        <f t="shared" si="239"/>
        <v/>
      </c>
      <c r="I966" s="402" t="str">
        <f t="shared" si="250"/>
        <v/>
      </c>
      <c r="J966" s="403" t="str">
        <f t="shared" si="250"/>
        <v/>
      </c>
      <c r="K966" s="403" t="str">
        <f t="shared" si="250"/>
        <v/>
      </c>
      <c r="L966" s="404" t="str">
        <f t="shared" si="249"/>
        <v/>
      </c>
      <c r="M966" s="405"/>
      <c r="N966" s="406" t="str">
        <f t="shared" si="240"/>
        <v/>
      </c>
      <c r="O966" s="406" t="str">
        <f t="shared" si="241"/>
        <v/>
      </c>
      <c r="S966" s="401" t="str">
        <f>IFERROR(IF(S965&lt;='Cat A monthly etc'!$R$3,"Nil",S965-$R$3),"")</f>
        <v/>
      </c>
      <c r="T966" s="402" t="str">
        <f t="shared" si="242"/>
        <v/>
      </c>
      <c r="U966" s="403" t="str">
        <f t="shared" si="243"/>
        <v/>
      </c>
      <c r="V966" s="403" t="str">
        <f t="shared" si="244"/>
        <v/>
      </c>
      <c r="W966" s="404" t="str">
        <f t="shared" si="245"/>
        <v/>
      </c>
      <c r="Z966" s="408"/>
      <c r="AA966" s="409"/>
      <c r="AC966" s="358" t="str">
        <f t="shared" si="246"/>
        <v/>
      </c>
      <c r="AD966" s="358" t="str">
        <f t="shared" si="247"/>
        <v/>
      </c>
    </row>
    <row r="967" spans="1:30" x14ac:dyDescent="0.25">
      <c r="A967" s="112" t="str">
        <f t="shared" si="235"/>
        <v/>
      </c>
      <c r="B967" s="112" t="str">
        <f t="shared" si="236"/>
        <v/>
      </c>
      <c r="C967" s="397" t="str">
        <f t="shared" si="248"/>
        <v/>
      </c>
      <c r="D967" s="397" t="str">
        <f t="shared" si="251"/>
        <v/>
      </c>
      <c r="E967" s="397"/>
      <c r="F967" s="399" t="str">
        <f t="shared" si="237"/>
        <v/>
      </c>
      <c r="G967" s="400" t="str">
        <f t="shared" si="238"/>
        <v/>
      </c>
      <c r="H967" s="401" t="str">
        <f t="shared" si="239"/>
        <v/>
      </c>
      <c r="I967" s="402" t="str">
        <f t="shared" si="250"/>
        <v/>
      </c>
      <c r="J967" s="403" t="str">
        <f t="shared" si="250"/>
        <v/>
      </c>
      <c r="K967" s="403" t="str">
        <f t="shared" si="250"/>
        <v/>
      </c>
      <c r="L967" s="404" t="str">
        <f t="shared" si="249"/>
        <v/>
      </c>
      <c r="M967" s="405"/>
      <c r="N967" s="406" t="str">
        <f t="shared" si="240"/>
        <v/>
      </c>
      <c r="O967" s="406" t="str">
        <f t="shared" si="241"/>
        <v/>
      </c>
      <c r="S967" s="401" t="str">
        <f>IFERROR(IF(S966&lt;='Cat A monthly etc'!$R$3,"Nil",S966-$R$3),"")</f>
        <v/>
      </c>
      <c r="T967" s="402" t="str">
        <f t="shared" si="242"/>
        <v/>
      </c>
      <c r="U967" s="403" t="str">
        <f t="shared" si="243"/>
        <v/>
      </c>
      <c r="V967" s="403" t="str">
        <f t="shared" si="244"/>
        <v/>
      </c>
      <c r="W967" s="404" t="str">
        <f t="shared" si="245"/>
        <v/>
      </c>
      <c r="Z967" s="408"/>
      <c r="AA967" s="409"/>
      <c r="AC967" s="358" t="str">
        <f t="shared" si="246"/>
        <v/>
      </c>
      <c r="AD967" s="358" t="str">
        <f t="shared" si="247"/>
        <v/>
      </c>
    </row>
    <row r="968" spans="1:30" x14ac:dyDescent="0.25">
      <c r="A968" s="112" t="str">
        <f t="shared" si="235"/>
        <v/>
      </c>
      <c r="B968" s="112" t="str">
        <f t="shared" si="236"/>
        <v/>
      </c>
      <c r="C968" s="397" t="str">
        <f t="shared" si="248"/>
        <v/>
      </c>
      <c r="D968" s="397" t="str">
        <f t="shared" si="251"/>
        <v/>
      </c>
      <c r="E968" s="397"/>
      <c r="F968" s="399" t="str">
        <f t="shared" si="237"/>
        <v/>
      </c>
      <c r="G968" s="400" t="str">
        <f t="shared" si="238"/>
        <v/>
      </c>
      <c r="H968" s="401" t="str">
        <f t="shared" si="239"/>
        <v/>
      </c>
      <c r="I968" s="402" t="str">
        <f t="shared" si="250"/>
        <v/>
      </c>
      <c r="J968" s="403" t="str">
        <f t="shared" si="250"/>
        <v/>
      </c>
      <c r="K968" s="403" t="str">
        <f t="shared" si="250"/>
        <v/>
      </c>
      <c r="L968" s="404" t="str">
        <f t="shared" si="249"/>
        <v/>
      </c>
      <c r="M968" s="405"/>
      <c r="N968" s="406" t="str">
        <f t="shared" si="240"/>
        <v/>
      </c>
      <c r="O968" s="406" t="str">
        <f t="shared" si="241"/>
        <v/>
      </c>
      <c r="S968" s="401" t="str">
        <f>IFERROR(IF(S967&lt;='Cat A monthly etc'!$R$3,"Nil",S967-$R$3),"")</f>
        <v/>
      </c>
      <c r="T968" s="402" t="str">
        <f t="shared" si="242"/>
        <v/>
      </c>
      <c r="U968" s="403" t="str">
        <f t="shared" si="243"/>
        <v/>
      </c>
      <c r="V968" s="403" t="str">
        <f t="shared" si="244"/>
        <v/>
      </c>
      <c r="W968" s="404" t="str">
        <f t="shared" si="245"/>
        <v/>
      </c>
      <c r="Z968" s="408"/>
      <c r="AA968" s="409"/>
      <c r="AC968" s="358" t="str">
        <f t="shared" si="246"/>
        <v/>
      </c>
      <c r="AD968" s="358" t="str">
        <f t="shared" si="247"/>
        <v/>
      </c>
    </row>
    <row r="969" spans="1:30" x14ac:dyDescent="0.25">
      <c r="A969" s="112" t="str">
        <f t="shared" ref="A969:A1003" si="252">IFERROR(
                      IF(
                            AND($B969&lt;&gt;$W$3,$B969=$W$2,$C969&lt;=$X$2,$D969&gt;=$X$2),
                              IF(RIGHT($F969,LEN("or any greater amount"))="or any greater amount",$W$3,""),""),"")</f>
        <v/>
      </c>
      <c r="B969" s="112" t="str">
        <f t="shared" ref="B969:B1003" si="253">IFERROR(
                      IF(
                            AND($C969&lt;=$X$2,$D969&gt;=$X$2),$W$2,
                              IF(RIGHT($F969,LEN("or any greater amount"))="or any greater amount",$W$3,"")),"")</f>
        <v/>
      </c>
      <c r="C969" s="397" t="str">
        <f t="shared" si="248"/>
        <v/>
      </c>
      <c r="D969" s="397" t="str">
        <f t="shared" si="251"/>
        <v/>
      </c>
      <c r="E969" s="397"/>
      <c r="F969" s="399" t="str">
        <f t="shared" ref="F969:F1003" si="254">IFERROR(IF(AND(C969="",D969=""),"",IF(C969="--",TEXT(D969,IF(D969=ROUND(D969,0),"€###.00","€##.00"))&amp;" or any lesser amount",IF(D969="--",TEXT(C969,IF(C969=ROUND(C969,0),"€###.00","€##.00"))&amp;" or any greater amount",TEXT(C969,IF(C969=ROUND(C969,0),"€###.00","€##.00"))&amp;" to "&amp;TEXT(D969,IF(D969=ROUND(D969,0),"€###.00","€##.00"))))),"")</f>
        <v/>
      </c>
      <c r="G969" s="400" t="str">
        <f t="shared" ref="G969:G1003" si="255">IFERROR(IF(S969="Nil","Nil",ROUNDUP(ROUND(S969/7, 3),2)),"")</f>
        <v/>
      </c>
      <c r="H969" s="401" t="str">
        <f t="shared" ref="H969:H1003" si="256">IFERROR(IF(S969="Nil","Nil",TEXT(S969,IF(S969=ROUND(S969,0),"€###","€0.00"))),"")</f>
        <v/>
      </c>
      <c r="I969" s="402" t="str">
        <f t="shared" si="250"/>
        <v/>
      </c>
      <c r="J969" s="403" t="str">
        <f t="shared" si="250"/>
        <v/>
      </c>
      <c r="K969" s="403" t="str">
        <f t="shared" si="250"/>
        <v/>
      </c>
      <c r="L969" s="404" t="str">
        <f t="shared" si="249"/>
        <v/>
      </c>
      <c r="M969" s="405"/>
      <c r="N969" s="406" t="str">
        <f t="shared" ref="N969:N1003" si="257">IFERROR(IF(C969="--","&lt;"&amp;D969,C969-IF(OR($H969="Nil",$H969=""),0,$H969)),"")</f>
        <v/>
      </c>
      <c r="O969" s="406" t="str">
        <f t="shared" ref="O969:O1003" si="258">IFERROR(IF(D969="--","&gt; €"&amp;N969,D969-IF(OR($H969="Nil",$H969=""),0,$H969)),"")</f>
        <v/>
      </c>
      <c r="S969" s="401" t="str">
        <f>IFERROR(IF(S968&lt;='Cat A monthly etc'!$R$3,"Nil",S968-$R$3),"")</f>
        <v/>
      </c>
      <c r="T969" s="402" t="str">
        <f t="shared" ref="T969:T1003" si="259">IFERROR(IF($G969="Nil","Nil",IF(MROUND($G969*I$5,0.5)&lt;=$G969*I$5,MROUND($G969*I$5,0.5),MROUND($G969*I$5,0.5)-0.5)),"")</f>
        <v/>
      </c>
      <c r="U969" s="403" t="str">
        <f t="shared" ref="U969:U1003" si="260">IFERROR(IF($G969="Nil","Nil",IF(MROUND($G969*J$5,0.5)&lt;=$G969*J$5,MROUND($G969*J$5,0.5),MROUND($G969*J$5,0.5)-0.5)),"")</f>
        <v/>
      </c>
      <c r="V969" s="403" t="str">
        <f t="shared" ref="V969:V1003" si="261">IFERROR(IF($G969="Nil","Nil",IF(MROUND($G969*K$5,0.5)&lt;=$G969*K$5,MROUND($G969*K$5,0.5),MROUND($G969*K$5,0.5)-0.5)),"")</f>
        <v/>
      </c>
      <c r="W969" s="404" t="str">
        <f t="shared" ref="W969:W1003" si="262">IFERROR(IF($G969="Nil","Nil",IF(MROUND($G969*L$5,0.5)&lt;=$G969*L$5,MROUND($G969*L$5,0.5),MROUND($G969*L$5,0.5)-0.5)),"")</f>
        <v/>
      </c>
      <c r="Z969" s="408"/>
      <c r="AA969" s="409"/>
      <c r="AC969" s="358" t="str">
        <f t="shared" si="246"/>
        <v/>
      </c>
      <c r="AD969" s="358" t="str">
        <f t="shared" si="247"/>
        <v/>
      </c>
    </row>
    <row r="970" spans="1:30" x14ac:dyDescent="0.25">
      <c r="A970" s="112" t="str">
        <f t="shared" si="252"/>
        <v/>
      </c>
      <c r="B970" s="112" t="str">
        <f t="shared" si="253"/>
        <v/>
      </c>
      <c r="C970" s="397" t="str">
        <f t="shared" si="248"/>
        <v/>
      </c>
      <c r="D970" s="397" t="str">
        <f t="shared" si="251"/>
        <v/>
      </c>
      <c r="E970" s="397"/>
      <c r="F970" s="399" t="str">
        <f t="shared" si="254"/>
        <v/>
      </c>
      <c r="G970" s="400" t="str">
        <f t="shared" si="255"/>
        <v/>
      </c>
      <c r="H970" s="401" t="str">
        <f t="shared" si="256"/>
        <v/>
      </c>
      <c r="I970" s="402" t="str">
        <f t="shared" si="250"/>
        <v/>
      </c>
      <c r="J970" s="403" t="str">
        <f t="shared" si="250"/>
        <v/>
      </c>
      <c r="K970" s="403" t="str">
        <f t="shared" si="250"/>
        <v/>
      </c>
      <c r="L970" s="404" t="str">
        <f t="shared" si="249"/>
        <v/>
      </c>
      <c r="M970" s="405"/>
      <c r="N970" s="406" t="str">
        <f t="shared" si="257"/>
        <v/>
      </c>
      <c r="O970" s="406" t="str">
        <f t="shared" si="258"/>
        <v/>
      </c>
      <c r="S970" s="401" t="str">
        <f>IFERROR(IF(S969&lt;='Cat A monthly etc'!$R$3,"Nil",S969-$R$3),"")</f>
        <v/>
      </c>
      <c r="T970" s="402" t="str">
        <f t="shared" si="259"/>
        <v/>
      </c>
      <c r="U970" s="403" t="str">
        <f t="shared" si="260"/>
        <v/>
      </c>
      <c r="V970" s="403" t="str">
        <f t="shared" si="261"/>
        <v/>
      </c>
      <c r="W970" s="404" t="str">
        <f t="shared" si="262"/>
        <v/>
      </c>
      <c r="Z970" s="408"/>
      <c r="AA970" s="409"/>
      <c r="AC970" s="358" t="str">
        <f t="shared" ref="AC970:AC1003" si="263">IFERROR(ROUNDUP(ROUND(S970/7, 3),2),"")</f>
        <v/>
      </c>
      <c r="AD970" s="358" t="str">
        <f t="shared" ref="AD970:AD1003" si="264">IFERROR(ROUND(AC970-G970,2),"")</f>
        <v/>
      </c>
    </row>
    <row r="971" spans="1:30" x14ac:dyDescent="0.25">
      <c r="A971" s="112" t="str">
        <f t="shared" si="252"/>
        <v/>
      </c>
      <c r="B971" s="112" t="str">
        <f t="shared" si="253"/>
        <v/>
      </c>
      <c r="C971" s="397" t="str">
        <f t="shared" si="248"/>
        <v/>
      </c>
      <c r="D971" s="397" t="str">
        <f t="shared" si="251"/>
        <v/>
      </c>
      <c r="E971" s="397"/>
      <c r="F971" s="399" t="str">
        <f t="shared" si="254"/>
        <v/>
      </c>
      <c r="G971" s="400" t="str">
        <f t="shared" si="255"/>
        <v/>
      </c>
      <c r="H971" s="401" t="str">
        <f t="shared" si="256"/>
        <v/>
      </c>
      <c r="I971" s="402" t="str">
        <f t="shared" si="250"/>
        <v/>
      </c>
      <c r="J971" s="403" t="str">
        <f t="shared" si="250"/>
        <v/>
      </c>
      <c r="K971" s="403" t="str">
        <f t="shared" si="250"/>
        <v/>
      </c>
      <c r="L971" s="404" t="str">
        <f t="shared" si="249"/>
        <v/>
      </c>
      <c r="M971" s="405"/>
      <c r="N971" s="406" t="str">
        <f t="shared" si="257"/>
        <v/>
      </c>
      <c r="O971" s="406" t="str">
        <f t="shared" si="258"/>
        <v/>
      </c>
      <c r="S971" s="401" t="str">
        <f>IFERROR(IF(S970&lt;='Cat A monthly etc'!$R$3,"Nil",S970-$R$3),"")</f>
        <v/>
      </c>
      <c r="T971" s="402" t="str">
        <f t="shared" si="259"/>
        <v/>
      </c>
      <c r="U971" s="403" t="str">
        <f t="shared" si="260"/>
        <v/>
      </c>
      <c r="V971" s="403" t="str">
        <f t="shared" si="261"/>
        <v/>
      </c>
      <c r="W971" s="404" t="str">
        <f t="shared" si="262"/>
        <v/>
      </c>
      <c r="Z971" s="408"/>
      <c r="AA971" s="409"/>
      <c r="AC971" s="358" t="str">
        <f t="shared" si="263"/>
        <v/>
      </c>
      <c r="AD971" s="358" t="str">
        <f t="shared" si="264"/>
        <v/>
      </c>
    </row>
    <row r="972" spans="1:30" x14ac:dyDescent="0.25">
      <c r="A972" s="112" t="str">
        <f t="shared" si="252"/>
        <v/>
      </c>
      <c r="B972" s="112" t="str">
        <f t="shared" si="253"/>
        <v/>
      </c>
      <c r="C972" s="397" t="str">
        <f t="shared" si="248"/>
        <v/>
      </c>
      <c r="D972" s="397" t="str">
        <f t="shared" si="251"/>
        <v/>
      </c>
      <c r="E972" s="397"/>
      <c r="F972" s="399" t="str">
        <f t="shared" si="254"/>
        <v/>
      </c>
      <c r="G972" s="400" t="str">
        <f t="shared" si="255"/>
        <v/>
      </c>
      <c r="H972" s="401" t="str">
        <f t="shared" si="256"/>
        <v/>
      </c>
      <c r="I972" s="402" t="str">
        <f t="shared" si="250"/>
        <v/>
      </c>
      <c r="J972" s="403" t="str">
        <f t="shared" si="250"/>
        <v/>
      </c>
      <c r="K972" s="403" t="str">
        <f t="shared" si="250"/>
        <v/>
      </c>
      <c r="L972" s="404" t="str">
        <f t="shared" si="249"/>
        <v/>
      </c>
      <c r="M972" s="405"/>
      <c r="N972" s="406" t="str">
        <f t="shared" si="257"/>
        <v/>
      </c>
      <c r="O972" s="406" t="str">
        <f t="shared" si="258"/>
        <v/>
      </c>
      <c r="S972" s="401" t="str">
        <f>IFERROR(IF(S971&lt;='Cat A monthly etc'!$R$3,"Nil",S971-$R$3),"")</f>
        <v/>
      </c>
      <c r="T972" s="402" t="str">
        <f t="shared" si="259"/>
        <v/>
      </c>
      <c r="U972" s="403" t="str">
        <f t="shared" si="260"/>
        <v/>
      </c>
      <c r="V972" s="403" t="str">
        <f t="shared" si="261"/>
        <v/>
      </c>
      <c r="W972" s="404" t="str">
        <f t="shared" si="262"/>
        <v/>
      </c>
      <c r="Z972" s="408"/>
      <c r="AA972" s="409"/>
      <c r="AC972" s="358" t="str">
        <f t="shared" si="263"/>
        <v/>
      </c>
      <c r="AD972" s="358" t="str">
        <f t="shared" si="264"/>
        <v/>
      </c>
    </row>
    <row r="973" spans="1:30" x14ac:dyDescent="0.25">
      <c r="A973" s="112" t="str">
        <f t="shared" si="252"/>
        <v/>
      </c>
      <c r="B973" s="112" t="str">
        <f t="shared" si="253"/>
        <v/>
      </c>
      <c r="C973" s="397" t="str">
        <f t="shared" si="248"/>
        <v/>
      </c>
      <c r="D973" s="397" t="str">
        <f t="shared" si="251"/>
        <v/>
      </c>
      <c r="E973" s="397"/>
      <c r="F973" s="399" t="str">
        <f t="shared" si="254"/>
        <v/>
      </c>
      <c r="G973" s="400" t="str">
        <f t="shared" si="255"/>
        <v/>
      </c>
      <c r="H973" s="401" t="str">
        <f t="shared" si="256"/>
        <v/>
      </c>
      <c r="I973" s="402" t="str">
        <f t="shared" si="250"/>
        <v/>
      </c>
      <c r="J973" s="403" t="str">
        <f t="shared" si="250"/>
        <v/>
      </c>
      <c r="K973" s="403" t="str">
        <f t="shared" si="250"/>
        <v/>
      </c>
      <c r="L973" s="404" t="str">
        <f t="shared" si="249"/>
        <v/>
      </c>
      <c r="M973" s="405"/>
      <c r="N973" s="406" t="str">
        <f t="shared" si="257"/>
        <v/>
      </c>
      <c r="O973" s="406" t="str">
        <f t="shared" si="258"/>
        <v/>
      </c>
      <c r="S973" s="401" t="str">
        <f>IFERROR(IF(S972&lt;='Cat A monthly etc'!$R$3,"Nil",S972-$R$3),"")</f>
        <v/>
      </c>
      <c r="T973" s="402" t="str">
        <f t="shared" si="259"/>
        <v/>
      </c>
      <c r="U973" s="403" t="str">
        <f t="shared" si="260"/>
        <v/>
      </c>
      <c r="V973" s="403" t="str">
        <f t="shared" si="261"/>
        <v/>
      </c>
      <c r="W973" s="404" t="str">
        <f t="shared" si="262"/>
        <v/>
      </c>
      <c r="Z973" s="408"/>
      <c r="AA973" s="409"/>
      <c r="AC973" s="358" t="str">
        <f t="shared" si="263"/>
        <v/>
      </c>
      <c r="AD973" s="358" t="str">
        <f t="shared" si="264"/>
        <v/>
      </c>
    </row>
    <row r="974" spans="1:30" x14ac:dyDescent="0.25">
      <c r="A974" s="112" t="str">
        <f t="shared" si="252"/>
        <v/>
      </c>
      <c r="B974" s="112" t="str">
        <f t="shared" si="253"/>
        <v/>
      </c>
      <c r="C974" s="397" t="str">
        <f t="shared" si="248"/>
        <v/>
      </c>
      <c r="D974" s="397" t="str">
        <f t="shared" si="251"/>
        <v/>
      </c>
      <c r="E974" s="397"/>
      <c r="F974" s="399" t="str">
        <f t="shared" si="254"/>
        <v/>
      </c>
      <c r="G974" s="400" t="str">
        <f t="shared" si="255"/>
        <v/>
      </c>
      <c r="H974" s="401" t="str">
        <f t="shared" si="256"/>
        <v/>
      </c>
      <c r="I974" s="402" t="str">
        <f t="shared" si="250"/>
        <v/>
      </c>
      <c r="J974" s="403" t="str">
        <f t="shared" si="250"/>
        <v/>
      </c>
      <c r="K974" s="403" t="str">
        <f t="shared" si="250"/>
        <v/>
      </c>
      <c r="L974" s="404" t="str">
        <f t="shared" si="249"/>
        <v/>
      </c>
      <c r="M974" s="405"/>
      <c r="N974" s="406" t="str">
        <f t="shared" si="257"/>
        <v/>
      </c>
      <c r="O974" s="406" t="str">
        <f t="shared" si="258"/>
        <v/>
      </c>
      <c r="S974" s="401" t="str">
        <f>IFERROR(IF(S973&lt;='Cat A monthly etc'!$R$3,"Nil",S973-$R$3),"")</f>
        <v/>
      </c>
      <c r="T974" s="402" t="str">
        <f t="shared" si="259"/>
        <v/>
      </c>
      <c r="U974" s="403" t="str">
        <f t="shared" si="260"/>
        <v/>
      </c>
      <c r="V974" s="403" t="str">
        <f t="shared" si="261"/>
        <v/>
      </c>
      <c r="W974" s="404" t="str">
        <f t="shared" si="262"/>
        <v/>
      </c>
      <c r="Z974" s="408"/>
      <c r="AA974" s="409"/>
      <c r="AC974" s="358" t="str">
        <f t="shared" si="263"/>
        <v/>
      </c>
      <c r="AD974" s="358" t="str">
        <f t="shared" si="264"/>
        <v/>
      </c>
    </row>
    <row r="975" spans="1:30" x14ac:dyDescent="0.25">
      <c r="A975" s="112" t="str">
        <f t="shared" si="252"/>
        <v/>
      </c>
      <c r="B975" s="112" t="str">
        <f t="shared" si="253"/>
        <v/>
      </c>
      <c r="C975" s="397" t="str">
        <f t="shared" si="248"/>
        <v/>
      </c>
      <c r="D975" s="397" t="str">
        <f t="shared" si="251"/>
        <v/>
      </c>
      <c r="E975" s="397"/>
      <c r="F975" s="399" t="str">
        <f t="shared" si="254"/>
        <v/>
      </c>
      <c r="G975" s="400" t="str">
        <f t="shared" si="255"/>
        <v/>
      </c>
      <c r="H975" s="401" t="str">
        <f t="shared" si="256"/>
        <v/>
      </c>
      <c r="I975" s="402" t="str">
        <f t="shared" si="250"/>
        <v/>
      </c>
      <c r="J975" s="403" t="str">
        <f t="shared" si="250"/>
        <v/>
      </c>
      <c r="K975" s="403" t="str">
        <f t="shared" si="250"/>
        <v/>
      </c>
      <c r="L975" s="404" t="str">
        <f t="shared" si="249"/>
        <v/>
      </c>
      <c r="M975" s="405"/>
      <c r="N975" s="406" t="str">
        <f t="shared" si="257"/>
        <v/>
      </c>
      <c r="O975" s="406" t="str">
        <f t="shared" si="258"/>
        <v/>
      </c>
      <c r="S975" s="401" t="str">
        <f>IFERROR(IF(S974&lt;='Cat A monthly etc'!$R$3,"Nil",S974-$R$3),"")</f>
        <v/>
      </c>
      <c r="T975" s="402" t="str">
        <f t="shared" si="259"/>
        <v/>
      </c>
      <c r="U975" s="403" t="str">
        <f t="shared" si="260"/>
        <v/>
      </c>
      <c r="V975" s="403" t="str">
        <f t="shared" si="261"/>
        <v/>
      </c>
      <c r="W975" s="404" t="str">
        <f t="shared" si="262"/>
        <v/>
      </c>
      <c r="Z975" s="408"/>
      <c r="AA975" s="409"/>
      <c r="AC975" s="358" t="str">
        <f t="shared" si="263"/>
        <v/>
      </c>
      <c r="AD975" s="358" t="str">
        <f t="shared" si="264"/>
        <v/>
      </c>
    </row>
    <row r="976" spans="1:30" x14ac:dyDescent="0.25">
      <c r="A976" s="112" t="str">
        <f t="shared" si="252"/>
        <v/>
      </c>
      <c r="B976" s="112" t="str">
        <f t="shared" si="253"/>
        <v/>
      </c>
      <c r="C976" s="397" t="str">
        <f t="shared" si="248"/>
        <v/>
      </c>
      <c r="D976" s="397" t="str">
        <f t="shared" si="251"/>
        <v/>
      </c>
      <c r="E976" s="397"/>
      <c r="F976" s="399" t="str">
        <f t="shared" si="254"/>
        <v/>
      </c>
      <c r="G976" s="400" t="str">
        <f t="shared" si="255"/>
        <v/>
      </c>
      <c r="H976" s="401" t="str">
        <f t="shared" si="256"/>
        <v/>
      </c>
      <c r="I976" s="402" t="str">
        <f t="shared" si="250"/>
        <v/>
      </c>
      <c r="J976" s="403" t="str">
        <f t="shared" si="250"/>
        <v/>
      </c>
      <c r="K976" s="403" t="str">
        <f t="shared" si="250"/>
        <v/>
      </c>
      <c r="L976" s="404" t="str">
        <f t="shared" si="249"/>
        <v/>
      </c>
      <c r="M976" s="405"/>
      <c r="N976" s="406" t="str">
        <f t="shared" si="257"/>
        <v/>
      </c>
      <c r="O976" s="406" t="str">
        <f t="shared" si="258"/>
        <v/>
      </c>
      <c r="S976" s="401" t="str">
        <f>IFERROR(IF(S975&lt;='Cat A monthly etc'!$R$3,"Nil",S975-$R$3),"")</f>
        <v/>
      </c>
      <c r="T976" s="402" t="str">
        <f t="shared" si="259"/>
        <v/>
      </c>
      <c r="U976" s="403" t="str">
        <f t="shared" si="260"/>
        <v/>
      </c>
      <c r="V976" s="403" t="str">
        <f t="shared" si="261"/>
        <v/>
      </c>
      <c r="W976" s="404" t="str">
        <f t="shared" si="262"/>
        <v/>
      </c>
      <c r="Z976" s="408"/>
      <c r="AA976" s="409"/>
      <c r="AC976" s="358" t="str">
        <f t="shared" si="263"/>
        <v/>
      </c>
      <c r="AD976" s="358" t="str">
        <f t="shared" si="264"/>
        <v/>
      </c>
    </row>
    <row r="977" spans="1:30" x14ac:dyDescent="0.25">
      <c r="A977" s="112" t="str">
        <f t="shared" si="252"/>
        <v/>
      </c>
      <c r="B977" s="112" t="str">
        <f t="shared" si="253"/>
        <v/>
      </c>
      <c r="C977" s="397" t="str">
        <f t="shared" si="248"/>
        <v/>
      </c>
      <c r="D977" s="397" t="str">
        <f t="shared" si="251"/>
        <v/>
      </c>
      <c r="E977" s="397"/>
      <c r="F977" s="399" t="str">
        <f t="shared" si="254"/>
        <v/>
      </c>
      <c r="G977" s="400" t="str">
        <f t="shared" si="255"/>
        <v/>
      </c>
      <c r="H977" s="401" t="str">
        <f t="shared" si="256"/>
        <v/>
      </c>
      <c r="I977" s="402" t="str">
        <f t="shared" si="250"/>
        <v/>
      </c>
      <c r="J977" s="403" t="str">
        <f t="shared" si="250"/>
        <v/>
      </c>
      <c r="K977" s="403" t="str">
        <f t="shared" si="250"/>
        <v/>
      </c>
      <c r="L977" s="404" t="str">
        <f t="shared" si="249"/>
        <v/>
      </c>
      <c r="M977" s="405"/>
      <c r="N977" s="406" t="str">
        <f t="shared" si="257"/>
        <v/>
      </c>
      <c r="O977" s="406" t="str">
        <f t="shared" si="258"/>
        <v/>
      </c>
      <c r="S977" s="401" t="str">
        <f>IFERROR(IF(S976&lt;='Cat A monthly etc'!$R$3,"Nil",S976-$R$3),"")</f>
        <v/>
      </c>
      <c r="T977" s="402" t="str">
        <f t="shared" si="259"/>
        <v/>
      </c>
      <c r="U977" s="403" t="str">
        <f t="shared" si="260"/>
        <v/>
      </c>
      <c r="V977" s="403" t="str">
        <f t="shared" si="261"/>
        <v/>
      </c>
      <c r="W977" s="404" t="str">
        <f t="shared" si="262"/>
        <v/>
      </c>
      <c r="Z977" s="408"/>
      <c r="AA977" s="409"/>
      <c r="AC977" s="358" t="str">
        <f t="shared" si="263"/>
        <v/>
      </c>
      <c r="AD977" s="358" t="str">
        <f t="shared" si="264"/>
        <v/>
      </c>
    </row>
    <row r="978" spans="1:30" x14ac:dyDescent="0.25">
      <c r="A978" s="112" t="str">
        <f t="shared" si="252"/>
        <v/>
      </c>
      <c r="B978" s="112" t="str">
        <f t="shared" si="253"/>
        <v/>
      </c>
      <c r="C978" s="397" t="str">
        <f t="shared" ref="C978:C1003" si="265">IFERROR(IF(C977-$R$3&gt;=0,C977-$R$3,""),"")</f>
        <v/>
      </c>
      <c r="D978" s="397" t="str">
        <f t="shared" si="251"/>
        <v/>
      </c>
      <c r="E978" s="397"/>
      <c r="F978" s="399" t="str">
        <f t="shared" si="254"/>
        <v/>
      </c>
      <c r="G978" s="400" t="str">
        <f t="shared" si="255"/>
        <v/>
      </c>
      <c r="H978" s="401" t="str">
        <f t="shared" si="256"/>
        <v/>
      </c>
      <c r="I978" s="402" t="str">
        <f t="shared" si="250"/>
        <v/>
      </c>
      <c r="J978" s="403" t="str">
        <f t="shared" si="250"/>
        <v/>
      </c>
      <c r="K978" s="403" t="str">
        <f t="shared" si="250"/>
        <v/>
      </c>
      <c r="L978" s="404" t="str">
        <f t="shared" si="249"/>
        <v/>
      </c>
      <c r="M978" s="405"/>
      <c r="N978" s="406" t="str">
        <f t="shared" si="257"/>
        <v/>
      </c>
      <c r="O978" s="406" t="str">
        <f t="shared" si="258"/>
        <v/>
      </c>
      <c r="S978" s="401" t="str">
        <f>IFERROR(IF(S977&lt;='Cat A monthly etc'!$R$3,"Nil",S977-$R$3),"")</f>
        <v/>
      </c>
      <c r="T978" s="402" t="str">
        <f t="shared" si="259"/>
        <v/>
      </c>
      <c r="U978" s="403" t="str">
        <f t="shared" si="260"/>
        <v/>
      </c>
      <c r="V978" s="403" t="str">
        <f t="shared" si="261"/>
        <v/>
      </c>
      <c r="W978" s="404" t="str">
        <f t="shared" si="262"/>
        <v/>
      </c>
      <c r="Z978" s="408"/>
      <c r="AA978" s="409"/>
      <c r="AC978" s="358" t="str">
        <f t="shared" si="263"/>
        <v/>
      </c>
      <c r="AD978" s="358" t="str">
        <f t="shared" si="264"/>
        <v/>
      </c>
    </row>
    <row r="979" spans="1:30" x14ac:dyDescent="0.25">
      <c r="A979" s="112" t="str">
        <f t="shared" si="252"/>
        <v/>
      </c>
      <c r="B979" s="112" t="str">
        <f t="shared" si="253"/>
        <v/>
      </c>
      <c r="C979" s="397" t="str">
        <f t="shared" si="265"/>
        <v/>
      </c>
      <c r="D979" s="397" t="str">
        <f t="shared" si="251"/>
        <v/>
      </c>
      <c r="E979" s="397"/>
      <c r="F979" s="399" t="str">
        <f t="shared" si="254"/>
        <v/>
      </c>
      <c r="G979" s="400" t="str">
        <f t="shared" si="255"/>
        <v/>
      </c>
      <c r="H979" s="401" t="str">
        <f t="shared" si="256"/>
        <v/>
      </c>
      <c r="I979" s="402" t="str">
        <f t="shared" si="250"/>
        <v/>
      </c>
      <c r="J979" s="403" t="str">
        <f t="shared" si="250"/>
        <v/>
      </c>
      <c r="K979" s="403" t="str">
        <f t="shared" si="250"/>
        <v/>
      </c>
      <c r="L979" s="404" t="str">
        <f t="shared" si="249"/>
        <v/>
      </c>
      <c r="M979" s="405"/>
      <c r="N979" s="406" t="str">
        <f t="shared" si="257"/>
        <v/>
      </c>
      <c r="O979" s="406" t="str">
        <f t="shared" si="258"/>
        <v/>
      </c>
      <c r="S979" s="401" t="str">
        <f>IFERROR(IF(S978&lt;='Cat A monthly etc'!$R$3,"Nil",S978-$R$3),"")</f>
        <v/>
      </c>
      <c r="T979" s="402" t="str">
        <f t="shared" si="259"/>
        <v/>
      </c>
      <c r="U979" s="403" t="str">
        <f t="shared" si="260"/>
        <v/>
      </c>
      <c r="V979" s="403" t="str">
        <f t="shared" si="261"/>
        <v/>
      </c>
      <c r="W979" s="404" t="str">
        <f t="shared" si="262"/>
        <v/>
      </c>
      <c r="Z979" s="408"/>
      <c r="AA979" s="409"/>
      <c r="AC979" s="358" t="str">
        <f t="shared" si="263"/>
        <v/>
      </c>
      <c r="AD979" s="358" t="str">
        <f t="shared" si="264"/>
        <v/>
      </c>
    </row>
    <row r="980" spans="1:30" x14ac:dyDescent="0.25">
      <c r="A980" s="112" t="str">
        <f t="shared" si="252"/>
        <v/>
      </c>
      <c r="B980" s="112" t="str">
        <f t="shared" si="253"/>
        <v/>
      </c>
      <c r="C980" s="397" t="str">
        <f t="shared" si="265"/>
        <v/>
      </c>
      <c r="D980" s="397" t="str">
        <f t="shared" si="251"/>
        <v/>
      </c>
      <c r="E980" s="397"/>
      <c r="F980" s="399" t="str">
        <f t="shared" si="254"/>
        <v/>
      </c>
      <c r="G980" s="400" t="str">
        <f t="shared" si="255"/>
        <v/>
      </c>
      <c r="H980" s="401" t="str">
        <f t="shared" si="256"/>
        <v/>
      </c>
      <c r="I980" s="402" t="str">
        <f t="shared" si="250"/>
        <v/>
      </c>
      <c r="J980" s="403" t="str">
        <f t="shared" si="250"/>
        <v/>
      </c>
      <c r="K980" s="403" t="str">
        <f t="shared" si="250"/>
        <v/>
      </c>
      <c r="L980" s="404" t="str">
        <f t="shared" si="249"/>
        <v/>
      </c>
      <c r="M980" s="405"/>
      <c r="N980" s="406" t="str">
        <f t="shared" si="257"/>
        <v/>
      </c>
      <c r="O980" s="406" t="str">
        <f t="shared" si="258"/>
        <v/>
      </c>
      <c r="S980" s="401" t="str">
        <f>IFERROR(IF(S979&lt;='Cat A monthly etc'!$R$3,"Nil",S979-$R$3),"")</f>
        <v/>
      </c>
      <c r="T980" s="402" t="str">
        <f t="shared" si="259"/>
        <v/>
      </c>
      <c r="U980" s="403" t="str">
        <f t="shared" si="260"/>
        <v/>
      </c>
      <c r="V980" s="403" t="str">
        <f t="shared" si="261"/>
        <v/>
      </c>
      <c r="W980" s="404" t="str">
        <f t="shared" si="262"/>
        <v/>
      </c>
      <c r="Z980" s="408"/>
      <c r="AA980" s="409"/>
      <c r="AC980" s="358" t="str">
        <f t="shared" si="263"/>
        <v/>
      </c>
      <c r="AD980" s="358" t="str">
        <f t="shared" si="264"/>
        <v/>
      </c>
    </row>
    <row r="981" spans="1:30" x14ac:dyDescent="0.25">
      <c r="A981" s="112" t="str">
        <f t="shared" si="252"/>
        <v/>
      </c>
      <c r="B981" s="112" t="str">
        <f t="shared" si="253"/>
        <v/>
      </c>
      <c r="C981" s="397" t="str">
        <f t="shared" si="265"/>
        <v/>
      </c>
      <c r="D981" s="397" t="str">
        <f t="shared" si="251"/>
        <v/>
      </c>
      <c r="E981" s="397"/>
      <c r="F981" s="399" t="str">
        <f t="shared" si="254"/>
        <v/>
      </c>
      <c r="G981" s="400" t="str">
        <f t="shared" si="255"/>
        <v/>
      </c>
      <c r="H981" s="401" t="str">
        <f t="shared" si="256"/>
        <v/>
      </c>
      <c r="I981" s="402" t="str">
        <f t="shared" si="250"/>
        <v/>
      </c>
      <c r="J981" s="403" t="str">
        <f t="shared" si="250"/>
        <v/>
      </c>
      <c r="K981" s="403" t="str">
        <f t="shared" si="250"/>
        <v/>
      </c>
      <c r="L981" s="404" t="str">
        <f t="shared" si="249"/>
        <v/>
      </c>
      <c r="M981" s="405"/>
      <c r="N981" s="406" t="str">
        <f t="shared" si="257"/>
        <v/>
      </c>
      <c r="O981" s="406" t="str">
        <f t="shared" si="258"/>
        <v/>
      </c>
      <c r="S981" s="401" t="str">
        <f>IFERROR(IF(S980&lt;='Cat A monthly etc'!$R$3,"Nil",S980-$R$3),"")</f>
        <v/>
      </c>
      <c r="T981" s="402" t="str">
        <f t="shared" si="259"/>
        <v/>
      </c>
      <c r="U981" s="403" t="str">
        <f t="shared" si="260"/>
        <v/>
      </c>
      <c r="V981" s="403" t="str">
        <f t="shared" si="261"/>
        <v/>
      </c>
      <c r="W981" s="404" t="str">
        <f t="shared" si="262"/>
        <v/>
      </c>
      <c r="Z981" s="408"/>
      <c r="AA981" s="409"/>
      <c r="AC981" s="358" t="str">
        <f t="shared" si="263"/>
        <v/>
      </c>
      <c r="AD981" s="358" t="str">
        <f t="shared" si="264"/>
        <v/>
      </c>
    </row>
    <row r="982" spans="1:30" x14ac:dyDescent="0.25">
      <c r="A982" s="112" t="str">
        <f t="shared" si="252"/>
        <v/>
      </c>
      <c r="B982" s="112" t="str">
        <f t="shared" si="253"/>
        <v/>
      </c>
      <c r="C982" s="397" t="str">
        <f t="shared" si="265"/>
        <v/>
      </c>
      <c r="D982" s="397" t="str">
        <f t="shared" si="251"/>
        <v/>
      </c>
      <c r="E982" s="397"/>
      <c r="F982" s="399" t="str">
        <f t="shared" si="254"/>
        <v/>
      </c>
      <c r="G982" s="400" t="str">
        <f t="shared" si="255"/>
        <v/>
      </c>
      <c r="H982" s="401" t="str">
        <f t="shared" si="256"/>
        <v/>
      </c>
      <c r="I982" s="402" t="str">
        <f t="shared" si="250"/>
        <v/>
      </c>
      <c r="J982" s="403" t="str">
        <f t="shared" si="250"/>
        <v/>
      </c>
      <c r="K982" s="403" t="str">
        <f t="shared" si="250"/>
        <v/>
      </c>
      <c r="L982" s="404" t="str">
        <f t="shared" si="250"/>
        <v/>
      </c>
      <c r="M982" s="405"/>
      <c r="N982" s="406" t="str">
        <f t="shared" si="257"/>
        <v/>
      </c>
      <c r="O982" s="406" t="str">
        <f t="shared" si="258"/>
        <v/>
      </c>
      <c r="S982" s="401" t="str">
        <f>IFERROR(IF(S981&lt;='Cat A monthly etc'!$R$3,"Nil",S981-$R$3),"")</f>
        <v/>
      </c>
      <c r="T982" s="402" t="str">
        <f t="shared" si="259"/>
        <v/>
      </c>
      <c r="U982" s="403" t="str">
        <f t="shared" si="260"/>
        <v/>
      </c>
      <c r="V982" s="403" t="str">
        <f t="shared" si="261"/>
        <v/>
      </c>
      <c r="W982" s="404" t="str">
        <f t="shared" si="262"/>
        <v/>
      </c>
      <c r="Z982" s="408"/>
      <c r="AA982" s="409"/>
      <c r="AC982" s="358" t="str">
        <f t="shared" si="263"/>
        <v/>
      </c>
      <c r="AD982" s="358" t="str">
        <f t="shared" si="264"/>
        <v/>
      </c>
    </row>
    <row r="983" spans="1:30" x14ac:dyDescent="0.25">
      <c r="A983" s="112" t="str">
        <f t="shared" si="252"/>
        <v/>
      </c>
      <c r="B983" s="112" t="str">
        <f t="shared" si="253"/>
        <v/>
      </c>
      <c r="C983" s="397" t="str">
        <f t="shared" si="265"/>
        <v/>
      </c>
      <c r="D983" s="397" t="str">
        <f t="shared" si="251"/>
        <v/>
      </c>
      <c r="E983" s="397"/>
      <c r="F983" s="399" t="str">
        <f t="shared" si="254"/>
        <v/>
      </c>
      <c r="G983" s="400" t="str">
        <f t="shared" si="255"/>
        <v/>
      </c>
      <c r="H983" s="401" t="str">
        <f t="shared" si="256"/>
        <v/>
      </c>
      <c r="I983" s="402" t="str">
        <f t="shared" ref="I983:L1003" si="266">IFERROR(IF(T983="Nil","Nil",TEXT(T983,IF(T983=ROUND(T983,0),"€###","€###.00"))),"")</f>
        <v/>
      </c>
      <c r="J983" s="403" t="str">
        <f t="shared" si="266"/>
        <v/>
      </c>
      <c r="K983" s="403" t="str">
        <f t="shared" si="266"/>
        <v/>
      </c>
      <c r="L983" s="404" t="str">
        <f t="shared" si="266"/>
        <v/>
      </c>
      <c r="M983" s="405"/>
      <c r="N983" s="406" t="str">
        <f t="shared" si="257"/>
        <v/>
      </c>
      <c r="O983" s="406" t="str">
        <f t="shared" si="258"/>
        <v/>
      </c>
      <c r="S983" s="401" t="str">
        <f>IFERROR(IF(S982&lt;='Cat A monthly etc'!$R$3,"Nil",S982-$R$3),"")</f>
        <v/>
      </c>
      <c r="T983" s="402" t="str">
        <f t="shared" si="259"/>
        <v/>
      </c>
      <c r="U983" s="403" t="str">
        <f t="shared" si="260"/>
        <v/>
      </c>
      <c r="V983" s="403" t="str">
        <f t="shared" si="261"/>
        <v/>
      </c>
      <c r="W983" s="404" t="str">
        <f t="shared" si="262"/>
        <v/>
      </c>
      <c r="Z983" s="408"/>
      <c r="AA983" s="409"/>
      <c r="AC983" s="358" t="str">
        <f t="shared" si="263"/>
        <v/>
      </c>
      <c r="AD983" s="358" t="str">
        <f t="shared" si="264"/>
        <v/>
      </c>
    </row>
    <row r="984" spans="1:30" x14ac:dyDescent="0.25">
      <c r="A984" s="112" t="str">
        <f t="shared" si="252"/>
        <v/>
      </c>
      <c r="B984" s="112" t="str">
        <f t="shared" si="253"/>
        <v/>
      </c>
      <c r="C984" s="397" t="str">
        <f t="shared" si="265"/>
        <v/>
      </c>
      <c r="D984" s="397" t="str">
        <f t="shared" si="251"/>
        <v/>
      </c>
      <c r="E984" s="397"/>
      <c r="F984" s="399" t="str">
        <f t="shared" si="254"/>
        <v/>
      </c>
      <c r="G984" s="400" t="str">
        <f t="shared" si="255"/>
        <v/>
      </c>
      <c r="H984" s="401" t="str">
        <f t="shared" si="256"/>
        <v/>
      </c>
      <c r="I984" s="402" t="str">
        <f t="shared" si="266"/>
        <v/>
      </c>
      <c r="J984" s="403" t="str">
        <f t="shared" si="266"/>
        <v/>
      </c>
      <c r="K984" s="403" t="str">
        <f t="shared" si="266"/>
        <v/>
      </c>
      <c r="L984" s="404" t="str">
        <f t="shared" si="266"/>
        <v/>
      </c>
      <c r="M984" s="405"/>
      <c r="N984" s="406" t="str">
        <f t="shared" si="257"/>
        <v/>
      </c>
      <c r="O984" s="406" t="str">
        <f t="shared" si="258"/>
        <v/>
      </c>
      <c r="S984" s="401" t="str">
        <f>IFERROR(IF(S983&lt;='Cat A monthly etc'!$R$3,"Nil",S983-$R$3),"")</f>
        <v/>
      </c>
      <c r="T984" s="402" t="str">
        <f t="shared" si="259"/>
        <v/>
      </c>
      <c r="U984" s="403" t="str">
        <f t="shared" si="260"/>
        <v/>
      </c>
      <c r="V984" s="403" t="str">
        <f t="shared" si="261"/>
        <v/>
      </c>
      <c r="W984" s="404" t="str">
        <f t="shared" si="262"/>
        <v/>
      </c>
      <c r="Z984" s="408"/>
      <c r="AA984" s="409"/>
      <c r="AC984" s="358" t="str">
        <f t="shared" si="263"/>
        <v/>
      </c>
      <c r="AD984" s="358" t="str">
        <f t="shared" si="264"/>
        <v/>
      </c>
    </row>
    <row r="985" spans="1:30" x14ac:dyDescent="0.25">
      <c r="A985" s="112" t="str">
        <f t="shared" si="252"/>
        <v/>
      </c>
      <c r="B985" s="112" t="str">
        <f t="shared" si="253"/>
        <v/>
      </c>
      <c r="C985" s="397" t="str">
        <f t="shared" si="265"/>
        <v/>
      </c>
      <c r="D985" s="397" t="str">
        <f t="shared" si="251"/>
        <v/>
      </c>
      <c r="E985" s="397"/>
      <c r="F985" s="399" t="str">
        <f t="shared" si="254"/>
        <v/>
      </c>
      <c r="G985" s="400" t="str">
        <f t="shared" si="255"/>
        <v/>
      </c>
      <c r="H985" s="401" t="str">
        <f t="shared" si="256"/>
        <v/>
      </c>
      <c r="I985" s="402" t="str">
        <f t="shared" si="266"/>
        <v/>
      </c>
      <c r="J985" s="403" t="str">
        <f t="shared" si="266"/>
        <v/>
      </c>
      <c r="K985" s="403" t="str">
        <f t="shared" si="266"/>
        <v/>
      </c>
      <c r="L985" s="404" t="str">
        <f t="shared" si="266"/>
        <v/>
      </c>
      <c r="M985" s="405"/>
      <c r="N985" s="406" t="str">
        <f t="shared" si="257"/>
        <v/>
      </c>
      <c r="O985" s="406" t="str">
        <f t="shared" si="258"/>
        <v/>
      </c>
      <c r="S985" s="401" t="str">
        <f>IFERROR(IF(S984&lt;='Cat A monthly etc'!$R$3,"Nil",S984-$R$3),"")</f>
        <v/>
      </c>
      <c r="T985" s="402" t="str">
        <f t="shared" si="259"/>
        <v/>
      </c>
      <c r="U985" s="403" t="str">
        <f t="shared" si="260"/>
        <v/>
      </c>
      <c r="V985" s="403" t="str">
        <f t="shared" si="261"/>
        <v/>
      </c>
      <c r="W985" s="404" t="str">
        <f t="shared" si="262"/>
        <v/>
      </c>
      <c r="Z985" s="408"/>
      <c r="AA985" s="409"/>
      <c r="AC985" s="358" t="str">
        <f t="shared" si="263"/>
        <v/>
      </c>
      <c r="AD985" s="358" t="str">
        <f t="shared" si="264"/>
        <v/>
      </c>
    </row>
    <row r="986" spans="1:30" x14ac:dyDescent="0.25">
      <c r="A986" s="112" t="str">
        <f t="shared" si="252"/>
        <v/>
      </c>
      <c r="B986" s="112" t="str">
        <f t="shared" si="253"/>
        <v/>
      </c>
      <c r="C986" s="397" t="str">
        <f t="shared" si="265"/>
        <v/>
      </c>
      <c r="D986" s="397" t="str">
        <f t="shared" si="251"/>
        <v/>
      </c>
      <c r="E986" s="397"/>
      <c r="F986" s="399" t="str">
        <f t="shared" si="254"/>
        <v/>
      </c>
      <c r="G986" s="400" t="str">
        <f t="shared" si="255"/>
        <v/>
      </c>
      <c r="H986" s="401" t="str">
        <f t="shared" si="256"/>
        <v/>
      </c>
      <c r="I986" s="402" t="str">
        <f t="shared" si="266"/>
        <v/>
      </c>
      <c r="J986" s="403" t="str">
        <f t="shared" si="266"/>
        <v/>
      </c>
      <c r="K986" s="403" t="str">
        <f t="shared" si="266"/>
        <v/>
      </c>
      <c r="L986" s="404" t="str">
        <f t="shared" si="266"/>
        <v/>
      </c>
      <c r="M986" s="405"/>
      <c r="N986" s="406" t="str">
        <f t="shared" si="257"/>
        <v/>
      </c>
      <c r="O986" s="406" t="str">
        <f t="shared" si="258"/>
        <v/>
      </c>
      <c r="S986" s="401" t="str">
        <f>IFERROR(IF(S985&lt;='Cat A monthly etc'!$R$3,"Nil",S985-$R$3),"")</f>
        <v/>
      </c>
      <c r="T986" s="402" t="str">
        <f t="shared" si="259"/>
        <v/>
      </c>
      <c r="U986" s="403" t="str">
        <f t="shared" si="260"/>
        <v/>
      </c>
      <c r="V986" s="403" t="str">
        <f t="shared" si="261"/>
        <v/>
      </c>
      <c r="W986" s="404" t="str">
        <f t="shared" si="262"/>
        <v/>
      </c>
      <c r="Z986" s="408"/>
      <c r="AA986" s="409"/>
      <c r="AC986" s="358" t="str">
        <f t="shared" si="263"/>
        <v/>
      </c>
      <c r="AD986" s="358" t="str">
        <f t="shared" si="264"/>
        <v/>
      </c>
    </row>
    <row r="987" spans="1:30" x14ac:dyDescent="0.25">
      <c r="A987" s="112" t="str">
        <f t="shared" si="252"/>
        <v/>
      </c>
      <c r="B987" s="112" t="str">
        <f t="shared" si="253"/>
        <v/>
      </c>
      <c r="C987" s="397" t="str">
        <f t="shared" si="265"/>
        <v/>
      </c>
      <c r="D987" s="397" t="str">
        <f t="shared" si="251"/>
        <v/>
      </c>
      <c r="E987" s="397"/>
      <c r="F987" s="399" t="str">
        <f t="shared" si="254"/>
        <v/>
      </c>
      <c r="G987" s="400" t="str">
        <f t="shared" si="255"/>
        <v/>
      </c>
      <c r="H987" s="401" t="str">
        <f t="shared" si="256"/>
        <v/>
      </c>
      <c r="I987" s="402" t="str">
        <f t="shared" si="266"/>
        <v/>
      </c>
      <c r="J987" s="403" t="str">
        <f t="shared" si="266"/>
        <v/>
      </c>
      <c r="K987" s="403" t="str">
        <f t="shared" si="266"/>
        <v/>
      </c>
      <c r="L987" s="404" t="str">
        <f t="shared" si="266"/>
        <v/>
      </c>
      <c r="M987" s="405"/>
      <c r="N987" s="406" t="str">
        <f t="shared" si="257"/>
        <v/>
      </c>
      <c r="O987" s="406" t="str">
        <f t="shared" si="258"/>
        <v/>
      </c>
      <c r="S987" s="401" t="str">
        <f>IFERROR(IF(S986&lt;='Cat A monthly etc'!$R$3,"Nil",S986-$R$3),"")</f>
        <v/>
      </c>
      <c r="T987" s="402" t="str">
        <f t="shared" si="259"/>
        <v/>
      </c>
      <c r="U987" s="403" t="str">
        <f t="shared" si="260"/>
        <v/>
      </c>
      <c r="V987" s="403" t="str">
        <f t="shared" si="261"/>
        <v/>
      </c>
      <c r="W987" s="404" t="str">
        <f t="shared" si="262"/>
        <v/>
      </c>
      <c r="Z987" s="408"/>
      <c r="AA987" s="409"/>
      <c r="AC987" s="358" t="str">
        <f t="shared" si="263"/>
        <v/>
      </c>
      <c r="AD987" s="358" t="str">
        <f t="shared" si="264"/>
        <v/>
      </c>
    </row>
    <row r="988" spans="1:30" x14ac:dyDescent="0.25">
      <c r="A988" s="112" t="str">
        <f t="shared" si="252"/>
        <v/>
      </c>
      <c r="B988" s="112" t="str">
        <f t="shared" si="253"/>
        <v/>
      </c>
      <c r="C988" s="397" t="str">
        <f t="shared" si="265"/>
        <v/>
      </c>
      <c r="D988" s="397" t="str">
        <f t="shared" si="251"/>
        <v/>
      </c>
      <c r="E988" s="397"/>
      <c r="F988" s="399" t="str">
        <f t="shared" si="254"/>
        <v/>
      </c>
      <c r="G988" s="400" t="str">
        <f t="shared" si="255"/>
        <v/>
      </c>
      <c r="H988" s="401" t="str">
        <f t="shared" si="256"/>
        <v/>
      </c>
      <c r="I988" s="402" t="str">
        <f t="shared" si="266"/>
        <v/>
      </c>
      <c r="J988" s="403" t="str">
        <f t="shared" si="266"/>
        <v/>
      </c>
      <c r="K988" s="403" t="str">
        <f t="shared" si="266"/>
        <v/>
      </c>
      <c r="L988" s="404" t="str">
        <f t="shared" si="266"/>
        <v/>
      </c>
      <c r="M988" s="405"/>
      <c r="N988" s="406" t="str">
        <f t="shared" si="257"/>
        <v/>
      </c>
      <c r="O988" s="406" t="str">
        <f t="shared" si="258"/>
        <v/>
      </c>
      <c r="S988" s="401" t="str">
        <f>IFERROR(IF(S987&lt;='Cat A monthly etc'!$R$3,"Nil",S987-$R$3),"")</f>
        <v/>
      </c>
      <c r="T988" s="402" t="str">
        <f t="shared" si="259"/>
        <v/>
      </c>
      <c r="U988" s="403" t="str">
        <f t="shared" si="260"/>
        <v/>
      </c>
      <c r="V988" s="403" t="str">
        <f t="shared" si="261"/>
        <v/>
      </c>
      <c r="W988" s="404" t="str">
        <f t="shared" si="262"/>
        <v/>
      </c>
      <c r="Z988" s="408"/>
      <c r="AA988" s="409"/>
      <c r="AC988" s="358" t="str">
        <f t="shared" si="263"/>
        <v/>
      </c>
      <c r="AD988" s="358" t="str">
        <f t="shared" si="264"/>
        <v/>
      </c>
    </row>
    <row r="989" spans="1:30" x14ac:dyDescent="0.25">
      <c r="A989" s="112" t="str">
        <f t="shared" si="252"/>
        <v/>
      </c>
      <c r="B989" s="112" t="str">
        <f t="shared" si="253"/>
        <v/>
      </c>
      <c r="C989" s="397" t="str">
        <f t="shared" si="265"/>
        <v/>
      </c>
      <c r="D989" s="397" t="str">
        <f t="shared" si="251"/>
        <v/>
      </c>
      <c r="E989" s="397"/>
      <c r="F989" s="399" t="str">
        <f t="shared" si="254"/>
        <v/>
      </c>
      <c r="G989" s="400" t="str">
        <f t="shared" si="255"/>
        <v/>
      </c>
      <c r="H989" s="401" t="str">
        <f t="shared" si="256"/>
        <v/>
      </c>
      <c r="I989" s="402" t="str">
        <f t="shared" si="266"/>
        <v/>
      </c>
      <c r="J989" s="403" t="str">
        <f t="shared" si="266"/>
        <v/>
      </c>
      <c r="K989" s="403" t="str">
        <f t="shared" si="266"/>
        <v/>
      </c>
      <c r="L989" s="404" t="str">
        <f t="shared" si="266"/>
        <v/>
      </c>
      <c r="M989" s="405"/>
      <c r="N989" s="406" t="str">
        <f t="shared" si="257"/>
        <v/>
      </c>
      <c r="O989" s="406" t="str">
        <f t="shared" si="258"/>
        <v/>
      </c>
      <c r="S989" s="401" t="str">
        <f>IFERROR(IF(S988&lt;='Cat A monthly etc'!$R$3,"Nil",S988-$R$3),"")</f>
        <v/>
      </c>
      <c r="T989" s="402" t="str">
        <f t="shared" si="259"/>
        <v/>
      </c>
      <c r="U989" s="403" t="str">
        <f t="shared" si="260"/>
        <v/>
      </c>
      <c r="V989" s="403" t="str">
        <f t="shared" si="261"/>
        <v/>
      </c>
      <c r="W989" s="404" t="str">
        <f t="shared" si="262"/>
        <v/>
      </c>
      <c r="Z989" s="408"/>
      <c r="AA989" s="409"/>
      <c r="AC989" s="358" t="str">
        <f t="shared" si="263"/>
        <v/>
      </c>
      <c r="AD989" s="358" t="str">
        <f t="shared" si="264"/>
        <v/>
      </c>
    </row>
    <row r="990" spans="1:30" x14ac:dyDescent="0.25">
      <c r="A990" s="112" t="str">
        <f t="shared" si="252"/>
        <v/>
      </c>
      <c r="B990" s="112" t="str">
        <f t="shared" si="253"/>
        <v/>
      </c>
      <c r="C990" s="397" t="str">
        <f t="shared" si="265"/>
        <v/>
      </c>
      <c r="D990" s="397" t="str">
        <f t="shared" si="251"/>
        <v/>
      </c>
      <c r="E990" s="397"/>
      <c r="F990" s="399" t="str">
        <f t="shared" si="254"/>
        <v/>
      </c>
      <c r="G990" s="400" t="str">
        <f t="shared" si="255"/>
        <v/>
      </c>
      <c r="H990" s="401" t="str">
        <f t="shared" si="256"/>
        <v/>
      </c>
      <c r="I990" s="402" t="str">
        <f t="shared" si="266"/>
        <v/>
      </c>
      <c r="J990" s="403" t="str">
        <f t="shared" si="266"/>
        <v/>
      </c>
      <c r="K990" s="403" t="str">
        <f t="shared" si="266"/>
        <v/>
      </c>
      <c r="L990" s="404" t="str">
        <f t="shared" si="266"/>
        <v/>
      </c>
      <c r="M990" s="405"/>
      <c r="N990" s="406" t="str">
        <f t="shared" si="257"/>
        <v/>
      </c>
      <c r="O990" s="406" t="str">
        <f t="shared" si="258"/>
        <v/>
      </c>
      <c r="S990" s="401" t="str">
        <f>IFERROR(IF(S989&lt;='Cat A monthly etc'!$R$3,"Nil",S989-$R$3),"")</f>
        <v/>
      </c>
      <c r="T990" s="402" t="str">
        <f t="shared" si="259"/>
        <v/>
      </c>
      <c r="U990" s="403" t="str">
        <f t="shared" si="260"/>
        <v/>
      </c>
      <c r="V990" s="403" t="str">
        <f t="shared" si="261"/>
        <v/>
      </c>
      <c r="W990" s="404" t="str">
        <f t="shared" si="262"/>
        <v/>
      </c>
      <c r="Z990" s="408"/>
      <c r="AA990" s="409"/>
      <c r="AC990" s="358" t="str">
        <f t="shared" si="263"/>
        <v/>
      </c>
      <c r="AD990" s="358" t="str">
        <f t="shared" si="264"/>
        <v/>
      </c>
    </row>
    <row r="991" spans="1:30" x14ac:dyDescent="0.25">
      <c r="A991" s="112" t="str">
        <f t="shared" si="252"/>
        <v/>
      </c>
      <c r="B991" s="112" t="str">
        <f t="shared" si="253"/>
        <v/>
      </c>
      <c r="C991" s="397" t="str">
        <f t="shared" si="265"/>
        <v/>
      </c>
      <c r="D991" s="397" t="str">
        <f t="shared" si="251"/>
        <v/>
      </c>
      <c r="E991" s="397"/>
      <c r="F991" s="399" t="str">
        <f t="shared" si="254"/>
        <v/>
      </c>
      <c r="G991" s="400" t="str">
        <f t="shared" si="255"/>
        <v/>
      </c>
      <c r="H991" s="401" t="str">
        <f t="shared" si="256"/>
        <v/>
      </c>
      <c r="I991" s="402" t="str">
        <f t="shared" si="266"/>
        <v/>
      </c>
      <c r="J991" s="403" t="str">
        <f t="shared" si="266"/>
        <v/>
      </c>
      <c r="K991" s="403" t="str">
        <f t="shared" si="266"/>
        <v/>
      </c>
      <c r="L991" s="404" t="str">
        <f t="shared" si="266"/>
        <v/>
      </c>
      <c r="M991" s="405"/>
      <c r="N991" s="406" t="str">
        <f t="shared" si="257"/>
        <v/>
      </c>
      <c r="O991" s="406" t="str">
        <f t="shared" si="258"/>
        <v/>
      </c>
      <c r="S991" s="401" t="str">
        <f>IFERROR(IF(S990&lt;='Cat A monthly etc'!$R$3,"Nil",S990-$R$3),"")</f>
        <v/>
      </c>
      <c r="T991" s="402" t="str">
        <f t="shared" si="259"/>
        <v/>
      </c>
      <c r="U991" s="403" t="str">
        <f t="shared" si="260"/>
        <v/>
      </c>
      <c r="V991" s="403" t="str">
        <f t="shared" si="261"/>
        <v/>
      </c>
      <c r="W991" s="404" t="str">
        <f t="shared" si="262"/>
        <v/>
      </c>
      <c r="Z991" s="408"/>
      <c r="AA991" s="409"/>
      <c r="AC991" s="358" t="str">
        <f t="shared" si="263"/>
        <v/>
      </c>
      <c r="AD991" s="358" t="str">
        <f t="shared" si="264"/>
        <v/>
      </c>
    </row>
    <row r="992" spans="1:30" x14ac:dyDescent="0.25">
      <c r="A992" s="112" t="str">
        <f t="shared" si="252"/>
        <v/>
      </c>
      <c r="B992" s="112" t="str">
        <f t="shared" si="253"/>
        <v/>
      </c>
      <c r="C992" s="397" t="str">
        <f t="shared" si="265"/>
        <v/>
      </c>
      <c r="D992" s="397" t="str">
        <f t="shared" si="251"/>
        <v/>
      </c>
      <c r="E992" s="397"/>
      <c r="F992" s="399" t="str">
        <f t="shared" si="254"/>
        <v/>
      </c>
      <c r="G992" s="400" t="str">
        <f t="shared" si="255"/>
        <v/>
      </c>
      <c r="H992" s="401" t="str">
        <f t="shared" si="256"/>
        <v/>
      </c>
      <c r="I992" s="402" t="str">
        <f t="shared" si="266"/>
        <v/>
      </c>
      <c r="J992" s="403" t="str">
        <f t="shared" si="266"/>
        <v/>
      </c>
      <c r="K992" s="403" t="str">
        <f t="shared" si="266"/>
        <v/>
      </c>
      <c r="L992" s="404" t="str">
        <f t="shared" si="266"/>
        <v/>
      </c>
      <c r="M992" s="405"/>
      <c r="N992" s="406" t="str">
        <f t="shared" si="257"/>
        <v/>
      </c>
      <c r="O992" s="406" t="str">
        <f t="shared" si="258"/>
        <v/>
      </c>
      <c r="S992" s="401" t="str">
        <f>IFERROR(IF(S991&lt;='Cat A monthly etc'!$R$3,"Nil",S991-$R$3),"")</f>
        <v/>
      </c>
      <c r="T992" s="402" t="str">
        <f t="shared" si="259"/>
        <v/>
      </c>
      <c r="U992" s="403" t="str">
        <f t="shared" si="260"/>
        <v/>
      </c>
      <c r="V992" s="403" t="str">
        <f t="shared" si="261"/>
        <v/>
      </c>
      <c r="W992" s="404" t="str">
        <f t="shared" si="262"/>
        <v/>
      </c>
      <c r="Z992" s="408"/>
      <c r="AA992" s="409"/>
      <c r="AC992" s="358" t="str">
        <f t="shared" si="263"/>
        <v/>
      </c>
      <c r="AD992" s="358" t="str">
        <f t="shared" si="264"/>
        <v/>
      </c>
    </row>
    <row r="993" spans="1:30" x14ac:dyDescent="0.25">
      <c r="A993" s="112" t="str">
        <f t="shared" si="252"/>
        <v/>
      </c>
      <c r="B993" s="112" t="str">
        <f t="shared" si="253"/>
        <v/>
      </c>
      <c r="C993" s="397" t="str">
        <f t="shared" si="265"/>
        <v/>
      </c>
      <c r="D993" s="397" t="str">
        <f t="shared" si="251"/>
        <v/>
      </c>
      <c r="E993" s="397"/>
      <c r="F993" s="399" t="str">
        <f t="shared" si="254"/>
        <v/>
      </c>
      <c r="G993" s="400" t="str">
        <f t="shared" si="255"/>
        <v/>
      </c>
      <c r="H993" s="401" t="str">
        <f t="shared" si="256"/>
        <v/>
      </c>
      <c r="I993" s="402" t="str">
        <f t="shared" si="266"/>
        <v/>
      </c>
      <c r="J993" s="403" t="str">
        <f t="shared" si="266"/>
        <v/>
      </c>
      <c r="K993" s="403" t="str">
        <f t="shared" si="266"/>
        <v/>
      </c>
      <c r="L993" s="404" t="str">
        <f t="shared" si="266"/>
        <v/>
      </c>
      <c r="M993" s="405"/>
      <c r="N993" s="406" t="str">
        <f t="shared" si="257"/>
        <v/>
      </c>
      <c r="O993" s="406" t="str">
        <f t="shared" si="258"/>
        <v/>
      </c>
      <c r="S993" s="401" t="str">
        <f>IFERROR(IF(S992&lt;='Cat A monthly etc'!$R$3,"Nil",S992-$R$3),"")</f>
        <v/>
      </c>
      <c r="T993" s="402" t="str">
        <f t="shared" si="259"/>
        <v/>
      </c>
      <c r="U993" s="403" t="str">
        <f t="shared" si="260"/>
        <v/>
      </c>
      <c r="V993" s="403" t="str">
        <f t="shared" si="261"/>
        <v/>
      </c>
      <c r="W993" s="404" t="str">
        <f t="shared" si="262"/>
        <v/>
      </c>
      <c r="Z993" s="408"/>
      <c r="AA993" s="409"/>
      <c r="AC993" s="358" t="str">
        <f t="shared" si="263"/>
        <v/>
      </c>
      <c r="AD993" s="358" t="str">
        <f t="shared" si="264"/>
        <v/>
      </c>
    </row>
    <row r="994" spans="1:30" x14ac:dyDescent="0.25">
      <c r="A994" s="112" t="str">
        <f t="shared" si="252"/>
        <v/>
      </c>
      <c r="B994" s="112" t="str">
        <f t="shared" si="253"/>
        <v/>
      </c>
      <c r="C994" s="397" t="str">
        <f t="shared" si="265"/>
        <v/>
      </c>
      <c r="D994" s="397" t="str">
        <f t="shared" si="251"/>
        <v/>
      </c>
      <c r="E994" s="397"/>
      <c r="F994" s="399" t="str">
        <f t="shared" si="254"/>
        <v/>
      </c>
      <c r="G994" s="400" t="str">
        <f t="shared" si="255"/>
        <v/>
      </c>
      <c r="H994" s="401" t="str">
        <f t="shared" si="256"/>
        <v/>
      </c>
      <c r="I994" s="402" t="str">
        <f t="shared" si="266"/>
        <v/>
      </c>
      <c r="J994" s="403" t="str">
        <f t="shared" si="266"/>
        <v/>
      </c>
      <c r="K994" s="403" t="str">
        <f t="shared" si="266"/>
        <v/>
      </c>
      <c r="L994" s="404" t="str">
        <f t="shared" si="266"/>
        <v/>
      </c>
      <c r="M994" s="405"/>
      <c r="N994" s="406" t="str">
        <f t="shared" si="257"/>
        <v/>
      </c>
      <c r="O994" s="406" t="str">
        <f t="shared" si="258"/>
        <v/>
      </c>
      <c r="S994" s="401" t="str">
        <f>IFERROR(IF(S993&lt;='Cat A monthly etc'!$R$3,"Nil",S993-$R$3),"")</f>
        <v/>
      </c>
      <c r="T994" s="402" t="str">
        <f t="shared" si="259"/>
        <v/>
      </c>
      <c r="U994" s="403" t="str">
        <f t="shared" si="260"/>
        <v/>
      </c>
      <c r="V994" s="403" t="str">
        <f t="shared" si="261"/>
        <v/>
      </c>
      <c r="W994" s="404" t="str">
        <f t="shared" si="262"/>
        <v/>
      </c>
      <c r="Z994" s="408"/>
      <c r="AA994" s="409"/>
      <c r="AC994" s="358" t="str">
        <f t="shared" si="263"/>
        <v/>
      </c>
      <c r="AD994" s="358" t="str">
        <f t="shared" si="264"/>
        <v/>
      </c>
    </row>
    <row r="995" spans="1:30" x14ac:dyDescent="0.25">
      <c r="A995" s="112" t="str">
        <f t="shared" si="252"/>
        <v/>
      </c>
      <c r="B995" s="112" t="str">
        <f t="shared" si="253"/>
        <v/>
      </c>
      <c r="C995" s="397" t="str">
        <f t="shared" si="265"/>
        <v/>
      </c>
      <c r="D995" s="397" t="str">
        <f t="shared" si="251"/>
        <v/>
      </c>
      <c r="E995" s="397"/>
      <c r="F995" s="399" t="str">
        <f t="shared" si="254"/>
        <v/>
      </c>
      <c r="G995" s="400" t="str">
        <f t="shared" si="255"/>
        <v/>
      </c>
      <c r="H995" s="401" t="str">
        <f t="shared" si="256"/>
        <v/>
      </c>
      <c r="I995" s="402" t="str">
        <f t="shared" si="266"/>
        <v/>
      </c>
      <c r="J995" s="403" t="str">
        <f t="shared" si="266"/>
        <v/>
      </c>
      <c r="K995" s="403" t="str">
        <f t="shared" si="266"/>
        <v/>
      </c>
      <c r="L995" s="404" t="str">
        <f t="shared" si="266"/>
        <v/>
      </c>
      <c r="M995" s="405"/>
      <c r="N995" s="406" t="str">
        <f t="shared" si="257"/>
        <v/>
      </c>
      <c r="O995" s="406" t="str">
        <f t="shared" si="258"/>
        <v/>
      </c>
      <c r="S995" s="401" t="str">
        <f>IFERROR(IF(S994&lt;='Cat A monthly etc'!$R$3,"Nil",S994-$R$3),"")</f>
        <v/>
      </c>
      <c r="T995" s="402" t="str">
        <f t="shared" si="259"/>
        <v/>
      </c>
      <c r="U995" s="403" t="str">
        <f t="shared" si="260"/>
        <v/>
      </c>
      <c r="V995" s="403" t="str">
        <f t="shared" si="261"/>
        <v/>
      </c>
      <c r="W995" s="404" t="str">
        <f t="shared" si="262"/>
        <v/>
      </c>
      <c r="Z995" s="408"/>
      <c r="AA995" s="409"/>
      <c r="AC995" s="358" t="str">
        <f t="shared" si="263"/>
        <v/>
      </c>
      <c r="AD995" s="358" t="str">
        <f t="shared" si="264"/>
        <v/>
      </c>
    </row>
    <row r="996" spans="1:30" x14ac:dyDescent="0.25">
      <c r="A996" s="112" t="str">
        <f t="shared" si="252"/>
        <v/>
      </c>
      <c r="B996" s="112" t="str">
        <f t="shared" si="253"/>
        <v/>
      </c>
      <c r="C996" s="397" t="str">
        <f t="shared" si="265"/>
        <v/>
      </c>
      <c r="D996" s="397" t="str">
        <f t="shared" si="251"/>
        <v/>
      </c>
      <c r="E996" s="397"/>
      <c r="F996" s="399" t="str">
        <f t="shared" si="254"/>
        <v/>
      </c>
      <c r="G996" s="400" t="str">
        <f t="shared" si="255"/>
        <v/>
      </c>
      <c r="H996" s="401" t="str">
        <f t="shared" si="256"/>
        <v/>
      </c>
      <c r="I996" s="402" t="str">
        <f t="shared" si="266"/>
        <v/>
      </c>
      <c r="J996" s="403" t="str">
        <f t="shared" si="266"/>
        <v/>
      </c>
      <c r="K996" s="403" t="str">
        <f t="shared" si="266"/>
        <v/>
      </c>
      <c r="L996" s="404" t="str">
        <f t="shared" si="266"/>
        <v/>
      </c>
      <c r="M996" s="405"/>
      <c r="N996" s="406" t="str">
        <f t="shared" si="257"/>
        <v/>
      </c>
      <c r="O996" s="406" t="str">
        <f t="shared" si="258"/>
        <v/>
      </c>
      <c r="S996" s="401" t="str">
        <f>IFERROR(IF(S995&lt;='Cat A monthly etc'!$R$3,"Nil",S995-$R$3),"")</f>
        <v/>
      </c>
      <c r="T996" s="402" t="str">
        <f t="shared" si="259"/>
        <v/>
      </c>
      <c r="U996" s="403" t="str">
        <f t="shared" si="260"/>
        <v/>
      </c>
      <c r="V996" s="403" t="str">
        <f t="shared" si="261"/>
        <v/>
      </c>
      <c r="W996" s="404" t="str">
        <f t="shared" si="262"/>
        <v/>
      </c>
      <c r="Z996" s="408"/>
      <c r="AA996" s="409"/>
      <c r="AC996" s="358" t="str">
        <f t="shared" si="263"/>
        <v/>
      </c>
      <c r="AD996" s="358" t="str">
        <f t="shared" si="264"/>
        <v/>
      </c>
    </row>
    <row r="997" spans="1:30" x14ac:dyDescent="0.25">
      <c r="A997" s="112" t="str">
        <f t="shared" si="252"/>
        <v/>
      </c>
      <c r="B997" s="112" t="str">
        <f t="shared" si="253"/>
        <v/>
      </c>
      <c r="C997" s="397" t="str">
        <f t="shared" si="265"/>
        <v/>
      </c>
      <c r="D997" s="397" t="str">
        <f t="shared" si="251"/>
        <v/>
      </c>
      <c r="E997" s="397"/>
      <c r="F997" s="399" t="str">
        <f t="shared" si="254"/>
        <v/>
      </c>
      <c r="G997" s="400" t="str">
        <f t="shared" si="255"/>
        <v/>
      </c>
      <c r="H997" s="401" t="str">
        <f t="shared" si="256"/>
        <v/>
      </c>
      <c r="I997" s="402" t="str">
        <f t="shared" si="266"/>
        <v/>
      </c>
      <c r="J997" s="403" t="str">
        <f t="shared" si="266"/>
        <v/>
      </c>
      <c r="K997" s="403" t="str">
        <f t="shared" si="266"/>
        <v/>
      </c>
      <c r="L997" s="404" t="str">
        <f t="shared" si="266"/>
        <v/>
      </c>
      <c r="M997" s="405"/>
      <c r="N997" s="406" t="str">
        <f t="shared" si="257"/>
        <v/>
      </c>
      <c r="O997" s="406" t="str">
        <f t="shared" si="258"/>
        <v/>
      </c>
      <c r="S997" s="401" t="str">
        <f>IFERROR(IF(S996&lt;='Cat A monthly etc'!$R$3,"Nil",S996-$R$3),"")</f>
        <v/>
      </c>
      <c r="T997" s="402" t="str">
        <f t="shared" si="259"/>
        <v/>
      </c>
      <c r="U997" s="403" t="str">
        <f t="shared" si="260"/>
        <v/>
      </c>
      <c r="V997" s="403" t="str">
        <f t="shared" si="261"/>
        <v/>
      </c>
      <c r="W997" s="404" t="str">
        <f t="shared" si="262"/>
        <v/>
      </c>
      <c r="Z997" s="408"/>
      <c r="AA997" s="409"/>
      <c r="AC997" s="358" t="str">
        <f t="shared" si="263"/>
        <v/>
      </c>
      <c r="AD997" s="358" t="str">
        <f t="shared" si="264"/>
        <v/>
      </c>
    </row>
    <row r="998" spans="1:30" x14ac:dyDescent="0.25">
      <c r="A998" s="112" t="str">
        <f t="shared" si="252"/>
        <v/>
      </c>
      <c r="B998" s="112" t="str">
        <f t="shared" si="253"/>
        <v/>
      </c>
      <c r="C998" s="397" t="str">
        <f t="shared" si="265"/>
        <v/>
      </c>
      <c r="D998" s="397" t="str">
        <f t="shared" si="251"/>
        <v/>
      </c>
      <c r="E998" s="397"/>
      <c r="F998" s="399" t="str">
        <f t="shared" si="254"/>
        <v/>
      </c>
      <c r="G998" s="400" t="str">
        <f t="shared" si="255"/>
        <v/>
      </c>
      <c r="H998" s="401" t="str">
        <f t="shared" si="256"/>
        <v/>
      </c>
      <c r="I998" s="402" t="str">
        <f t="shared" si="266"/>
        <v/>
      </c>
      <c r="J998" s="403" t="str">
        <f t="shared" si="266"/>
        <v/>
      </c>
      <c r="K998" s="403" t="str">
        <f t="shared" si="266"/>
        <v/>
      </c>
      <c r="L998" s="404" t="str">
        <f t="shared" si="266"/>
        <v/>
      </c>
      <c r="M998" s="405"/>
      <c r="N998" s="406" t="str">
        <f t="shared" si="257"/>
        <v/>
      </c>
      <c r="O998" s="406" t="str">
        <f t="shared" si="258"/>
        <v/>
      </c>
      <c r="S998" s="401" t="str">
        <f>IFERROR(IF(S997&lt;='Cat A monthly etc'!$R$3,"Nil",S997-$R$3),"")</f>
        <v/>
      </c>
      <c r="T998" s="402" t="str">
        <f t="shared" si="259"/>
        <v/>
      </c>
      <c r="U998" s="403" t="str">
        <f t="shared" si="260"/>
        <v/>
      </c>
      <c r="V998" s="403" t="str">
        <f t="shared" si="261"/>
        <v/>
      </c>
      <c r="W998" s="404" t="str">
        <f t="shared" si="262"/>
        <v/>
      </c>
      <c r="Z998" s="408"/>
      <c r="AA998" s="409"/>
      <c r="AC998" s="358" t="str">
        <f t="shared" si="263"/>
        <v/>
      </c>
      <c r="AD998" s="358" t="str">
        <f t="shared" si="264"/>
        <v/>
      </c>
    </row>
    <row r="999" spans="1:30" x14ac:dyDescent="0.25">
      <c r="A999" s="112" t="str">
        <f t="shared" si="252"/>
        <v/>
      </c>
      <c r="B999" s="112" t="str">
        <f t="shared" si="253"/>
        <v/>
      </c>
      <c r="C999" s="397" t="str">
        <f t="shared" si="265"/>
        <v/>
      </c>
      <c r="D999" s="397" t="str">
        <f t="shared" si="251"/>
        <v/>
      </c>
      <c r="E999" s="397"/>
      <c r="F999" s="399" t="str">
        <f t="shared" si="254"/>
        <v/>
      </c>
      <c r="G999" s="400" t="str">
        <f t="shared" si="255"/>
        <v/>
      </c>
      <c r="H999" s="401" t="str">
        <f t="shared" si="256"/>
        <v/>
      </c>
      <c r="I999" s="402" t="str">
        <f t="shared" si="266"/>
        <v/>
      </c>
      <c r="J999" s="403" t="str">
        <f t="shared" si="266"/>
        <v/>
      </c>
      <c r="K999" s="403" t="str">
        <f t="shared" si="266"/>
        <v/>
      </c>
      <c r="L999" s="404" t="str">
        <f t="shared" si="266"/>
        <v/>
      </c>
      <c r="M999" s="405"/>
      <c r="N999" s="406" t="str">
        <f t="shared" si="257"/>
        <v/>
      </c>
      <c r="O999" s="406" t="str">
        <f t="shared" si="258"/>
        <v/>
      </c>
      <c r="S999" s="401" t="str">
        <f>IFERROR(IF(S998&lt;='Cat A monthly etc'!$R$3,"Nil",S998-$R$3),"")</f>
        <v/>
      </c>
      <c r="T999" s="402" t="str">
        <f t="shared" si="259"/>
        <v/>
      </c>
      <c r="U999" s="403" t="str">
        <f t="shared" si="260"/>
        <v/>
      </c>
      <c r="V999" s="403" t="str">
        <f t="shared" si="261"/>
        <v/>
      </c>
      <c r="W999" s="404" t="str">
        <f t="shared" si="262"/>
        <v/>
      </c>
      <c r="Z999" s="408"/>
      <c r="AA999" s="409"/>
      <c r="AC999" s="358" t="str">
        <f t="shared" si="263"/>
        <v/>
      </c>
      <c r="AD999" s="358" t="str">
        <f t="shared" si="264"/>
        <v/>
      </c>
    </row>
    <row r="1000" spans="1:30" x14ac:dyDescent="0.25">
      <c r="A1000" s="112" t="str">
        <f t="shared" si="252"/>
        <v/>
      </c>
      <c r="B1000" s="112" t="str">
        <f t="shared" si="253"/>
        <v/>
      </c>
      <c r="C1000" s="397" t="str">
        <f t="shared" si="265"/>
        <v/>
      </c>
      <c r="D1000" s="397" t="str">
        <f t="shared" si="251"/>
        <v/>
      </c>
      <c r="E1000" s="397"/>
      <c r="F1000" s="399" t="str">
        <f t="shared" si="254"/>
        <v/>
      </c>
      <c r="G1000" s="400" t="str">
        <f t="shared" si="255"/>
        <v/>
      </c>
      <c r="H1000" s="401" t="str">
        <f t="shared" si="256"/>
        <v/>
      </c>
      <c r="I1000" s="402" t="str">
        <f t="shared" si="266"/>
        <v/>
      </c>
      <c r="J1000" s="403" t="str">
        <f t="shared" si="266"/>
        <v/>
      </c>
      <c r="K1000" s="403" t="str">
        <f t="shared" si="266"/>
        <v/>
      </c>
      <c r="L1000" s="404" t="str">
        <f t="shared" si="266"/>
        <v/>
      </c>
      <c r="M1000" s="405"/>
      <c r="N1000" s="406" t="str">
        <f t="shared" si="257"/>
        <v/>
      </c>
      <c r="O1000" s="406" t="str">
        <f t="shared" si="258"/>
        <v/>
      </c>
      <c r="S1000" s="401" t="str">
        <f>IFERROR(IF(S999&lt;='Cat A monthly etc'!$R$3,"Nil",S999-$R$3),"")</f>
        <v/>
      </c>
      <c r="T1000" s="402" t="str">
        <f t="shared" si="259"/>
        <v/>
      </c>
      <c r="U1000" s="403" t="str">
        <f t="shared" si="260"/>
        <v/>
      </c>
      <c r="V1000" s="403" t="str">
        <f t="shared" si="261"/>
        <v/>
      </c>
      <c r="W1000" s="404" t="str">
        <f t="shared" si="262"/>
        <v/>
      </c>
      <c r="Z1000" s="408"/>
      <c r="AA1000" s="409"/>
      <c r="AC1000" s="358" t="str">
        <f t="shared" si="263"/>
        <v/>
      </c>
      <c r="AD1000" s="358" t="str">
        <f t="shared" si="264"/>
        <v/>
      </c>
    </row>
    <row r="1001" spans="1:30" x14ac:dyDescent="0.25">
      <c r="A1001" s="112" t="str">
        <f t="shared" si="252"/>
        <v/>
      </c>
      <c r="B1001" s="112" t="str">
        <f t="shared" si="253"/>
        <v/>
      </c>
      <c r="C1001" s="397" t="str">
        <f t="shared" si="265"/>
        <v/>
      </c>
      <c r="D1001" s="397" t="str">
        <f t="shared" si="251"/>
        <v/>
      </c>
      <c r="E1001" s="397"/>
      <c r="F1001" s="399" t="str">
        <f t="shared" si="254"/>
        <v/>
      </c>
      <c r="G1001" s="400" t="str">
        <f t="shared" si="255"/>
        <v/>
      </c>
      <c r="H1001" s="401" t="str">
        <f t="shared" si="256"/>
        <v/>
      </c>
      <c r="I1001" s="402" t="str">
        <f t="shared" si="266"/>
        <v/>
      </c>
      <c r="J1001" s="403" t="str">
        <f t="shared" si="266"/>
        <v/>
      </c>
      <c r="K1001" s="403" t="str">
        <f t="shared" si="266"/>
        <v/>
      </c>
      <c r="L1001" s="404" t="str">
        <f t="shared" si="266"/>
        <v/>
      </c>
      <c r="M1001" s="405"/>
      <c r="N1001" s="406" t="str">
        <f t="shared" si="257"/>
        <v/>
      </c>
      <c r="O1001" s="406" t="str">
        <f t="shared" si="258"/>
        <v/>
      </c>
      <c r="S1001" s="401" t="str">
        <f>IFERROR(IF(S1000&lt;='Cat A monthly etc'!$R$3,"Nil",S1000-$R$3),"")</f>
        <v/>
      </c>
      <c r="T1001" s="402" t="str">
        <f t="shared" si="259"/>
        <v/>
      </c>
      <c r="U1001" s="403" t="str">
        <f t="shared" si="260"/>
        <v/>
      </c>
      <c r="V1001" s="403" t="str">
        <f t="shared" si="261"/>
        <v/>
      </c>
      <c r="W1001" s="404" t="str">
        <f t="shared" si="262"/>
        <v/>
      </c>
      <c r="Z1001" s="408"/>
      <c r="AA1001" s="409"/>
      <c r="AC1001" s="358" t="str">
        <f t="shared" si="263"/>
        <v/>
      </c>
      <c r="AD1001" s="358" t="str">
        <f t="shared" si="264"/>
        <v/>
      </c>
    </row>
    <row r="1002" spans="1:30" x14ac:dyDescent="0.25">
      <c r="A1002" s="112" t="str">
        <f t="shared" si="252"/>
        <v/>
      </c>
      <c r="B1002" s="112" t="str">
        <f t="shared" si="253"/>
        <v/>
      </c>
      <c r="C1002" s="397" t="str">
        <f t="shared" si="265"/>
        <v/>
      </c>
      <c r="D1002" s="397" t="str">
        <f t="shared" si="251"/>
        <v/>
      </c>
      <c r="E1002" s="397"/>
      <c r="F1002" s="399" t="str">
        <f t="shared" si="254"/>
        <v/>
      </c>
      <c r="G1002" s="400" t="str">
        <f t="shared" si="255"/>
        <v/>
      </c>
      <c r="H1002" s="401" t="str">
        <f t="shared" si="256"/>
        <v/>
      </c>
      <c r="I1002" s="402" t="str">
        <f t="shared" si="266"/>
        <v/>
      </c>
      <c r="J1002" s="403" t="str">
        <f t="shared" si="266"/>
        <v/>
      </c>
      <c r="K1002" s="403" t="str">
        <f t="shared" si="266"/>
        <v/>
      </c>
      <c r="L1002" s="404" t="str">
        <f t="shared" si="266"/>
        <v/>
      </c>
      <c r="M1002" s="405"/>
      <c r="N1002" s="406" t="str">
        <f t="shared" si="257"/>
        <v/>
      </c>
      <c r="O1002" s="406" t="str">
        <f t="shared" si="258"/>
        <v/>
      </c>
      <c r="S1002" s="401" t="str">
        <f>IFERROR(IF(S1001&lt;='Cat A monthly etc'!$R$3,"Nil",S1001-$R$3),"")</f>
        <v/>
      </c>
      <c r="T1002" s="402" t="str">
        <f t="shared" si="259"/>
        <v/>
      </c>
      <c r="U1002" s="403" t="str">
        <f t="shared" si="260"/>
        <v/>
      </c>
      <c r="V1002" s="403" t="str">
        <f t="shared" si="261"/>
        <v/>
      </c>
      <c r="W1002" s="404" t="str">
        <f t="shared" si="262"/>
        <v/>
      </c>
      <c r="Z1002" s="408"/>
      <c r="AA1002" s="409"/>
      <c r="AC1002" s="358" t="str">
        <f t="shared" si="263"/>
        <v/>
      </c>
      <c r="AD1002" s="358" t="str">
        <f t="shared" si="264"/>
        <v/>
      </c>
    </row>
    <row r="1003" spans="1:30" x14ac:dyDescent="0.25">
      <c r="A1003" s="112" t="str">
        <f t="shared" si="252"/>
        <v/>
      </c>
      <c r="B1003" s="112" t="str">
        <f t="shared" si="253"/>
        <v/>
      </c>
      <c r="C1003" s="397" t="str">
        <f t="shared" si="265"/>
        <v/>
      </c>
      <c r="D1003" s="397" t="str">
        <f t="shared" si="251"/>
        <v/>
      </c>
      <c r="E1003" s="397"/>
      <c r="F1003" s="399" t="str">
        <f t="shared" si="254"/>
        <v/>
      </c>
      <c r="G1003" s="400" t="str">
        <f t="shared" si="255"/>
        <v/>
      </c>
      <c r="H1003" s="401" t="str">
        <f t="shared" si="256"/>
        <v/>
      </c>
      <c r="I1003" s="402" t="str">
        <f t="shared" si="266"/>
        <v/>
      </c>
      <c r="J1003" s="403" t="str">
        <f t="shared" si="266"/>
        <v/>
      </c>
      <c r="K1003" s="403" t="str">
        <f t="shared" si="266"/>
        <v/>
      </c>
      <c r="L1003" s="404" t="str">
        <f t="shared" si="266"/>
        <v/>
      </c>
      <c r="M1003" s="405"/>
      <c r="N1003" s="406" t="str">
        <f t="shared" si="257"/>
        <v/>
      </c>
      <c r="O1003" s="406" t="str">
        <f t="shared" si="258"/>
        <v/>
      </c>
      <c r="S1003" s="401" t="str">
        <f>IFERROR(IF(S1002&lt;='Cat A monthly etc'!$R$3,"Nil",S1002-$R$3),"")</f>
        <v/>
      </c>
      <c r="T1003" s="402" t="str">
        <f t="shared" si="259"/>
        <v/>
      </c>
      <c r="U1003" s="403" t="str">
        <f t="shared" si="260"/>
        <v/>
      </c>
      <c r="V1003" s="403" t="str">
        <f t="shared" si="261"/>
        <v/>
      </c>
      <c r="W1003" s="404" t="str">
        <f t="shared" si="262"/>
        <v/>
      </c>
      <c r="Z1003" s="408"/>
      <c r="AA1003" s="409"/>
      <c r="AC1003" s="358" t="str">
        <f t="shared" si="263"/>
        <v/>
      </c>
      <c r="AD1003" s="358" t="str">
        <f t="shared" si="264"/>
        <v/>
      </c>
    </row>
    <row r="1004" spans="1:30" x14ac:dyDescent="0.25">
      <c r="H1004" s="370"/>
    </row>
  </sheetData>
  <sheetProtection algorithmName="SHA-512" hashValue="LXxIBk8QvSvDxp5kRHwJMoF56Te3F4K199d47/Rf2qp4gS4CQJzi0pe1q47vxWdpDey9/WdFLEO4aBC7b8jAgw==" saltValue="p/+KuwRrBRKo/Ql1D7pHVA==" spinCount="100000" sheet="1" objects="1" scenarios="1" selectLockedCells="1"/>
  <mergeCells count="9">
    <mergeCell ref="U4:V4"/>
    <mergeCell ref="C2:D2"/>
    <mergeCell ref="F2:L2"/>
    <mergeCell ref="N2:O2"/>
    <mergeCell ref="F3:F5"/>
    <mergeCell ref="G3:L3"/>
    <mergeCell ref="G4:G5"/>
    <mergeCell ref="H4:H5"/>
    <mergeCell ref="I4:L4"/>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K1004"/>
  <sheetViews>
    <sheetView view="pageBreakPreview" zoomScaleNormal="100" zoomScaleSheetLayoutView="100" workbookViewId="0">
      <selection activeCell="F2" sqref="F2:L2"/>
    </sheetView>
  </sheetViews>
  <sheetFormatPr defaultColWidth="9.140625" defaultRowHeight="15" x14ac:dyDescent="0.25"/>
  <cols>
    <col min="1" max="1" width="11.140625" style="112" bestFit="1" customWidth="1"/>
    <col min="2" max="2" width="8.5703125" style="112" bestFit="1" customWidth="1"/>
    <col min="3" max="3" width="14.42578125" style="353" bestFit="1" customWidth="1"/>
    <col min="4" max="4" width="13.42578125" style="353" bestFit="1" customWidth="1"/>
    <col min="5" max="5" width="2.85546875" style="353" customWidth="1"/>
    <col min="6" max="6" width="24.7109375" style="353" customWidth="1"/>
    <col min="7" max="8" width="8.5703125" style="112" customWidth="1"/>
    <col min="9" max="12" width="10" style="112" customWidth="1"/>
    <col min="13" max="13" width="2.85546875" style="112" customWidth="1"/>
    <col min="14" max="15" width="9.140625" style="112"/>
    <col min="16" max="16" width="14.5703125" style="112" customWidth="1"/>
    <col min="17" max="21" width="9.140625" style="112"/>
    <col min="22" max="22" width="10" style="112" bestFit="1" customWidth="1"/>
    <col min="23" max="24" width="9.140625" style="112"/>
    <col min="25" max="25" width="14.42578125" style="112" customWidth="1"/>
    <col min="26" max="16384" width="9.140625" style="112"/>
  </cols>
  <sheetData>
    <row r="1" spans="1:37" ht="6" customHeight="1" thickBot="1" x14ac:dyDescent="0.4"/>
    <row r="2" spans="1:37" ht="30" customHeight="1" x14ac:dyDescent="0.35">
      <c r="C2" s="928" t="s">
        <v>213</v>
      </c>
      <c r="D2" s="928"/>
      <c r="F2" s="929" t="s">
        <v>243</v>
      </c>
      <c r="G2" s="930"/>
      <c r="H2" s="930"/>
      <c r="I2" s="930"/>
      <c r="J2" s="930"/>
      <c r="K2" s="930"/>
      <c r="L2" s="931"/>
      <c r="M2" s="354"/>
      <c r="N2" s="932" t="s">
        <v>214</v>
      </c>
      <c r="O2" s="933"/>
      <c r="P2" s="355" t="s">
        <v>215</v>
      </c>
      <c r="Q2" s="356" t="s">
        <v>216</v>
      </c>
      <c r="R2" s="357">
        <f>Max_rate_Cat_C</f>
        <v>74</v>
      </c>
      <c r="S2" s="112" t="s">
        <v>217</v>
      </c>
      <c r="T2" s="358">
        <f>G9</f>
        <v>10.58</v>
      </c>
      <c r="W2" s="112" t="str">
        <f>'Key variables'!B18</f>
        <v>New DA</v>
      </c>
      <c r="X2" s="359">
        <f>New_DA</f>
        <v>208</v>
      </c>
      <c r="Y2" s="360" t="s">
        <v>219</v>
      </c>
      <c r="Z2" s="361">
        <f>20%*X3</f>
        <v>48.400000000000006</v>
      </c>
      <c r="AB2" s="362" t="s">
        <v>220</v>
      </c>
      <c r="AC2" s="363"/>
      <c r="AD2" s="364">
        <f>80%*X3</f>
        <v>193.60000000000002</v>
      </c>
    </row>
    <row r="3" spans="1:37" ht="15" customHeight="1" thickBot="1" x14ac:dyDescent="0.3">
      <c r="C3" s="353" t="s">
        <v>259</v>
      </c>
      <c r="D3" s="353" t="s">
        <v>260</v>
      </c>
      <c r="F3" s="934" t="s">
        <v>221</v>
      </c>
      <c r="G3" s="935" t="s">
        <v>222</v>
      </c>
      <c r="H3" s="936"/>
      <c r="I3" s="936"/>
      <c r="J3" s="936"/>
      <c r="K3" s="936"/>
      <c r="L3" s="937"/>
      <c r="M3" s="365"/>
      <c r="N3" s="112" t="s">
        <v>223</v>
      </c>
      <c r="O3" s="112" t="s">
        <v>224</v>
      </c>
      <c r="P3" s="366">
        <v>0</v>
      </c>
      <c r="Q3" s="356" t="s">
        <v>225</v>
      </c>
      <c r="R3" s="356">
        <f>Rate_increment_Cat_C</f>
        <v>3.5</v>
      </c>
      <c r="W3" s="367" t="str">
        <f>'Key variables'!B19</f>
        <v>New SP(nc)</v>
      </c>
      <c r="X3" s="359">
        <f>New_State_PensionNC</f>
        <v>242</v>
      </c>
      <c r="Y3" s="368" t="s">
        <v>227</v>
      </c>
      <c r="Z3" s="369"/>
      <c r="AA3" s="370"/>
      <c r="AB3" s="112" t="s">
        <v>228</v>
      </c>
      <c r="AD3" s="371">
        <f>R2</f>
        <v>74</v>
      </c>
      <c r="AK3" s="370"/>
    </row>
    <row r="4" spans="1:37" ht="15" customHeight="1" thickBot="1" x14ac:dyDescent="0.3">
      <c r="F4" s="934"/>
      <c r="G4" s="938" t="s">
        <v>23</v>
      </c>
      <c r="H4" s="938" t="s">
        <v>194</v>
      </c>
      <c r="I4" s="935" t="s">
        <v>229</v>
      </c>
      <c r="J4" s="936"/>
      <c r="K4" s="936"/>
      <c r="L4" s="937"/>
      <c r="M4" s="365"/>
      <c r="S4" s="360"/>
      <c r="T4" s="372" t="s">
        <v>22</v>
      </c>
      <c r="U4" s="926" t="s">
        <v>214</v>
      </c>
      <c r="V4" s="927"/>
      <c r="W4" s="112" t="s">
        <v>230</v>
      </c>
      <c r="X4" s="373">
        <f>R2/X3</f>
        <v>0.30578512396694213</v>
      </c>
      <c r="Y4" s="368" t="s">
        <v>231</v>
      </c>
      <c r="Z4" s="369"/>
      <c r="AA4" s="370"/>
      <c r="AB4" s="112" t="s">
        <v>232</v>
      </c>
      <c r="AD4" s="373">
        <f>AD3/X3</f>
        <v>0.30578512396694213</v>
      </c>
      <c r="AH4" s="376" t="s">
        <v>233</v>
      </c>
      <c r="AK4" s="370"/>
    </row>
    <row r="5" spans="1:37" ht="15.75" thickBot="1" x14ac:dyDescent="0.3">
      <c r="F5" s="934"/>
      <c r="G5" s="938"/>
      <c r="H5" s="938"/>
      <c r="I5" s="377">
        <v>28</v>
      </c>
      <c r="J5" s="378">
        <v>29</v>
      </c>
      <c r="K5" s="378">
        <v>30</v>
      </c>
      <c r="L5" s="379">
        <v>31</v>
      </c>
      <c r="M5" s="380"/>
      <c r="P5" s="362" t="str">
        <f>B9&amp;" band"</f>
        <v>New DA band</v>
      </c>
      <c r="Q5" s="422">
        <f>VLOOKUP($W$2,$B$9:$D$1003,2,FALSE)</f>
        <v>208</v>
      </c>
      <c r="R5" s="423" t="str">
        <f>VLOOKUP($W$2,$B$9:$D$1003,3,FALSE)</f>
        <v>--</v>
      </c>
      <c r="S5" s="374" t="str">
        <f>'Cat A monthly etc'!S5</f>
        <v>fr Jan '22</v>
      </c>
      <c r="T5" s="420" t="str">
        <f>VLOOKUP($W$2,$B$9:$H$1003,7,FALSE)</f>
        <v>€74</v>
      </c>
      <c r="U5" s="393">
        <f>Q5-$T5</f>
        <v>134</v>
      </c>
      <c r="V5" s="421" t="str">
        <f>IF(R5="--",CONCATENATE("&gt;",TEXT(U5,"€###.00")),R5-$T5)</f>
        <v>&gt;€134.00</v>
      </c>
      <c r="W5" s="362"/>
      <c r="X5" s="363"/>
      <c r="Y5" s="424" t="s">
        <v>234</v>
      </c>
      <c r="Z5" s="425">
        <f>$X$3-R2</f>
        <v>168</v>
      </c>
      <c r="AA5" s="426" t="s">
        <v>214</v>
      </c>
      <c r="AB5" s="381"/>
      <c r="AC5" s="381"/>
      <c r="AD5" s="381"/>
      <c r="AE5" s="384" t="s">
        <v>235</v>
      </c>
      <c r="AF5" s="385">
        <f>$X$2-T5</f>
        <v>134</v>
      </c>
      <c r="AG5" s="386" t="s">
        <v>236</v>
      </c>
      <c r="AH5" s="387">
        <f>AF5/X2</f>
        <v>0.64423076923076927</v>
      </c>
      <c r="AK5" s="370"/>
    </row>
    <row r="6" spans="1:37" hidden="1" thickBot="1" x14ac:dyDescent="0.4">
      <c r="F6" s="388"/>
      <c r="G6" s="389"/>
      <c r="H6" s="390"/>
      <c r="I6" s="377"/>
      <c r="J6" s="378"/>
      <c r="K6" s="378"/>
      <c r="L6" s="379"/>
      <c r="M6" s="380"/>
      <c r="P6" s="374" t="s">
        <v>237</v>
      </c>
      <c r="Q6" s="391">
        <f>188+5</f>
        <v>193</v>
      </c>
      <c r="R6" s="375">
        <f>Q6+3.49</f>
        <v>196.49</v>
      </c>
      <c r="S6" s="112" t="s">
        <v>238</v>
      </c>
      <c r="T6" s="392">
        <v>70</v>
      </c>
      <c r="U6" s="393">
        <f>Q6-$T6</f>
        <v>123</v>
      </c>
      <c r="V6" s="375">
        <f>R6-$T6</f>
        <v>126.49000000000001</v>
      </c>
      <c r="Y6" s="381" t="s">
        <v>239</v>
      </c>
      <c r="Z6" s="382">
        <f>($X$3-5)-(R2-P3)</f>
        <v>163</v>
      </c>
      <c r="AA6" s="383" t="s">
        <v>214</v>
      </c>
      <c r="AB6" s="381"/>
      <c r="AC6" s="381"/>
      <c r="AD6" s="381"/>
      <c r="AE6" s="384" t="s">
        <v>240</v>
      </c>
      <c r="AF6" s="385">
        <f>($X$2-5)-T6</f>
        <v>133</v>
      </c>
      <c r="AG6" s="386" t="s">
        <v>236</v>
      </c>
      <c r="AH6" s="387">
        <f>AF6/(X2-5)</f>
        <v>0.65517241379310343</v>
      </c>
      <c r="AK6" s="370"/>
    </row>
    <row r="7" spans="1:37" ht="14.45" hidden="1" x14ac:dyDescent="0.35">
      <c r="F7" s="388"/>
      <c r="G7" s="389"/>
      <c r="H7" s="390"/>
      <c r="I7" s="377"/>
      <c r="J7" s="378"/>
      <c r="K7" s="378"/>
      <c r="L7" s="379"/>
      <c r="M7" s="380"/>
      <c r="P7" s="394"/>
      <c r="Q7" s="395"/>
      <c r="R7" s="395"/>
      <c r="T7" s="396"/>
      <c r="U7" s="395"/>
      <c r="V7" s="395"/>
      <c r="Y7" s="381"/>
      <c r="Z7" s="382"/>
      <c r="AA7" s="383"/>
      <c r="AB7" s="381"/>
      <c r="AC7" s="381"/>
      <c r="AD7" s="381"/>
      <c r="AE7" s="381"/>
      <c r="AF7" s="382"/>
      <c r="AG7" s="383"/>
      <c r="AK7" s="370"/>
    </row>
    <row r="8" spans="1:37" ht="14.45" hidden="1" x14ac:dyDescent="0.35">
      <c r="F8" s="388"/>
      <c r="G8" s="389"/>
      <c r="H8" s="390"/>
      <c r="I8" s="377"/>
      <c r="J8" s="378"/>
      <c r="K8" s="378"/>
      <c r="L8" s="379"/>
      <c r="M8" s="380"/>
      <c r="T8" s="380">
        <f>I5</f>
        <v>28</v>
      </c>
      <c r="U8" s="380">
        <f>J5</f>
        <v>29</v>
      </c>
      <c r="V8" s="380">
        <f>K5</f>
        <v>30</v>
      </c>
      <c r="W8" s="380">
        <f>L5</f>
        <v>31</v>
      </c>
      <c r="Z8" s="370"/>
      <c r="AA8" s="370"/>
      <c r="AK8" s="370"/>
    </row>
    <row r="9" spans="1:37" ht="14.45" x14ac:dyDescent="0.35">
      <c r="A9" s="112" t="str">
        <f t="shared" ref="A9:A72" si="0">IFERROR(
                      IF(
                            AND($B9&lt;&gt;$W$3,$B9=$W$2,$C9&lt;=$X$2,$D9&gt;=$X$2),
                              IF(RIGHT($F9,LEN("or any greater amount"))="or any greater amount",$W$3,""),""),"")</f>
        <v>New SP(nc)</v>
      </c>
      <c r="B9" s="112" t="str">
        <f t="shared" ref="B9:B72" si="1">IFERROR(
                      IF(
                            AND($C9&lt;=$X$2,$D9&gt;=$X$2),$W$2,
                              IF(RIGHT($F9,LEN("or any greater amount"))="or any greater amount",$W$3,"")),"")</f>
        <v>New DA</v>
      </c>
      <c r="C9" s="397">
        <f>X2</f>
        <v>208</v>
      </c>
      <c r="D9" s="398" t="s">
        <v>241</v>
      </c>
      <c r="E9" s="398"/>
      <c r="F9" s="399" t="str">
        <f t="shared" ref="F9:F72" si="2">IFERROR(IF(AND(C9="",D9=""),"",IF(C9="--",TEXT(D9,IF(D9=ROUND(D9,0),"€###.00","€##.00"))&amp;" or any lesser amount",IF(D9="--",TEXT(C9,IF(C9=ROUND(C9,0),"€###.00","€##.00"))&amp;" or any greater amount",TEXT(C9,IF(C9=ROUND(C9,0),"€###.00","€##.00"))&amp;" to "&amp;TEXT(D9,IF(D9=ROUND(D9,0),"€###.00","€##.00"))))),"")</f>
        <v>€208.00 or any greater amount</v>
      </c>
      <c r="G9" s="400">
        <f t="shared" ref="G9:G72" si="3">IFERROR(IF(S9="Nil","Nil",ROUNDUP(ROUND(S9/7, 3),2)),"")</f>
        <v>10.58</v>
      </c>
      <c r="H9" s="401" t="str">
        <f t="shared" ref="H9:H72" si="4">IFERROR(IF(S9="Nil","Nil",TEXT(S9,IF(S9=ROUND(S9,0),"€###","€0.00"))),"")</f>
        <v>€74</v>
      </c>
      <c r="I9" s="402" t="str">
        <f t="shared" ref="I9:L9" si="5">IF(T9="Nil","Nil",TEXT(T9,IF(T9=ROUND(T9,0),"€###","€###.00")))</f>
        <v>€296</v>
      </c>
      <c r="J9" s="403" t="str">
        <f t="shared" si="5"/>
        <v>€306.50</v>
      </c>
      <c r="K9" s="403" t="str">
        <f t="shared" si="5"/>
        <v>€317</v>
      </c>
      <c r="L9" s="404" t="str">
        <f t="shared" si="5"/>
        <v>€327.50</v>
      </c>
      <c r="M9" s="405"/>
      <c r="N9" s="406">
        <f t="shared" ref="N9:N72" si="6">IFERROR(IF(C9="--","&lt;"&amp;D9,C9-IF(OR($H9="Nil",$H9=""),0,$H9)),"")</f>
        <v>134</v>
      </c>
      <c r="O9" s="407" t="str">
        <f t="shared" ref="O9:O72" si="7">IFERROR(IF(D9="--","&gt; €"&amp;N9,D9-IF(OR($H9="Nil",$H9=""),0,$H9)),"")</f>
        <v>&gt; €134</v>
      </c>
      <c r="S9" s="401">
        <f>R2</f>
        <v>74</v>
      </c>
      <c r="T9" s="402">
        <f t="shared" ref="T9:T72" si="8">IFERROR(IF($G9="Nil","Nil",IF(MROUND($G9*I$5,0.5)&lt;=$G9*I$5,MROUND($G9*I$5,0.5),MROUND($G9*I$5,0.5)-0.5)),"")</f>
        <v>296</v>
      </c>
      <c r="U9" s="403">
        <f t="shared" ref="U9:U72" si="9">IFERROR(IF($G9="Nil","Nil",IF(MROUND($G9*J$5,0.5)&lt;=$G9*J$5,MROUND($G9*J$5,0.5),MROUND($G9*J$5,0.5)-0.5)),"")</f>
        <v>306.5</v>
      </c>
      <c r="V9" s="403">
        <f t="shared" ref="V9:V72" si="10">IFERROR(IF($G9="Nil","Nil",IF(MROUND($G9*K$5,0.5)&lt;=$G9*K$5,MROUND($G9*K$5,0.5),MROUND($G9*K$5,0.5)-0.5)),"")</f>
        <v>317</v>
      </c>
      <c r="W9" s="404">
        <f t="shared" ref="W9:W72" si="11">IFERROR(IF($G9="Nil","Nil",IF(MROUND($G9*L$5,0.5)&lt;=$G9*L$5,MROUND($G9*L$5,0.5),MROUND($G9*L$5,0.5)-0.5)),"")</f>
        <v>327.5</v>
      </c>
      <c r="Z9" s="408"/>
      <c r="AA9" s="409"/>
      <c r="AC9" s="358">
        <f t="shared" ref="AC9" si="12">ROUNDUP(ROUND(S9/7, 3),2)</f>
        <v>10.58</v>
      </c>
      <c r="AD9" s="358">
        <f>ROUND(AC9-G9,2)</f>
        <v>0</v>
      </c>
      <c r="AK9" s="409"/>
    </row>
    <row r="10" spans="1:37" ht="14.45" x14ac:dyDescent="0.35">
      <c r="A10" s="112" t="str">
        <f t="shared" si="0"/>
        <v/>
      </c>
      <c r="B10" s="112" t="str">
        <f t="shared" si="1"/>
        <v/>
      </c>
      <c r="C10" s="397">
        <f t="shared" ref="C10:C29" si="13">IFERROR(IF(C9-$R$3&gt;=0,C9-$R$3,""),"")</f>
        <v>204.5</v>
      </c>
      <c r="D10" s="397">
        <f t="shared" ref="D10:D73" si="14">IFERROR(IF(C9-0.01&gt;=0,C9-0.01,""),"")</f>
        <v>207.99</v>
      </c>
      <c r="E10" s="397"/>
      <c r="F10" s="399" t="str">
        <f t="shared" si="2"/>
        <v>€204.50 to €207.99</v>
      </c>
      <c r="G10" s="400">
        <f t="shared" si="3"/>
        <v>10.08</v>
      </c>
      <c r="H10" s="401" t="str">
        <f t="shared" si="4"/>
        <v>€70.50</v>
      </c>
      <c r="I10" s="402" t="str">
        <f t="shared" ref="I10:L25" si="15">IFERROR(IF(T10="Nil","Nil",TEXT(T10,IF(T10=ROUND(T10,0),"€###","€###.00"))),"")</f>
        <v>€282</v>
      </c>
      <c r="J10" s="403" t="str">
        <f t="shared" si="15"/>
        <v>€292</v>
      </c>
      <c r="K10" s="403" t="str">
        <f t="shared" si="15"/>
        <v>€302</v>
      </c>
      <c r="L10" s="404" t="str">
        <f t="shared" si="15"/>
        <v>€312</v>
      </c>
      <c r="M10" s="405"/>
      <c r="N10" s="406">
        <f t="shared" si="6"/>
        <v>134</v>
      </c>
      <c r="O10" s="406">
        <f t="shared" si="7"/>
        <v>137.49</v>
      </c>
      <c r="S10" s="401">
        <f>IFERROR(IF(S9&lt;='Cat A monthly etc'!$R$3,"Nil",S9-$R$3),"")</f>
        <v>70.5</v>
      </c>
      <c r="T10" s="402">
        <f t="shared" si="8"/>
        <v>282</v>
      </c>
      <c r="U10" s="403">
        <f t="shared" si="9"/>
        <v>292</v>
      </c>
      <c r="V10" s="403">
        <f t="shared" si="10"/>
        <v>302</v>
      </c>
      <c r="W10" s="404">
        <f t="shared" si="11"/>
        <v>312</v>
      </c>
      <c r="Z10" s="408"/>
      <c r="AA10" s="409"/>
      <c r="AC10" s="358">
        <f t="shared" ref="AC10:AC73" si="16">IFERROR(ROUNDUP(ROUND(S10/7, 3),2),"")</f>
        <v>10.08</v>
      </c>
      <c r="AD10" s="358">
        <f t="shared" ref="AD10:AD73" si="17">IFERROR(ROUND(AC10-G10,2),"")</f>
        <v>0</v>
      </c>
      <c r="AK10" s="409"/>
    </row>
    <row r="11" spans="1:37" ht="14.45" x14ac:dyDescent="0.35">
      <c r="A11" s="112" t="str">
        <f t="shared" si="0"/>
        <v/>
      </c>
      <c r="B11" s="112" t="str">
        <f t="shared" si="1"/>
        <v/>
      </c>
      <c r="C11" s="397">
        <f t="shared" si="13"/>
        <v>201</v>
      </c>
      <c r="D11" s="397">
        <f t="shared" si="14"/>
        <v>204.49</v>
      </c>
      <c r="E11" s="397"/>
      <c r="F11" s="399" t="str">
        <f t="shared" si="2"/>
        <v>€201.00 to €204.49</v>
      </c>
      <c r="G11" s="400">
        <f t="shared" si="3"/>
        <v>9.58</v>
      </c>
      <c r="H11" s="401" t="str">
        <f t="shared" si="4"/>
        <v>€67</v>
      </c>
      <c r="I11" s="402" t="str">
        <f t="shared" si="15"/>
        <v>€268</v>
      </c>
      <c r="J11" s="403" t="str">
        <f t="shared" si="15"/>
        <v>€277.50</v>
      </c>
      <c r="K11" s="403" t="str">
        <f t="shared" si="15"/>
        <v>€287</v>
      </c>
      <c r="L11" s="404" t="str">
        <f t="shared" si="15"/>
        <v>€296.50</v>
      </c>
      <c r="M11" s="405"/>
      <c r="N11" s="406">
        <f t="shared" si="6"/>
        <v>134</v>
      </c>
      <c r="O11" s="406">
        <f t="shared" si="7"/>
        <v>137.49</v>
      </c>
      <c r="S11" s="401">
        <f>IFERROR(IF(S10&lt;='Cat A monthly etc'!$R$3,"Nil",S10-$R$3),"")</f>
        <v>67</v>
      </c>
      <c r="T11" s="402">
        <f t="shared" si="8"/>
        <v>268</v>
      </c>
      <c r="U11" s="403">
        <f t="shared" si="9"/>
        <v>277.5</v>
      </c>
      <c r="V11" s="403">
        <f t="shared" si="10"/>
        <v>287</v>
      </c>
      <c r="W11" s="404">
        <f t="shared" si="11"/>
        <v>296.5</v>
      </c>
      <c r="Z11" s="408"/>
      <c r="AA11" s="409"/>
      <c r="AC11" s="358">
        <f t="shared" si="16"/>
        <v>9.58</v>
      </c>
      <c r="AD11" s="358">
        <f t="shared" si="17"/>
        <v>0</v>
      </c>
      <c r="AK11" s="409"/>
    </row>
    <row r="12" spans="1:37" ht="14.45" x14ac:dyDescent="0.35">
      <c r="A12" s="112" t="str">
        <f t="shared" si="0"/>
        <v/>
      </c>
      <c r="B12" s="112" t="str">
        <f t="shared" si="1"/>
        <v/>
      </c>
      <c r="C12" s="397">
        <f t="shared" si="13"/>
        <v>197.5</v>
      </c>
      <c r="D12" s="397">
        <f t="shared" si="14"/>
        <v>200.99</v>
      </c>
      <c r="E12" s="397"/>
      <c r="F12" s="399" t="str">
        <f t="shared" si="2"/>
        <v>€197.50 to €200.99</v>
      </c>
      <c r="G12" s="400">
        <f t="shared" si="3"/>
        <v>9.08</v>
      </c>
      <c r="H12" s="401" t="str">
        <f t="shared" si="4"/>
        <v>€63.50</v>
      </c>
      <c r="I12" s="402" t="str">
        <f t="shared" si="15"/>
        <v>€254</v>
      </c>
      <c r="J12" s="403" t="str">
        <f t="shared" si="15"/>
        <v>€263</v>
      </c>
      <c r="K12" s="403" t="str">
        <f t="shared" si="15"/>
        <v>€272</v>
      </c>
      <c r="L12" s="404" t="str">
        <f t="shared" si="15"/>
        <v>€281</v>
      </c>
      <c r="M12" s="405"/>
      <c r="N12" s="406">
        <f t="shared" si="6"/>
        <v>134</v>
      </c>
      <c r="O12" s="406">
        <f t="shared" si="7"/>
        <v>137.49</v>
      </c>
      <c r="S12" s="401">
        <f>IFERROR(IF(S11&lt;='Cat A monthly etc'!$R$3,"Nil",S11-$R$3),"")</f>
        <v>63.5</v>
      </c>
      <c r="T12" s="402">
        <f t="shared" si="8"/>
        <v>254</v>
      </c>
      <c r="U12" s="403">
        <f t="shared" si="9"/>
        <v>263</v>
      </c>
      <c r="V12" s="403">
        <f t="shared" si="10"/>
        <v>272</v>
      </c>
      <c r="W12" s="404">
        <f t="shared" si="11"/>
        <v>281</v>
      </c>
      <c r="Z12" s="408"/>
      <c r="AA12" s="409"/>
      <c r="AC12" s="358">
        <f t="shared" si="16"/>
        <v>9.08</v>
      </c>
      <c r="AD12" s="358">
        <f t="shared" si="17"/>
        <v>0</v>
      </c>
      <c r="AK12" s="409"/>
    </row>
    <row r="13" spans="1:37" ht="14.45" x14ac:dyDescent="0.35">
      <c r="A13" s="112" t="str">
        <f t="shared" si="0"/>
        <v/>
      </c>
      <c r="B13" s="112" t="str">
        <f t="shared" si="1"/>
        <v/>
      </c>
      <c r="C13" s="397">
        <f t="shared" si="13"/>
        <v>194</v>
      </c>
      <c r="D13" s="397">
        <f t="shared" si="14"/>
        <v>197.49</v>
      </c>
      <c r="E13" s="397"/>
      <c r="F13" s="399" t="str">
        <f t="shared" si="2"/>
        <v>€194.00 to €197.49</v>
      </c>
      <c r="G13" s="400">
        <f t="shared" si="3"/>
        <v>8.58</v>
      </c>
      <c r="H13" s="401" t="str">
        <f t="shared" si="4"/>
        <v>€60</v>
      </c>
      <c r="I13" s="402" t="str">
        <f t="shared" si="15"/>
        <v>€240</v>
      </c>
      <c r="J13" s="403" t="str">
        <f t="shared" si="15"/>
        <v>€248.50</v>
      </c>
      <c r="K13" s="403" t="str">
        <f t="shared" si="15"/>
        <v>€257</v>
      </c>
      <c r="L13" s="404" t="str">
        <f t="shared" si="15"/>
        <v>€265.50</v>
      </c>
      <c r="M13" s="405"/>
      <c r="N13" s="406">
        <f t="shared" si="6"/>
        <v>134</v>
      </c>
      <c r="O13" s="406">
        <f t="shared" si="7"/>
        <v>137.49</v>
      </c>
      <c r="S13" s="401">
        <f>IFERROR(IF(S12&lt;='Cat A monthly etc'!$R$3,"Nil",S12-$R$3),"")</f>
        <v>60</v>
      </c>
      <c r="T13" s="402">
        <f t="shared" si="8"/>
        <v>240</v>
      </c>
      <c r="U13" s="403">
        <f t="shared" si="9"/>
        <v>248.5</v>
      </c>
      <c r="V13" s="403">
        <f t="shared" si="10"/>
        <v>257</v>
      </c>
      <c r="W13" s="404">
        <f t="shared" si="11"/>
        <v>265.5</v>
      </c>
      <c r="Z13" s="408"/>
      <c r="AA13" s="409"/>
      <c r="AC13" s="358">
        <f t="shared" si="16"/>
        <v>8.58</v>
      </c>
      <c r="AD13" s="358">
        <f t="shared" si="17"/>
        <v>0</v>
      </c>
      <c r="AK13" s="409"/>
    </row>
    <row r="14" spans="1:37" ht="14.45" x14ac:dyDescent="0.35">
      <c r="A14" s="112" t="str">
        <f t="shared" si="0"/>
        <v/>
      </c>
      <c r="B14" s="112" t="str">
        <f t="shared" si="1"/>
        <v/>
      </c>
      <c r="C14" s="397">
        <f t="shared" si="13"/>
        <v>190.5</v>
      </c>
      <c r="D14" s="397">
        <f t="shared" si="14"/>
        <v>193.99</v>
      </c>
      <c r="E14" s="397"/>
      <c r="F14" s="399" t="str">
        <f t="shared" si="2"/>
        <v>€190.50 to €193.99</v>
      </c>
      <c r="G14" s="400">
        <f t="shared" si="3"/>
        <v>8.08</v>
      </c>
      <c r="H14" s="401" t="str">
        <f t="shared" si="4"/>
        <v>€56.50</v>
      </c>
      <c r="I14" s="402" t="str">
        <f t="shared" si="15"/>
        <v>€226</v>
      </c>
      <c r="J14" s="403" t="str">
        <f t="shared" si="15"/>
        <v>€234</v>
      </c>
      <c r="K14" s="403" t="str">
        <f t="shared" si="15"/>
        <v>€242</v>
      </c>
      <c r="L14" s="404" t="str">
        <f t="shared" si="15"/>
        <v>€250</v>
      </c>
      <c r="M14" s="405"/>
      <c r="N14" s="406">
        <f t="shared" si="6"/>
        <v>134</v>
      </c>
      <c r="O14" s="406">
        <f t="shared" si="7"/>
        <v>137.49</v>
      </c>
      <c r="S14" s="401">
        <f>IFERROR(IF(S13&lt;='Cat A monthly etc'!$R$3,"Nil",S13-$R$3),"")</f>
        <v>56.5</v>
      </c>
      <c r="T14" s="402">
        <f t="shared" si="8"/>
        <v>226</v>
      </c>
      <c r="U14" s="403">
        <f t="shared" si="9"/>
        <v>234</v>
      </c>
      <c r="V14" s="403">
        <f t="shared" si="10"/>
        <v>242</v>
      </c>
      <c r="W14" s="404">
        <f t="shared" si="11"/>
        <v>250</v>
      </c>
      <c r="Z14" s="408"/>
      <c r="AA14" s="409"/>
      <c r="AC14" s="358">
        <f t="shared" si="16"/>
        <v>8.08</v>
      </c>
      <c r="AD14" s="358">
        <f t="shared" si="17"/>
        <v>0</v>
      </c>
      <c r="AK14" s="409"/>
    </row>
    <row r="15" spans="1:37" ht="14.45" x14ac:dyDescent="0.35">
      <c r="A15" s="112" t="str">
        <f t="shared" si="0"/>
        <v/>
      </c>
      <c r="B15" s="112" t="str">
        <f t="shared" si="1"/>
        <v/>
      </c>
      <c r="C15" s="397">
        <f t="shared" si="13"/>
        <v>187</v>
      </c>
      <c r="D15" s="397">
        <f t="shared" si="14"/>
        <v>190.49</v>
      </c>
      <c r="E15" s="397"/>
      <c r="F15" s="399" t="str">
        <f t="shared" si="2"/>
        <v>€187.00 to €190.49</v>
      </c>
      <c r="G15" s="400">
        <f t="shared" si="3"/>
        <v>7.58</v>
      </c>
      <c r="H15" s="401" t="str">
        <f t="shared" si="4"/>
        <v>€53</v>
      </c>
      <c r="I15" s="402" t="str">
        <f t="shared" si="15"/>
        <v>€212</v>
      </c>
      <c r="J15" s="403" t="str">
        <f t="shared" si="15"/>
        <v>€219.50</v>
      </c>
      <c r="K15" s="403" t="str">
        <f t="shared" si="15"/>
        <v>€227</v>
      </c>
      <c r="L15" s="404" t="str">
        <f t="shared" si="15"/>
        <v>€234.50</v>
      </c>
      <c r="M15" s="405"/>
      <c r="N15" s="406">
        <f t="shared" si="6"/>
        <v>134</v>
      </c>
      <c r="O15" s="406">
        <f t="shared" si="7"/>
        <v>137.49</v>
      </c>
      <c r="S15" s="401">
        <f>IFERROR(IF(S14&lt;='Cat A monthly etc'!$R$3,"Nil",S14-$R$3),"")</f>
        <v>53</v>
      </c>
      <c r="T15" s="402">
        <f t="shared" si="8"/>
        <v>212</v>
      </c>
      <c r="U15" s="403">
        <f t="shared" si="9"/>
        <v>219.5</v>
      </c>
      <c r="V15" s="403">
        <f t="shared" si="10"/>
        <v>227</v>
      </c>
      <c r="W15" s="404">
        <f t="shared" si="11"/>
        <v>234.5</v>
      </c>
      <c r="Z15" s="408"/>
      <c r="AA15" s="409"/>
      <c r="AC15" s="358">
        <f t="shared" si="16"/>
        <v>7.58</v>
      </c>
      <c r="AD15" s="358">
        <f t="shared" si="17"/>
        <v>0</v>
      </c>
      <c r="AK15" s="409"/>
    </row>
    <row r="16" spans="1:37" ht="14.45" x14ac:dyDescent="0.35">
      <c r="A16" s="112" t="str">
        <f t="shared" si="0"/>
        <v/>
      </c>
      <c r="B16" s="112" t="str">
        <f t="shared" si="1"/>
        <v/>
      </c>
      <c r="C16" s="397">
        <f t="shared" si="13"/>
        <v>183.5</v>
      </c>
      <c r="D16" s="397">
        <f t="shared" si="14"/>
        <v>186.99</v>
      </c>
      <c r="E16" s="397"/>
      <c r="F16" s="399" t="str">
        <f t="shared" si="2"/>
        <v>€183.50 to €186.99</v>
      </c>
      <c r="G16" s="400">
        <f t="shared" si="3"/>
        <v>7.08</v>
      </c>
      <c r="H16" s="401" t="str">
        <f t="shared" si="4"/>
        <v>€49.50</v>
      </c>
      <c r="I16" s="402" t="str">
        <f t="shared" si="15"/>
        <v>€198</v>
      </c>
      <c r="J16" s="403" t="str">
        <f t="shared" si="15"/>
        <v>€205</v>
      </c>
      <c r="K16" s="403" t="str">
        <f t="shared" si="15"/>
        <v>€212</v>
      </c>
      <c r="L16" s="404" t="str">
        <f t="shared" si="15"/>
        <v>€219</v>
      </c>
      <c r="M16" s="405"/>
      <c r="N16" s="406">
        <f t="shared" si="6"/>
        <v>134</v>
      </c>
      <c r="O16" s="406">
        <f t="shared" si="7"/>
        <v>137.49</v>
      </c>
      <c r="S16" s="401">
        <f>IFERROR(IF(S15&lt;='Cat A monthly etc'!$R$3,"Nil",S15-$R$3),"")</f>
        <v>49.5</v>
      </c>
      <c r="T16" s="402">
        <f t="shared" si="8"/>
        <v>198</v>
      </c>
      <c r="U16" s="403">
        <f t="shared" si="9"/>
        <v>205</v>
      </c>
      <c r="V16" s="403">
        <f t="shared" si="10"/>
        <v>212</v>
      </c>
      <c r="W16" s="404">
        <f t="shared" si="11"/>
        <v>219</v>
      </c>
      <c r="Z16" s="408"/>
      <c r="AA16" s="409"/>
      <c r="AC16" s="358">
        <f t="shared" si="16"/>
        <v>7.08</v>
      </c>
      <c r="AD16" s="358">
        <f t="shared" si="17"/>
        <v>0</v>
      </c>
      <c r="AK16" s="409"/>
    </row>
    <row r="17" spans="1:37" ht="14.45" x14ac:dyDescent="0.35">
      <c r="A17" s="112" t="str">
        <f t="shared" si="0"/>
        <v/>
      </c>
      <c r="B17" s="112" t="str">
        <f t="shared" si="1"/>
        <v/>
      </c>
      <c r="C17" s="397">
        <f t="shared" si="13"/>
        <v>180</v>
      </c>
      <c r="D17" s="397">
        <f t="shared" si="14"/>
        <v>183.49</v>
      </c>
      <c r="E17" s="397"/>
      <c r="F17" s="399" t="str">
        <f t="shared" si="2"/>
        <v>€180.00 to €183.49</v>
      </c>
      <c r="G17" s="400">
        <f t="shared" si="3"/>
        <v>6.58</v>
      </c>
      <c r="H17" s="401" t="str">
        <f t="shared" si="4"/>
        <v>€46</v>
      </c>
      <c r="I17" s="402" t="str">
        <f t="shared" si="15"/>
        <v>€184</v>
      </c>
      <c r="J17" s="403" t="str">
        <f t="shared" si="15"/>
        <v>€190.50</v>
      </c>
      <c r="K17" s="403" t="str">
        <f t="shared" si="15"/>
        <v>€197</v>
      </c>
      <c r="L17" s="404" t="str">
        <f t="shared" si="15"/>
        <v>€203.50</v>
      </c>
      <c r="M17" s="405"/>
      <c r="N17" s="406">
        <f t="shared" si="6"/>
        <v>134</v>
      </c>
      <c r="O17" s="406">
        <f t="shared" si="7"/>
        <v>137.49</v>
      </c>
      <c r="S17" s="401">
        <f>IFERROR(IF(S16&lt;='Cat A monthly etc'!$R$3,"Nil",S16-$R$3),"")</f>
        <v>46</v>
      </c>
      <c r="T17" s="402">
        <f t="shared" si="8"/>
        <v>184</v>
      </c>
      <c r="U17" s="403">
        <f t="shared" si="9"/>
        <v>190.5</v>
      </c>
      <c r="V17" s="403">
        <f t="shared" si="10"/>
        <v>197</v>
      </c>
      <c r="W17" s="404">
        <f t="shared" si="11"/>
        <v>203.5</v>
      </c>
      <c r="Z17" s="408"/>
      <c r="AA17" s="409"/>
      <c r="AC17" s="358">
        <f t="shared" si="16"/>
        <v>6.58</v>
      </c>
      <c r="AD17" s="358">
        <f t="shared" si="17"/>
        <v>0</v>
      </c>
      <c r="AK17" s="409"/>
    </row>
    <row r="18" spans="1:37" ht="14.45" x14ac:dyDescent="0.35">
      <c r="A18" s="112" t="str">
        <f t="shared" si="0"/>
        <v/>
      </c>
      <c r="B18" s="112" t="str">
        <f t="shared" si="1"/>
        <v/>
      </c>
      <c r="C18" s="397">
        <f t="shared" si="13"/>
        <v>176.5</v>
      </c>
      <c r="D18" s="397">
        <f t="shared" si="14"/>
        <v>179.99</v>
      </c>
      <c r="E18" s="397"/>
      <c r="F18" s="399" t="str">
        <f t="shared" si="2"/>
        <v>€176.50 to €179.99</v>
      </c>
      <c r="G18" s="400">
        <f t="shared" si="3"/>
        <v>6.08</v>
      </c>
      <c r="H18" s="401" t="str">
        <f t="shared" si="4"/>
        <v>€42.50</v>
      </c>
      <c r="I18" s="402" t="str">
        <f t="shared" si="15"/>
        <v>€170</v>
      </c>
      <c r="J18" s="403" t="str">
        <f t="shared" si="15"/>
        <v>€176</v>
      </c>
      <c r="K18" s="403" t="str">
        <f t="shared" si="15"/>
        <v>€182</v>
      </c>
      <c r="L18" s="404" t="str">
        <f t="shared" si="15"/>
        <v>€188</v>
      </c>
      <c r="M18" s="405"/>
      <c r="N18" s="406">
        <f t="shared" si="6"/>
        <v>134</v>
      </c>
      <c r="O18" s="406">
        <f t="shared" si="7"/>
        <v>137.49</v>
      </c>
      <c r="S18" s="401">
        <f>IFERROR(IF(S17&lt;='Cat A monthly etc'!$R$3,"Nil",S17-$R$3),"")</f>
        <v>42.5</v>
      </c>
      <c r="T18" s="402">
        <f t="shared" si="8"/>
        <v>170</v>
      </c>
      <c r="U18" s="403">
        <f t="shared" si="9"/>
        <v>176</v>
      </c>
      <c r="V18" s="403">
        <f t="shared" si="10"/>
        <v>182</v>
      </c>
      <c r="W18" s="404">
        <f t="shared" si="11"/>
        <v>188</v>
      </c>
      <c r="Z18" s="408"/>
      <c r="AA18" s="409"/>
      <c r="AC18" s="358">
        <f t="shared" si="16"/>
        <v>6.08</v>
      </c>
      <c r="AD18" s="358">
        <f t="shared" si="17"/>
        <v>0</v>
      </c>
      <c r="AK18" s="409"/>
    </row>
    <row r="19" spans="1:37" ht="14.45" x14ac:dyDescent="0.35">
      <c r="A19" s="112" t="str">
        <f t="shared" si="0"/>
        <v/>
      </c>
      <c r="B19" s="112" t="str">
        <f t="shared" si="1"/>
        <v/>
      </c>
      <c r="C19" s="397">
        <f t="shared" si="13"/>
        <v>173</v>
      </c>
      <c r="D19" s="397">
        <f t="shared" si="14"/>
        <v>176.49</v>
      </c>
      <c r="E19" s="397"/>
      <c r="F19" s="399" t="str">
        <f t="shared" si="2"/>
        <v>€173.00 to €176.49</v>
      </c>
      <c r="G19" s="400">
        <f t="shared" si="3"/>
        <v>5.58</v>
      </c>
      <c r="H19" s="401" t="str">
        <f t="shared" si="4"/>
        <v>€39</v>
      </c>
      <c r="I19" s="402" t="str">
        <f t="shared" si="15"/>
        <v>€156</v>
      </c>
      <c r="J19" s="403" t="str">
        <f t="shared" si="15"/>
        <v>€161.50</v>
      </c>
      <c r="K19" s="403" t="str">
        <f t="shared" si="15"/>
        <v>€167</v>
      </c>
      <c r="L19" s="404" t="str">
        <f t="shared" si="15"/>
        <v>€172.50</v>
      </c>
      <c r="M19" s="405"/>
      <c r="N19" s="406">
        <f t="shared" si="6"/>
        <v>134</v>
      </c>
      <c r="O19" s="406">
        <f t="shared" si="7"/>
        <v>137.49</v>
      </c>
      <c r="S19" s="401">
        <f>IFERROR(IF(S18&lt;='Cat A monthly etc'!$R$3,"Nil",S18-$R$3),"")</f>
        <v>39</v>
      </c>
      <c r="T19" s="402">
        <f t="shared" si="8"/>
        <v>156</v>
      </c>
      <c r="U19" s="403">
        <f t="shared" si="9"/>
        <v>161.5</v>
      </c>
      <c r="V19" s="403">
        <f t="shared" si="10"/>
        <v>167</v>
      </c>
      <c r="W19" s="404">
        <f t="shared" si="11"/>
        <v>172.5</v>
      </c>
      <c r="Z19" s="408"/>
      <c r="AA19" s="409"/>
      <c r="AC19" s="358">
        <f t="shared" si="16"/>
        <v>5.58</v>
      </c>
      <c r="AD19" s="358">
        <f t="shared" si="17"/>
        <v>0</v>
      </c>
      <c r="AK19" s="409"/>
    </row>
    <row r="20" spans="1:37" ht="14.45" x14ac:dyDescent="0.35">
      <c r="A20" s="112" t="str">
        <f t="shared" si="0"/>
        <v/>
      </c>
      <c r="B20" s="112" t="str">
        <f t="shared" si="1"/>
        <v/>
      </c>
      <c r="C20" s="397">
        <f t="shared" si="13"/>
        <v>169.5</v>
      </c>
      <c r="D20" s="397">
        <f t="shared" si="14"/>
        <v>172.99</v>
      </c>
      <c r="E20" s="397"/>
      <c r="F20" s="399" t="str">
        <f t="shared" si="2"/>
        <v>€169.50 to €172.99</v>
      </c>
      <c r="G20" s="400">
        <f t="shared" si="3"/>
        <v>5.08</v>
      </c>
      <c r="H20" s="401" t="str">
        <f t="shared" si="4"/>
        <v>€35.50</v>
      </c>
      <c r="I20" s="402" t="str">
        <f t="shared" si="15"/>
        <v>€142</v>
      </c>
      <c r="J20" s="403" t="str">
        <f t="shared" si="15"/>
        <v>€147</v>
      </c>
      <c r="K20" s="403" t="str">
        <f t="shared" si="15"/>
        <v>€152</v>
      </c>
      <c r="L20" s="404" t="str">
        <f t="shared" si="15"/>
        <v>€157</v>
      </c>
      <c r="M20" s="405"/>
      <c r="N20" s="406">
        <f t="shared" si="6"/>
        <v>134</v>
      </c>
      <c r="O20" s="406">
        <f t="shared" si="7"/>
        <v>137.49</v>
      </c>
      <c r="S20" s="401">
        <f>IFERROR(IF(S19&lt;='Cat A monthly etc'!$R$3,"Nil",S19-$R$3),"")</f>
        <v>35.5</v>
      </c>
      <c r="T20" s="402">
        <f t="shared" si="8"/>
        <v>142</v>
      </c>
      <c r="U20" s="403">
        <f t="shared" si="9"/>
        <v>147</v>
      </c>
      <c r="V20" s="403">
        <f t="shared" si="10"/>
        <v>152</v>
      </c>
      <c r="W20" s="404">
        <f t="shared" si="11"/>
        <v>157</v>
      </c>
      <c r="Z20" s="408"/>
      <c r="AA20" s="409"/>
      <c r="AC20" s="358">
        <f t="shared" si="16"/>
        <v>5.08</v>
      </c>
      <c r="AD20" s="358">
        <f t="shared" si="17"/>
        <v>0</v>
      </c>
      <c r="AK20" s="409"/>
    </row>
    <row r="21" spans="1:37" ht="14.45" x14ac:dyDescent="0.35">
      <c r="A21" s="112" t="str">
        <f t="shared" si="0"/>
        <v/>
      </c>
      <c r="B21" s="112" t="str">
        <f t="shared" si="1"/>
        <v/>
      </c>
      <c r="C21" s="397">
        <f t="shared" si="13"/>
        <v>166</v>
      </c>
      <c r="D21" s="397">
        <f t="shared" si="14"/>
        <v>169.49</v>
      </c>
      <c r="E21" s="397"/>
      <c r="F21" s="399" t="str">
        <f t="shared" si="2"/>
        <v>€166.00 to €169.49</v>
      </c>
      <c r="G21" s="400">
        <f t="shared" si="3"/>
        <v>4.58</v>
      </c>
      <c r="H21" s="401" t="str">
        <f t="shared" si="4"/>
        <v>€32</v>
      </c>
      <c r="I21" s="402" t="str">
        <f t="shared" si="15"/>
        <v>€128</v>
      </c>
      <c r="J21" s="403" t="str">
        <f t="shared" si="15"/>
        <v>€132.50</v>
      </c>
      <c r="K21" s="403" t="str">
        <f t="shared" si="15"/>
        <v>€137</v>
      </c>
      <c r="L21" s="404" t="str">
        <f t="shared" si="15"/>
        <v>€141.50</v>
      </c>
      <c r="M21" s="405"/>
      <c r="N21" s="406">
        <f t="shared" si="6"/>
        <v>134</v>
      </c>
      <c r="O21" s="406">
        <f t="shared" si="7"/>
        <v>137.49</v>
      </c>
      <c r="S21" s="401">
        <f>IFERROR(IF(S20&lt;='Cat A monthly etc'!$R$3,"Nil",S20-$R$3),"")</f>
        <v>32</v>
      </c>
      <c r="T21" s="402">
        <f t="shared" si="8"/>
        <v>128</v>
      </c>
      <c r="U21" s="403">
        <f t="shared" si="9"/>
        <v>132.5</v>
      </c>
      <c r="V21" s="403">
        <f t="shared" si="10"/>
        <v>137</v>
      </c>
      <c r="W21" s="404">
        <f t="shared" si="11"/>
        <v>141.5</v>
      </c>
      <c r="Z21" s="408"/>
      <c r="AA21" s="409"/>
      <c r="AC21" s="358">
        <f t="shared" si="16"/>
        <v>4.58</v>
      </c>
      <c r="AD21" s="358">
        <f t="shared" si="17"/>
        <v>0</v>
      </c>
      <c r="AK21" s="409"/>
    </row>
    <row r="22" spans="1:37" ht="14.45" x14ac:dyDescent="0.35">
      <c r="A22" s="112" t="str">
        <f t="shared" si="0"/>
        <v/>
      </c>
      <c r="B22" s="112" t="str">
        <f t="shared" si="1"/>
        <v/>
      </c>
      <c r="C22" s="397">
        <f t="shared" si="13"/>
        <v>162.5</v>
      </c>
      <c r="D22" s="397">
        <f t="shared" si="14"/>
        <v>165.99</v>
      </c>
      <c r="E22" s="397"/>
      <c r="F22" s="399" t="str">
        <f t="shared" si="2"/>
        <v>€162.50 to €165.99</v>
      </c>
      <c r="G22" s="400">
        <f t="shared" si="3"/>
        <v>4.08</v>
      </c>
      <c r="H22" s="401" t="str">
        <f t="shared" si="4"/>
        <v>€28.50</v>
      </c>
      <c r="I22" s="402" t="str">
        <f t="shared" si="15"/>
        <v>€114</v>
      </c>
      <c r="J22" s="403" t="str">
        <f t="shared" si="15"/>
        <v>€118</v>
      </c>
      <c r="K22" s="403" t="str">
        <f t="shared" si="15"/>
        <v>€122</v>
      </c>
      <c r="L22" s="404" t="str">
        <f t="shared" si="15"/>
        <v>€126</v>
      </c>
      <c r="M22" s="405"/>
      <c r="N22" s="406">
        <f t="shared" si="6"/>
        <v>134</v>
      </c>
      <c r="O22" s="406">
        <f t="shared" si="7"/>
        <v>137.49</v>
      </c>
      <c r="S22" s="401">
        <f>IFERROR(IF(S21&lt;='Cat A monthly etc'!$R$3,"Nil",S21-$R$3),"")</f>
        <v>28.5</v>
      </c>
      <c r="T22" s="402">
        <f t="shared" si="8"/>
        <v>114</v>
      </c>
      <c r="U22" s="403">
        <f t="shared" si="9"/>
        <v>118</v>
      </c>
      <c r="V22" s="403">
        <f t="shared" si="10"/>
        <v>122</v>
      </c>
      <c r="W22" s="404">
        <f t="shared" si="11"/>
        <v>126</v>
      </c>
      <c r="Z22" s="408"/>
      <c r="AA22" s="409"/>
      <c r="AC22" s="358">
        <f t="shared" si="16"/>
        <v>4.08</v>
      </c>
      <c r="AD22" s="358">
        <f t="shared" si="17"/>
        <v>0</v>
      </c>
      <c r="AK22" s="409"/>
    </row>
    <row r="23" spans="1:37" ht="14.45" x14ac:dyDescent="0.35">
      <c r="A23" s="112" t="str">
        <f t="shared" si="0"/>
        <v/>
      </c>
      <c r="B23" s="112" t="str">
        <f t="shared" si="1"/>
        <v/>
      </c>
      <c r="C23" s="397">
        <f t="shared" si="13"/>
        <v>159</v>
      </c>
      <c r="D23" s="397">
        <f t="shared" si="14"/>
        <v>162.49</v>
      </c>
      <c r="E23" s="397"/>
      <c r="F23" s="399" t="str">
        <f t="shared" si="2"/>
        <v>€159.00 to €162.49</v>
      </c>
      <c r="G23" s="400">
        <f t="shared" si="3"/>
        <v>3.5799999999999996</v>
      </c>
      <c r="H23" s="401" t="str">
        <f t="shared" si="4"/>
        <v>€25</v>
      </c>
      <c r="I23" s="402" t="str">
        <f t="shared" si="15"/>
        <v>€100</v>
      </c>
      <c r="J23" s="403" t="str">
        <f t="shared" si="15"/>
        <v>€103.50</v>
      </c>
      <c r="K23" s="403" t="str">
        <f t="shared" si="15"/>
        <v>€107</v>
      </c>
      <c r="L23" s="404" t="str">
        <f t="shared" si="15"/>
        <v>€110.50</v>
      </c>
      <c r="M23" s="405"/>
      <c r="N23" s="406">
        <f t="shared" si="6"/>
        <v>134</v>
      </c>
      <c r="O23" s="406">
        <f t="shared" si="7"/>
        <v>137.49</v>
      </c>
      <c r="S23" s="401">
        <f>IFERROR(IF(S22&lt;='Cat A monthly etc'!$R$3,"Nil",S22-$R$3),"")</f>
        <v>25</v>
      </c>
      <c r="T23" s="402">
        <f t="shared" si="8"/>
        <v>100</v>
      </c>
      <c r="U23" s="403">
        <f t="shared" si="9"/>
        <v>103.5</v>
      </c>
      <c r="V23" s="403">
        <f t="shared" si="10"/>
        <v>107</v>
      </c>
      <c r="W23" s="404">
        <f t="shared" si="11"/>
        <v>110.5</v>
      </c>
      <c r="Z23" s="408"/>
      <c r="AA23" s="409"/>
      <c r="AC23" s="358">
        <f t="shared" si="16"/>
        <v>3.5799999999999996</v>
      </c>
      <c r="AD23" s="358">
        <f t="shared" si="17"/>
        <v>0</v>
      </c>
      <c r="AK23" s="409"/>
    </row>
    <row r="24" spans="1:37" ht="14.45" x14ac:dyDescent="0.35">
      <c r="A24" s="112" t="str">
        <f t="shared" si="0"/>
        <v/>
      </c>
      <c r="B24" s="112" t="str">
        <f t="shared" si="1"/>
        <v/>
      </c>
      <c r="C24" s="397">
        <f t="shared" si="13"/>
        <v>155.5</v>
      </c>
      <c r="D24" s="397">
        <f t="shared" si="14"/>
        <v>158.99</v>
      </c>
      <c r="E24" s="397"/>
      <c r="F24" s="399" t="str">
        <f t="shared" si="2"/>
        <v>€155.50 to €158.99</v>
      </c>
      <c r="G24" s="400">
        <f t="shared" si="3"/>
        <v>3.0799999999999996</v>
      </c>
      <c r="H24" s="401" t="str">
        <f t="shared" si="4"/>
        <v>€21.50</v>
      </c>
      <c r="I24" s="402" t="str">
        <f t="shared" si="15"/>
        <v>€86</v>
      </c>
      <c r="J24" s="403" t="str">
        <f t="shared" si="15"/>
        <v>€89</v>
      </c>
      <c r="K24" s="403" t="str">
        <f t="shared" si="15"/>
        <v>€92</v>
      </c>
      <c r="L24" s="404" t="str">
        <f t="shared" si="15"/>
        <v>€95</v>
      </c>
      <c r="M24" s="405"/>
      <c r="N24" s="406">
        <f t="shared" si="6"/>
        <v>134</v>
      </c>
      <c r="O24" s="406">
        <f t="shared" si="7"/>
        <v>137.49</v>
      </c>
      <c r="S24" s="401">
        <f>IFERROR(IF(S23&lt;='Cat A monthly etc'!$R$3,"Nil",S23-$R$3),"")</f>
        <v>21.5</v>
      </c>
      <c r="T24" s="402">
        <f t="shared" si="8"/>
        <v>86</v>
      </c>
      <c r="U24" s="403">
        <f t="shared" si="9"/>
        <v>89</v>
      </c>
      <c r="V24" s="403">
        <f t="shared" si="10"/>
        <v>92</v>
      </c>
      <c r="W24" s="404">
        <f t="shared" si="11"/>
        <v>95</v>
      </c>
      <c r="Z24" s="408"/>
      <c r="AA24" s="409"/>
      <c r="AC24" s="358">
        <f t="shared" si="16"/>
        <v>3.0799999999999996</v>
      </c>
      <c r="AD24" s="358">
        <f t="shared" si="17"/>
        <v>0</v>
      </c>
      <c r="AK24" s="409"/>
    </row>
    <row r="25" spans="1:37" ht="14.45" x14ac:dyDescent="0.35">
      <c r="A25" s="112" t="str">
        <f t="shared" si="0"/>
        <v/>
      </c>
      <c r="B25" s="112" t="str">
        <f t="shared" si="1"/>
        <v/>
      </c>
      <c r="C25" s="397">
        <f t="shared" si="13"/>
        <v>152</v>
      </c>
      <c r="D25" s="397">
        <f t="shared" si="14"/>
        <v>155.49</v>
      </c>
      <c r="E25" s="397"/>
      <c r="F25" s="399" t="str">
        <f t="shared" si="2"/>
        <v>€152.00 to €155.49</v>
      </c>
      <c r="G25" s="400">
        <f t="shared" si="3"/>
        <v>2.5799999999999996</v>
      </c>
      <c r="H25" s="401" t="str">
        <f t="shared" si="4"/>
        <v>€18</v>
      </c>
      <c r="I25" s="402" t="str">
        <f t="shared" si="15"/>
        <v>€72</v>
      </c>
      <c r="J25" s="403" t="str">
        <f t="shared" si="15"/>
        <v>€74.50</v>
      </c>
      <c r="K25" s="403" t="str">
        <f t="shared" si="15"/>
        <v>€77</v>
      </c>
      <c r="L25" s="404" t="str">
        <f t="shared" si="15"/>
        <v>€79.50</v>
      </c>
      <c r="M25" s="405"/>
      <c r="N25" s="406">
        <f t="shared" si="6"/>
        <v>134</v>
      </c>
      <c r="O25" s="406">
        <f t="shared" si="7"/>
        <v>137.49</v>
      </c>
      <c r="S25" s="401">
        <f>IFERROR(IF(S24&lt;='Cat A monthly etc'!$R$3,"Nil",S24-$R$3),"")</f>
        <v>18</v>
      </c>
      <c r="T25" s="402">
        <f t="shared" si="8"/>
        <v>72</v>
      </c>
      <c r="U25" s="403">
        <f t="shared" si="9"/>
        <v>74.5</v>
      </c>
      <c r="V25" s="403">
        <f t="shared" si="10"/>
        <v>77</v>
      </c>
      <c r="W25" s="404">
        <f t="shared" si="11"/>
        <v>79.5</v>
      </c>
      <c r="Z25" s="408"/>
      <c r="AA25" s="409"/>
      <c r="AC25" s="358">
        <f t="shared" si="16"/>
        <v>2.5799999999999996</v>
      </c>
      <c r="AD25" s="358">
        <f t="shared" si="17"/>
        <v>0</v>
      </c>
      <c r="AK25" s="409"/>
    </row>
    <row r="26" spans="1:37" ht="14.45" x14ac:dyDescent="0.35">
      <c r="A26" s="112" t="str">
        <f t="shared" si="0"/>
        <v/>
      </c>
      <c r="B26" s="112" t="str">
        <f t="shared" si="1"/>
        <v/>
      </c>
      <c r="C26" s="397">
        <f t="shared" si="13"/>
        <v>148.5</v>
      </c>
      <c r="D26" s="397">
        <f t="shared" si="14"/>
        <v>151.99</v>
      </c>
      <c r="E26" s="397"/>
      <c r="F26" s="399" t="str">
        <f t="shared" si="2"/>
        <v>€148.50 to €151.99</v>
      </c>
      <c r="G26" s="400">
        <f t="shared" si="3"/>
        <v>2.0799999999999996</v>
      </c>
      <c r="H26" s="401" t="str">
        <f t="shared" si="4"/>
        <v>€14.50</v>
      </c>
      <c r="I26" s="402" t="str">
        <f t="shared" ref="I26:L89" si="18">IFERROR(IF(T26="Nil","Nil",TEXT(T26,IF(T26=ROUND(T26,0),"€###","€###.00"))),"")</f>
        <v>€58</v>
      </c>
      <c r="J26" s="403" t="str">
        <f t="shared" si="18"/>
        <v>€60</v>
      </c>
      <c r="K26" s="403" t="str">
        <f t="shared" si="18"/>
        <v>€62</v>
      </c>
      <c r="L26" s="404" t="str">
        <f t="shared" si="18"/>
        <v>€64</v>
      </c>
      <c r="M26" s="405"/>
      <c r="N26" s="406">
        <f t="shared" si="6"/>
        <v>134</v>
      </c>
      <c r="O26" s="406">
        <f t="shared" si="7"/>
        <v>137.49</v>
      </c>
      <c r="S26" s="401">
        <f>IFERROR(IF(S25&lt;='Cat A monthly etc'!$R$3,"Nil",S25-$R$3),"")</f>
        <v>14.5</v>
      </c>
      <c r="T26" s="402">
        <f t="shared" si="8"/>
        <v>58</v>
      </c>
      <c r="U26" s="403">
        <f t="shared" si="9"/>
        <v>60</v>
      </c>
      <c r="V26" s="403">
        <f t="shared" si="10"/>
        <v>62</v>
      </c>
      <c r="W26" s="404">
        <f t="shared" si="11"/>
        <v>64</v>
      </c>
      <c r="Z26" s="408"/>
      <c r="AA26" s="409"/>
      <c r="AC26" s="358">
        <f t="shared" si="16"/>
        <v>2.0799999999999996</v>
      </c>
      <c r="AD26" s="358">
        <f t="shared" si="17"/>
        <v>0</v>
      </c>
      <c r="AK26" s="409"/>
    </row>
    <row r="27" spans="1:37" ht="14.45" x14ac:dyDescent="0.35">
      <c r="A27" s="112" t="str">
        <f t="shared" si="0"/>
        <v/>
      </c>
      <c r="B27" s="112" t="str">
        <f t="shared" si="1"/>
        <v/>
      </c>
      <c r="C27" s="397">
        <f t="shared" si="13"/>
        <v>145</v>
      </c>
      <c r="D27" s="397">
        <f t="shared" si="14"/>
        <v>148.49</v>
      </c>
      <c r="E27" s="397"/>
      <c r="F27" s="399" t="str">
        <f t="shared" si="2"/>
        <v>€145.00 to €148.49</v>
      </c>
      <c r="G27" s="400">
        <f t="shared" si="3"/>
        <v>1.58</v>
      </c>
      <c r="H27" s="401" t="str">
        <f t="shared" si="4"/>
        <v>€11</v>
      </c>
      <c r="I27" s="402" t="str">
        <f t="shared" si="18"/>
        <v>€44</v>
      </c>
      <c r="J27" s="403" t="str">
        <f t="shared" si="18"/>
        <v>€45.50</v>
      </c>
      <c r="K27" s="403" t="str">
        <f t="shared" si="18"/>
        <v>€47</v>
      </c>
      <c r="L27" s="404" t="str">
        <f t="shared" si="18"/>
        <v>€48.50</v>
      </c>
      <c r="M27" s="405"/>
      <c r="N27" s="406">
        <f t="shared" si="6"/>
        <v>134</v>
      </c>
      <c r="O27" s="406">
        <f t="shared" si="7"/>
        <v>137.49</v>
      </c>
      <c r="S27" s="401">
        <f>IFERROR(IF(S26&lt;='Cat A monthly etc'!$R$3,"Nil",S26-$R$3),"")</f>
        <v>11</v>
      </c>
      <c r="T27" s="402">
        <f t="shared" si="8"/>
        <v>44</v>
      </c>
      <c r="U27" s="403">
        <f t="shared" si="9"/>
        <v>45.5</v>
      </c>
      <c r="V27" s="403">
        <f t="shared" si="10"/>
        <v>47</v>
      </c>
      <c r="W27" s="404">
        <f t="shared" si="11"/>
        <v>48.5</v>
      </c>
      <c r="Z27" s="408"/>
      <c r="AA27" s="409"/>
      <c r="AC27" s="358">
        <f t="shared" si="16"/>
        <v>1.58</v>
      </c>
      <c r="AD27" s="358">
        <f t="shared" si="17"/>
        <v>0</v>
      </c>
      <c r="AK27" s="409"/>
    </row>
    <row r="28" spans="1:37" ht="14.45" x14ac:dyDescent="0.35">
      <c r="A28" s="112" t="str">
        <f t="shared" si="0"/>
        <v/>
      </c>
      <c r="B28" s="112" t="str">
        <f t="shared" si="1"/>
        <v/>
      </c>
      <c r="C28" s="397">
        <f t="shared" si="13"/>
        <v>141.5</v>
      </c>
      <c r="D28" s="397">
        <f t="shared" si="14"/>
        <v>144.99</v>
      </c>
      <c r="E28" s="397"/>
      <c r="F28" s="399" t="str">
        <f t="shared" si="2"/>
        <v>€141.50 to €144.99</v>
      </c>
      <c r="G28" s="400">
        <f t="shared" si="3"/>
        <v>1.08</v>
      </c>
      <c r="H28" s="401" t="str">
        <f t="shared" si="4"/>
        <v>€7.50</v>
      </c>
      <c r="I28" s="402" t="str">
        <f t="shared" si="18"/>
        <v>€30</v>
      </c>
      <c r="J28" s="403" t="str">
        <f t="shared" si="18"/>
        <v>€31</v>
      </c>
      <c r="K28" s="403" t="str">
        <f t="shared" si="18"/>
        <v>€32</v>
      </c>
      <c r="L28" s="404" t="str">
        <f t="shared" si="18"/>
        <v>€33</v>
      </c>
      <c r="M28" s="405"/>
      <c r="N28" s="406">
        <f t="shared" si="6"/>
        <v>134</v>
      </c>
      <c r="O28" s="406">
        <f t="shared" si="7"/>
        <v>137.49</v>
      </c>
      <c r="S28" s="401">
        <f>IFERROR(IF(S27&lt;='Cat A monthly etc'!$R$3,"Nil",S27-$R$3),"")</f>
        <v>7.5</v>
      </c>
      <c r="T28" s="402">
        <f t="shared" si="8"/>
        <v>30</v>
      </c>
      <c r="U28" s="403">
        <f t="shared" si="9"/>
        <v>31</v>
      </c>
      <c r="V28" s="403">
        <f t="shared" si="10"/>
        <v>32</v>
      </c>
      <c r="W28" s="404">
        <f t="shared" si="11"/>
        <v>33</v>
      </c>
      <c r="Z28" s="408"/>
      <c r="AA28" s="409"/>
      <c r="AC28" s="358">
        <f t="shared" si="16"/>
        <v>1.08</v>
      </c>
      <c r="AD28" s="358">
        <f t="shared" si="17"/>
        <v>0</v>
      </c>
      <c r="AK28" s="409"/>
    </row>
    <row r="29" spans="1:37" ht="14.45" x14ac:dyDescent="0.35">
      <c r="A29" s="112" t="str">
        <f t="shared" si="0"/>
        <v/>
      </c>
      <c r="B29" s="112" t="str">
        <f t="shared" si="1"/>
        <v/>
      </c>
      <c r="C29" s="397">
        <f t="shared" si="13"/>
        <v>138</v>
      </c>
      <c r="D29" s="397">
        <f t="shared" si="14"/>
        <v>141.49</v>
      </c>
      <c r="E29" s="397"/>
      <c r="F29" s="399" t="str">
        <f t="shared" si="2"/>
        <v>€138.00 to €141.49</v>
      </c>
      <c r="G29" s="400">
        <f t="shared" si="3"/>
        <v>0.57999999999999996</v>
      </c>
      <c r="H29" s="401" t="str">
        <f t="shared" si="4"/>
        <v>€4</v>
      </c>
      <c r="I29" s="402" t="str">
        <f t="shared" si="18"/>
        <v>€16</v>
      </c>
      <c r="J29" s="403" t="str">
        <f t="shared" si="18"/>
        <v>€16.50</v>
      </c>
      <c r="K29" s="403" t="str">
        <f t="shared" si="18"/>
        <v>€17</v>
      </c>
      <c r="L29" s="404" t="str">
        <f t="shared" si="18"/>
        <v>€17.50</v>
      </c>
      <c r="M29" s="405"/>
      <c r="N29" s="406">
        <f t="shared" si="6"/>
        <v>134</v>
      </c>
      <c r="O29" s="406">
        <f t="shared" si="7"/>
        <v>137.49</v>
      </c>
      <c r="S29" s="401">
        <f>IFERROR(IF(S28&lt;='Cat A monthly etc'!$R$3,"Nil",S28-$R$3),"")</f>
        <v>4</v>
      </c>
      <c r="T29" s="402">
        <f t="shared" si="8"/>
        <v>16</v>
      </c>
      <c r="U29" s="403">
        <f t="shared" si="9"/>
        <v>16.5</v>
      </c>
      <c r="V29" s="403">
        <f t="shared" si="10"/>
        <v>17</v>
      </c>
      <c r="W29" s="404">
        <f t="shared" si="11"/>
        <v>17.5</v>
      </c>
      <c r="Z29" s="408"/>
      <c r="AA29" s="409"/>
      <c r="AC29" s="358">
        <f t="shared" si="16"/>
        <v>0.57999999999999996</v>
      </c>
      <c r="AD29" s="358">
        <f t="shared" si="17"/>
        <v>0</v>
      </c>
      <c r="AK29" s="409"/>
    </row>
    <row r="30" spans="1:37" ht="15.75" thickBot="1" x14ac:dyDescent="0.3">
      <c r="A30" s="112" t="str">
        <f t="shared" si="0"/>
        <v/>
      </c>
      <c r="B30" s="112" t="str">
        <f t="shared" si="1"/>
        <v/>
      </c>
      <c r="C30" s="398" t="s">
        <v>241</v>
      </c>
      <c r="D30" s="397">
        <f t="shared" si="14"/>
        <v>137.99</v>
      </c>
      <c r="E30" s="397"/>
      <c r="F30" s="410" t="str">
        <f t="shared" si="2"/>
        <v>€137.99 or any lesser amount</v>
      </c>
      <c r="G30" s="411" t="str">
        <f t="shared" si="3"/>
        <v>Nil</v>
      </c>
      <c r="H30" s="412" t="str">
        <f t="shared" si="4"/>
        <v>Nil</v>
      </c>
      <c r="I30" s="413" t="str">
        <f t="shared" si="18"/>
        <v>Nil</v>
      </c>
      <c r="J30" s="414" t="str">
        <f t="shared" si="18"/>
        <v>Nil</v>
      </c>
      <c r="K30" s="414" t="str">
        <f t="shared" si="18"/>
        <v>Nil</v>
      </c>
      <c r="L30" s="415" t="str">
        <f t="shared" si="18"/>
        <v>Nil</v>
      </c>
      <c r="M30" s="405"/>
      <c r="N30" s="406" t="str">
        <f t="shared" si="6"/>
        <v>&lt;137.99</v>
      </c>
      <c r="O30" s="406">
        <f t="shared" si="7"/>
        <v>137.99</v>
      </c>
      <c r="S30" s="401" t="str">
        <f>IFERROR(IF(S29&lt;='Cat A monthly etc'!$R$3,"Nil",S29-$R$3),"")</f>
        <v>Nil</v>
      </c>
      <c r="T30" s="402" t="str">
        <f t="shared" si="8"/>
        <v>Nil</v>
      </c>
      <c r="U30" s="403" t="str">
        <f t="shared" si="9"/>
        <v>Nil</v>
      </c>
      <c r="V30" s="403" t="str">
        <f t="shared" si="10"/>
        <v>Nil</v>
      </c>
      <c r="W30" s="404" t="str">
        <f t="shared" si="11"/>
        <v>Nil</v>
      </c>
      <c r="Z30" s="408"/>
      <c r="AA30" s="409"/>
      <c r="AC30" s="358" t="str">
        <f t="shared" si="16"/>
        <v/>
      </c>
      <c r="AD30" s="358" t="str">
        <f t="shared" si="17"/>
        <v/>
      </c>
      <c r="AK30" s="409"/>
    </row>
    <row r="31" spans="1:37" x14ac:dyDescent="0.25">
      <c r="A31" s="112" t="str">
        <f t="shared" si="0"/>
        <v/>
      </c>
      <c r="B31" s="112" t="str">
        <f t="shared" si="1"/>
        <v/>
      </c>
      <c r="C31" s="397" t="str">
        <f t="shared" ref="C31:C62" si="19">IFERROR(IF(C30-$R$3&gt;=0,C30-$R$3,""),"")</f>
        <v/>
      </c>
      <c r="D31" s="397" t="str">
        <f t="shared" si="14"/>
        <v/>
      </c>
      <c r="E31" s="397"/>
      <c r="F31" s="399" t="str">
        <f t="shared" si="2"/>
        <v/>
      </c>
      <c r="G31" s="400" t="str">
        <f t="shared" si="3"/>
        <v/>
      </c>
      <c r="H31" s="401" t="str">
        <f t="shared" si="4"/>
        <v/>
      </c>
      <c r="I31" s="402" t="str">
        <f t="shared" si="18"/>
        <v/>
      </c>
      <c r="J31" s="403" t="str">
        <f t="shared" si="18"/>
        <v/>
      </c>
      <c r="K31" s="403" t="str">
        <f t="shared" si="18"/>
        <v/>
      </c>
      <c r="L31" s="404" t="str">
        <f t="shared" si="18"/>
        <v/>
      </c>
      <c r="M31" s="405"/>
      <c r="N31" s="406" t="str">
        <f t="shared" si="6"/>
        <v/>
      </c>
      <c r="O31" s="406" t="str">
        <f t="shared" si="7"/>
        <v/>
      </c>
      <c r="S31" s="401" t="str">
        <f>IFERROR(IF(S30&lt;='Cat A monthly etc'!$R$3,"Nil",S30-$R$3),"")</f>
        <v/>
      </c>
      <c r="T31" s="402" t="str">
        <f t="shared" si="8"/>
        <v/>
      </c>
      <c r="U31" s="403" t="str">
        <f t="shared" si="9"/>
        <v/>
      </c>
      <c r="V31" s="403" t="str">
        <f t="shared" si="10"/>
        <v/>
      </c>
      <c r="W31" s="404" t="str">
        <f t="shared" si="11"/>
        <v/>
      </c>
      <c r="Z31" s="408"/>
      <c r="AA31" s="409"/>
      <c r="AC31" s="358" t="str">
        <f t="shared" si="16"/>
        <v/>
      </c>
      <c r="AD31" s="358" t="str">
        <f t="shared" si="17"/>
        <v/>
      </c>
      <c r="AK31" s="409"/>
    </row>
    <row r="32" spans="1:37" x14ac:dyDescent="0.25">
      <c r="A32" s="112" t="str">
        <f t="shared" si="0"/>
        <v/>
      </c>
      <c r="B32" s="112" t="str">
        <f t="shared" si="1"/>
        <v/>
      </c>
      <c r="C32" s="397" t="str">
        <f t="shared" si="19"/>
        <v/>
      </c>
      <c r="D32" s="397" t="str">
        <f t="shared" si="14"/>
        <v/>
      </c>
      <c r="E32" s="397"/>
      <c r="F32" s="399" t="str">
        <f t="shared" si="2"/>
        <v/>
      </c>
      <c r="G32" s="400" t="str">
        <f t="shared" si="3"/>
        <v/>
      </c>
      <c r="H32" s="401" t="str">
        <f t="shared" si="4"/>
        <v/>
      </c>
      <c r="I32" s="402" t="str">
        <f t="shared" si="18"/>
        <v/>
      </c>
      <c r="J32" s="403" t="str">
        <f t="shared" si="18"/>
        <v/>
      </c>
      <c r="K32" s="403" t="str">
        <f t="shared" si="18"/>
        <v/>
      </c>
      <c r="L32" s="404" t="str">
        <f t="shared" si="18"/>
        <v/>
      </c>
      <c r="M32" s="405"/>
      <c r="N32" s="406" t="str">
        <f t="shared" si="6"/>
        <v/>
      </c>
      <c r="O32" s="406" t="str">
        <f t="shared" si="7"/>
        <v/>
      </c>
      <c r="S32" s="401" t="str">
        <f>IFERROR(IF(S31&lt;='Cat A monthly etc'!$R$3,"Nil",S31-$R$3),"")</f>
        <v/>
      </c>
      <c r="T32" s="402" t="str">
        <f t="shared" si="8"/>
        <v/>
      </c>
      <c r="U32" s="403" t="str">
        <f t="shared" si="9"/>
        <v/>
      </c>
      <c r="V32" s="403" t="str">
        <f t="shared" si="10"/>
        <v/>
      </c>
      <c r="W32" s="404" t="str">
        <f t="shared" si="11"/>
        <v/>
      </c>
      <c r="Z32" s="408"/>
      <c r="AA32" s="409"/>
      <c r="AC32" s="358" t="str">
        <f t="shared" si="16"/>
        <v/>
      </c>
      <c r="AD32" s="358" t="str">
        <f t="shared" si="17"/>
        <v/>
      </c>
      <c r="AK32" s="409"/>
    </row>
    <row r="33" spans="1:37" x14ac:dyDescent="0.25">
      <c r="A33" s="112" t="str">
        <f t="shared" si="0"/>
        <v/>
      </c>
      <c r="B33" s="112" t="str">
        <f t="shared" si="1"/>
        <v/>
      </c>
      <c r="C33" s="397" t="str">
        <f t="shared" si="19"/>
        <v/>
      </c>
      <c r="D33" s="397" t="str">
        <f t="shared" si="14"/>
        <v/>
      </c>
      <c r="E33" s="397"/>
      <c r="F33" s="399" t="str">
        <f t="shared" si="2"/>
        <v/>
      </c>
      <c r="G33" s="400" t="str">
        <f t="shared" si="3"/>
        <v/>
      </c>
      <c r="H33" s="401" t="str">
        <f t="shared" si="4"/>
        <v/>
      </c>
      <c r="I33" s="402" t="str">
        <f t="shared" si="18"/>
        <v/>
      </c>
      <c r="J33" s="403" t="str">
        <f t="shared" si="18"/>
        <v/>
      </c>
      <c r="K33" s="403" t="str">
        <f t="shared" si="18"/>
        <v/>
      </c>
      <c r="L33" s="404" t="str">
        <f t="shared" si="18"/>
        <v/>
      </c>
      <c r="M33" s="405"/>
      <c r="N33" s="406" t="str">
        <f t="shared" si="6"/>
        <v/>
      </c>
      <c r="O33" s="406" t="str">
        <f t="shared" si="7"/>
        <v/>
      </c>
      <c r="S33" s="401" t="str">
        <f>IFERROR(IF(S32&lt;='Cat A monthly etc'!$R$3,"Nil",S32-$R$3),"")</f>
        <v/>
      </c>
      <c r="T33" s="402" t="str">
        <f t="shared" si="8"/>
        <v/>
      </c>
      <c r="U33" s="403" t="str">
        <f t="shared" si="9"/>
        <v/>
      </c>
      <c r="V33" s="403" t="str">
        <f t="shared" si="10"/>
        <v/>
      </c>
      <c r="W33" s="404" t="str">
        <f t="shared" si="11"/>
        <v/>
      </c>
      <c r="Z33" s="408"/>
      <c r="AA33" s="409"/>
      <c r="AC33" s="358" t="str">
        <f t="shared" si="16"/>
        <v/>
      </c>
      <c r="AD33" s="358" t="str">
        <f t="shared" si="17"/>
        <v/>
      </c>
      <c r="AK33" s="409"/>
    </row>
    <row r="34" spans="1:37" x14ac:dyDescent="0.25">
      <c r="A34" s="112" t="str">
        <f t="shared" si="0"/>
        <v/>
      </c>
      <c r="B34" s="112" t="str">
        <f t="shared" si="1"/>
        <v/>
      </c>
      <c r="C34" s="397" t="str">
        <f t="shared" si="19"/>
        <v/>
      </c>
      <c r="D34" s="397" t="str">
        <f t="shared" si="14"/>
        <v/>
      </c>
      <c r="E34" s="397"/>
      <c r="F34" s="399" t="str">
        <f t="shared" si="2"/>
        <v/>
      </c>
      <c r="G34" s="400" t="str">
        <f t="shared" si="3"/>
        <v/>
      </c>
      <c r="H34" s="401" t="str">
        <f t="shared" si="4"/>
        <v/>
      </c>
      <c r="I34" s="402" t="str">
        <f t="shared" si="18"/>
        <v/>
      </c>
      <c r="J34" s="403" t="str">
        <f t="shared" si="18"/>
        <v/>
      </c>
      <c r="K34" s="403" t="str">
        <f t="shared" si="18"/>
        <v/>
      </c>
      <c r="L34" s="404" t="str">
        <f t="shared" si="18"/>
        <v/>
      </c>
      <c r="M34" s="405"/>
      <c r="N34" s="406" t="str">
        <f t="shared" si="6"/>
        <v/>
      </c>
      <c r="O34" s="406" t="str">
        <f t="shared" si="7"/>
        <v/>
      </c>
      <c r="S34" s="401" t="str">
        <f>IFERROR(IF(S33&lt;='Cat A monthly etc'!$R$3,"Nil",S33-$R$3),"")</f>
        <v/>
      </c>
      <c r="T34" s="402" t="str">
        <f t="shared" si="8"/>
        <v/>
      </c>
      <c r="U34" s="403" t="str">
        <f t="shared" si="9"/>
        <v/>
      </c>
      <c r="V34" s="403" t="str">
        <f t="shared" si="10"/>
        <v/>
      </c>
      <c r="W34" s="404" t="str">
        <f t="shared" si="11"/>
        <v/>
      </c>
      <c r="Z34" s="408"/>
      <c r="AA34" s="409"/>
      <c r="AC34" s="358" t="str">
        <f t="shared" si="16"/>
        <v/>
      </c>
      <c r="AD34" s="358" t="str">
        <f t="shared" si="17"/>
        <v/>
      </c>
      <c r="AK34" s="409"/>
    </row>
    <row r="35" spans="1:37" x14ac:dyDescent="0.25">
      <c r="A35" s="112" t="str">
        <f t="shared" si="0"/>
        <v/>
      </c>
      <c r="B35" s="112" t="str">
        <f t="shared" si="1"/>
        <v/>
      </c>
      <c r="C35" s="397" t="str">
        <f t="shared" si="19"/>
        <v/>
      </c>
      <c r="D35" s="397" t="str">
        <f t="shared" si="14"/>
        <v/>
      </c>
      <c r="E35" s="397"/>
      <c r="F35" s="399" t="str">
        <f t="shared" si="2"/>
        <v/>
      </c>
      <c r="G35" s="400" t="str">
        <f t="shared" si="3"/>
        <v/>
      </c>
      <c r="H35" s="401" t="str">
        <f t="shared" si="4"/>
        <v/>
      </c>
      <c r="I35" s="402" t="str">
        <f t="shared" si="18"/>
        <v/>
      </c>
      <c r="J35" s="403" t="str">
        <f t="shared" si="18"/>
        <v/>
      </c>
      <c r="K35" s="403" t="str">
        <f t="shared" si="18"/>
        <v/>
      </c>
      <c r="L35" s="404" t="str">
        <f t="shared" si="18"/>
        <v/>
      </c>
      <c r="M35" s="405"/>
      <c r="N35" s="406" t="str">
        <f t="shared" si="6"/>
        <v/>
      </c>
      <c r="O35" s="406" t="str">
        <f t="shared" si="7"/>
        <v/>
      </c>
      <c r="S35" s="401" t="str">
        <f>IFERROR(IF(S34&lt;='Cat A monthly etc'!$R$3,"Nil",S34-$R$3),"")</f>
        <v/>
      </c>
      <c r="T35" s="402" t="str">
        <f t="shared" si="8"/>
        <v/>
      </c>
      <c r="U35" s="403" t="str">
        <f t="shared" si="9"/>
        <v/>
      </c>
      <c r="V35" s="403" t="str">
        <f t="shared" si="10"/>
        <v/>
      </c>
      <c r="W35" s="404" t="str">
        <f t="shared" si="11"/>
        <v/>
      </c>
      <c r="Z35" s="408"/>
      <c r="AA35" s="409"/>
      <c r="AC35" s="358" t="str">
        <f t="shared" si="16"/>
        <v/>
      </c>
      <c r="AD35" s="358" t="str">
        <f t="shared" si="17"/>
        <v/>
      </c>
      <c r="AK35" s="409"/>
    </row>
    <row r="36" spans="1:37" x14ac:dyDescent="0.25">
      <c r="A36" s="112" t="str">
        <f t="shared" si="0"/>
        <v/>
      </c>
      <c r="B36" s="112" t="str">
        <f t="shared" si="1"/>
        <v/>
      </c>
      <c r="C36" s="397" t="str">
        <f t="shared" si="19"/>
        <v/>
      </c>
      <c r="D36" s="397" t="str">
        <f t="shared" si="14"/>
        <v/>
      </c>
      <c r="E36" s="397"/>
      <c r="F36" s="399" t="str">
        <f t="shared" si="2"/>
        <v/>
      </c>
      <c r="G36" s="400" t="str">
        <f t="shared" si="3"/>
        <v/>
      </c>
      <c r="H36" s="401" t="str">
        <f t="shared" si="4"/>
        <v/>
      </c>
      <c r="I36" s="402" t="str">
        <f t="shared" si="18"/>
        <v/>
      </c>
      <c r="J36" s="403" t="str">
        <f t="shared" si="18"/>
        <v/>
      </c>
      <c r="K36" s="403" t="str">
        <f t="shared" si="18"/>
        <v/>
      </c>
      <c r="L36" s="404" t="str">
        <f t="shared" si="18"/>
        <v/>
      </c>
      <c r="M36" s="405"/>
      <c r="N36" s="406" t="str">
        <f t="shared" si="6"/>
        <v/>
      </c>
      <c r="O36" s="406" t="str">
        <f t="shared" si="7"/>
        <v/>
      </c>
      <c r="S36" s="401" t="str">
        <f>IFERROR(IF(S35&lt;='Cat A monthly etc'!$R$3,"Nil",S35-$R$3),"")</f>
        <v/>
      </c>
      <c r="T36" s="402" t="str">
        <f t="shared" si="8"/>
        <v/>
      </c>
      <c r="U36" s="403" t="str">
        <f t="shared" si="9"/>
        <v/>
      </c>
      <c r="V36" s="403" t="str">
        <f t="shared" si="10"/>
        <v/>
      </c>
      <c r="W36" s="404" t="str">
        <f t="shared" si="11"/>
        <v/>
      </c>
      <c r="Z36" s="408"/>
      <c r="AA36" s="409"/>
      <c r="AC36" s="358" t="str">
        <f t="shared" si="16"/>
        <v/>
      </c>
      <c r="AD36" s="358" t="str">
        <f t="shared" si="17"/>
        <v/>
      </c>
      <c r="AK36" s="409"/>
    </row>
    <row r="37" spans="1:37" x14ac:dyDescent="0.25">
      <c r="A37" s="112" t="str">
        <f t="shared" si="0"/>
        <v/>
      </c>
      <c r="B37" s="112" t="str">
        <f t="shared" si="1"/>
        <v/>
      </c>
      <c r="C37" s="397" t="str">
        <f t="shared" si="19"/>
        <v/>
      </c>
      <c r="D37" s="397" t="str">
        <f t="shared" si="14"/>
        <v/>
      </c>
      <c r="E37" s="397"/>
      <c r="F37" s="399" t="str">
        <f t="shared" si="2"/>
        <v/>
      </c>
      <c r="G37" s="400" t="str">
        <f t="shared" si="3"/>
        <v/>
      </c>
      <c r="H37" s="401" t="str">
        <f t="shared" si="4"/>
        <v/>
      </c>
      <c r="I37" s="402" t="str">
        <f t="shared" si="18"/>
        <v/>
      </c>
      <c r="J37" s="403" t="str">
        <f t="shared" si="18"/>
        <v/>
      </c>
      <c r="K37" s="403" t="str">
        <f t="shared" si="18"/>
        <v/>
      </c>
      <c r="L37" s="404" t="str">
        <f t="shared" si="18"/>
        <v/>
      </c>
      <c r="M37" s="405"/>
      <c r="N37" s="406" t="str">
        <f t="shared" si="6"/>
        <v/>
      </c>
      <c r="O37" s="406" t="str">
        <f t="shared" si="7"/>
        <v/>
      </c>
      <c r="S37" s="401" t="str">
        <f>IFERROR(IF(S36&lt;='Cat A monthly etc'!$R$3,"Nil",S36-$R$3),"")</f>
        <v/>
      </c>
      <c r="T37" s="402" t="str">
        <f t="shared" si="8"/>
        <v/>
      </c>
      <c r="U37" s="403" t="str">
        <f t="shared" si="9"/>
        <v/>
      </c>
      <c r="V37" s="403" t="str">
        <f t="shared" si="10"/>
        <v/>
      </c>
      <c r="W37" s="404" t="str">
        <f t="shared" si="11"/>
        <v/>
      </c>
      <c r="Z37" s="408"/>
      <c r="AA37" s="409"/>
      <c r="AC37" s="358" t="str">
        <f t="shared" si="16"/>
        <v/>
      </c>
      <c r="AD37" s="358" t="str">
        <f t="shared" si="17"/>
        <v/>
      </c>
      <c r="AK37" s="409"/>
    </row>
    <row r="38" spans="1:37" x14ac:dyDescent="0.25">
      <c r="A38" s="112" t="str">
        <f t="shared" si="0"/>
        <v/>
      </c>
      <c r="B38" s="112" t="str">
        <f t="shared" si="1"/>
        <v/>
      </c>
      <c r="C38" s="397" t="str">
        <f t="shared" si="19"/>
        <v/>
      </c>
      <c r="D38" s="397" t="str">
        <f t="shared" si="14"/>
        <v/>
      </c>
      <c r="E38" s="397"/>
      <c r="F38" s="399" t="str">
        <f t="shared" si="2"/>
        <v/>
      </c>
      <c r="G38" s="400" t="str">
        <f t="shared" si="3"/>
        <v/>
      </c>
      <c r="H38" s="401" t="str">
        <f t="shared" si="4"/>
        <v/>
      </c>
      <c r="I38" s="402" t="str">
        <f t="shared" si="18"/>
        <v/>
      </c>
      <c r="J38" s="403" t="str">
        <f t="shared" si="18"/>
        <v/>
      </c>
      <c r="K38" s="403" t="str">
        <f t="shared" si="18"/>
        <v/>
      </c>
      <c r="L38" s="404" t="str">
        <f t="shared" si="18"/>
        <v/>
      </c>
      <c r="M38" s="405"/>
      <c r="N38" s="406" t="str">
        <f t="shared" si="6"/>
        <v/>
      </c>
      <c r="O38" s="406" t="str">
        <f t="shared" si="7"/>
        <v/>
      </c>
      <c r="S38" s="401" t="str">
        <f>IFERROR(IF(S37&lt;='Cat A monthly etc'!$R$3,"Nil",S37-$R$3),"")</f>
        <v/>
      </c>
      <c r="T38" s="402" t="str">
        <f t="shared" si="8"/>
        <v/>
      </c>
      <c r="U38" s="403" t="str">
        <f t="shared" si="9"/>
        <v/>
      </c>
      <c r="V38" s="403" t="str">
        <f t="shared" si="10"/>
        <v/>
      </c>
      <c r="W38" s="404" t="str">
        <f t="shared" si="11"/>
        <v/>
      </c>
      <c r="Z38" s="408"/>
      <c r="AA38" s="409"/>
      <c r="AC38" s="358" t="str">
        <f t="shared" si="16"/>
        <v/>
      </c>
      <c r="AD38" s="358" t="str">
        <f t="shared" si="17"/>
        <v/>
      </c>
      <c r="AK38" s="409"/>
    </row>
    <row r="39" spans="1:37" x14ac:dyDescent="0.25">
      <c r="A39" s="112" t="str">
        <f t="shared" si="0"/>
        <v/>
      </c>
      <c r="B39" s="112" t="str">
        <f t="shared" si="1"/>
        <v/>
      </c>
      <c r="C39" s="397" t="str">
        <f t="shared" si="19"/>
        <v/>
      </c>
      <c r="D39" s="397" t="str">
        <f t="shared" si="14"/>
        <v/>
      </c>
      <c r="E39" s="397"/>
      <c r="F39" s="399" t="str">
        <f t="shared" si="2"/>
        <v/>
      </c>
      <c r="G39" s="400" t="str">
        <f t="shared" si="3"/>
        <v/>
      </c>
      <c r="H39" s="401" t="str">
        <f t="shared" si="4"/>
        <v/>
      </c>
      <c r="I39" s="402" t="str">
        <f t="shared" si="18"/>
        <v/>
      </c>
      <c r="J39" s="403" t="str">
        <f t="shared" si="18"/>
        <v/>
      </c>
      <c r="K39" s="403" t="str">
        <f t="shared" si="18"/>
        <v/>
      </c>
      <c r="L39" s="404" t="str">
        <f t="shared" si="18"/>
        <v/>
      </c>
      <c r="M39" s="405"/>
      <c r="N39" s="406" t="str">
        <f t="shared" si="6"/>
        <v/>
      </c>
      <c r="O39" s="406" t="str">
        <f t="shared" si="7"/>
        <v/>
      </c>
      <c r="S39" s="401" t="str">
        <f>IFERROR(IF(S38&lt;='Cat A monthly etc'!$R$3,"Nil",S38-$R$3),"")</f>
        <v/>
      </c>
      <c r="T39" s="402" t="str">
        <f t="shared" si="8"/>
        <v/>
      </c>
      <c r="U39" s="403" t="str">
        <f t="shared" si="9"/>
        <v/>
      </c>
      <c r="V39" s="403" t="str">
        <f t="shared" si="10"/>
        <v/>
      </c>
      <c r="W39" s="404" t="str">
        <f t="shared" si="11"/>
        <v/>
      </c>
      <c r="Z39" s="408"/>
      <c r="AA39" s="409"/>
      <c r="AC39" s="358" t="str">
        <f t="shared" si="16"/>
        <v/>
      </c>
      <c r="AD39" s="358" t="str">
        <f t="shared" si="17"/>
        <v/>
      </c>
      <c r="AK39" s="409"/>
    </row>
    <row r="40" spans="1:37" x14ac:dyDescent="0.25">
      <c r="A40" s="112" t="str">
        <f t="shared" si="0"/>
        <v/>
      </c>
      <c r="B40" s="112" t="str">
        <f t="shared" si="1"/>
        <v/>
      </c>
      <c r="C40" s="397" t="str">
        <f t="shared" si="19"/>
        <v/>
      </c>
      <c r="D40" s="397" t="str">
        <f t="shared" si="14"/>
        <v/>
      </c>
      <c r="E40" s="397"/>
      <c r="F40" s="399" t="str">
        <f t="shared" si="2"/>
        <v/>
      </c>
      <c r="G40" s="400" t="str">
        <f t="shared" si="3"/>
        <v/>
      </c>
      <c r="H40" s="401" t="str">
        <f t="shared" si="4"/>
        <v/>
      </c>
      <c r="I40" s="402" t="str">
        <f t="shared" si="18"/>
        <v/>
      </c>
      <c r="J40" s="403" t="str">
        <f t="shared" si="18"/>
        <v/>
      </c>
      <c r="K40" s="403" t="str">
        <f t="shared" si="18"/>
        <v/>
      </c>
      <c r="L40" s="404" t="str">
        <f t="shared" si="18"/>
        <v/>
      </c>
      <c r="M40" s="405"/>
      <c r="N40" s="406" t="str">
        <f t="shared" si="6"/>
        <v/>
      </c>
      <c r="O40" s="406" t="str">
        <f t="shared" si="7"/>
        <v/>
      </c>
      <c r="S40" s="401" t="str">
        <f>IFERROR(IF(S39&lt;='Cat A monthly etc'!$R$3,"Nil",S39-$R$3),"")</f>
        <v/>
      </c>
      <c r="T40" s="402" t="str">
        <f t="shared" si="8"/>
        <v/>
      </c>
      <c r="U40" s="403" t="str">
        <f t="shared" si="9"/>
        <v/>
      </c>
      <c r="V40" s="403" t="str">
        <f t="shared" si="10"/>
        <v/>
      </c>
      <c r="W40" s="404" t="str">
        <f t="shared" si="11"/>
        <v/>
      </c>
      <c r="Z40" s="408"/>
      <c r="AA40" s="409"/>
      <c r="AC40" s="358" t="str">
        <f t="shared" si="16"/>
        <v/>
      </c>
      <c r="AD40" s="358" t="str">
        <f t="shared" si="17"/>
        <v/>
      </c>
      <c r="AK40" s="409"/>
    </row>
    <row r="41" spans="1:37" x14ac:dyDescent="0.25">
      <c r="A41" s="112" t="str">
        <f t="shared" si="0"/>
        <v/>
      </c>
      <c r="B41" s="112" t="str">
        <f t="shared" si="1"/>
        <v/>
      </c>
      <c r="C41" s="397" t="str">
        <f t="shared" si="19"/>
        <v/>
      </c>
      <c r="D41" s="397" t="str">
        <f t="shared" si="14"/>
        <v/>
      </c>
      <c r="E41" s="397"/>
      <c r="F41" s="399" t="str">
        <f t="shared" si="2"/>
        <v/>
      </c>
      <c r="G41" s="400" t="str">
        <f t="shared" si="3"/>
        <v/>
      </c>
      <c r="H41" s="401" t="str">
        <f t="shared" si="4"/>
        <v/>
      </c>
      <c r="I41" s="402" t="str">
        <f t="shared" si="18"/>
        <v/>
      </c>
      <c r="J41" s="403" t="str">
        <f t="shared" si="18"/>
        <v/>
      </c>
      <c r="K41" s="403" t="str">
        <f t="shared" si="18"/>
        <v/>
      </c>
      <c r="L41" s="404" t="str">
        <f t="shared" si="18"/>
        <v/>
      </c>
      <c r="M41" s="405"/>
      <c r="N41" s="406" t="str">
        <f t="shared" si="6"/>
        <v/>
      </c>
      <c r="O41" s="406" t="str">
        <f t="shared" si="7"/>
        <v/>
      </c>
      <c r="S41" s="401" t="str">
        <f>IFERROR(IF(S40&lt;='Cat A monthly etc'!$R$3,"Nil",S40-$R$3),"")</f>
        <v/>
      </c>
      <c r="T41" s="402" t="str">
        <f t="shared" si="8"/>
        <v/>
      </c>
      <c r="U41" s="403" t="str">
        <f t="shared" si="9"/>
        <v/>
      </c>
      <c r="V41" s="403" t="str">
        <f t="shared" si="10"/>
        <v/>
      </c>
      <c r="W41" s="404" t="str">
        <f t="shared" si="11"/>
        <v/>
      </c>
      <c r="Z41" s="408"/>
      <c r="AA41" s="409"/>
      <c r="AC41" s="358" t="str">
        <f t="shared" si="16"/>
        <v/>
      </c>
      <c r="AD41" s="358" t="str">
        <f t="shared" si="17"/>
        <v/>
      </c>
      <c r="AK41" s="409"/>
    </row>
    <row r="42" spans="1:37" x14ac:dyDescent="0.25">
      <c r="A42" s="112" t="str">
        <f t="shared" si="0"/>
        <v/>
      </c>
      <c r="B42" s="112" t="str">
        <f t="shared" si="1"/>
        <v/>
      </c>
      <c r="C42" s="397" t="str">
        <f t="shared" si="19"/>
        <v/>
      </c>
      <c r="D42" s="397" t="str">
        <f t="shared" si="14"/>
        <v/>
      </c>
      <c r="E42" s="397"/>
      <c r="F42" s="399" t="str">
        <f t="shared" si="2"/>
        <v/>
      </c>
      <c r="G42" s="400" t="str">
        <f t="shared" si="3"/>
        <v/>
      </c>
      <c r="H42" s="401" t="str">
        <f t="shared" si="4"/>
        <v/>
      </c>
      <c r="I42" s="402" t="str">
        <f t="shared" si="18"/>
        <v/>
      </c>
      <c r="J42" s="403" t="str">
        <f t="shared" si="18"/>
        <v/>
      </c>
      <c r="K42" s="403" t="str">
        <f t="shared" si="18"/>
        <v/>
      </c>
      <c r="L42" s="404" t="str">
        <f t="shared" si="18"/>
        <v/>
      </c>
      <c r="M42" s="405"/>
      <c r="N42" s="406" t="str">
        <f t="shared" si="6"/>
        <v/>
      </c>
      <c r="O42" s="406" t="str">
        <f t="shared" si="7"/>
        <v/>
      </c>
      <c r="S42" s="401" t="str">
        <f>IFERROR(IF(S41&lt;='Cat A monthly etc'!$R$3,"Nil",S41-$R$3),"")</f>
        <v/>
      </c>
      <c r="T42" s="402" t="str">
        <f t="shared" si="8"/>
        <v/>
      </c>
      <c r="U42" s="403" t="str">
        <f t="shared" si="9"/>
        <v/>
      </c>
      <c r="V42" s="403" t="str">
        <f t="shared" si="10"/>
        <v/>
      </c>
      <c r="W42" s="404" t="str">
        <f t="shared" si="11"/>
        <v/>
      </c>
      <c r="Z42" s="408"/>
      <c r="AA42" s="409"/>
      <c r="AC42" s="358" t="str">
        <f t="shared" si="16"/>
        <v/>
      </c>
      <c r="AD42" s="358" t="str">
        <f t="shared" si="17"/>
        <v/>
      </c>
      <c r="AK42" s="409"/>
    </row>
    <row r="43" spans="1:37" x14ac:dyDescent="0.25">
      <c r="A43" s="112" t="str">
        <f t="shared" si="0"/>
        <v/>
      </c>
      <c r="B43" s="112" t="str">
        <f t="shared" si="1"/>
        <v/>
      </c>
      <c r="C43" s="397" t="str">
        <f t="shared" si="19"/>
        <v/>
      </c>
      <c r="D43" s="397" t="str">
        <f t="shared" si="14"/>
        <v/>
      </c>
      <c r="E43" s="397"/>
      <c r="F43" s="399" t="str">
        <f t="shared" si="2"/>
        <v/>
      </c>
      <c r="G43" s="400" t="str">
        <f t="shared" si="3"/>
        <v/>
      </c>
      <c r="H43" s="401" t="str">
        <f t="shared" si="4"/>
        <v/>
      </c>
      <c r="I43" s="402" t="str">
        <f t="shared" si="18"/>
        <v/>
      </c>
      <c r="J43" s="403" t="str">
        <f t="shared" si="18"/>
        <v/>
      </c>
      <c r="K43" s="403" t="str">
        <f t="shared" si="18"/>
        <v/>
      </c>
      <c r="L43" s="404" t="str">
        <f t="shared" si="18"/>
        <v/>
      </c>
      <c r="M43" s="405"/>
      <c r="N43" s="406" t="str">
        <f t="shared" si="6"/>
        <v/>
      </c>
      <c r="O43" s="406" t="str">
        <f t="shared" si="7"/>
        <v/>
      </c>
      <c r="S43" s="401" t="str">
        <f>IFERROR(IF(S42&lt;='Cat A monthly etc'!$R$3,"Nil",S42-$R$3),"")</f>
        <v/>
      </c>
      <c r="T43" s="402" t="str">
        <f t="shared" si="8"/>
        <v/>
      </c>
      <c r="U43" s="403" t="str">
        <f t="shared" si="9"/>
        <v/>
      </c>
      <c r="V43" s="403" t="str">
        <f t="shared" si="10"/>
        <v/>
      </c>
      <c r="W43" s="404" t="str">
        <f t="shared" si="11"/>
        <v/>
      </c>
      <c r="Z43" s="408"/>
      <c r="AA43" s="409"/>
      <c r="AC43" s="358" t="str">
        <f t="shared" si="16"/>
        <v/>
      </c>
      <c r="AD43" s="358" t="str">
        <f t="shared" si="17"/>
        <v/>
      </c>
      <c r="AK43" s="409"/>
    </row>
    <row r="44" spans="1:37" x14ac:dyDescent="0.25">
      <c r="A44" s="112" t="str">
        <f t="shared" si="0"/>
        <v/>
      </c>
      <c r="B44" s="112" t="str">
        <f t="shared" si="1"/>
        <v/>
      </c>
      <c r="C44" s="397" t="str">
        <f t="shared" si="19"/>
        <v/>
      </c>
      <c r="D44" s="397" t="str">
        <f t="shared" si="14"/>
        <v/>
      </c>
      <c r="E44" s="397"/>
      <c r="F44" s="399" t="str">
        <f t="shared" si="2"/>
        <v/>
      </c>
      <c r="G44" s="400" t="str">
        <f t="shared" si="3"/>
        <v/>
      </c>
      <c r="H44" s="401" t="str">
        <f t="shared" si="4"/>
        <v/>
      </c>
      <c r="I44" s="402" t="str">
        <f t="shared" si="18"/>
        <v/>
      </c>
      <c r="J44" s="403" t="str">
        <f t="shared" si="18"/>
        <v/>
      </c>
      <c r="K44" s="403" t="str">
        <f t="shared" si="18"/>
        <v/>
      </c>
      <c r="L44" s="404" t="str">
        <f t="shared" si="18"/>
        <v/>
      </c>
      <c r="M44" s="405"/>
      <c r="N44" s="406" t="str">
        <f t="shared" si="6"/>
        <v/>
      </c>
      <c r="O44" s="406" t="str">
        <f t="shared" si="7"/>
        <v/>
      </c>
      <c r="S44" s="401" t="str">
        <f>IFERROR(IF(S43&lt;='Cat A monthly etc'!$R$3,"Nil",S43-$R$3),"")</f>
        <v/>
      </c>
      <c r="T44" s="402" t="str">
        <f t="shared" si="8"/>
        <v/>
      </c>
      <c r="U44" s="403" t="str">
        <f t="shared" si="9"/>
        <v/>
      </c>
      <c r="V44" s="403" t="str">
        <f t="shared" si="10"/>
        <v/>
      </c>
      <c r="W44" s="404" t="str">
        <f t="shared" si="11"/>
        <v/>
      </c>
      <c r="Z44" s="408"/>
      <c r="AA44" s="409"/>
      <c r="AC44" s="358" t="str">
        <f t="shared" si="16"/>
        <v/>
      </c>
      <c r="AD44" s="358" t="str">
        <f t="shared" si="17"/>
        <v/>
      </c>
      <c r="AK44" s="370"/>
    </row>
    <row r="45" spans="1:37" x14ac:dyDescent="0.25">
      <c r="A45" s="112" t="str">
        <f t="shared" si="0"/>
        <v/>
      </c>
      <c r="B45" s="112" t="str">
        <f t="shared" si="1"/>
        <v/>
      </c>
      <c r="C45" s="397" t="str">
        <f t="shared" si="19"/>
        <v/>
      </c>
      <c r="D45" s="397" t="str">
        <f t="shared" si="14"/>
        <v/>
      </c>
      <c r="E45" s="397"/>
      <c r="F45" s="399" t="str">
        <f t="shared" si="2"/>
        <v/>
      </c>
      <c r="G45" s="400" t="str">
        <f t="shared" si="3"/>
        <v/>
      </c>
      <c r="H45" s="401" t="str">
        <f t="shared" si="4"/>
        <v/>
      </c>
      <c r="I45" s="402" t="str">
        <f t="shared" si="18"/>
        <v/>
      </c>
      <c r="J45" s="403" t="str">
        <f t="shared" si="18"/>
        <v/>
      </c>
      <c r="K45" s="403" t="str">
        <f t="shared" si="18"/>
        <v/>
      </c>
      <c r="L45" s="404" t="str">
        <f t="shared" si="18"/>
        <v/>
      </c>
      <c r="M45" s="405"/>
      <c r="N45" s="406" t="str">
        <f t="shared" si="6"/>
        <v/>
      </c>
      <c r="O45" s="406" t="str">
        <f t="shared" si="7"/>
        <v/>
      </c>
      <c r="S45" s="401" t="str">
        <f>IFERROR(IF(S44&lt;='Cat A monthly etc'!$R$3,"Nil",S44-$R$3),"")</f>
        <v/>
      </c>
      <c r="T45" s="402" t="str">
        <f t="shared" si="8"/>
        <v/>
      </c>
      <c r="U45" s="403" t="str">
        <f t="shared" si="9"/>
        <v/>
      </c>
      <c r="V45" s="403" t="str">
        <f t="shared" si="10"/>
        <v/>
      </c>
      <c r="W45" s="404" t="str">
        <f t="shared" si="11"/>
        <v/>
      </c>
      <c r="Z45" s="408"/>
      <c r="AA45" s="409"/>
      <c r="AC45" s="358" t="str">
        <f t="shared" si="16"/>
        <v/>
      </c>
      <c r="AD45" s="358" t="str">
        <f t="shared" si="17"/>
        <v/>
      </c>
      <c r="AK45" s="370"/>
    </row>
    <row r="46" spans="1:37" x14ac:dyDescent="0.25">
      <c r="A46" s="112" t="str">
        <f t="shared" si="0"/>
        <v/>
      </c>
      <c r="B46" s="112" t="str">
        <f t="shared" si="1"/>
        <v/>
      </c>
      <c r="C46" s="397" t="str">
        <f t="shared" si="19"/>
        <v/>
      </c>
      <c r="D46" s="397" t="str">
        <f t="shared" si="14"/>
        <v/>
      </c>
      <c r="E46" s="397"/>
      <c r="F46" s="399" t="str">
        <f t="shared" si="2"/>
        <v/>
      </c>
      <c r="G46" s="400" t="str">
        <f t="shared" si="3"/>
        <v/>
      </c>
      <c r="H46" s="401" t="str">
        <f t="shared" si="4"/>
        <v/>
      </c>
      <c r="I46" s="402" t="str">
        <f t="shared" si="18"/>
        <v/>
      </c>
      <c r="J46" s="403" t="str">
        <f t="shared" si="18"/>
        <v/>
      </c>
      <c r="K46" s="403" t="str">
        <f t="shared" si="18"/>
        <v/>
      </c>
      <c r="L46" s="404" t="str">
        <f t="shared" si="18"/>
        <v/>
      </c>
      <c r="M46" s="405"/>
      <c r="N46" s="406" t="str">
        <f t="shared" si="6"/>
        <v/>
      </c>
      <c r="O46" s="406" t="str">
        <f t="shared" si="7"/>
        <v/>
      </c>
      <c r="S46" s="401" t="str">
        <f>IFERROR(IF(S45&lt;='Cat A monthly etc'!$R$3,"Nil",S45-$R$3),"")</f>
        <v/>
      </c>
      <c r="T46" s="402" t="str">
        <f t="shared" si="8"/>
        <v/>
      </c>
      <c r="U46" s="403" t="str">
        <f t="shared" si="9"/>
        <v/>
      </c>
      <c r="V46" s="403" t="str">
        <f t="shared" si="10"/>
        <v/>
      </c>
      <c r="W46" s="404" t="str">
        <f t="shared" si="11"/>
        <v/>
      </c>
      <c r="Z46" s="408"/>
      <c r="AA46" s="409"/>
      <c r="AC46" s="358" t="str">
        <f t="shared" si="16"/>
        <v/>
      </c>
      <c r="AD46" s="358" t="str">
        <f t="shared" si="17"/>
        <v/>
      </c>
      <c r="AK46" s="370"/>
    </row>
    <row r="47" spans="1:37" x14ac:dyDescent="0.25">
      <c r="A47" s="112" t="str">
        <f t="shared" si="0"/>
        <v/>
      </c>
      <c r="B47" s="112" t="str">
        <f t="shared" si="1"/>
        <v/>
      </c>
      <c r="C47" s="397" t="str">
        <f t="shared" si="19"/>
        <v/>
      </c>
      <c r="D47" s="397" t="str">
        <f t="shared" si="14"/>
        <v/>
      </c>
      <c r="E47" s="397"/>
      <c r="F47" s="399" t="str">
        <f t="shared" si="2"/>
        <v/>
      </c>
      <c r="G47" s="400" t="str">
        <f t="shared" si="3"/>
        <v/>
      </c>
      <c r="H47" s="401" t="str">
        <f t="shared" si="4"/>
        <v/>
      </c>
      <c r="I47" s="402" t="str">
        <f t="shared" si="18"/>
        <v/>
      </c>
      <c r="J47" s="403" t="str">
        <f t="shared" si="18"/>
        <v/>
      </c>
      <c r="K47" s="403" t="str">
        <f t="shared" si="18"/>
        <v/>
      </c>
      <c r="L47" s="404" t="str">
        <f t="shared" si="18"/>
        <v/>
      </c>
      <c r="M47" s="405"/>
      <c r="N47" s="406" t="str">
        <f t="shared" si="6"/>
        <v/>
      </c>
      <c r="O47" s="406" t="str">
        <f t="shared" si="7"/>
        <v/>
      </c>
      <c r="S47" s="401" t="str">
        <f>IFERROR(IF(S46&lt;='Cat A monthly etc'!$R$3,"Nil",S46-$R$3),"")</f>
        <v/>
      </c>
      <c r="T47" s="402" t="str">
        <f t="shared" si="8"/>
        <v/>
      </c>
      <c r="U47" s="403" t="str">
        <f t="shared" si="9"/>
        <v/>
      </c>
      <c r="V47" s="403" t="str">
        <f t="shared" si="10"/>
        <v/>
      </c>
      <c r="W47" s="404" t="str">
        <f t="shared" si="11"/>
        <v/>
      </c>
      <c r="Z47" s="408"/>
      <c r="AA47" s="409"/>
      <c r="AC47" s="358" t="str">
        <f t="shared" si="16"/>
        <v/>
      </c>
      <c r="AD47" s="358" t="str">
        <f t="shared" si="17"/>
        <v/>
      </c>
      <c r="AK47" s="370"/>
    </row>
    <row r="48" spans="1:37" x14ac:dyDescent="0.25">
      <c r="A48" s="112" t="str">
        <f t="shared" si="0"/>
        <v/>
      </c>
      <c r="B48" s="112" t="str">
        <f t="shared" si="1"/>
        <v/>
      </c>
      <c r="C48" s="397" t="str">
        <f t="shared" si="19"/>
        <v/>
      </c>
      <c r="D48" s="397" t="str">
        <f t="shared" si="14"/>
        <v/>
      </c>
      <c r="E48" s="397"/>
      <c r="F48" s="399" t="str">
        <f t="shared" si="2"/>
        <v/>
      </c>
      <c r="G48" s="400" t="str">
        <f t="shared" si="3"/>
        <v/>
      </c>
      <c r="H48" s="401" t="str">
        <f t="shared" si="4"/>
        <v/>
      </c>
      <c r="I48" s="402" t="str">
        <f t="shared" si="18"/>
        <v/>
      </c>
      <c r="J48" s="403" t="str">
        <f t="shared" si="18"/>
        <v/>
      </c>
      <c r="K48" s="403" t="str">
        <f t="shared" si="18"/>
        <v/>
      </c>
      <c r="L48" s="404" t="str">
        <f t="shared" si="18"/>
        <v/>
      </c>
      <c r="M48" s="405"/>
      <c r="N48" s="406" t="str">
        <f t="shared" si="6"/>
        <v/>
      </c>
      <c r="O48" s="406" t="str">
        <f t="shared" si="7"/>
        <v/>
      </c>
      <c r="S48" s="401" t="str">
        <f>IFERROR(IF(S47&lt;='Cat A monthly etc'!$R$3,"Nil",S47-$R$3),"")</f>
        <v/>
      </c>
      <c r="T48" s="402" t="str">
        <f t="shared" si="8"/>
        <v/>
      </c>
      <c r="U48" s="403" t="str">
        <f t="shared" si="9"/>
        <v/>
      </c>
      <c r="V48" s="403" t="str">
        <f t="shared" si="10"/>
        <v/>
      </c>
      <c r="W48" s="404" t="str">
        <f t="shared" si="11"/>
        <v/>
      </c>
      <c r="Z48" s="408"/>
      <c r="AA48" s="409"/>
      <c r="AC48" s="358" t="str">
        <f t="shared" si="16"/>
        <v/>
      </c>
      <c r="AD48" s="358" t="str">
        <f t="shared" si="17"/>
        <v/>
      </c>
      <c r="AK48" s="370"/>
    </row>
    <row r="49" spans="1:37" x14ac:dyDescent="0.25">
      <c r="A49" s="112" t="str">
        <f t="shared" si="0"/>
        <v/>
      </c>
      <c r="B49" s="112" t="str">
        <f t="shared" si="1"/>
        <v/>
      </c>
      <c r="C49" s="397" t="str">
        <f t="shared" si="19"/>
        <v/>
      </c>
      <c r="D49" s="397" t="str">
        <f t="shared" si="14"/>
        <v/>
      </c>
      <c r="E49" s="397"/>
      <c r="F49" s="399" t="str">
        <f t="shared" si="2"/>
        <v/>
      </c>
      <c r="G49" s="400" t="str">
        <f t="shared" si="3"/>
        <v/>
      </c>
      <c r="H49" s="401" t="str">
        <f t="shared" si="4"/>
        <v/>
      </c>
      <c r="I49" s="402" t="str">
        <f t="shared" si="18"/>
        <v/>
      </c>
      <c r="J49" s="403" t="str">
        <f t="shared" si="18"/>
        <v/>
      </c>
      <c r="K49" s="403" t="str">
        <f t="shared" si="18"/>
        <v/>
      </c>
      <c r="L49" s="404" t="str">
        <f t="shared" si="18"/>
        <v/>
      </c>
      <c r="M49" s="405"/>
      <c r="N49" s="406" t="str">
        <f t="shared" si="6"/>
        <v/>
      </c>
      <c r="O49" s="406" t="str">
        <f t="shared" si="7"/>
        <v/>
      </c>
      <c r="S49" s="401" t="str">
        <f>IFERROR(IF(S48&lt;='Cat A monthly etc'!$R$3,"Nil",S48-$R$3),"")</f>
        <v/>
      </c>
      <c r="T49" s="402" t="str">
        <f t="shared" si="8"/>
        <v/>
      </c>
      <c r="U49" s="403" t="str">
        <f t="shared" si="9"/>
        <v/>
      </c>
      <c r="V49" s="403" t="str">
        <f t="shared" si="10"/>
        <v/>
      </c>
      <c r="W49" s="404" t="str">
        <f t="shared" si="11"/>
        <v/>
      </c>
      <c r="Z49" s="408"/>
      <c r="AA49" s="409"/>
      <c r="AC49" s="358" t="str">
        <f t="shared" si="16"/>
        <v/>
      </c>
      <c r="AD49" s="358" t="str">
        <f t="shared" si="17"/>
        <v/>
      </c>
      <c r="AK49" s="370"/>
    </row>
    <row r="50" spans="1:37" x14ac:dyDescent="0.25">
      <c r="A50" s="112" t="str">
        <f t="shared" si="0"/>
        <v/>
      </c>
      <c r="B50" s="112" t="str">
        <f t="shared" si="1"/>
        <v/>
      </c>
      <c r="C50" s="397" t="str">
        <f t="shared" si="19"/>
        <v/>
      </c>
      <c r="D50" s="397" t="str">
        <f t="shared" si="14"/>
        <v/>
      </c>
      <c r="E50" s="397"/>
      <c r="F50" s="399" t="str">
        <f t="shared" si="2"/>
        <v/>
      </c>
      <c r="G50" s="400" t="str">
        <f t="shared" si="3"/>
        <v/>
      </c>
      <c r="H50" s="401" t="str">
        <f t="shared" si="4"/>
        <v/>
      </c>
      <c r="I50" s="402" t="str">
        <f t="shared" si="18"/>
        <v/>
      </c>
      <c r="J50" s="403" t="str">
        <f t="shared" si="18"/>
        <v/>
      </c>
      <c r="K50" s="403" t="str">
        <f t="shared" si="18"/>
        <v/>
      </c>
      <c r="L50" s="404" t="str">
        <f t="shared" si="18"/>
        <v/>
      </c>
      <c r="M50" s="405"/>
      <c r="N50" s="406" t="str">
        <f t="shared" si="6"/>
        <v/>
      </c>
      <c r="O50" s="406" t="str">
        <f t="shared" si="7"/>
        <v/>
      </c>
      <c r="S50" s="401" t="str">
        <f>IFERROR(IF(S49&lt;='Cat A monthly etc'!$R$3,"Nil",S49-$R$3),"")</f>
        <v/>
      </c>
      <c r="T50" s="402" t="str">
        <f t="shared" si="8"/>
        <v/>
      </c>
      <c r="U50" s="403" t="str">
        <f t="shared" si="9"/>
        <v/>
      </c>
      <c r="V50" s="403" t="str">
        <f t="shared" si="10"/>
        <v/>
      </c>
      <c r="W50" s="404" t="str">
        <f t="shared" si="11"/>
        <v/>
      </c>
      <c r="Z50" s="408"/>
      <c r="AA50" s="409"/>
      <c r="AC50" s="358" t="str">
        <f t="shared" si="16"/>
        <v/>
      </c>
      <c r="AD50" s="358" t="str">
        <f t="shared" si="17"/>
        <v/>
      </c>
      <c r="AK50" s="370"/>
    </row>
    <row r="51" spans="1:37" x14ac:dyDescent="0.25">
      <c r="A51" s="112" t="str">
        <f t="shared" si="0"/>
        <v/>
      </c>
      <c r="B51" s="112" t="str">
        <f t="shared" si="1"/>
        <v/>
      </c>
      <c r="C51" s="397" t="str">
        <f t="shared" si="19"/>
        <v/>
      </c>
      <c r="D51" s="397" t="str">
        <f t="shared" si="14"/>
        <v/>
      </c>
      <c r="E51" s="397"/>
      <c r="F51" s="399" t="str">
        <f t="shared" si="2"/>
        <v/>
      </c>
      <c r="G51" s="400" t="str">
        <f t="shared" si="3"/>
        <v/>
      </c>
      <c r="H51" s="401" t="str">
        <f t="shared" si="4"/>
        <v/>
      </c>
      <c r="I51" s="402" t="str">
        <f t="shared" si="18"/>
        <v/>
      </c>
      <c r="J51" s="403" t="str">
        <f t="shared" si="18"/>
        <v/>
      </c>
      <c r="K51" s="403" t="str">
        <f t="shared" si="18"/>
        <v/>
      </c>
      <c r="L51" s="404" t="str">
        <f t="shared" si="18"/>
        <v/>
      </c>
      <c r="M51" s="405"/>
      <c r="N51" s="406" t="str">
        <f t="shared" si="6"/>
        <v/>
      </c>
      <c r="O51" s="406" t="str">
        <f t="shared" si="7"/>
        <v/>
      </c>
      <c r="S51" s="401" t="str">
        <f>IFERROR(IF(S50&lt;='Cat A monthly etc'!$R$3,"Nil",S50-$R$3),"")</f>
        <v/>
      </c>
      <c r="T51" s="402" t="str">
        <f t="shared" si="8"/>
        <v/>
      </c>
      <c r="U51" s="403" t="str">
        <f t="shared" si="9"/>
        <v/>
      </c>
      <c r="V51" s="403" t="str">
        <f t="shared" si="10"/>
        <v/>
      </c>
      <c r="W51" s="404" t="str">
        <f t="shared" si="11"/>
        <v/>
      </c>
      <c r="Z51" s="408"/>
      <c r="AA51" s="409"/>
      <c r="AC51" s="358" t="str">
        <f t="shared" si="16"/>
        <v/>
      </c>
      <c r="AD51" s="358" t="str">
        <f t="shared" si="17"/>
        <v/>
      </c>
      <c r="AK51" s="370"/>
    </row>
    <row r="52" spans="1:37" x14ac:dyDescent="0.25">
      <c r="A52" s="112" t="str">
        <f t="shared" si="0"/>
        <v/>
      </c>
      <c r="B52" s="112" t="str">
        <f t="shared" si="1"/>
        <v/>
      </c>
      <c r="C52" s="397" t="str">
        <f t="shared" si="19"/>
        <v/>
      </c>
      <c r="D52" s="397" t="str">
        <f t="shared" si="14"/>
        <v/>
      </c>
      <c r="E52" s="397"/>
      <c r="F52" s="399" t="str">
        <f t="shared" si="2"/>
        <v/>
      </c>
      <c r="G52" s="400" t="str">
        <f t="shared" si="3"/>
        <v/>
      </c>
      <c r="H52" s="401" t="str">
        <f t="shared" si="4"/>
        <v/>
      </c>
      <c r="I52" s="402" t="str">
        <f t="shared" si="18"/>
        <v/>
      </c>
      <c r="J52" s="403" t="str">
        <f t="shared" si="18"/>
        <v/>
      </c>
      <c r="K52" s="403" t="str">
        <f t="shared" si="18"/>
        <v/>
      </c>
      <c r="L52" s="404" t="str">
        <f t="shared" si="18"/>
        <v/>
      </c>
      <c r="M52" s="405"/>
      <c r="N52" s="406" t="str">
        <f t="shared" si="6"/>
        <v/>
      </c>
      <c r="O52" s="406" t="str">
        <f t="shared" si="7"/>
        <v/>
      </c>
      <c r="S52" s="401" t="str">
        <f>IFERROR(IF(S51&lt;='Cat A monthly etc'!$R$3,"Nil",S51-$R$3),"")</f>
        <v/>
      </c>
      <c r="T52" s="402" t="str">
        <f t="shared" si="8"/>
        <v/>
      </c>
      <c r="U52" s="403" t="str">
        <f t="shared" si="9"/>
        <v/>
      </c>
      <c r="V52" s="403" t="str">
        <f t="shared" si="10"/>
        <v/>
      </c>
      <c r="W52" s="404" t="str">
        <f t="shared" si="11"/>
        <v/>
      </c>
      <c r="Z52" s="408"/>
      <c r="AA52" s="409"/>
      <c r="AC52" s="358" t="str">
        <f t="shared" si="16"/>
        <v/>
      </c>
      <c r="AD52" s="358" t="str">
        <f t="shared" si="17"/>
        <v/>
      </c>
    </row>
    <row r="53" spans="1:37" x14ac:dyDescent="0.25">
      <c r="A53" s="112" t="str">
        <f t="shared" si="0"/>
        <v/>
      </c>
      <c r="B53" s="112" t="str">
        <f t="shared" si="1"/>
        <v/>
      </c>
      <c r="C53" s="397" t="str">
        <f t="shared" si="19"/>
        <v/>
      </c>
      <c r="D53" s="397" t="str">
        <f t="shared" si="14"/>
        <v/>
      </c>
      <c r="E53" s="397"/>
      <c r="F53" s="399" t="str">
        <f t="shared" si="2"/>
        <v/>
      </c>
      <c r="G53" s="400" t="str">
        <f t="shared" si="3"/>
        <v/>
      </c>
      <c r="H53" s="401" t="str">
        <f t="shared" si="4"/>
        <v/>
      </c>
      <c r="I53" s="402" t="str">
        <f t="shared" si="18"/>
        <v/>
      </c>
      <c r="J53" s="403" t="str">
        <f t="shared" si="18"/>
        <v/>
      </c>
      <c r="K53" s="403" t="str">
        <f t="shared" si="18"/>
        <v/>
      </c>
      <c r="L53" s="404" t="str">
        <f t="shared" si="18"/>
        <v/>
      </c>
      <c r="M53" s="405"/>
      <c r="N53" s="406" t="str">
        <f t="shared" si="6"/>
        <v/>
      </c>
      <c r="O53" s="406" t="str">
        <f t="shared" si="7"/>
        <v/>
      </c>
      <c r="S53" s="401" t="str">
        <f>IFERROR(IF(S52&lt;='Cat A monthly etc'!$R$3,"Nil",S52-$R$3),"")</f>
        <v/>
      </c>
      <c r="T53" s="402" t="str">
        <f t="shared" si="8"/>
        <v/>
      </c>
      <c r="U53" s="403" t="str">
        <f t="shared" si="9"/>
        <v/>
      </c>
      <c r="V53" s="403" t="str">
        <f t="shared" si="10"/>
        <v/>
      </c>
      <c r="W53" s="404" t="str">
        <f t="shared" si="11"/>
        <v/>
      </c>
      <c r="Z53" s="408"/>
      <c r="AA53" s="409"/>
      <c r="AC53" s="358" t="str">
        <f t="shared" si="16"/>
        <v/>
      </c>
      <c r="AD53" s="358" t="str">
        <f t="shared" si="17"/>
        <v/>
      </c>
    </row>
    <row r="54" spans="1:37" x14ac:dyDescent="0.25">
      <c r="A54" s="112" t="str">
        <f t="shared" si="0"/>
        <v/>
      </c>
      <c r="B54" s="112" t="str">
        <f t="shared" si="1"/>
        <v/>
      </c>
      <c r="C54" s="397" t="str">
        <f t="shared" si="19"/>
        <v/>
      </c>
      <c r="D54" s="397" t="str">
        <f t="shared" si="14"/>
        <v/>
      </c>
      <c r="E54" s="397"/>
      <c r="F54" s="399" t="str">
        <f t="shared" si="2"/>
        <v/>
      </c>
      <c r="G54" s="400" t="str">
        <f t="shared" si="3"/>
        <v/>
      </c>
      <c r="H54" s="401" t="str">
        <f t="shared" si="4"/>
        <v/>
      </c>
      <c r="I54" s="402" t="str">
        <f t="shared" si="18"/>
        <v/>
      </c>
      <c r="J54" s="403" t="str">
        <f t="shared" si="18"/>
        <v/>
      </c>
      <c r="K54" s="403" t="str">
        <f t="shared" si="18"/>
        <v/>
      </c>
      <c r="L54" s="404" t="str">
        <f t="shared" si="18"/>
        <v/>
      </c>
      <c r="M54" s="405"/>
      <c r="N54" s="406" t="str">
        <f t="shared" si="6"/>
        <v/>
      </c>
      <c r="O54" s="406" t="str">
        <f t="shared" si="7"/>
        <v/>
      </c>
      <c r="S54" s="401" t="str">
        <f>IFERROR(IF(S53&lt;='Cat A monthly etc'!$R$3,"Nil",S53-$R$3),"")</f>
        <v/>
      </c>
      <c r="T54" s="402" t="str">
        <f t="shared" si="8"/>
        <v/>
      </c>
      <c r="U54" s="403" t="str">
        <f t="shared" si="9"/>
        <v/>
      </c>
      <c r="V54" s="403" t="str">
        <f t="shared" si="10"/>
        <v/>
      </c>
      <c r="W54" s="404" t="str">
        <f t="shared" si="11"/>
        <v/>
      </c>
      <c r="Z54" s="408"/>
      <c r="AA54" s="409"/>
      <c r="AC54" s="358" t="str">
        <f t="shared" si="16"/>
        <v/>
      </c>
      <c r="AD54" s="358" t="str">
        <f t="shared" si="17"/>
        <v/>
      </c>
    </row>
    <row r="55" spans="1:37" x14ac:dyDescent="0.25">
      <c r="A55" s="112" t="str">
        <f t="shared" si="0"/>
        <v/>
      </c>
      <c r="B55" s="112" t="str">
        <f t="shared" si="1"/>
        <v/>
      </c>
      <c r="C55" s="397" t="str">
        <f t="shared" si="19"/>
        <v/>
      </c>
      <c r="D55" s="397" t="str">
        <f t="shared" si="14"/>
        <v/>
      </c>
      <c r="E55" s="397"/>
      <c r="F55" s="399" t="str">
        <f t="shared" si="2"/>
        <v/>
      </c>
      <c r="G55" s="400" t="str">
        <f t="shared" si="3"/>
        <v/>
      </c>
      <c r="H55" s="401" t="str">
        <f t="shared" si="4"/>
        <v/>
      </c>
      <c r="I55" s="402" t="str">
        <f t="shared" si="18"/>
        <v/>
      </c>
      <c r="J55" s="403" t="str">
        <f t="shared" si="18"/>
        <v/>
      </c>
      <c r="K55" s="403" t="str">
        <f t="shared" si="18"/>
        <v/>
      </c>
      <c r="L55" s="404" t="str">
        <f t="shared" si="18"/>
        <v/>
      </c>
      <c r="M55" s="405"/>
      <c r="N55" s="406" t="str">
        <f t="shared" si="6"/>
        <v/>
      </c>
      <c r="O55" s="406" t="str">
        <f t="shared" si="7"/>
        <v/>
      </c>
      <c r="S55" s="401" t="str">
        <f>IFERROR(IF(S54&lt;='Cat A monthly etc'!$R$3,"Nil",S54-$R$3),"")</f>
        <v/>
      </c>
      <c r="T55" s="402" t="str">
        <f t="shared" si="8"/>
        <v/>
      </c>
      <c r="U55" s="403" t="str">
        <f t="shared" si="9"/>
        <v/>
      </c>
      <c r="V55" s="403" t="str">
        <f t="shared" si="10"/>
        <v/>
      </c>
      <c r="W55" s="404" t="str">
        <f t="shared" si="11"/>
        <v/>
      </c>
      <c r="Z55" s="408"/>
      <c r="AA55" s="409"/>
      <c r="AC55" s="358" t="str">
        <f t="shared" si="16"/>
        <v/>
      </c>
      <c r="AD55" s="358" t="str">
        <f t="shared" si="17"/>
        <v/>
      </c>
    </row>
    <row r="56" spans="1:37" x14ac:dyDescent="0.25">
      <c r="A56" s="112" t="str">
        <f t="shared" si="0"/>
        <v/>
      </c>
      <c r="B56" s="112" t="str">
        <f t="shared" si="1"/>
        <v/>
      </c>
      <c r="C56" s="397" t="str">
        <f t="shared" si="19"/>
        <v/>
      </c>
      <c r="D56" s="397" t="str">
        <f t="shared" si="14"/>
        <v/>
      </c>
      <c r="E56" s="397"/>
      <c r="F56" s="399" t="str">
        <f t="shared" si="2"/>
        <v/>
      </c>
      <c r="G56" s="400" t="str">
        <f t="shared" si="3"/>
        <v/>
      </c>
      <c r="H56" s="401" t="str">
        <f t="shared" si="4"/>
        <v/>
      </c>
      <c r="I56" s="402" t="str">
        <f t="shared" si="18"/>
        <v/>
      </c>
      <c r="J56" s="403" t="str">
        <f t="shared" si="18"/>
        <v/>
      </c>
      <c r="K56" s="403" t="str">
        <f t="shared" si="18"/>
        <v/>
      </c>
      <c r="L56" s="404" t="str">
        <f t="shared" si="18"/>
        <v/>
      </c>
      <c r="M56" s="405"/>
      <c r="N56" s="406" t="str">
        <f t="shared" si="6"/>
        <v/>
      </c>
      <c r="O56" s="406" t="str">
        <f t="shared" si="7"/>
        <v/>
      </c>
      <c r="S56" s="401" t="str">
        <f>IFERROR(IF(S55&lt;='Cat A monthly etc'!$R$3,"Nil",S55-$R$3),"")</f>
        <v/>
      </c>
      <c r="T56" s="402" t="str">
        <f t="shared" si="8"/>
        <v/>
      </c>
      <c r="U56" s="403" t="str">
        <f t="shared" si="9"/>
        <v/>
      </c>
      <c r="V56" s="403" t="str">
        <f t="shared" si="10"/>
        <v/>
      </c>
      <c r="W56" s="404" t="str">
        <f t="shared" si="11"/>
        <v/>
      </c>
      <c r="Z56" s="408"/>
      <c r="AA56" s="409"/>
      <c r="AC56" s="358" t="str">
        <f t="shared" si="16"/>
        <v/>
      </c>
      <c r="AD56" s="358" t="str">
        <f t="shared" si="17"/>
        <v/>
      </c>
    </row>
    <row r="57" spans="1:37" x14ac:dyDescent="0.25">
      <c r="A57" s="112" t="str">
        <f t="shared" si="0"/>
        <v/>
      </c>
      <c r="B57" s="112" t="str">
        <f t="shared" si="1"/>
        <v/>
      </c>
      <c r="C57" s="397" t="str">
        <f t="shared" si="19"/>
        <v/>
      </c>
      <c r="D57" s="397" t="str">
        <f t="shared" si="14"/>
        <v/>
      </c>
      <c r="E57" s="397"/>
      <c r="F57" s="399" t="str">
        <f t="shared" si="2"/>
        <v/>
      </c>
      <c r="G57" s="400" t="str">
        <f t="shared" si="3"/>
        <v/>
      </c>
      <c r="H57" s="401" t="str">
        <f t="shared" si="4"/>
        <v/>
      </c>
      <c r="I57" s="402" t="str">
        <f t="shared" si="18"/>
        <v/>
      </c>
      <c r="J57" s="403" t="str">
        <f t="shared" si="18"/>
        <v/>
      </c>
      <c r="K57" s="403" t="str">
        <f t="shared" si="18"/>
        <v/>
      </c>
      <c r="L57" s="404" t="str">
        <f t="shared" si="18"/>
        <v/>
      </c>
      <c r="M57" s="405"/>
      <c r="N57" s="406" t="str">
        <f t="shared" si="6"/>
        <v/>
      </c>
      <c r="O57" s="406" t="str">
        <f t="shared" si="7"/>
        <v/>
      </c>
      <c r="S57" s="401" t="str">
        <f>IFERROR(IF(S56&lt;='Cat A monthly etc'!$R$3,"Nil",S56-$R$3),"")</f>
        <v/>
      </c>
      <c r="T57" s="402" t="str">
        <f t="shared" si="8"/>
        <v/>
      </c>
      <c r="U57" s="403" t="str">
        <f t="shared" si="9"/>
        <v/>
      </c>
      <c r="V57" s="403" t="str">
        <f t="shared" si="10"/>
        <v/>
      </c>
      <c r="W57" s="404" t="str">
        <f t="shared" si="11"/>
        <v/>
      </c>
      <c r="Z57" s="408"/>
      <c r="AA57" s="409"/>
      <c r="AC57" s="358" t="str">
        <f t="shared" si="16"/>
        <v/>
      </c>
      <c r="AD57" s="358" t="str">
        <f t="shared" si="17"/>
        <v/>
      </c>
    </row>
    <row r="58" spans="1:37" x14ac:dyDescent="0.25">
      <c r="A58" s="112" t="str">
        <f t="shared" si="0"/>
        <v/>
      </c>
      <c r="B58" s="112" t="str">
        <f t="shared" si="1"/>
        <v/>
      </c>
      <c r="C58" s="397" t="str">
        <f t="shared" si="19"/>
        <v/>
      </c>
      <c r="D58" s="397" t="str">
        <f t="shared" si="14"/>
        <v/>
      </c>
      <c r="E58" s="397"/>
      <c r="F58" s="399" t="str">
        <f t="shared" si="2"/>
        <v/>
      </c>
      <c r="G58" s="400" t="str">
        <f t="shared" si="3"/>
        <v/>
      </c>
      <c r="H58" s="401" t="str">
        <f t="shared" si="4"/>
        <v/>
      </c>
      <c r="I58" s="402" t="str">
        <f t="shared" si="18"/>
        <v/>
      </c>
      <c r="J58" s="403" t="str">
        <f t="shared" si="18"/>
        <v/>
      </c>
      <c r="K58" s="403" t="str">
        <f t="shared" si="18"/>
        <v/>
      </c>
      <c r="L58" s="404" t="str">
        <f t="shared" si="18"/>
        <v/>
      </c>
      <c r="M58" s="405"/>
      <c r="N58" s="406" t="str">
        <f t="shared" si="6"/>
        <v/>
      </c>
      <c r="O58" s="406" t="str">
        <f t="shared" si="7"/>
        <v/>
      </c>
      <c r="S58" s="401" t="str">
        <f>IFERROR(IF(S57&lt;='Cat A monthly etc'!$R$3,"Nil",S57-$R$3),"")</f>
        <v/>
      </c>
      <c r="T58" s="402" t="str">
        <f t="shared" si="8"/>
        <v/>
      </c>
      <c r="U58" s="403" t="str">
        <f t="shared" si="9"/>
        <v/>
      </c>
      <c r="V58" s="403" t="str">
        <f t="shared" si="10"/>
        <v/>
      </c>
      <c r="W58" s="404" t="str">
        <f t="shared" si="11"/>
        <v/>
      </c>
      <c r="Z58" s="408"/>
      <c r="AA58" s="409"/>
      <c r="AC58" s="358" t="str">
        <f t="shared" si="16"/>
        <v/>
      </c>
      <c r="AD58" s="358" t="str">
        <f t="shared" si="17"/>
        <v/>
      </c>
    </row>
    <row r="59" spans="1:37" x14ac:dyDescent="0.25">
      <c r="A59" s="112" t="str">
        <f t="shared" si="0"/>
        <v/>
      </c>
      <c r="B59" s="112" t="str">
        <f t="shared" si="1"/>
        <v/>
      </c>
      <c r="C59" s="397" t="str">
        <f t="shared" si="19"/>
        <v/>
      </c>
      <c r="D59" s="397" t="str">
        <f t="shared" si="14"/>
        <v/>
      </c>
      <c r="E59" s="397"/>
      <c r="F59" s="399" t="str">
        <f t="shared" si="2"/>
        <v/>
      </c>
      <c r="G59" s="400" t="str">
        <f t="shared" si="3"/>
        <v/>
      </c>
      <c r="H59" s="401" t="str">
        <f t="shared" si="4"/>
        <v/>
      </c>
      <c r="I59" s="402" t="str">
        <f t="shared" si="18"/>
        <v/>
      </c>
      <c r="J59" s="403" t="str">
        <f t="shared" si="18"/>
        <v/>
      </c>
      <c r="K59" s="403" t="str">
        <f t="shared" si="18"/>
        <v/>
      </c>
      <c r="L59" s="404" t="str">
        <f t="shared" si="18"/>
        <v/>
      </c>
      <c r="M59" s="405"/>
      <c r="N59" s="406" t="str">
        <f t="shared" si="6"/>
        <v/>
      </c>
      <c r="O59" s="406" t="str">
        <f t="shared" si="7"/>
        <v/>
      </c>
      <c r="S59" s="401" t="str">
        <f>IFERROR(IF(S58&lt;='Cat A monthly etc'!$R$3,"Nil",S58-$R$3),"")</f>
        <v/>
      </c>
      <c r="T59" s="402" t="str">
        <f t="shared" si="8"/>
        <v/>
      </c>
      <c r="U59" s="403" t="str">
        <f t="shared" si="9"/>
        <v/>
      </c>
      <c r="V59" s="403" t="str">
        <f t="shared" si="10"/>
        <v/>
      </c>
      <c r="W59" s="404" t="str">
        <f t="shared" si="11"/>
        <v/>
      </c>
      <c r="Z59" s="408"/>
      <c r="AA59" s="409"/>
      <c r="AC59" s="358" t="str">
        <f t="shared" si="16"/>
        <v/>
      </c>
      <c r="AD59" s="358" t="str">
        <f t="shared" si="17"/>
        <v/>
      </c>
    </row>
    <row r="60" spans="1:37" x14ac:dyDescent="0.25">
      <c r="A60" s="112" t="str">
        <f t="shared" si="0"/>
        <v/>
      </c>
      <c r="B60" s="112" t="str">
        <f t="shared" si="1"/>
        <v/>
      </c>
      <c r="C60" s="397" t="str">
        <f t="shared" si="19"/>
        <v/>
      </c>
      <c r="D60" s="397" t="str">
        <f t="shared" si="14"/>
        <v/>
      </c>
      <c r="E60" s="397"/>
      <c r="F60" s="399" t="str">
        <f t="shared" si="2"/>
        <v/>
      </c>
      <c r="G60" s="400" t="str">
        <f t="shared" si="3"/>
        <v/>
      </c>
      <c r="H60" s="401" t="str">
        <f>IFERROR(IF(S60="Nil","Nil",TEXT(S60,IF(S60=ROUND(S60,0),"€###","€0.00"))),"")</f>
        <v/>
      </c>
      <c r="I60" s="402" t="str">
        <f t="shared" si="18"/>
        <v/>
      </c>
      <c r="J60" s="403" t="str">
        <f t="shared" si="18"/>
        <v/>
      </c>
      <c r="K60" s="403" t="str">
        <f t="shared" si="18"/>
        <v/>
      </c>
      <c r="L60" s="404" t="str">
        <f t="shared" si="18"/>
        <v/>
      </c>
      <c r="M60" s="405"/>
      <c r="N60" s="406" t="str">
        <f t="shared" si="6"/>
        <v/>
      </c>
      <c r="O60" s="406" t="str">
        <f t="shared" si="7"/>
        <v/>
      </c>
      <c r="S60" s="401" t="str">
        <f>IFERROR(IF(S59&lt;='Cat A monthly etc'!$R$3,"Nil",S59-$R$3),"")</f>
        <v/>
      </c>
      <c r="T60" s="402" t="str">
        <f t="shared" si="8"/>
        <v/>
      </c>
      <c r="U60" s="403" t="str">
        <f t="shared" si="9"/>
        <v/>
      </c>
      <c r="V60" s="403" t="str">
        <f t="shared" si="10"/>
        <v/>
      </c>
      <c r="W60" s="404" t="str">
        <f t="shared" si="11"/>
        <v/>
      </c>
      <c r="Z60" s="408"/>
      <c r="AA60" s="409"/>
      <c r="AC60" s="358" t="str">
        <f t="shared" si="16"/>
        <v/>
      </c>
      <c r="AD60" s="358" t="str">
        <f t="shared" si="17"/>
        <v/>
      </c>
    </row>
    <row r="61" spans="1:37" x14ac:dyDescent="0.25">
      <c r="A61" s="112" t="str">
        <f t="shared" si="0"/>
        <v/>
      </c>
      <c r="B61" s="112" t="str">
        <f t="shared" si="1"/>
        <v/>
      </c>
      <c r="C61" s="397" t="str">
        <f t="shared" si="19"/>
        <v/>
      </c>
      <c r="D61" s="397" t="str">
        <f t="shared" si="14"/>
        <v/>
      </c>
      <c r="E61" s="397"/>
      <c r="F61" s="399" t="str">
        <f t="shared" si="2"/>
        <v/>
      </c>
      <c r="G61" s="400" t="str">
        <f t="shared" si="3"/>
        <v/>
      </c>
      <c r="H61" s="401" t="str">
        <f t="shared" si="4"/>
        <v/>
      </c>
      <c r="I61" s="402" t="str">
        <f t="shared" si="18"/>
        <v/>
      </c>
      <c r="J61" s="403" t="str">
        <f t="shared" si="18"/>
        <v/>
      </c>
      <c r="K61" s="403" t="str">
        <f t="shared" si="18"/>
        <v/>
      </c>
      <c r="L61" s="404" t="str">
        <f t="shared" si="18"/>
        <v/>
      </c>
      <c r="M61" s="405"/>
      <c r="N61" s="406" t="str">
        <f t="shared" si="6"/>
        <v/>
      </c>
      <c r="O61" s="406" t="str">
        <f t="shared" si="7"/>
        <v/>
      </c>
      <c r="S61" s="401" t="str">
        <f>IFERROR(IF(S60&lt;='Cat A monthly etc'!$R$3,"Nil",S60-$R$3),"")</f>
        <v/>
      </c>
      <c r="T61" s="402" t="str">
        <f t="shared" si="8"/>
        <v/>
      </c>
      <c r="U61" s="403" t="str">
        <f t="shared" si="9"/>
        <v/>
      </c>
      <c r="V61" s="403" t="str">
        <f t="shared" si="10"/>
        <v/>
      </c>
      <c r="W61" s="404" t="str">
        <f t="shared" si="11"/>
        <v/>
      </c>
      <c r="Z61" s="408"/>
      <c r="AA61" s="409"/>
      <c r="AC61" s="358" t="str">
        <f t="shared" si="16"/>
        <v/>
      </c>
      <c r="AD61" s="358" t="str">
        <f t="shared" si="17"/>
        <v/>
      </c>
    </row>
    <row r="62" spans="1:37" x14ac:dyDescent="0.25">
      <c r="A62" s="112" t="str">
        <f t="shared" si="0"/>
        <v/>
      </c>
      <c r="B62" s="112" t="str">
        <f t="shared" si="1"/>
        <v/>
      </c>
      <c r="C62" s="397" t="str">
        <f t="shared" si="19"/>
        <v/>
      </c>
      <c r="D62" s="397" t="str">
        <f t="shared" si="14"/>
        <v/>
      </c>
      <c r="E62" s="397"/>
      <c r="F62" s="399" t="str">
        <f t="shared" si="2"/>
        <v/>
      </c>
      <c r="G62" s="400" t="str">
        <f t="shared" si="3"/>
        <v/>
      </c>
      <c r="H62" s="401" t="str">
        <f t="shared" si="4"/>
        <v/>
      </c>
      <c r="I62" s="402" t="str">
        <f t="shared" si="18"/>
        <v/>
      </c>
      <c r="J62" s="403" t="str">
        <f t="shared" si="18"/>
        <v/>
      </c>
      <c r="K62" s="403" t="str">
        <f t="shared" si="18"/>
        <v/>
      </c>
      <c r="L62" s="404" t="str">
        <f t="shared" si="18"/>
        <v/>
      </c>
      <c r="M62" s="405"/>
      <c r="N62" s="406" t="str">
        <f t="shared" si="6"/>
        <v/>
      </c>
      <c r="O62" s="406" t="str">
        <f t="shared" si="7"/>
        <v/>
      </c>
      <c r="S62" s="401" t="str">
        <f>IFERROR(IF(S61&lt;='Cat A monthly etc'!$R$3,"Nil",S61-$R$3),"")</f>
        <v/>
      </c>
      <c r="T62" s="402" t="str">
        <f t="shared" si="8"/>
        <v/>
      </c>
      <c r="U62" s="403" t="str">
        <f t="shared" si="9"/>
        <v/>
      </c>
      <c r="V62" s="403" t="str">
        <f t="shared" si="10"/>
        <v/>
      </c>
      <c r="W62" s="404" t="str">
        <f t="shared" si="11"/>
        <v/>
      </c>
      <c r="Z62" s="408"/>
      <c r="AA62" s="409"/>
      <c r="AC62" s="358" t="str">
        <f t="shared" si="16"/>
        <v/>
      </c>
      <c r="AD62" s="358" t="str">
        <f t="shared" si="17"/>
        <v/>
      </c>
    </row>
    <row r="63" spans="1:37" x14ac:dyDescent="0.25">
      <c r="A63" s="112" t="str">
        <f t="shared" si="0"/>
        <v/>
      </c>
      <c r="B63" s="112" t="str">
        <f t="shared" si="1"/>
        <v/>
      </c>
      <c r="C63" s="397" t="str">
        <f t="shared" ref="C63:C80" si="20">IFERROR(IF(C62-$R$3&gt;=0,C62-$R$3,""),"")</f>
        <v/>
      </c>
      <c r="D63" s="397" t="str">
        <f t="shared" si="14"/>
        <v/>
      </c>
      <c r="E63" s="397"/>
      <c r="F63" s="399" t="str">
        <f t="shared" si="2"/>
        <v/>
      </c>
      <c r="G63" s="400" t="str">
        <f t="shared" si="3"/>
        <v/>
      </c>
      <c r="H63" s="401" t="str">
        <f t="shared" si="4"/>
        <v/>
      </c>
      <c r="I63" s="402" t="str">
        <f t="shared" si="18"/>
        <v/>
      </c>
      <c r="J63" s="403" t="str">
        <f t="shared" si="18"/>
        <v/>
      </c>
      <c r="K63" s="403" t="str">
        <f t="shared" si="18"/>
        <v/>
      </c>
      <c r="L63" s="404" t="str">
        <f t="shared" si="18"/>
        <v/>
      </c>
      <c r="M63" s="405"/>
      <c r="N63" s="406" t="str">
        <f t="shared" si="6"/>
        <v/>
      </c>
      <c r="O63" s="406" t="str">
        <f t="shared" si="7"/>
        <v/>
      </c>
      <c r="S63" s="401" t="str">
        <f>IFERROR(IF(S62&lt;='Cat A monthly etc'!$R$3,"Nil",S62-$R$3),"")</f>
        <v/>
      </c>
      <c r="T63" s="402" t="str">
        <f t="shared" si="8"/>
        <v/>
      </c>
      <c r="U63" s="403" t="str">
        <f t="shared" si="9"/>
        <v/>
      </c>
      <c r="V63" s="403" t="str">
        <f t="shared" si="10"/>
        <v/>
      </c>
      <c r="W63" s="404" t="str">
        <f t="shared" si="11"/>
        <v/>
      </c>
      <c r="Z63" s="408"/>
      <c r="AA63" s="409"/>
      <c r="AC63" s="358" t="str">
        <f t="shared" si="16"/>
        <v/>
      </c>
      <c r="AD63" s="358" t="str">
        <f t="shared" si="17"/>
        <v/>
      </c>
    </row>
    <row r="64" spans="1:37" x14ac:dyDescent="0.25">
      <c r="A64" s="112" t="str">
        <f t="shared" si="0"/>
        <v/>
      </c>
      <c r="B64" s="112" t="str">
        <f t="shared" si="1"/>
        <v/>
      </c>
      <c r="C64" s="397" t="str">
        <f t="shared" si="20"/>
        <v/>
      </c>
      <c r="D64" s="397" t="str">
        <f t="shared" si="14"/>
        <v/>
      </c>
      <c r="E64" s="397"/>
      <c r="F64" s="399" t="str">
        <f t="shared" si="2"/>
        <v/>
      </c>
      <c r="G64" s="400" t="str">
        <f t="shared" si="3"/>
        <v/>
      </c>
      <c r="H64" s="401" t="str">
        <f t="shared" si="4"/>
        <v/>
      </c>
      <c r="I64" s="402" t="str">
        <f t="shared" si="18"/>
        <v/>
      </c>
      <c r="J64" s="403" t="str">
        <f t="shared" si="18"/>
        <v/>
      </c>
      <c r="K64" s="403" t="str">
        <f t="shared" si="18"/>
        <v/>
      </c>
      <c r="L64" s="404" t="str">
        <f t="shared" si="18"/>
        <v/>
      </c>
      <c r="M64" s="405"/>
      <c r="N64" s="406" t="str">
        <f t="shared" si="6"/>
        <v/>
      </c>
      <c r="O64" s="406" t="str">
        <f t="shared" si="7"/>
        <v/>
      </c>
      <c r="S64" s="401" t="str">
        <f>IFERROR(IF(S63&lt;='Cat A monthly etc'!$R$3,"Nil",S63-$R$3),"")</f>
        <v/>
      </c>
      <c r="T64" s="402" t="str">
        <f t="shared" si="8"/>
        <v/>
      </c>
      <c r="U64" s="403" t="str">
        <f t="shared" si="9"/>
        <v/>
      </c>
      <c r="V64" s="403" t="str">
        <f t="shared" si="10"/>
        <v/>
      </c>
      <c r="W64" s="404" t="str">
        <f t="shared" si="11"/>
        <v/>
      </c>
      <c r="Z64" s="408"/>
      <c r="AA64" s="409"/>
      <c r="AC64" s="358" t="str">
        <f t="shared" si="16"/>
        <v/>
      </c>
      <c r="AD64" s="358" t="str">
        <f t="shared" si="17"/>
        <v/>
      </c>
    </row>
    <row r="65" spans="1:30" x14ac:dyDescent="0.25">
      <c r="A65" s="112" t="str">
        <f t="shared" si="0"/>
        <v/>
      </c>
      <c r="B65" s="112" t="str">
        <f t="shared" si="1"/>
        <v/>
      </c>
      <c r="C65" s="397" t="str">
        <f t="shared" si="20"/>
        <v/>
      </c>
      <c r="D65" s="397" t="str">
        <f t="shared" si="14"/>
        <v/>
      </c>
      <c r="E65" s="397"/>
      <c r="F65" s="399" t="str">
        <f t="shared" si="2"/>
        <v/>
      </c>
      <c r="G65" s="400" t="str">
        <f t="shared" si="3"/>
        <v/>
      </c>
      <c r="H65" s="401" t="str">
        <f t="shared" si="4"/>
        <v/>
      </c>
      <c r="I65" s="402" t="str">
        <f t="shared" si="18"/>
        <v/>
      </c>
      <c r="J65" s="403" t="str">
        <f t="shared" si="18"/>
        <v/>
      </c>
      <c r="K65" s="403" t="str">
        <f t="shared" si="18"/>
        <v/>
      </c>
      <c r="L65" s="404" t="str">
        <f t="shared" si="18"/>
        <v/>
      </c>
      <c r="M65" s="405"/>
      <c r="N65" s="406" t="str">
        <f t="shared" si="6"/>
        <v/>
      </c>
      <c r="O65" s="406" t="str">
        <f t="shared" si="7"/>
        <v/>
      </c>
      <c r="S65" s="401" t="str">
        <f>IFERROR(IF(S64&lt;='Cat A monthly etc'!$R$3,"Nil",S64-$R$3),"")</f>
        <v/>
      </c>
      <c r="T65" s="402" t="str">
        <f t="shared" si="8"/>
        <v/>
      </c>
      <c r="U65" s="403" t="str">
        <f t="shared" si="9"/>
        <v/>
      </c>
      <c r="V65" s="403" t="str">
        <f t="shared" si="10"/>
        <v/>
      </c>
      <c r="W65" s="404" t="str">
        <f t="shared" si="11"/>
        <v/>
      </c>
      <c r="Z65" s="408"/>
      <c r="AA65" s="409"/>
      <c r="AC65" s="358" t="str">
        <f t="shared" si="16"/>
        <v/>
      </c>
      <c r="AD65" s="358" t="str">
        <f t="shared" si="17"/>
        <v/>
      </c>
    </row>
    <row r="66" spans="1:30" x14ac:dyDescent="0.25">
      <c r="A66" s="112" t="str">
        <f t="shared" si="0"/>
        <v/>
      </c>
      <c r="B66" s="112" t="str">
        <f t="shared" si="1"/>
        <v/>
      </c>
      <c r="C66" s="397" t="str">
        <f t="shared" si="20"/>
        <v/>
      </c>
      <c r="D66" s="397" t="str">
        <f t="shared" si="14"/>
        <v/>
      </c>
      <c r="E66" s="397"/>
      <c r="F66" s="399" t="str">
        <f t="shared" si="2"/>
        <v/>
      </c>
      <c r="G66" s="400" t="str">
        <f t="shared" si="3"/>
        <v/>
      </c>
      <c r="H66" s="401" t="str">
        <f t="shared" si="4"/>
        <v/>
      </c>
      <c r="I66" s="402" t="str">
        <f t="shared" si="18"/>
        <v/>
      </c>
      <c r="J66" s="403" t="str">
        <f t="shared" si="18"/>
        <v/>
      </c>
      <c r="K66" s="403" t="str">
        <f t="shared" si="18"/>
        <v/>
      </c>
      <c r="L66" s="404" t="str">
        <f t="shared" si="18"/>
        <v/>
      </c>
      <c r="M66" s="405"/>
      <c r="N66" s="406" t="str">
        <f t="shared" si="6"/>
        <v/>
      </c>
      <c r="O66" s="406" t="str">
        <f t="shared" si="7"/>
        <v/>
      </c>
      <c r="S66" s="401" t="str">
        <f>IFERROR(IF(S65&lt;='Cat A monthly etc'!$R$3,"Nil",S65-$R$3),"")</f>
        <v/>
      </c>
      <c r="T66" s="402" t="str">
        <f t="shared" si="8"/>
        <v/>
      </c>
      <c r="U66" s="403" t="str">
        <f t="shared" si="9"/>
        <v/>
      </c>
      <c r="V66" s="403" t="str">
        <f t="shared" si="10"/>
        <v/>
      </c>
      <c r="W66" s="404" t="str">
        <f t="shared" si="11"/>
        <v/>
      </c>
      <c r="Z66" s="408"/>
      <c r="AA66" s="409"/>
      <c r="AC66" s="358" t="str">
        <f t="shared" si="16"/>
        <v/>
      </c>
      <c r="AD66" s="358" t="str">
        <f t="shared" si="17"/>
        <v/>
      </c>
    </row>
    <row r="67" spans="1:30" x14ac:dyDescent="0.25">
      <c r="A67" s="112" t="str">
        <f t="shared" si="0"/>
        <v/>
      </c>
      <c r="B67" s="112" t="str">
        <f t="shared" si="1"/>
        <v/>
      </c>
      <c r="C67" s="397" t="str">
        <f t="shared" si="20"/>
        <v/>
      </c>
      <c r="D67" s="397" t="str">
        <f t="shared" si="14"/>
        <v/>
      </c>
      <c r="E67" s="397"/>
      <c r="F67" s="399" t="str">
        <f t="shared" si="2"/>
        <v/>
      </c>
      <c r="G67" s="400" t="str">
        <f t="shared" si="3"/>
        <v/>
      </c>
      <c r="H67" s="401" t="str">
        <f t="shared" si="4"/>
        <v/>
      </c>
      <c r="I67" s="402" t="str">
        <f t="shared" si="18"/>
        <v/>
      </c>
      <c r="J67" s="403" t="str">
        <f t="shared" si="18"/>
        <v/>
      </c>
      <c r="K67" s="403" t="str">
        <f t="shared" si="18"/>
        <v/>
      </c>
      <c r="L67" s="404" t="str">
        <f t="shared" si="18"/>
        <v/>
      </c>
      <c r="M67" s="405"/>
      <c r="N67" s="406" t="str">
        <f t="shared" si="6"/>
        <v/>
      </c>
      <c r="O67" s="406" t="str">
        <f t="shared" si="7"/>
        <v/>
      </c>
      <c r="S67" s="401" t="str">
        <f>IFERROR(IF(S66&lt;='Cat A monthly etc'!$R$3,"Nil",S66-$R$3),"")</f>
        <v/>
      </c>
      <c r="T67" s="402" t="str">
        <f t="shared" si="8"/>
        <v/>
      </c>
      <c r="U67" s="403" t="str">
        <f t="shared" si="9"/>
        <v/>
      </c>
      <c r="V67" s="403" t="str">
        <f t="shared" si="10"/>
        <v/>
      </c>
      <c r="W67" s="404" t="str">
        <f t="shared" si="11"/>
        <v/>
      </c>
      <c r="Z67" s="408"/>
      <c r="AA67" s="409"/>
      <c r="AC67" s="358" t="str">
        <f t="shared" si="16"/>
        <v/>
      </c>
      <c r="AD67" s="358" t="str">
        <f t="shared" si="17"/>
        <v/>
      </c>
    </row>
    <row r="68" spans="1:30" x14ac:dyDescent="0.25">
      <c r="A68" s="112" t="str">
        <f t="shared" si="0"/>
        <v/>
      </c>
      <c r="B68" s="112" t="str">
        <f t="shared" si="1"/>
        <v/>
      </c>
      <c r="C68" s="397" t="str">
        <f t="shared" si="20"/>
        <v/>
      </c>
      <c r="D68" s="397" t="str">
        <f t="shared" si="14"/>
        <v/>
      </c>
      <c r="E68" s="397"/>
      <c r="F68" s="399" t="str">
        <f t="shared" si="2"/>
        <v/>
      </c>
      <c r="G68" s="400" t="str">
        <f t="shared" si="3"/>
        <v/>
      </c>
      <c r="H68" s="401" t="str">
        <f t="shared" si="4"/>
        <v/>
      </c>
      <c r="I68" s="402" t="str">
        <f t="shared" si="18"/>
        <v/>
      </c>
      <c r="J68" s="403" t="str">
        <f t="shared" si="18"/>
        <v/>
      </c>
      <c r="K68" s="403" t="str">
        <f t="shared" si="18"/>
        <v/>
      </c>
      <c r="L68" s="404" t="str">
        <f t="shared" si="18"/>
        <v/>
      </c>
      <c r="M68" s="405"/>
      <c r="N68" s="406" t="str">
        <f t="shared" si="6"/>
        <v/>
      </c>
      <c r="O68" s="406" t="str">
        <f t="shared" si="7"/>
        <v/>
      </c>
      <c r="S68" s="401" t="str">
        <f>IFERROR(IF(S67&lt;='Cat A monthly etc'!$R$3,"Nil",S67-$R$3),"")</f>
        <v/>
      </c>
      <c r="T68" s="402" t="str">
        <f t="shared" si="8"/>
        <v/>
      </c>
      <c r="U68" s="403" t="str">
        <f t="shared" si="9"/>
        <v/>
      </c>
      <c r="V68" s="403" t="str">
        <f t="shared" si="10"/>
        <v/>
      </c>
      <c r="W68" s="404" t="str">
        <f t="shared" si="11"/>
        <v/>
      </c>
      <c r="Z68" s="408"/>
      <c r="AA68" s="409"/>
      <c r="AC68" s="358" t="str">
        <f t="shared" si="16"/>
        <v/>
      </c>
      <c r="AD68" s="358" t="str">
        <f t="shared" si="17"/>
        <v/>
      </c>
    </row>
    <row r="69" spans="1:30" x14ac:dyDescent="0.25">
      <c r="A69" s="112" t="str">
        <f t="shared" si="0"/>
        <v/>
      </c>
      <c r="B69" s="112" t="str">
        <f t="shared" si="1"/>
        <v/>
      </c>
      <c r="C69" s="397" t="str">
        <f t="shared" si="20"/>
        <v/>
      </c>
      <c r="D69" s="397" t="str">
        <f t="shared" si="14"/>
        <v/>
      </c>
      <c r="E69" s="397"/>
      <c r="F69" s="399" t="str">
        <f t="shared" si="2"/>
        <v/>
      </c>
      <c r="G69" s="400" t="str">
        <f t="shared" si="3"/>
        <v/>
      </c>
      <c r="H69" s="401" t="str">
        <f t="shared" si="4"/>
        <v/>
      </c>
      <c r="I69" s="402" t="str">
        <f t="shared" si="18"/>
        <v/>
      </c>
      <c r="J69" s="403" t="str">
        <f t="shared" si="18"/>
        <v/>
      </c>
      <c r="K69" s="403" t="str">
        <f t="shared" si="18"/>
        <v/>
      </c>
      <c r="L69" s="404" t="str">
        <f t="shared" si="18"/>
        <v/>
      </c>
      <c r="M69" s="405"/>
      <c r="N69" s="406" t="str">
        <f t="shared" si="6"/>
        <v/>
      </c>
      <c r="O69" s="406" t="str">
        <f t="shared" si="7"/>
        <v/>
      </c>
      <c r="S69" s="401" t="str">
        <f>IFERROR(IF(S68&lt;='Cat A monthly etc'!$R$3,"Nil",S68-$R$3),"")</f>
        <v/>
      </c>
      <c r="T69" s="402" t="str">
        <f t="shared" si="8"/>
        <v/>
      </c>
      <c r="U69" s="403" t="str">
        <f t="shared" si="9"/>
        <v/>
      </c>
      <c r="V69" s="403" t="str">
        <f t="shared" si="10"/>
        <v/>
      </c>
      <c r="W69" s="404" t="str">
        <f t="shared" si="11"/>
        <v/>
      </c>
      <c r="Z69" s="408"/>
      <c r="AA69" s="409"/>
      <c r="AC69" s="358" t="str">
        <f t="shared" si="16"/>
        <v/>
      </c>
      <c r="AD69" s="358" t="str">
        <f t="shared" si="17"/>
        <v/>
      </c>
    </row>
    <row r="70" spans="1:30" x14ac:dyDescent="0.25">
      <c r="A70" s="112" t="str">
        <f t="shared" si="0"/>
        <v/>
      </c>
      <c r="B70" s="112" t="str">
        <f t="shared" si="1"/>
        <v/>
      </c>
      <c r="C70" s="397" t="str">
        <f t="shared" si="20"/>
        <v/>
      </c>
      <c r="D70" s="397" t="str">
        <f t="shared" si="14"/>
        <v/>
      </c>
      <c r="E70" s="397"/>
      <c r="F70" s="399" t="str">
        <f t="shared" si="2"/>
        <v/>
      </c>
      <c r="G70" s="400" t="str">
        <f t="shared" si="3"/>
        <v/>
      </c>
      <c r="H70" s="401" t="str">
        <f t="shared" si="4"/>
        <v/>
      </c>
      <c r="I70" s="402" t="str">
        <f t="shared" si="18"/>
        <v/>
      </c>
      <c r="J70" s="403" t="str">
        <f t="shared" si="18"/>
        <v/>
      </c>
      <c r="K70" s="403" t="str">
        <f t="shared" si="18"/>
        <v/>
      </c>
      <c r="L70" s="404" t="str">
        <f t="shared" si="18"/>
        <v/>
      </c>
      <c r="M70" s="405"/>
      <c r="N70" s="406" t="str">
        <f t="shared" si="6"/>
        <v/>
      </c>
      <c r="O70" s="406" t="str">
        <f t="shared" si="7"/>
        <v/>
      </c>
      <c r="S70" s="401" t="str">
        <f>IFERROR(IF(S69&lt;='Cat A monthly etc'!$R$3,"Nil",S69-$R$3),"")</f>
        <v/>
      </c>
      <c r="T70" s="402" t="str">
        <f t="shared" si="8"/>
        <v/>
      </c>
      <c r="U70" s="403" t="str">
        <f t="shared" si="9"/>
        <v/>
      </c>
      <c r="V70" s="403" t="str">
        <f t="shared" si="10"/>
        <v/>
      </c>
      <c r="W70" s="404" t="str">
        <f t="shared" si="11"/>
        <v/>
      </c>
      <c r="Z70" s="408"/>
      <c r="AA70" s="409"/>
      <c r="AC70" s="358" t="str">
        <f t="shared" si="16"/>
        <v/>
      </c>
      <c r="AD70" s="358" t="str">
        <f t="shared" si="17"/>
        <v/>
      </c>
    </row>
    <row r="71" spans="1:30" x14ac:dyDescent="0.25">
      <c r="A71" s="112" t="str">
        <f t="shared" si="0"/>
        <v/>
      </c>
      <c r="B71" s="112" t="str">
        <f t="shared" si="1"/>
        <v/>
      </c>
      <c r="C71" s="397" t="str">
        <f t="shared" si="20"/>
        <v/>
      </c>
      <c r="D71" s="397" t="str">
        <f t="shared" si="14"/>
        <v/>
      </c>
      <c r="E71" s="397"/>
      <c r="F71" s="399" t="str">
        <f t="shared" si="2"/>
        <v/>
      </c>
      <c r="G71" s="400" t="str">
        <f t="shared" si="3"/>
        <v/>
      </c>
      <c r="H71" s="401" t="str">
        <f t="shared" si="4"/>
        <v/>
      </c>
      <c r="I71" s="402" t="str">
        <f t="shared" si="18"/>
        <v/>
      </c>
      <c r="J71" s="403" t="str">
        <f t="shared" si="18"/>
        <v/>
      </c>
      <c r="K71" s="403" t="str">
        <f t="shared" si="18"/>
        <v/>
      </c>
      <c r="L71" s="404" t="str">
        <f t="shared" si="18"/>
        <v/>
      </c>
      <c r="M71" s="405"/>
      <c r="N71" s="406" t="str">
        <f t="shared" si="6"/>
        <v/>
      </c>
      <c r="O71" s="406" t="str">
        <f t="shared" si="7"/>
        <v/>
      </c>
      <c r="S71" s="401" t="str">
        <f>IFERROR(IF(S70&lt;='Cat A monthly etc'!$R$3,"Nil",S70-$R$3),"")</f>
        <v/>
      </c>
      <c r="T71" s="402" t="str">
        <f t="shared" si="8"/>
        <v/>
      </c>
      <c r="U71" s="403" t="str">
        <f t="shared" si="9"/>
        <v/>
      </c>
      <c r="V71" s="403" t="str">
        <f t="shared" si="10"/>
        <v/>
      </c>
      <c r="W71" s="404" t="str">
        <f t="shared" si="11"/>
        <v/>
      </c>
      <c r="Z71" s="408"/>
      <c r="AA71" s="409"/>
      <c r="AC71" s="358" t="str">
        <f t="shared" si="16"/>
        <v/>
      </c>
      <c r="AD71" s="358" t="str">
        <f t="shared" si="17"/>
        <v/>
      </c>
    </row>
    <row r="72" spans="1:30" x14ac:dyDescent="0.25">
      <c r="A72" s="112" t="str">
        <f t="shared" si="0"/>
        <v/>
      </c>
      <c r="B72" s="112" t="str">
        <f t="shared" si="1"/>
        <v/>
      </c>
      <c r="C72" s="397" t="str">
        <f t="shared" si="20"/>
        <v/>
      </c>
      <c r="D72" s="397" t="str">
        <f t="shared" si="14"/>
        <v/>
      </c>
      <c r="E72" s="397"/>
      <c r="F72" s="399" t="str">
        <f t="shared" si="2"/>
        <v/>
      </c>
      <c r="G72" s="400" t="str">
        <f t="shared" si="3"/>
        <v/>
      </c>
      <c r="H72" s="401" t="str">
        <f t="shared" si="4"/>
        <v/>
      </c>
      <c r="I72" s="402" t="str">
        <f t="shared" si="18"/>
        <v/>
      </c>
      <c r="J72" s="403" t="str">
        <f t="shared" si="18"/>
        <v/>
      </c>
      <c r="K72" s="403" t="str">
        <f t="shared" si="18"/>
        <v/>
      </c>
      <c r="L72" s="404" t="str">
        <f t="shared" si="18"/>
        <v/>
      </c>
      <c r="M72" s="405"/>
      <c r="N72" s="406" t="str">
        <f t="shared" si="6"/>
        <v/>
      </c>
      <c r="O72" s="406" t="str">
        <f t="shared" si="7"/>
        <v/>
      </c>
      <c r="S72" s="401" t="str">
        <f>IFERROR(IF(S71&lt;='Cat A monthly etc'!$R$3,"Nil",S71-$R$3),"")</f>
        <v/>
      </c>
      <c r="T72" s="402" t="str">
        <f t="shared" si="8"/>
        <v/>
      </c>
      <c r="U72" s="403" t="str">
        <f t="shared" si="9"/>
        <v/>
      </c>
      <c r="V72" s="403" t="str">
        <f t="shared" si="10"/>
        <v/>
      </c>
      <c r="W72" s="404" t="str">
        <f t="shared" si="11"/>
        <v/>
      </c>
      <c r="Z72" s="408"/>
      <c r="AA72" s="409"/>
      <c r="AC72" s="358" t="str">
        <f t="shared" si="16"/>
        <v/>
      </c>
      <c r="AD72" s="358" t="str">
        <f t="shared" si="17"/>
        <v/>
      </c>
    </row>
    <row r="73" spans="1:30" x14ac:dyDescent="0.25">
      <c r="A73" s="112" t="str">
        <f t="shared" ref="A73:A136" si="21">IFERROR(
                      IF(
                            AND($B73&lt;&gt;$W$3,$B73=$W$2,$C73&lt;=$X$2,$D73&gt;=$X$2),
                              IF(RIGHT($F73,LEN("or any greater amount"))="or any greater amount",$W$3,""),""),"")</f>
        <v/>
      </c>
      <c r="B73" s="112" t="str">
        <f t="shared" ref="B73:B136" si="22">IFERROR(
                      IF(
                            AND($C73&lt;=$X$2,$D73&gt;=$X$2),$W$2,
                              IF(RIGHT($F73,LEN("or any greater amount"))="or any greater amount",$W$3,"")),"")</f>
        <v/>
      </c>
      <c r="C73" s="397" t="str">
        <f t="shared" si="20"/>
        <v/>
      </c>
      <c r="D73" s="397" t="str">
        <f t="shared" si="14"/>
        <v/>
      </c>
      <c r="E73" s="397"/>
      <c r="F73" s="399" t="str">
        <f t="shared" ref="F73:F136" si="23">IFERROR(IF(AND(C73="",D73=""),"",IF(C73="--",TEXT(D73,IF(D73=ROUND(D73,0),"€###.00","€##.00"))&amp;" or any lesser amount",IF(D73="--",TEXT(C73,IF(C73=ROUND(C73,0),"€###.00","€##.00"))&amp;" or any greater amount",TEXT(C73,IF(C73=ROUND(C73,0),"€###.00","€##.00"))&amp;" to "&amp;TEXT(D73,IF(D73=ROUND(D73,0),"€###.00","€##.00"))))),"")</f>
        <v/>
      </c>
      <c r="G73" s="400" t="str">
        <f t="shared" ref="G73:G136" si="24">IFERROR(IF(S73="Nil","Nil",ROUNDUP(ROUND(S73/7, 3),2)),"")</f>
        <v/>
      </c>
      <c r="H73" s="401" t="str">
        <f t="shared" ref="H73:H136" si="25">IFERROR(IF(S73="Nil","Nil",TEXT(S73,IF(S73=ROUND(S73,0),"€###","€0.00"))),"")</f>
        <v/>
      </c>
      <c r="I73" s="402" t="str">
        <f t="shared" si="18"/>
        <v/>
      </c>
      <c r="J73" s="403" t="str">
        <f t="shared" si="18"/>
        <v/>
      </c>
      <c r="K73" s="403" t="str">
        <f t="shared" si="18"/>
        <v/>
      </c>
      <c r="L73" s="404" t="str">
        <f t="shared" si="18"/>
        <v/>
      </c>
      <c r="M73" s="405"/>
      <c r="N73" s="406" t="str">
        <f t="shared" ref="N73:N136" si="26">IFERROR(IF(C73="--","&lt;"&amp;D73,C73-IF(OR($H73="Nil",$H73=""),0,$H73)),"")</f>
        <v/>
      </c>
      <c r="O73" s="406" t="str">
        <f t="shared" ref="O73:O136" si="27">IFERROR(IF(D73="--","&gt; €"&amp;N73,D73-IF(OR($H73="Nil",$H73=""),0,$H73)),"")</f>
        <v/>
      </c>
      <c r="S73" s="401" t="str">
        <f>IFERROR(IF(S72&lt;='Cat A monthly etc'!$R$3,"Nil",S72-$R$3),"")</f>
        <v/>
      </c>
      <c r="T73" s="402" t="str">
        <f t="shared" ref="T73:T136" si="28">IFERROR(IF($G73="Nil","Nil",IF(MROUND($G73*I$5,0.5)&lt;=$G73*I$5,MROUND($G73*I$5,0.5),MROUND($G73*I$5,0.5)-0.5)),"")</f>
        <v/>
      </c>
      <c r="U73" s="403" t="str">
        <f t="shared" ref="U73:U136" si="29">IFERROR(IF($G73="Nil","Nil",IF(MROUND($G73*J$5,0.5)&lt;=$G73*J$5,MROUND($G73*J$5,0.5),MROUND($G73*J$5,0.5)-0.5)),"")</f>
        <v/>
      </c>
      <c r="V73" s="403" t="str">
        <f t="shared" ref="V73:V136" si="30">IFERROR(IF($G73="Nil","Nil",IF(MROUND($G73*K$5,0.5)&lt;=$G73*K$5,MROUND($G73*K$5,0.5),MROUND($G73*K$5,0.5)-0.5)),"")</f>
        <v/>
      </c>
      <c r="W73" s="404" t="str">
        <f t="shared" ref="W73:W136" si="31">IFERROR(IF($G73="Nil","Nil",IF(MROUND($G73*L$5,0.5)&lt;=$G73*L$5,MROUND($G73*L$5,0.5),MROUND($G73*L$5,0.5)-0.5)),"")</f>
        <v/>
      </c>
      <c r="Z73" s="408"/>
      <c r="AA73" s="409"/>
      <c r="AC73" s="358" t="str">
        <f t="shared" si="16"/>
        <v/>
      </c>
      <c r="AD73" s="358" t="str">
        <f t="shared" si="17"/>
        <v/>
      </c>
    </row>
    <row r="74" spans="1:30" x14ac:dyDescent="0.25">
      <c r="A74" s="112" t="str">
        <f t="shared" si="21"/>
        <v/>
      </c>
      <c r="B74" s="112" t="str">
        <f t="shared" si="22"/>
        <v/>
      </c>
      <c r="C74" s="397" t="str">
        <f t="shared" si="20"/>
        <v/>
      </c>
      <c r="D74" s="397" t="str">
        <f t="shared" ref="D74:D137" si="32">IFERROR(IF(C73-0.01&gt;=0,C73-0.01,""),"")</f>
        <v/>
      </c>
      <c r="E74" s="397"/>
      <c r="F74" s="399" t="str">
        <f t="shared" si="23"/>
        <v/>
      </c>
      <c r="G74" s="400" t="str">
        <f t="shared" si="24"/>
        <v/>
      </c>
      <c r="H74" s="401" t="str">
        <f t="shared" si="25"/>
        <v/>
      </c>
      <c r="I74" s="402" t="str">
        <f t="shared" si="18"/>
        <v/>
      </c>
      <c r="J74" s="403" t="str">
        <f t="shared" si="18"/>
        <v/>
      </c>
      <c r="K74" s="403" t="str">
        <f t="shared" si="18"/>
        <v/>
      </c>
      <c r="L74" s="404" t="str">
        <f t="shared" si="18"/>
        <v/>
      </c>
      <c r="M74" s="405"/>
      <c r="N74" s="406" t="str">
        <f t="shared" si="26"/>
        <v/>
      </c>
      <c r="O74" s="406" t="str">
        <f t="shared" si="27"/>
        <v/>
      </c>
      <c r="S74" s="401" t="str">
        <f>IFERROR(IF(S73&lt;='Cat A monthly etc'!$R$3,"Nil",S73-$R$3),"")</f>
        <v/>
      </c>
      <c r="T74" s="402" t="str">
        <f t="shared" si="28"/>
        <v/>
      </c>
      <c r="U74" s="403" t="str">
        <f t="shared" si="29"/>
        <v/>
      </c>
      <c r="V74" s="403" t="str">
        <f t="shared" si="30"/>
        <v/>
      </c>
      <c r="W74" s="404" t="str">
        <f t="shared" si="31"/>
        <v/>
      </c>
      <c r="Z74" s="408"/>
      <c r="AA74" s="409"/>
      <c r="AC74" s="358" t="str">
        <f t="shared" ref="AC74:AC137" si="33">IFERROR(ROUNDUP(ROUND(S74/7, 3),2),"")</f>
        <v/>
      </c>
      <c r="AD74" s="358" t="str">
        <f t="shared" ref="AD74:AD137" si="34">IFERROR(ROUND(AC74-G74,2),"")</f>
        <v/>
      </c>
    </row>
    <row r="75" spans="1:30" x14ac:dyDescent="0.25">
      <c r="A75" s="112" t="str">
        <f t="shared" si="21"/>
        <v/>
      </c>
      <c r="B75" s="112" t="str">
        <f t="shared" si="22"/>
        <v/>
      </c>
      <c r="C75" s="397" t="str">
        <f t="shared" si="20"/>
        <v/>
      </c>
      <c r="D75" s="397" t="str">
        <f t="shared" si="32"/>
        <v/>
      </c>
      <c r="E75" s="397"/>
      <c r="F75" s="399" t="str">
        <f t="shared" si="23"/>
        <v/>
      </c>
      <c r="G75" s="400" t="str">
        <f t="shared" si="24"/>
        <v/>
      </c>
      <c r="H75" s="401" t="str">
        <f t="shared" si="25"/>
        <v/>
      </c>
      <c r="I75" s="402" t="str">
        <f t="shared" si="18"/>
        <v/>
      </c>
      <c r="J75" s="403" t="str">
        <f t="shared" si="18"/>
        <v/>
      </c>
      <c r="K75" s="403" t="str">
        <f t="shared" si="18"/>
        <v/>
      </c>
      <c r="L75" s="404" t="str">
        <f t="shared" si="18"/>
        <v/>
      </c>
      <c r="M75" s="405"/>
      <c r="N75" s="406" t="str">
        <f t="shared" si="26"/>
        <v/>
      </c>
      <c r="O75" s="406" t="str">
        <f t="shared" si="27"/>
        <v/>
      </c>
      <c r="S75" s="401" t="str">
        <f>IFERROR(IF(S74&lt;='Cat A monthly etc'!$R$3,"Nil",S74-$R$3),"")</f>
        <v/>
      </c>
      <c r="T75" s="402" t="str">
        <f t="shared" si="28"/>
        <v/>
      </c>
      <c r="U75" s="403" t="str">
        <f t="shared" si="29"/>
        <v/>
      </c>
      <c r="V75" s="403" t="str">
        <f t="shared" si="30"/>
        <v/>
      </c>
      <c r="W75" s="404" t="str">
        <f t="shared" si="31"/>
        <v/>
      </c>
      <c r="Z75" s="408"/>
      <c r="AA75" s="409"/>
      <c r="AC75" s="358" t="str">
        <f t="shared" si="33"/>
        <v/>
      </c>
      <c r="AD75" s="358" t="str">
        <f t="shared" si="34"/>
        <v/>
      </c>
    </row>
    <row r="76" spans="1:30" x14ac:dyDescent="0.25">
      <c r="A76" s="112" t="str">
        <f t="shared" si="21"/>
        <v/>
      </c>
      <c r="B76" s="112" t="str">
        <f t="shared" si="22"/>
        <v/>
      </c>
      <c r="C76" s="397" t="str">
        <f t="shared" si="20"/>
        <v/>
      </c>
      <c r="D76" s="397" t="str">
        <f t="shared" si="32"/>
        <v/>
      </c>
      <c r="E76" s="397"/>
      <c r="F76" s="399" t="str">
        <f t="shared" si="23"/>
        <v/>
      </c>
      <c r="G76" s="400" t="str">
        <f t="shared" si="24"/>
        <v/>
      </c>
      <c r="H76" s="401" t="str">
        <f t="shared" si="25"/>
        <v/>
      </c>
      <c r="I76" s="402" t="str">
        <f t="shared" si="18"/>
        <v/>
      </c>
      <c r="J76" s="403" t="str">
        <f t="shared" si="18"/>
        <v/>
      </c>
      <c r="K76" s="403" t="str">
        <f t="shared" si="18"/>
        <v/>
      </c>
      <c r="L76" s="404" t="str">
        <f t="shared" si="18"/>
        <v/>
      </c>
      <c r="M76" s="405"/>
      <c r="N76" s="406" t="str">
        <f t="shared" si="26"/>
        <v/>
      </c>
      <c r="O76" s="406" t="str">
        <f t="shared" si="27"/>
        <v/>
      </c>
      <c r="S76" s="401" t="str">
        <f>IFERROR(IF(S75&lt;='Cat A monthly etc'!$R$3,"Nil",S75-$R$3),"")</f>
        <v/>
      </c>
      <c r="T76" s="402" t="str">
        <f t="shared" si="28"/>
        <v/>
      </c>
      <c r="U76" s="403" t="str">
        <f t="shared" si="29"/>
        <v/>
      </c>
      <c r="V76" s="403" t="str">
        <f t="shared" si="30"/>
        <v/>
      </c>
      <c r="W76" s="404" t="str">
        <f t="shared" si="31"/>
        <v/>
      </c>
      <c r="Z76" s="408"/>
      <c r="AA76" s="409"/>
      <c r="AC76" s="358" t="str">
        <f t="shared" si="33"/>
        <v/>
      </c>
      <c r="AD76" s="358" t="str">
        <f t="shared" si="34"/>
        <v/>
      </c>
    </row>
    <row r="77" spans="1:30" x14ac:dyDescent="0.25">
      <c r="A77" s="112" t="str">
        <f t="shared" si="21"/>
        <v/>
      </c>
      <c r="B77" s="112" t="str">
        <f t="shared" si="22"/>
        <v/>
      </c>
      <c r="C77" s="397" t="str">
        <f t="shared" si="20"/>
        <v/>
      </c>
      <c r="D77" s="397" t="str">
        <f t="shared" si="32"/>
        <v/>
      </c>
      <c r="E77" s="397"/>
      <c r="F77" s="399" t="str">
        <f t="shared" si="23"/>
        <v/>
      </c>
      <c r="G77" s="400" t="str">
        <f t="shared" si="24"/>
        <v/>
      </c>
      <c r="H77" s="401" t="str">
        <f t="shared" si="25"/>
        <v/>
      </c>
      <c r="I77" s="402" t="str">
        <f t="shared" si="18"/>
        <v/>
      </c>
      <c r="J77" s="403" t="str">
        <f t="shared" si="18"/>
        <v/>
      </c>
      <c r="K77" s="403" t="str">
        <f t="shared" si="18"/>
        <v/>
      </c>
      <c r="L77" s="404" t="str">
        <f t="shared" si="18"/>
        <v/>
      </c>
      <c r="M77" s="405"/>
      <c r="N77" s="406" t="str">
        <f t="shared" si="26"/>
        <v/>
      </c>
      <c r="O77" s="406" t="str">
        <f t="shared" si="27"/>
        <v/>
      </c>
      <c r="S77" s="401" t="str">
        <f>IFERROR(IF(S76&lt;='Cat A monthly etc'!$R$3,"Nil",S76-$R$3),"")</f>
        <v/>
      </c>
      <c r="T77" s="402" t="str">
        <f t="shared" si="28"/>
        <v/>
      </c>
      <c r="U77" s="403" t="str">
        <f t="shared" si="29"/>
        <v/>
      </c>
      <c r="V77" s="403" t="str">
        <f t="shared" si="30"/>
        <v/>
      </c>
      <c r="W77" s="404" t="str">
        <f t="shared" si="31"/>
        <v/>
      </c>
      <c r="Z77" s="408"/>
      <c r="AA77" s="409"/>
      <c r="AC77" s="358" t="str">
        <f t="shared" si="33"/>
        <v/>
      </c>
      <c r="AD77" s="358" t="str">
        <f t="shared" si="34"/>
        <v/>
      </c>
    </row>
    <row r="78" spans="1:30" x14ac:dyDescent="0.25">
      <c r="A78" s="112" t="str">
        <f t="shared" si="21"/>
        <v/>
      </c>
      <c r="B78" s="112" t="str">
        <f t="shared" si="22"/>
        <v/>
      </c>
      <c r="C78" s="397" t="str">
        <f t="shared" si="20"/>
        <v/>
      </c>
      <c r="D78" s="397" t="str">
        <f t="shared" si="32"/>
        <v/>
      </c>
      <c r="E78" s="397"/>
      <c r="F78" s="399" t="str">
        <f t="shared" si="23"/>
        <v/>
      </c>
      <c r="G78" s="400" t="str">
        <f t="shared" si="24"/>
        <v/>
      </c>
      <c r="H78" s="401" t="str">
        <f t="shared" si="25"/>
        <v/>
      </c>
      <c r="I78" s="402" t="str">
        <f t="shared" si="18"/>
        <v/>
      </c>
      <c r="J78" s="403" t="str">
        <f t="shared" si="18"/>
        <v/>
      </c>
      <c r="K78" s="403" t="str">
        <f t="shared" si="18"/>
        <v/>
      </c>
      <c r="L78" s="404" t="str">
        <f t="shared" si="18"/>
        <v/>
      </c>
      <c r="M78" s="405"/>
      <c r="N78" s="406" t="str">
        <f t="shared" si="26"/>
        <v/>
      </c>
      <c r="O78" s="406" t="str">
        <f t="shared" si="27"/>
        <v/>
      </c>
      <c r="S78" s="401" t="str">
        <f>IFERROR(IF(S77&lt;='Cat A monthly etc'!$R$3,"Nil",S77-$R$3),"")</f>
        <v/>
      </c>
      <c r="T78" s="402" t="str">
        <f t="shared" si="28"/>
        <v/>
      </c>
      <c r="U78" s="403" t="str">
        <f t="shared" si="29"/>
        <v/>
      </c>
      <c r="V78" s="403" t="str">
        <f t="shared" si="30"/>
        <v/>
      </c>
      <c r="W78" s="404" t="str">
        <f t="shared" si="31"/>
        <v/>
      </c>
      <c r="Z78" s="408"/>
      <c r="AA78" s="409"/>
      <c r="AC78" s="358" t="str">
        <f t="shared" si="33"/>
        <v/>
      </c>
      <c r="AD78" s="358" t="str">
        <f t="shared" si="34"/>
        <v/>
      </c>
    </row>
    <row r="79" spans="1:30" x14ac:dyDescent="0.25">
      <c r="A79" s="112" t="str">
        <f t="shared" si="21"/>
        <v/>
      </c>
      <c r="B79" s="112" t="str">
        <f t="shared" si="22"/>
        <v/>
      </c>
      <c r="C79" s="397" t="str">
        <f t="shared" si="20"/>
        <v/>
      </c>
      <c r="D79" s="397" t="str">
        <f t="shared" si="32"/>
        <v/>
      </c>
      <c r="E79" s="397"/>
      <c r="F79" s="399" t="str">
        <f t="shared" si="23"/>
        <v/>
      </c>
      <c r="G79" s="400" t="str">
        <f t="shared" si="24"/>
        <v/>
      </c>
      <c r="H79" s="401" t="str">
        <f t="shared" si="25"/>
        <v/>
      </c>
      <c r="I79" s="402" t="str">
        <f t="shared" si="18"/>
        <v/>
      </c>
      <c r="J79" s="403" t="str">
        <f t="shared" si="18"/>
        <v/>
      </c>
      <c r="K79" s="403" t="str">
        <f t="shared" si="18"/>
        <v/>
      </c>
      <c r="L79" s="404" t="str">
        <f t="shared" si="18"/>
        <v/>
      </c>
      <c r="M79" s="405"/>
      <c r="N79" s="406" t="str">
        <f t="shared" si="26"/>
        <v/>
      </c>
      <c r="O79" s="406" t="str">
        <f t="shared" si="27"/>
        <v/>
      </c>
      <c r="S79" s="401" t="str">
        <f>IFERROR(IF(S78&lt;='Cat A monthly etc'!$R$3,"Nil",S78-$R$3),"")</f>
        <v/>
      </c>
      <c r="T79" s="402" t="str">
        <f t="shared" si="28"/>
        <v/>
      </c>
      <c r="U79" s="403" t="str">
        <f t="shared" si="29"/>
        <v/>
      </c>
      <c r="V79" s="403" t="str">
        <f t="shared" si="30"/>
        <v/>
      </c>
      <c r="W79" s="404" t="str">
        <f t="shared" si="31"/>
        <v/>
      </c>
      <c r="Z79" s="408"/>
      <c r="AA79" s="409"/>
      <c r="AC79" s="358" t="str">
        <f t="shared" si="33"/>
        <v/>
      </c>
      <c r="AD79" s="358" t="str">
        <f t="shared" si="34"/>
        <v/>
      </c>
    </row>
    <row r="80" spans="1:30" x14ac:dyDescent="0.25">
      <c r="A80" s="112" t="str">
        <f t="shared" si="21"/>
        <v/>
      </c>
      <c r="B80" s="112" t="str">
        <f t="shared" si="22"/>
        <v/>
      </c>
      <c r="C80" s="397" t="str">
        <f t="shared" si="20"/>
        <v/>
      </c>
      <c r="D80" s="397" t="str">
        <f t="shared" si="32"/>
        <v/>
      </c>
      <c r="E80" s="397"/>
      <c r="F80" s="399" t="str">
        <f t="shared" si="23"/>
        <v/>
      </c>
      <c r="G80" s="400" t="str">
        <f t="shared" si="24"/>
        <v/>
      </c>
      <c r="H80" s="401" t="str">
        <f t="shared" si="25"/>
        <v/>
      </c>
      <c r="I80" s="402" t="str">
        <f t="shared" si="18"/>
        <v/>
      </c>
      <c r="J80" s="403" t="str">
        <f t="shared" si="18"/>
        <v/>
      </c>
      <c r="K80" s="403" t="str">
        <f t="shared" si="18"/>
        <v/>
      </c>
      <c r="L80" s="404" t="str">
        <f t="shared" si="18"/>
        <v/>
      </c>
      <c r="M80" s="405"/>
      <c r="N80" s="406" t="str">
        <f t="shared" si="26"/>
        <v/>
      </c>
      <c r="O80" s="406" t="str">
        <f t="shared" si="27"/>
        <v/>
      </c>
      <c r="S80" s="401" t="str">
        <f>IFERROR(IF(S79&lt;='Cat A monthly etc'!$R$3,"Nil",S79-$R$3),"")</f>
        <v/>
      </c>
      <c r="T80" s="402" t="str">
        <f t="shared" si="28"/>
        <v/>
      </c>
      <c r="U80" s="403" t="str">
        <f t="shared" si="29"/>
        <v/>
      </c>
      <c r="V80" s="403" t="str">
        <f t="shared" si="30"/>
        <v/>
      </c>
      <c r="W80" s="404" t="str">
        <f t="shared" si="31"/>
        <v/>
      </c>
      <c r="Z80" s="408"/>
      <c r="AA80" s="409"/>
      <c r="AC80" s="358" t="str">
        <f t="shared" si="33"/>
        <v/>
      </c>
      <c r="AD80" s="358" t="str">
        <f t="shared" si="34"/>
        <v/>
      </c>
    </row>
    <row r="81" spans="1:30" x14ac:dyDescent="0.25">
      <c r="A81" s="112" t="str">
        <f t="shared" si="21"/>
        <v/>
      </c>
      <c r="B81" s="112" t="str">
        <f t="shared" si="22"/>
        <v/>
      </c>
      <c r="C81" s="398" t="s">
        <v>241</v>
      </c>
      <c r="D81" s="397" t="str">
        <f t="shared" si="32"/>
        <v/>
      </c>
      <c r="E81" s="397"/>
      <c r="F81" s="399" t="str">
        <f t="shared" si="23"/>
        <v/>
      </c>
      <c r="G81" s="400" t="str">
        <f t="shared" si="24"/>
        <v/>
      </c>
      <c r="H81" s="401" t="str">
        <f t="shared" si="25"/>
        <v/>
      </c>
      <c r="I81" s="402" t="str">
        <f t="shared" si="18"/>
        <v/>
      </c>
      <c r="J81" s="403" t="str">
        <f t="shared" si="18"/>
        <v/>
      </c>
      <c r="K81" s="403" t="str">
        <f t="shared" si="18"/>
        <v/>
      </c>
      <c r="L81" s="404" t="str">
        <f t="shared" si="18"/>
        <v/>
      </c>
      <c r="M81" s="405"/>
      <c r="N81" s="406" t="str">
        <f t="shared" si="26"/>
        <v>&lt;</v>
      </c>
      <c r="O81" s="406" t="str">
        <f t="shared" si="27"/>
        <v/>
      </c>
      <c r="S81" s="401" t="str">
        <f>IFERROR(IF(S80&lt;='Cat A monthly etc'!$R$3,"Nil",S80-$R$3),"")</f>
        <v/>
      </c>
      <c r="T81" s="402" t="str">
        <f t="shared" si="28"/>
        <v/>
      </c>
      <c r="U81" s="403" t="str">
        <f t="shared" si="29"/>
        <v/>
      </c>
      <c r="V81" s="403" t="str">
        <f t="shared" si="30"/>
        <v/>
      </c>
      <c r="W81" s="404" t="str">
        <f t="shared" si="31"/>
        <v/>
      </c>
      <c r="Z81" s="408"/>
      <c r="AA81" s="409"/>
      <c r="AC81" s="358" t="str">
        <f t="shared" si="33"/>
        <v/>
      </c>
      <c r="AD81" s="358" t="str">
        <f t="shared" si="34"/>
        <v/>
      </c>
    </row>
    <row r="82" spans="1:30" x14ac:dyDescent="0.25">
      <c r="A82" s="112" t="str">
        <f t="shared" si="21"/>
        <v/>
      </c>
      <c r="B82" s="112" t="str">
        <f t="shared" si="22"/>
        <v/>
      </c>
      <c r="C82" s="397" t="str">
        <f t="shared" ref="C82:C145" si="35">IFERROR(IF(C81-$R$3&gt;=0,C81-$R$3,""),"")</f>
        <v/>
      </c>
      <c r="D82" s="397" t="str">
        <f t="shared" si="32"/>
        <v/>
      </c>
      <c r="E82" s="397"/>
      <c r="F82" s="399" t="str">
        <f t="shared" si="23"/>
        <v/>
      </c>
      <c r="G82" s="400" t="str">
        <f t="shared" si="24"/>
        <v/>
      </c>
      <c r="H82" s="401" t="str">
        <f t="shared" si="25"/>
        <v/>
      </c>
      <c r="I82" s="402" t="str">
        <f t="shared" si="18"/>
        <v/>
      </c>
      <c r="J82" s="403" t="str">
        <f t="shared" si="18"/>
        <v/>
      </c>
      <c r="K82" s="403" t="str">
        <f t="shared" si="18"/>
        <v/>
      </c>
      <c r="L82" s="404" t="str">
        <f t="shared" si="18"/>
        <v/>
      </c>
      <c r="M82" s="405"/>
      <c r="N82" s="406" t="str">
        <f t="shared" si="26"/>
        <v/>
      </c>
      <c r="O82" s="406" t="str">
        <f t="shared" si="27"/>
        <v/>
      </c>
      <c r="S82" s="401" t="str">
        <f>IFERROR(IF(S81&lt;='Cat A monthly etc'!$R$3,"Nil",S81-$R$3),"")</f>
        <v/>
      </c>
      <c r="T82" s="402" t="str">
        <f t="shared" si="28"/>
        <v/>
      </c>
      <c r="U82" s="403" t="str">
        <f t="shared" si="29"/>
        <v/>
      </c>
      <c r="V82" s="403" t="str">
        <f t="shared" si="30"/>
        <v/>
      </c>
      <c r="W82" s="404" t="str">
        <f t="shared" si="31"/>
        <v/>
      </c>
      <c r="Z82" s="408"/>
      <c r="AA82" s="409"/>
      <c r="AC82" s="358" t="str">
        <f t="shared" si="33"/>
        <v/>
      </c>
      <c r="AD82" s="358" t="str">
        <f t="shared" si="34"/>
        <v/>
      </c>
    </row>
    <row r="83" spans="1:30" x14ac:dyDescent="0.25">
      <c r="A83" s="112" t="str">
        <f t="shared" si="21"/>
        <v/>
      </c>
      <c r="B83" s="112" t="str">
        <f t="shared" si="22"/>
        <v/>
      </c>
      <c r="C83" s="397" t="str">
        <f t="shared" si="35"/>
        <v/>
      </c>
      <c r="D83" s="397" t="str">
        <f t="shared" si="32"/>
        <v/>
      </c>
      <c r="E83" s="397"/>
      <c r="F83" s="399" t="str">
        <f t="shared" si="23"/>
        <v/>
      </c>
      <c r="G83" s="400" t="str">
        <f t="shared" si="24"/>
        <v/>
      </c>
      <c r="H83" s="401" t="str">
        <f t="shared" si="25"/>
        <v/>
      </c>
      <c r="I83" s="402" t="str">
        <f t="shared" si="18"/>
        <v/>
      </c>
      <c r="J83" s="403" t="str">
        <f t="shared" si="18"/>
        <v/>
      </c>
      <c r="K83" s="403" t="str">
        <f t="shared" si="18"/>
        <v/>
      </c>
      <c r="L83" s="404" t="str">
        <f t="shared" si="18"/>
        <v/>
      </c>
      <c r="M83" s="405"/>
      <c r="N83" s="406" t="str">
        <f t="shared" si="26"/>
        <v/>
      </c>
      <c r="O83" s="406" t="str">
        <f t="shared" si="27"/>
        <v/>
      </c>
      <c r="S83" s="401" t="str">
        <f>IFERROR(IF(S82&lt;='Cat A monthly etc'!$R$3,"Nil",S82-$R$3),"")</f>
        <v/>
      </c>
      <c r="T83" s="402" t="str">
        <f t="shared" si="28"/>
        <v/>
      </c>
      <c r="U83" s="403" t="str">
        <f t="shared" si="29"/>
        <v/>
      </c>
      <c r="V83" s="403" t="str">
        <f t="shared" si="30"/>
        <v/>
      </c>
      <c r="W83" s="404" t="str">
        <f t="shared" si="31"/>
        <v/>
      </c>
      <c r="Z83" s="408"/>
      <c r="AA83" s="409"/>
      <c r="AC83" s="358" t="str">
        <f t="shared" si="33"/>
        <v/>
      </c>
      <c r="AD83" s="358" t="str">
        <f t="shared" si="34"/>
        <v/>
      </c>
    </row>
    <row r="84" spans="1:30" x14ac:dyDescent="0.25">
      <c r="A84" s="112" t="str">
        <f t="shared" si="21"/>
        <v/>
      </c>
      <c r="B84" s="112" t="str">
        <f t="shared" si="22"/>
        <v/>
      </c>
      <c r="C84" s="397" t="str">
        <f t="shared" si="35"/>
        <v/>
      </c>
      <c r="D84" s="397" t="str">
        <f t="shared" si="32"/>
        <v/>
      </c>
      <c r="E84" s="397"/>
      <c r="F84" s="399" t="str">
        <f t="shared" si="23"/>
        <v/>
      </c>
      <c r="G84" s="400" t="str">
        <f t="shared" si="24"/>
        <v/>
      </c>
      <c r="H84" s="401" t="str">
        <f t="shared" si="25"/>
        <v/>
      </c>
      <c r="I84" s="402" t="str">
        <f t="shared" si="18"/>
        <v/>
      </c>
      <c r="J84" s="403" t="str">
        <f t="shared" si="18"/>
        <v/>
      </c>
      <c r="K84" s="403" t="str">
        <f t="shared" si="18"/>
        <v/>
      </c>
      <c r="L84" s="404" t="str">
        <f t="shared" si="18"/>
        <v/>
      </c>
      <c r="M84" s="405"/>
      <c r="N84" s="406" t="str">
        <f t="shared" si="26"/>
        <v/>
      </c>
      <c r="O84" s="406" t="str">
        <f t="shared" si="27"/>
        <v/>
      </c>
      <c r="S84" s="401" t="str">
        <f>IFERROR(IF(S83&lt;='Cat A monthly etc'!$R$3,"Nil",S83-$R$3),"")</f>
        <v/>
      </c>
      <c r="T84" s="402" t="str">
        <f t="shared" si="28"/>
        <v/>
      </c>
      <c r="U84" s="403" t="str">
        <f t="shared" si="29"/>
        <v/>
      </c>
      <c r="V84" s="403" t="str">
        <f t="shared" si="30"/>
        <v/>
      </c>
      <c r="W84" s="404" t="str">
        <f t="shared" si="31"/>
        <v/>
      </c>
      <c r="Z84" s="408"/>
      <c r="AA84" s="409"/>
      <c r="AC84" s="358" t="str">
        <f t="shared" si="33"/>
        <v/>
      </c>
      <c r="AD84" s="358" t="str">
        <f t="shared" si="34"/>
        <v/>
      </c>
    </row>
    <row r="85" spans="1:30" x14ac:dyDescent="0.25">
      <c r="A85" s="112" t="str">
        <f t="shared" si="21"/>
        <v/>
      </c>
      <c r="B85" s="112" t="str">
        <f t="shared" si="22"/>
        <v/>
      </c>
      <c r="C85" s="397" t="str">
        <f t="shared" si="35"/>
        <v/>
      </c>
      <c r="D85" s="397" t="str">
        <f t="shared" si="32"/>
        <v/>
      </c>
      <c r="E85" s="397"/>
      <c r="F85" s="399" t="str">
        <f t="shared" si="23"/>
        <v/>
      </c>
      <c r="G85" s="400" t="str">
        <f t="shared" si="24"/>
        <v/>
      </c>
      <c r="H85" s="401" t="str">
        <f t="shared" si="25"/>
        <v/>
      </c>
      <c r="I85" s="402" t="str">
        <f t="shared" si="18"/>
        <v/>
      </c>
      <c r="J85" s="403" t="str">
        <f t="shared" si="18"/>
        <v/>
      </c>
      <c r="K85" s="403" t="str">
        <f t="shared" si="18"/>
        <v/>
      </c>
      <c r="L85" s="404" t="str">
        <f t="shared" si="18"/>
        <v/>
      </c>
      <c r="M85" s="405"/>
      <c r="N85" s="406" t="str">
        <f t="shared" si="26"/>
        <v/>
      </c>
      <c r="O85" s="406" t="str">
        <f t="shared" si="27"/>
        <v/>
      </c>
      <c r="S85" s="401" t="str">
        <f>IFERROR(IF(S84&lt;='Cat A monthly etc'!$R$3,"Nil",S84-$R$3),"")</f>
        <v/>
      </c>
      <c r="T85" s="402" t="str">
        <f t="shared" si="28"/>
        <v/>
      </c>
      <c r="U85" s="403" t="str">
        <f t="shared" si="29"/>
        <v/>
      </c>
      <c r="V85" s="403" t="str">
        <f t="shared" si="30"/>
        <v/>
      </c>
      <c r="W85" s="404" t="str">
        <f t="shared" si="31"/>
        <v/>
      </c>
      <c r="Z85" s="408"/>
      <c r="AA85" s="409"/>
      <c r="AC85" s="358" t="str">
        <f t="shared" si="33"/>
        <v/>
      </c>
      <c r="AD85" s="358" t="str">
        <f t="shared" si="34"/>
        <v/>
      </c>
    </row>
    <row r="86" spans="1:30" x14ac:dyDescent="0.25">
      <c r="A86" s="112" t="str">
        <f t="shared" si="21"/>
        <v/>
      </c>
      <c r="B86" s="112" t="str">
        <f t="shared" si="22"/>
        <v/>
      </c>
      <c r="C86" s="397" t="str">
        <f t="shared" si="35"/>
        <v/>
      </c>
      <c r="D86" s="397" t="str">
        <f t="shared" si="32"/>
        <v/>
      </c>
      <c r="E86" s="397"/>
      <c r="F86" s="399" t="str">
        <f t="shared" si="23"/>
        <v/>
      </c>
      <c r="G86" s="400" t="str">
        <f t="shared" si="24"/>
        <v/>
      </c>
      <c r="H86" s="401" t="str">
        <f t="shared" si="25"/>
        <v/>
      </c>
      <c r="I86" s="402" t="str">
        <f t="shared" si="18"/>
        <v/>
      </c>
      <c r="J86" s="403" t="str">
        <f t="shared" si="18"/>
        <v/>
      </c>
      <c r="K86" s="403" t="str">
        <f t="shared" si="18"/>
        <v/>
      </c>
      <c r="L86" s="404" t="str">
        <f t="shared" si="18"/>
        <v/>
      </c>
      <c r="M86" s="405"/>
      <c r="N86" s="406" t="str">
        <f t="shared" si="26"/>
        <v/>
      </c>
      <c r="O86" s="406" t="str">
        <f t="shared" si="27"/>
        <v/>
      </c>
      <c r="S86" s="401" t="str">
        <f>IFERROR(IF(S85&lt;='Cat A monthly etc'!$R$3,"Nil",S85-$R$3),"")</f>
        <v/>
      </c>
      <c r="T86" s="402" t="str">
        <f t="shared" si="28"/>
        <v/>
      </c>
      <c r="U86" s="403" t="str">
        <f t="shared" si="29"/>
        <v/>
      </c>
      <c r="V86" s="403" t="str">
        <f t="shared" si="30"/>
        <v/>
      </c>
      <c r="W86" s="404" t="str">
        <f t="shared" si="31"/>
        <v/>
      </c>
      <c r="Z86" s="408"/>
      <c r="AA86" s="409"/>
      <c r="AC86" s="358" t="str">
        <f t="shared" si="33"/>
        <v/>
      </c>
      <c r="AD86" s="358" t="str">
        <f t="shared" si="34"/>
        <v/>
      </c>
    </row>
    <row r="87" spans="1:30" x14ac:dyDescent="0.25">
      <c r="A87" s="112" t="str">
        <f t="shared" si="21"/>
        <v/>
      </c>
      <c r="B87" s="112" t="str">
        <f t="shared" si="22"/>
        <v/>
      </c>
      <c r="C87" s="397" t="str">
        <f t="shared" si="35"/>
        <v/>
      </c>
      <c r="D87" s="397" t="str">
        <f t="shared" si="32"/>
        <v/>
      </c>
      <c r="E87" s="397"/>
      <c r="F87" s="399" t="str">
        <f t="shared" si="23"/>
        <v/>
      </c>
      <c r="G87" s="400" t="str">
        <f t="shared" si="24"/>
        <v/>
      </c>
      <c r="H87" s="401" t="str">
        <f t="shared" si="25"/>
        <v/>
      </c>
      <c r="I87" s="402" t="str">
        <f t="shared" si="18"/>
        <v/>
      </c>
      <c r="J87" s="403" t="str">
        <f t="shared" si="18"/>
        <v/>
      </c>
      <c r="K87" s="403" t="str">
        <f t="shared" si="18"/>
        <v/>
      </c>
      <c r="L87" s="404" t="str">
        <f t="shared" si="18"/>
        <v/>
      </c>
      <c r="M87" s="405"/>
      <c r="N87" s="406" t="str">
        <f t="shared" si="26"/>
        <v/>
      </c>
      <c r="O87" s="406" t="str">
        <f t="shared" si="27"/>
        <v/>
      </c>
      <c r="S87" s="401" t="str">
        <f>IFERROR(IF(S86&lt;='Cat A monthly etc'!$R$3,"Nil",S86-$R$3),"")</f>
        <v/>
      </c>
      <c r="T87" s="402" t="str">
        <f t="shared" si="28"/>
        <v/>
      </c>
      <c r="U87" s="403" t="str">
        <f t="shared" si="29"/>
        <v/>
      </c>
      <c r="V87" s="403" t="str">
        <f t="shared" si="30"/>
        <v/>
      </c>
      <c r="W87" s="404" t="str">
        <f t="shared" si="31"/>
        <v/>
      </c>
      <c r="Z87" s="408"/>
      <c r="AA87" s="409"/>
      <c r="AC87" s="358" t="str">
        <f t="shared" si="33"/>
        <v/>
      </c>
      <c r="AD87" s="358" t="str">
        <f t="shared" si="34"/>
        <v/>
      </c>
    </row>
    <row r="88" spans="1:30" x14ac:dyDescent="0.25">
      <c r="A88" s="112" t="str">
        <f t="shared" si="21"/>
        <v/>
      </c>
      <c r="B88" s="112" t="str">
        <f t="shared" si="22"/>
        <v/>
      </c>
      <c r="C88" s="397" t="str">
        <f t="shared" si="35"/>
        <v/>
      </c>
      <c r="D88" s="397" t="str">
        <f t="shared" si="32"/>
        <v/>
      </c>
      <c r="E88" s="397"/>
      <c r="F88" s="399" t="str">
        <f t="shared" si="23"/>
        <v/>
      </c>
      <c r="G88" s="400" t="str">
        <f t="shared" si="24"/>
        <v/>
      </c>
      <c r="H88" s="401" t="str">
        <f t="shared" si="25"/>
        <v/>
      </c>
      <c r="I88" s="402" t="str">
        <f t="shared" si="18"/>
        <v/>
      </c>
      <c r="J88" s="403" t="str">
        <f t="shared" si="18"/>
        <v/>
      </c>
      <c r="K88" s="403" t="str">
        <f t="shared" si="18"/>
        <v/>
      </c>
      <c r="L88" s="404" t="str">
        <f t="shared" si="18"/>
        <v/>
      </c>
      <c r="M88" s="405"/>
      <c r="N88" s="406" t="str">
        <f t="shared" si="26"/>
        <v/>
      </c>
      <c r="O88" s="406" t="str">
        <f t="shared" si="27"/>
        <v/>
      </c>
      <c r="S88" s="401" t="str">
        <f>IFERROR(IF(S87&lt;='Cat A monthly etc'!$R$3,"Nil",S87-$R$3),"")</f>
        <v/>
      </c>
      <c r="T88" s="402" t="str">
        <f t="shared" si="28"/>
        <v/>
      </c>
      <c r="U88" s="403" t="str">
        <f t="shared" si="29"/>
        <v/>
      </c>
      <c r="V88" s="403" t="str">
        <f t="shared" si="30"/>
        <v/>
      </c>
      <c r="W88" s="404" t="str">
        <f t="shared" si="31"/>
        <v/>
      </c>
      <c r="Z88" s="408"/>
      <c r="AA88" s="409"/>
      <c r="AC88" s="358" t="str">
        <f t="shared" si="33"/>
        <v/>
      </c>
      <c r="AD88" s="358" t="str">
        <f t="shared" si="34"/>
        <v/>
      </c>
    </row>
    <row r="89" spans="1:30" x14ac:dyDescent="0.25">
      <c r="A89" s="112" t="str">
        <f t="shared" si="21"/>
        <v/>
      </c>
      <c r="B89" s="112" t="str">
        <f t="shared" si="22"/>
        <v/>
      </c>
      <c r="C89" s="397" t="str">
        <f t="shared" si="35"/>
        <v/>
      </c>
      <c r="D89" s="397" t="str">
        <f t="shared" si="32"/>
        <v/>
      </c>
      <c r="E89" s="397"/>
      <c r="F89" s="399" t="str">
        <f t="shared" si="23"/>
        <v/>
      </c>
      <c r="G89" s="400" t="str">
        <f t="shared" si="24"/>
        <v/>
      </c>
      <c r="H89" s="401" t="str">
        <f t="shared" si="25"/>
        <v/>
      </c>
      <c r="I89" s="402" t="str">
        <f t="shared" si="18"/>
        <v/>
      </c>
      <c r="J89" s="403" t="str">
        <f t="shared" si="18"/>
        <v/>
      </c>
      <c r="K89" s="403" t="str">
        <f t="shared" si="18"/>
        <v/>
      </c>
      <c r="L89" s="404" t="str">
        <f t="shared" ref="L89:L152" si="36">IFERROR(IF(W89="Nil","Nil",TEXT(W89,IF(W89=ROUND(W89,0),"€###","€###.00"))),"")</f>
        <v/>
      </c>
      <c r="M89" s="405"/>
      <c r="N89" s="406" t="str">
        <f t="shared" si="26"/>
        <v/>
      </c>
      <c r="O89" s="406" t="str">
        <f t="shared" si="27"/>
        <v/>
      </c>
      <c r="S89" s="401" t="str">
        <f>IFERROR(IF(S88&lt;='Cat A monthly etc'!$R$3,"Nil",S88-$R$3),"")</f>
        <v/>
      </c>
      <c r="T89" s="402" t="str">
        <f t="shared" si="28"/>
        <v/>
      </c>
      <c r="U89" s="403" t="str">
        <f t="shared" si="29"/>
        <v/>
      </c>
      <c r="V89" s="403" t="str">
        <f t="shared" si="30"/>
        <v/>
      </c>
      <c r="W89" s="404" t="str">
        <f t="shared" si="31"/>
        <v/>
      </c>
      <c r="Z89" s="408"/>
      <c r="AA89" s="409"/>
      <c r="AC89" s="358" t="str">
        <f t="shared" si="33"/>
        <v/>
      </c>
      <c r="AD89" s="358" t="str">
        <f t="shared" si="34"/>
        <v/>
      </c>
    </row>
    <row r="90" spans="1:30" x14ac:dyDescent="0.25">
      <c r="A90" s="112" t="str">
        <f t="shared" si="21"/>
        <v/>
      </c>
      <c r="B90" s="112" t="str">
        <f t="shared" si="22"/>
        <v/>
      </c>
      <c r="C90" s="397" t="str">
        <f t="shared" si="35"/>
        <v/>
      </c>
      <c r="D90" s="397" t="str">
        <f t="shared" si="32"/>
        <v/>
      </c>
      <c r="E90" s="397"/>
      <c r="F90" s="399" t="str">
        <f t="shared" si="23"/>
        <v/>
      </c>
      <c r="G90" s="400" t="str">
        <f t="shared" si="24"/>
        <v/>
      </c>
      <c r="H90" s="401" t="str">
        <f t="shared" si="25"/>
        <v/>
      </c>
      <c r="I90" s="402" t="str">
        <f t="shared" ref="I90:L153" si="37">IFERROR(IF(T90="Nil","Nil",TEXT(T90,IF(T90=ROUND(T90,0),"€###","€###.00"))),"")</f>
        <v/>
      </c>
      <c r="J90" s="403" t="str">
        <f t="shared" si="37"/>
        <v/>
      </c>
      <c r="K90" s="403" t="str">
        <f t="shared" si="37"/>
        <v/>
      </c>
      <c r="L90" s="404" t="str">
        <f t="shared" si="36"/>
        <v/>
      </c>
      <c r="M90" s="405"/>
      <c r="N90" s="406" t="str">
        <f t="shared" si="26"/>
        <v/>
      </c>
      <c r="O90" s="406" t="str">
        <f t="shared" si="27"/>
        <v/>
      </c>
      <c r="S90" s="401" t="str">
        <f>IFERROR(IF(S89&lt;='Cat A monthly etc'!$R$3,"Nil",S89-$R$3),"")</f>
        <v/>
      </c>
      <c r="T90" s="402" t="str">
        <f t="shared" si="28"/>
        <v/>
      </c>
      <c r="U90" s="403" t="str">
        <f t="shared" si="29"/>
        <v/>
      </c>
      <c r="V90" s="403" t="str">
        <f t="shared" si="30"/>
        <v/>
      </c>
      <c r="W90" s="404" t="str">
        <f t="shared" si="31"/>
        <v/>
      </c>
      <c r="Z90" s="408"/>
      <c r="AA90" s="409"/>
      <c r="AC90" s="358" t="str">
        <f t="shared" si="33"/>
        <v/>
      </c>
      <c r="AD90" s="358" t="str">
        <f t="shared" si="34"/>
        <v/>
      </c>
    </row>
    <row r="91" spans="1:30" x14ac:dyDescent="0.25">
      <c r="A91" s="112" t="str">
        <f t="shared" si="21"/>
        <v/>
      </c>
      <c r="B91" s="112" t="str">
        <f t="shared" si="22"/>
        <v/>
      </c>
      <c r="C91" s="397" t="str">
        <f t="shared" si="35"/>
        <v/>
      </c>
      <c r="D91" s="397" t="str">
        <f t="shared" si="32"/>
        <v/>
      </c>
      <c r="E91" s="397"/>
      <c r="F91" s="399" t="str">
        <f t="shared" si="23"/>
        <v/>
      </c>
      <c r="G91" s="400" t="str">
        <f t="shared" si="24"/>
        <v/>
      </c>
      <c r="H91" s="401" t="str">
        <f t="shared" si="25"/>
        <v/>
      </c>
      <c r="I91" s="402" t="str">
        <f t="shared" si="37"/>
        <v/>
      </c>
      <c r="J91" s="403" t="str">
        <f t="shared" si="37"/>
        <v/>
      </c>
      <c r="K91" s="403" t="str">
        <f t="shared" si="37"/>
        <v/>
      </c>
      <c r="L91" s="404" t="str">
        <f t="shared" si="36"/>
        <v/>
      </c>
      <c r="M91" s="405"/>
      <c r="N91" s="406" t="str">
        <f t="shared" si="26"/>
        <v/>
      </c>
      <c r="O91" s="406" t="str">
        <f t="shared" si="27"/>
        <v/>
      </c>
      <c r="S91" s="401" t="str">
        <f>IFERROR(IF(S90&lt;='Cat A monthly etc'!$R$3,"Nil",S90-$R$3),"")</f>
        <v/>
      </c>
      <c r="T91" s="402" t="str">
        <f t="shared" si="28"/>
        <v/>
      </c>
      <c r="U91" s="403" t="str">
        <f t="shared" si="29"/>
        <v/>
      </c>
      <c r="V91" s="403" t="str">
        <f t="shared" si="30"/>
        <v/>
      </c>
      <c r="W91" s="404" t="str">
        <f t="shared" si="31"/>
        <v/>
      </c>
      <c r="Z91" s="408"/>
      <c r="AA91" s="409"/>
      <c r="AC91" s="358" t="str">
        <f t="shared" si="33"/>
        <v/>
      </c>
      <c r="AD91" s="358" t="str">
        <f t="shared" si="34"/>
        <v/>
      </c>
    </row>
    <row r="92" spans="1:30" x14ac:dyDescent="0.25">
      <c r="A92" s="112" t="str">
        <f t="shared" si="21"/>
        <v/>
      </c>
      <c r="B92" s="112" t="str">
        <f t="shared" si="22"/>
        <v/>
      </c>
      <c r="C92" s="397" t="str">
        <f t="shared" si="35"/>
        <v/>
      </c>
      <c r="D92" s="397" t="str">
        <f t="shared" si="32"/>
        <v/>
      </c>
      <c r="E92" s="397"/>
      <c r="F92" s="399" t="str">
        <f t="shared" si="23"/>
        <v/>
      </c>
      <c r="G92" s="400" t="str">
        <f t="shared" si="24"/>
        <v/>
      </c>
      <c r="H92" s="401" t="str">
        <f t="shared" si="25"/>
        <v/>
      </c>
      <c r="I92" s="402" t="str">
        <f t="shared" si="37"/>
        <v/>
      </c>
      <c r="J92" s="403" t="str">
        <f t="shared" si="37"/>
        <v/>
      </c>
      <c r="K92" s="403" t="str">
        <f t="shared" si="37"/>
        <v/>
      </c>
      <c r="L92" s="404" t="str">
        <f t="shared" si="36"/>
        <v/>
      </c>
      <c r="M92" s="405"/>
      <c r="N92" s="406" t="str">
        <f t="shared" si="26"/>
        <v/>
      </c>
      <c r="O92" s="406" t="str">
        <f t="shared" si="27"/>
        <v/>
      </c>
      <c r="S92" s="401" t="str">
        <f>IFERROR(IF(S91&lt;='Cat A monthly etc'!$R$3,"Nil",S91-$R$3),"")</f>
        <v/>
      </c>
      <c r="T92" s="402" t="str">
        <f t="shared" si="28"/>
        <v/>
      </c>
      <c r="U92" s="403" t="str">
        <f t="shared" si="29"/>
        <v/>
      </c>
      <c r="V92" s="403" t="str">
        <f t="shared" si="30"/>
        <v/>
      </c>
      <c r="W92" s="404" t="str">
        <f t="shared" si="31"/>
        <v/>
      </c>
      <c r="Z92" s="408"/>
      <c r="AA92" s="409"/>
      <c r="AC92" s="358" t="str">
        <f t="shared" si="33"/>
        <v/>
      </c>
      <c r="AD92" s="358" t="str">
        <f t="shared" si="34"/>
        <v/>
      </c>
    </row>
    <row r="93" spans="1:30" x14ac:dyDescent="0.25">
      <c r="A93" s="112" t="str">
        <f t="shared" si="21"/>
        <v/>
      </c>
      <c r="B93" s="112" t="str">
        <f t="shared" si="22"/>
        <v/>
      </c>
      <c r="C93" s="397" t="str">
        <f t="shared" si="35"/>
        <v/>
      </c>
      <c r="D93" s="397" t="str">
        <f t="shared" si="32"/>
        <v/>
      </c>
      <c r="E93" s="397"/>
      <c r="F93" s="399" t="str">
        <f t="shared" si="23"/>
        <v/>
      </c>
      <c r="G93" s="400" t="str">
        <f t="shared" si="24"/>
        <v/>
      </c>
      <c r="H93" s="401" t="str">
        <f t="shared" si="25"/>
        <v/>
      </c>
      <c r="I93" s="402" t="str">
        <f t="shared" si="37"/>
        <v/>
      </c>
      <c r="J93" s="403" t="str">
        <f t="shared" si="37"/>
        <v/>
      </c>
      <c r="K93" s="403" t="str">
        <f t="shared" si="37"/>
        <v/>
      </c>
      <c r="L93" s="404" t="str">
        <f t="shared" si="36"/>
        <v/>
      </c>
      <c r="M93" s="405"/>
      <c r="N93" s="406" t="str">
        <f t="shared" si="26"/>
        <v/>
      </c>
      <c r="O93" s="406" t="str">
        <f t="shared" si="27"/>
        <v/>
      </c>
      <c r="S93" s="401" t="str">
        <f>IFERROR(IF(S92&lt;='Cat A monthly etc'!$R$3,"Nil",S92-$R$3),"")</f>
        <v/>
      </c>
      <c r="T93" s="402" t="str">
        <f t="shared" si="28"/>
        <v/>
      </c>
      <c r="U93" s="403" t="str">
        <f t="shared" si="29"/>
        <v/>
      </c>
      <c r="V93" s="403" t="str">
        <f t="shared" si="30"/>
        <v/>
      </c>
      <c r="W93" s="404" t="str">
        <f t="shared" si="31"/>
        <v/>
      </c>
      <c r="Z93" s="408"/>
      <c r="AA93" s="409"/>
      <c r="AC93" s="358" t="str">
        <f t="shared" si="33"/>
        <v/>
      </c>
      <c r="AD93" s="358" t="str">
        <f t="shared" si="34"/>
        <v/>
      </c>
    </row>
    <row r="94" spans="1:30" x14ac:dyDescent="0.25">
      <c r="A94" s="112" t="str">
        <f t="shared" si="21"/>
        <v/>
      </c>
      <c r="B94" s="112" t="str">
        <f t="shared" si="22"/>
        <v/>
      </c>
      <c r="C94" s="397" t="str">
        <f t="shared" si="35"/>
        <v/>
      </c>
      <c r="D94" s="397" t="str">
        <f t="shared" si="32"/>
        <v/>
      </c>
      <c r="E94" s="397"/>
      <c r="F94" s="399" t="str">
        <f t="shared" si="23"/>
        <v/>
      </c>
      <c r="G94" s="400" t="str">
        <f t="shared" si="24"/>
        <v/>
      </c>
      <c r="H94" s="401" t="str">
        <f t="shared" si="25"/>
        <v/>
      </c>
      <c r="I94" s="402" t="str">
        <f t="shared" si="37"/>
        <v/>
      </c>
      <c r="J94" s="403" t="str">
        <f t="shared" si="37"/>
        <v/>
      </c>
      <c r="K94" s="403" t="str">
        <f t="shared" si="37"/>
        <v/>
      </c>
      <c r="L94" s="404" t="str">
        <f t="shared" si="36"/>
        <v/>
      </c>
      <c r="M94" s="405"/>
      <c r="N94" s="406" t="str">
        <f t="shared" si="26"/>
        <v/>
      </c>
      <c r="O94" s="406" t="str">
        <f t="shared" si="27"/>
        <v/>
      </c>
      <c r="S94" s="401" t="str">
        <f>IFERROR(IF(S93&lt;='Cat A monthly etc'!$R$3,"Nil",S93-$R$3),"")</f>
        <v/>
      </c>
      <c r="T94" s="402" t="str">
        <f t="shared" si="28"/>
        <v/>
      </c>
      <c r="U94" s="403" t="str">
        <f t="shared" si="29"/>
        <v/>
      </c>
      <c r="V94" s="403" t="str">
        <f t="shared" si="30"/>
        <v/>
      </c>
      <c r="W94" s="404" t="str">
        <f t="shared" si="31"/>
        <v/>
      </c>
      <c r="Z94" s="408"/>
      <c r="AA94" s="409"/>
      <c r="AC94" s="358" t="str">
        <f t="shared" si="33"/>
        <v/>
      </c>
      <c r="AD94" s="358" t="str">
        <f t="shared" si="34"/>
        <v/>
      </c>
    </row>
    <row r="95" spans="1:30" x14ac:dyDescent="0.25">
      <c r="A95" s="112" t="str">
        <f t="shared" si="21"/>
        <v/>
      </c>
      <c r="B95" s="112" t="str">
        <f t="shared" si="22"/>
        <v/>
      </c>
      <c r="C95" s="397" t="str">
        <f t="shared" si="35"/>
        <v/>
      </c>
      <c r="D95" s="397" t="str">
        <f t="shared" si="32"/>
        <v/>
      </c>
      <c r="E95" s="397"/>
      <c r="F95" s="399" t="str">
        <f t="shared" si="23"/>
        <v/>
      </c>
      <c r="G95" s="400" t="str">
        <f t="shared" si="24"/>
        <v/>
      </c>
      <c r="H95" s="401" t="str">
        <f t="shared" si="25"/>
        <v/>
      </c>
      <c r="I95" s="402" t="str">
        <f t="shared" si="37"/>
        <v/>
      </c>
      <c r="J95" s="403" t="str">
        <f t="shared" si="37"/>
        <v/>
      </c>
      <c r="K95" s="403" t="str">
        <f t="shared" si="37"/>
        <v/>
      </c>
      <c r="L95" s="404" t="str">
        <f t="shared" si="36"/>
        <v/>
      </c>
      <c r="M95" s="405"/>
      <c r="N95" s="406" t="str">
        <f t="shared" si="26"/>
        <v/>
      </c>
      <c r="O95" s="406" t="str">
        <f t="shared" si="27"/>
        <v/>
      </c>
      <c r="S95" s="401" t="str">
        <f>IFERROR(IF(S94&lt;='Cat A monthly etc'!$R$3,"Nil",S94-$R$3),"")</f>
        <v/>
      </c>
      <c r="T95" s="402" t="str">
        <f t="shared" si="28"/>
        <v/>
      </c>
      <c r="U95" s="403" t="str">
        <f t="shared" si="29"/>
        <v/>
      </c>
      <c r="V95" s="403" t="str">
        <f t="shared" si="30"/>
        <v/>
      </c>
      <c r="W95" s="404" t="str">
        <f t="shared" si="31"/>
        <v/>
      </c>
      <c r="Z95" s="408"/>
      <c r="AA95" s="409"/>
      <c r="AC95" s="358" t="str">
        <f t="shared" si="33"/>
        <v/>
      </c>
      <c r="AD95" s="358" t="str">
        <f t="shared" si="34"/>
        <v/>
      </c>
    </row>
    <row r="96" spans="1:30" x14ac:dyDescent="0.25">
      <c r="A96" s="112" t="str">
        <f t="shared" si="21"/>
        <v/>
      </c>
      <c r="B96" s="112" t="str">
        <f t="shared" si="22"/>
        <v/>
      </c>
      <c r="C96" s="397" t="str">
        <f t="shared" si="35"/>
        <v/>
      </c>
      <c r="D96" s="397" t="str">
        <f t="shared" si="32"/>
        <v/>
      </c>
      <c r="E96" s="397"/>
      <c r="F96" s="399" t="str">
        <f t="shared" si="23"/>
        <v/>
      </c>
      <c r="G96" s="400" t="str">
        <f t="shared" si="24"/>
        <v/>
      </c>
      <c r="H96" s="401" t="str">
        <f t="shared" si="25"/>
        <v/>
      </c>
      <c r="I96" s="402" t="str">
        <f t="shared" si="37"/>
        <v/>
      </c>
      <c r="J96" s="403" t="str">
        <f t="shared" si="37"/>
        <v/>
      </c>
      <c r="K96" s="403" t="str">
        <f t="shared" si="37"/>
        <v/>
      </c>
      <c r="L96" s="404" t="str">
        <f t="shared" si="36"/>
        <v/>
      </c>
      <c r="M96" s="405"/>
      <c r="N96" s="406" t="str">
        <f t="shared" si="26"/>
        <v/>
      </c>
      <c r="O96" s="406" t="str">
        <f t="shared" si="27"/>
        <v/>
      </c>
      <c r="S96" s="401" t="str">
        <f>IFERROR(IF(S95&lt;='Cat A monthly etc'!$R$3,"Nil",S95-$R$3),"")</f>
        <v/>
      </c>
      <c r="T96" s="402" t="str">
        <f t="shared" si="28"/>
        <v/>
      </c>
      <c r="U96" s="403" t="str">
        <f t="shared" si="29"/>
        <v/>
      </c>
      <c r="V96" s="403" t="str">
        <f t="shared" si="30"/>
        <v/>
      </c>
      <c r="W96" s="404" t="str">
        <f t="shared" si="31"/>
        <v/>
      </c>
      <c r="Z96" s="408"/>
      <c r="AA96" s="409"/>
      <c r="AC96" s="358" t="str">
        <f t="shared" si="33"/>
        <v/>
      </c>
      <c r="AD96" s="358" t="str">
        <f t="shared" si="34"/>
        <v/>
      </c>
    </row>
    <row r="97" spans="1:30" x14ac:dyDescent="0.25">
      <c r="A97" s="112" t="str">
        <f t="shared" si="21"/>
        <v/>
      </c>
      <c r="B97" s="112" t="str">
        <f t="shared" si="22"/>
        <v/>
      </c>
      <c r="C97" s="397" t="str">
        <f t="shared" si="35"/>
        <v/>
      </c>
      <c r="D97" s="397" t="str">
        <f t="shared" si="32"/>
        <v/>
      </c>
      <c r="E97" s="397"/>
      <c r="F97" s="399" t="str">
        <f t="shared" si="23"/>
        <v/>
      </c>
      <c r="G97" s="400" t="str">
        <f t="shared" si="24"/>
        <v/>
      </c>
      <c r="H97" s="401" t="str">
        <f t="shared" si="25"/>
        <v/>
      </c>
      <c r="I97" s="402" t="str">
        <f t="shared" si="37"/>
        <v/>
      </c>
      <c r="J97" s="403" t="str">
        <f t="shared" si="37"/>
        <v/>
      </c>
      <c r="K97" s="403" t="str">
        <f t="shared" si="37"/>
        <v/>
      </c>
      <c r="L97" s="404" t="str">
        <f t="shared" si="36"/>
        <v/>
      </c>
      <c r="M97" s="405"/>
      <c r="N97" s="406" t="str">
        <f t="shared" si="26"/>
        <v/>
      </c>
      <c r="O97" s="406" t="str">
        <f t="shared" si="27"/>
        <v/>
      </c>
      <c r="S97" s="401" t="str">
        <f>IFERROR(IF(S96&lt;='Cat A monthly etc'!$R$3,"Nil",S96-$R$3),"")</f>
        <v/>
      </c>
      <c r="T97" s="402" t="str">
        <f t="shared" si="28"/>
        <v/>
      </c>
      <c r="U97" s="403" t="str">
        <f t="shared" si="29"/>
        <v/>
      </c>
      <c r="V97" s="403" t="str">
        <f t="shared" si="30"/>
        <v/>
      </c>
      <c r="W97" s="404" t="str">
        <f t="shared" si="31"/>
        <v/>
      </c>
      <c r="Z97" s="408"/>
      <c r="AA97" s="409"/>
      <c r="AC97" s="358" t="str">
        <f t="shared" si="33"/>
        <v/>
      </c>
      <c r="AD97" s="358" t="str">
        <f t="shared" si="34"/>
        <v/>
      </c>
    </row>
    <row r="98" spans="1:30" x14ac:dyDescent="0.25">
      <c r="A98" s="112" t="str">
        <f t="shared" si="21"/>
        <v/>
      </c>
      <c r="B98" s="112" t="str">
        <f t="shared" si="22"/>
        <v/>
      </c>
      <c r="C98" s="397" t="str">
        <f t="shared" si="35"/>
        <v/>
      </c>
      <c r="D98" s="397" t="str">
        <f t="shared" si="32"/>
        <v/>
      </c>
      <c r="E98" s="397"/>
      <c r="F98" s="399" t="str">
        <f t="shared" si="23"/>
        <v/>
      </c>
      <c r="G98" s="400" t="str">
        <f t="shared" si="24"/>
        <v/>
      </c>
      <c r="H98" s="401" t="str">
        <f t="shared" si="25"/>
        <v/>
      </c>
      <c r="I98" s="402" t="str">
        <f t="shared" si="37"/>
        <v/>
      </c>
      <c r="J98" s="403" t="str">
        <f t="shared" si="37"/>
        <v/>
      </c>
      <c r="K98" s="403" t="str">
        <f t="shared" si="37"/>
        <v/>
      </c>
      <c r="L98" s="404" t="str">
        <f t="shared" si="36"/>
        <v/>
      </c>
      <c r="M98" s="405"/>
      <c r="N98" s="406" t="str">
        <f t="shared" si="26"/>
        <v/>
      </c>
      <c r="O98" s="406" t="str">
        <f t="shared" si="27"/>
        <v/>
      </c>
      <c r="S98" s="401" t="str">
        <f>IFERROR(IF(S97&lt;='Cat A monthly etc'!$R$3,"Nil",S97-$R$3),"")</f>
        <v/>
      </c>
      <c r="T98" s="402" t="str">
        <f t="shared" si="28"/>
        <v/>
      </c>
      <c r="U98" s="403" t="str">
        <f t="shared" si="29"/>
        <v/>
      </c>
      <c r="V98" s="403" t="str">
        <f t="shared" si="30"/>
        <v/>
      </c>
      <c r="W98" s="404" t="str">
        <f t="shared" si="31"/>
        <v/>
      </c>
      <c r="Z98" s="408"/>
      <c r="AA98" s="409"/>
      <c r="AC98" s="358" t="str">
        <f t="shared" si="33"/>
        <v/>
      </c>
      <c r="AD98" s="358" t="str">
        <f t="shared" si="34"/>
        <v/>
      </c>
    </row>
    <row r="99" spans="1:30" x14ac:dyDescent="0.25">
      <c r="A99" s="112" t="str">
        <f t="shared" si="21"/>
        <v/>
      </c>
      <c r="B99" s="112" t="str">
        <f t="shared" si="22"/>
        <v/>
      </c>
      <c r="C99" s="397" t="str">
        <f t="shared" si="35"/>
        <v/>
      </c>
      <c r="D99" s="397" t="str">
        <f t="shared" si="32"/>
        <v/>
      </c>
      <c r="E99" s="397"/>
      <c r="F99" s="399" t="str">
        <f t="shared" si="23"/>
        <v/>
      </c>
      <c r="G99" s="400" t="str">
        <f t="shared" si="24"/>
        <v/>
      </c>
      <c r="H99" s="401" t="str">
        <f t="shared" si="25"/>
        <v/>
      </c>
      <c r="I99" s="402" t="str">
        <f t="shared" si="37"/>
        <v/>
      </c>
      <c r="J99" s="403" t="str">
        <f t="shared" si="37"/>
        <v/>
      </c>
      <c r="K99" s="403" t="str">
        <f t="shared" si="37"/>
        <v/>
      </c>
      <c r="L99" s="404" t="str">
        <f t="shared" si="36"/>
        <v/>
      </c>
      <c r="M99" s="405"/>
      <c r="N99" s="406" t="str">
        <f t="shared" si="26"/>
        <v/>
      </c>
      <c r="O99" s="406" t="str">
        <f t="shared" si="27"/>
        <v/>
      </c>
      <c r="S99" s="401" t="str">
        <f>IFERROR(IF(S98&lt;='Cat A monthly etc'!$R$3,"Nil",S98-$R$3),"")</f>
        <v/>
      </c>
      <c r="T99" s="402" t="str">
        <f t="shared" si="28"/>
        <v/>
      </c>
      <c r="U99" s="403" t="str">
        <f t="shared" si="29"/>
        <v/>
      </c>
      <c r="V99" s="403" t="str">
        <f t="shared" si="30"/>
        <v/>
      </c>
      <c r="W99" s="404" t="str">
        <f t="shared" si="31"/>
        <v/>
      </c>
      <c r="Z99" s="408"/>
      <c r="AA99" s="409"/>
      <c r="AC99" s="358" t="str">
        <f t="shared" si="33"/>
        <v/>
      </c>
      <c r="AD99" s="358" t="str">
        <f t="shared" si="34"/>
        <v/>
      </c>
    </row>
    <row r="100" spans="1:30" x14ac:dyDescent="0.25">
      <c r="A100" s="112" t="str">
        <f t="shared" si="21"/>
        <v/>
      </c>
      <c r="B100" s="112" t="str">
        <f t="shared" si="22"/>
        <v/>
      </c>
      <c r="C100" s="397" t="str">
        <f t="shared" si="35"/>
        <v/>
      </c>
      <c r="D100" s="397" t="str">
        <f t="shared" si="32"/>
        <v/>
      </c>
      <c r="E100" s="397"/>
      <c r="F100" s="399" t="str">
        <f t="shared" si="23"/>
        <v/>
      </c>
      <c r="G100" s="400" t="str">
        <f t="shared" si="24"/>
        <v/>
      </c>
      <c r="H100" s="401" t="str">
        <f t="shared" si="25"/>
        <v/>
      </c>
      <c r="I100" s="402" t="str">
        <f t="shared" si="37"/>
        <v/>
      </c>
      <c r="J100" s="403" t="str">
        <f t="shared" si="37"/>
        <v/>
      </c>
      <c r="K100" s="403" t="str">
        <f t="shared" si="37"/>
        <v/>
      </c>
      <c r="L100" s="404" t="str">
        <f t="shared" si="36"/>
        <v/>
      </c>
      <c r="M100" s="405"/>
      <c r="N100" s="406" t="str">
        <f t="shared" si="26"/>
        <v/>
      </c>
      <c r="O100" s="406" t="str">
        <f t="shared" si="27"/>
        <v/>
      </c>
      <c r="S100" s="401" t="str">
        <f>IFERROR(IF(S99&lt;='Cat A monthly etc'!$R$3,"Nil",S99-$R$3),"")</f>
        <v/>
      </c>
      <c r="T100" s="402" t="str">
        <f t="shared" si="28"/>
        <v/>
      </c>
      <c r="U100" s="403" t="str">
        <f t="shared" si="29"/>
        <v/>
      </c>
      <c r="V100" s="403" t="str">
        <f t="shared" si="30"/>
        <v/>
      </c>
      <c r="W100" s="404" t="str">
        <f t="shared" si="31"/>
        <v/>
      </c>
      <c r="Z100" s="408"/>
      <c r="AA100" s="409"/>
      <c r="AC100" s="358" t="str">
        <f t="shared" si="33"/>
        <v/>
      </c>
      <c r="AD100" s="358" t="str">
        <f t="shared" si="34"/>
        <v/>
      </c>
    </row>
    <row r="101" spans="1:30" x14ac:dyDescent="0.25">
      <c r="A101" s="112" t="str">
        <f t="shared" si="21"/>
        <v/>
      </c>
      <c r="B101" s="112" t="str">
        <f t="shared" si="22"/>
        <v/>
      </c>
      <c r="C101" s="397" t="str">
        <f t="shared" si="35"/>
        <v/>
      </c>
      <c r="D101" s="397" t="str">
        <f t="shared" si="32"/>
        <v/>
      </c>
      <c r="E101" s="397"/>
      <c r="F101" s="399" t="str">
        <f t="shared" si="23"/>
        <v/>
      </c>
      <c r="G101" s="400" t="str">
        <f t="shared" si="24"/>
        <v/>
      </c>
      <c r="H101" s="401" t="str">
        <f t="shared" si="25"/>
        <v/>
      </c>
      <c r="I101" s="402" t="str">
        <f t="shared" si="37"/>
        <v/>
      </c>
      <c r="J101" s="403" t="str">
        <f t="shared" si="37"/>
        <v/>
      </c>
      <c r="K101" s="403" t="str">
        <f t="shared" si="37"/>
        <v/>
      </c>
      <c r="L101" s="404" t="str">
        <f t="shared" si="36"/>
        <v/>
      </c>
      <c r="M101" s="405"/>
      <c r="N101" s="406" t="str">
        <f t="shared" si="26"/>
        <v/>
      </c>
      <c r="O101" s="406" t="str">
        <f t="shared" si="27"/>
        <v/>
      </c>
      <c r="S101" s="401" t="str">
        <f>IFERROR(IF(S100&lt;='Cat A monthly etc'!$R$3,"Nil",S100-$R$3),"")</f>
        <v/>
      </c>
      <c r="T101" s="402" t="str">
        <f t="shared" si="28"/>
        <v/>
      </c>
      <c r="U101" s="403" t="str">
        <f t="shared" si="29"/>
        <v/>
      </c>
      <c r="V101" s="403" t="str">
        <f t="shared" si="30"/>
        <v/>
      </c>
      <c r="W101" s="404" t="str">
        <f t="shared" si="31"/>
        <v/>
      </c>
      <c r="Z101" s="408"/>
      <c r="AA101" s="409"/>
      <c r="AC101" s="358" t="str">
        <f t="shared" si="33"/>
        <v/>
      </c>
      <c r="AD101" s="358" t="str">
        <f t="shared" si="34"/>
        <v/>
      </c>
    </row>
    <row r="102" spans="1:30" x14ac:dyDescent="0.25">
      <c r="A102" s="112" t="str">
        <f t="shared" si="21"/>
        <v/>
      </c>
      <c r="B102" s="112" t="str">
        <f t="shared" si="22"/>
        <v/>
      </c>
      <c r="C102" s="397" t="str">
        <f t="shared" si="35"/>
        <v/>
      </c>
      <c r="D102" s="397" t="str">
        <f t="shared" si="32"/>
        <v/>
      </c>
      <c r="E102" s="397"/>
      <c r="F102" s="399" t="str">
        <f t="shared" si="23"/>
        <v/>
      </c>
      <c r="G102" s="400" t="str">
        <f t="shared" si="24"/>
        <v/>
      </c>
      <c r="H102" s="401" t="str">
        <f t="shared" si="25"/>
        <v/>
      </c>
      <c r="I102" s="402" t="str">
        <f t="shared" si="37"/>
        <v/>
      </c>
      <c r="J102" s="403" t="str">
        <f t="shared" si="37"/>
        <v/>
      </c>
      <c r="K102" s="403" t="str">
        <f t="shared" si="37"/>
        <v/>
      </c>
      <c r="L102" s="404" t="str">
        <f t="shared" si="36"/>
        <v/>
      </c>
      <c r="M102" s="405"/>
      <c r="N102" s="406" t="str">
        <f t="shared" si="26"/>
        <v/>
      </c>
      <c r="O102" s="406" t="str">
        <f t="shared" si="27"/>
        <v/>
      </c>
      <c r="S102" s="401" t="str">
        <f>IFERROR(IF(S101&lt;='Cat A monthly etc'!$R$3,"Nil",S101-$R$3),"")</f>
        <v/>
      </c>
      <c r="T102" s="402" t="str">
        <f t="shared" si="28"/>
        <v/>
      </c>
      <c r="U102" s="403" t="str">
        <f t="shared" si="29"/>
        <v/>
      </c>
      <c r="V102" s="403" t="str">
        <f t="shared" si="30"/>
        <v/>
      </c>
      <c r="W102" s="404" t="str">
        <f t="shared" si="31"/>
        <v/>
      </c>
      <c r="Z102" s="408"/>
      <c r="AA102" s="409"/>
      <c r="AC102" s="358" t="str">
        <f t="shared" si="33"/>
        <v/>
      </c>
      <c r="AD102" s="358" t="str">
        <f t="shared" si="34"/>
        <v/>
      </c>
    </row>
    <row r="103" spans="1:30" x14ac:dyDescent="0.25">
      <c r="A103" s="112" t="str">
        <f t="shared" si="21"/>
        <v/>
      </c>
      <c r="B103" s="112" t="str">
        <f t="shared" si="22"/>
        <v/>
      </c>
      <c r="C103" s="397" t="str">
        <f t="shared" si="35"/>
        <v/>
      </c>
      <c r="D103" s="397" t="str">
        <f t="shared" si="32"/>
        <v/>
      </c>
      <c r="E103" s="397"/>
      <c r="F103" s="399" t="str">
        <f t="shared" si="23"/>
        <v/>
      </c>
      <c r="G103" s="400" t="str">
        <f t="shared" si="24"/>
        <v/>
      </c>
      <c r="H103" s="401" t="str">
        <f t="shared" si="25"/>
        <v/>
      </c>
      <c r="I103" s="402" t="str">
        <f t="shared" si="37"/>
        <v/>
      </c>
      <c r="J103" s="403" t="str">
        <f t="shared" si="37"/>
        <v/>
      </c>
      <c r="K103" s="403" t="str">
        <f t="shared" si="37"/>
        <v/>
      </c>
      <c r="L103" s="404" t="str">
        <f t="shared" si="36"/>
        <v/>
      </c>
      <c r="M103" s="405"/>
      <c r="N103" s="406" t="str">
        <f t="shared" si="26"/>
        <v/>
      </c>
      <c r="O103" s="406" t="str">
        <f t="shared" si="27"/>
        <v/>
      </c>
      <c r="S103" s="401" t="str">
        <f>IFERROR(IF(S102&lt;='Cat A monthly etc'!$R$3,"Nil",S102-$R$3),"")</f>
        <v/>
      </c>
      <c r="T103" s="402" t="str">
        <f t="shared" si="28"/>
        <v/>
      </c>
      <c r="U103" s="403" t="str">
        <f t="shared" si="29"/>
        <v/>
      </c>
      <c r="V103" s="403" t="str">
        <f t="shared" si="30"/>
        <v/>
      </c>
      <c r="W103" s="404" t="str">
        <f t="shared" si="31"/>
        <v/>
      </c>
      <c r="Z103" s="408"/>
      <c r="AA103" s="409"/>
      <c r="AC103" s="358" t="str">
        <f t="shared" si="33"/>
        <v/>
      </c>
      <c r="AD103" s="358" t="str">
        <f t="shared" si="34"/>
        <v/>
      </c>
    </row>
    <row r="104" spans="1:30" x14ac:dyDescent="0.25">
      <c r="A104" s="112" t="str">
        <f t="shared" si="21"/>
        <v/>
      </c>
      <c r="B104" s="112" t="str">
        <f t="shared" si="22"/>
        <v/>
      </c>
      <c r="C104" s="397" t="str">
        <f t="shared" si="35"/>
        <v/>
      </c>
      <c r="D104" s="397" t="str">
        <f t="shared" si="32"/>
        <v/>
      </c>
      <c r="E104" s="397"/>
      <c r="F104" s="399" t="str">
        <f t="shared" si="23"/>
        <v/>
      </c>
      <c r="G104" s="400" t="str">
        <f t="shared" si="24"/>
        <v/>
      </c>
      <c r="H104" s="401" t="str">
        <f t="shared" si="25"/>
        <v/>
      </c>
      <c r="I104" s="402" t="str">
        <f t="shared" si="37"/>
        <v/>
      </c>
      <c r="J104" s="403" t="str">
        <f t="shared" si="37"/>
        <v/>
      </c>
      <c r="K104" s="403" t="str">
        <f t="shared" si="37"/>
        <v/>
      </c>
      <c r="L104" s="404" t="str">
        <f t="shared" si="36"/>
        <v/>
      </c>
      <c r="M104" s="405"/>
      <c r="N104" s="406" t="str">
        <f t="shared" si="26"/>
        <v/>
      </c>
      <c r="O104" s="406" t="str">
        <f t="shared" si="27"/>
        <v/>
      </c>
      <c r="S104" s="401" t="str">
        <f>IFERROR(IF(S103&lt;='Cat A monthly etc'!$R$3,"Nil",S103-$R$3),"")</f>
        <v/>
      </c>
      <c r="T104" s="402" t="str">
        <f t="shared" si="28"/>
        <v/>
      </c>
      <c r="U104" s="403" t="str">
        <f t="shared" si="29"/>
        <v/>
      </c>
      <c r="V104" s="403" t="str">
        <f t="shared" si="30"/>
        <v/>
      </c>
      <c r="W104" s="404" t="str">
        <f t="shared" si="31"/>
        <v/>
      </c>
      <c r="Z104" s="408"/>
      <c r="AA104" s="409"/>
      <c r="AC104" s="358" t="str">
        <f t="shared" si="33"/>
        <v/>
      </c>
      <c r="AD104" s="358" t="str">
        <f t="shared" si="34"/>
        <v/>
      </c>
    </row>
    <row r="105" spans="1:30" x14ac:dyDescent="0.25">
      <c r="A105" s="112" t="str">
        <f t="shared" si="21"/>
        <v/>
      </c>
      <c r="B105" s="112" t="str">
        <f t="shared" si="22"/>
        <v/>
      </c>
      <c r="C105" s="397" t="str">
        <f t="shared" si="35"/>
        <v/>
      </c>
      <c r="D105" s="397" t="str">
        <f t="shared" si="32"/>
        <v/>
      </c>
      <c r="E105" s="397"/>
      <c r="F105" s="399" t="str">
        <f t="shared" si="23"/>
        <v/>
      </c>
      <c r="G105" s="400" t="str">
        <f t="shared" si="24"/>
        <v/>
      </c>
      <c r="H105" s="401" t="str">
        <f t="shared" si="25"/>
        <v/>
      </c>
      <c r="I105" s="402" t="str">
        <f t="shared" si="37"/>
        <v/>
      </c>
      <c r="J105" s="403" t="str">
        <f t="shared" si="37"/>
        <v/>
      </c>
      <c r="K105" s="403" t="str">
        <f t="shared" si="37"/>
        <v/>
      </c>
      <c r="L105" s="404" t="str">
        <f t="shared" si="36"/>
        <v/>
      </c>
      <c r="M105" s="405"/>
      <c r="N105" s="406" t="str">
        <f t="shared" si="26"/>
        <v/>
      </c>
      <c r="O105" s="406" t="str">
        <f t="shared" si="27"/>
        <v/>
      </c>
      <c r="S105" s="401" t="str">
        <f>IFERROR(IF(S104&lt;='Cat A monthly etc'!$R$3,"Nil",S104-$R$3),"")</f>
        <v/>
      </c>
      <c r="T105" s="402" t="str">
        <f t="shared" si="28"/>
        <v/>
      </c>
      <c r="U105" s="403" t="str">
        <f t="shared" si="29"/>
        <v/>
      </c>
      <c r="V105" s="403" t="str">
        <f t="shared" si="30"/>
        <v/>
      </c>
      <c r="W105" s="404" t="str">
        <f t="shared" si="31"/>
        <v/>
      </c>
      <c r="Z105" s="408"/>
      <c r="AA105" s="409"/>
      <c r="AC105" s="358" t="str">
        <f t="shared" si="33"/>
        <v/>
      </c>
      <c r="AD105" s="358" t="str">
        <f t="shared" si="34"/>
        <v/>
      </c>
    </row>
    <row r="106" spans="1:30" x14ac:dyDescent="0.25">
      <c r="A106" s="112" t="str">
        <f t="shared" si="21"/>
        <v/>
      </c>
      <c r="B106" s="112" t="str">
        <f t="shared" si="22"/>
        <v/>
      </c>
      <c r="C106" s="397" t="str">
        <f t="shared" si="35"/>
        <v/>
      </c>
      <c r="D106" s="397" t="str">
        <f t="shared" si="32"/>
        <v/>
      </c>
      <c r="E106" s="397"/>
      <c r="F106" s="399" t="str">
        <f t="shared" si="23"/>
        <v/>
      </c>
      <c r="G106" s="400" t="str">
        <f t="shared" si="24"/>
        <v/>
      </c>
      <c r="H106" s="401" t="str">
        <f t="shared" si="25"/>
        <v/>
      </c>
      <c r="I106" s="402" t="str">
        <f t="shared" si="37"/>
        <v/>
      </c>
      <c r="J106" s="403" t="str">
        <f t="shared" si="37"/>
        <v/>
      </c>
      <c r="K106" s="403" t="str">
        <f t="shared" si="37"/>
        <v/>
      </c>
      <c r="L106" s="404" t="str">
        <f t="shared" si="36"/>
        <v/>
      </c>
      <c r="M106" s="405"/>
      <c r="N106" s="406" t="str">
        <f t="shared" si="26"/>
        <v/>
      </c>
      <c r="O106" s="406" t="str">
        <f t="shared" si="27"/>
        <v/>
      </c>
      <c r="S106" s="401" t="str">
        <f>IFERROR(IF(S105&lt;='Cat A monthly etc'!$R$3,"Nil",S105-$R$3),"")</f>
        <v/>
      </c>
      <c r="T106" s="402" t="str">
        <f t="shared" si="28"/>
        <v/>
      </c>
      <c r="U106" s="403" t="str">
        <f t="shared" si="29"/>
        <v/>
      </c>
      <c r="V106" s="403" t="str">
        <f t="shared" si="30"/>
        <v/>
      </c>
      <c r="W106" s="404" t="str">
        <f t="shared" si="31"/>
        <v/>
      </c>
      <c r="Z106" s="408"/>
      <c r="AA106" s="409"/>
      <c r="AC106" s="358" t="str">
        <f t="shared" si="33"/>
        <v/>
      </c>
      <c r="AD106" s="358" t="str">
        <f t="shared" si="34"/>
        <v/>
      </c>
    </row>
    <row r="107" spans="1:30" x14ac:dyDescent="0.25">
      <c r="A107" s="112" t="str">
        <f t="shared" si="21"/>
        <v/>
      </c>
      <c r="B107" s="112" t="str">
        <f t="shared" si="22"/>
        <v/>
      </c>
      <c r="C107" s="397" t="str">
        <f t="shared" si="35"/>
        <v/>
      </c>
      <c r="D107" s="397" t="str">
        <f t="shared" si="32"/>
        <v/>
      </c>
      <c r="E107" s="397"/>
      <c r="F107" s="399" t="str">
        <f t="shared" si="23"/>
        <v/>
      </c>
      <c r="G107" s="400" t="str">
        <f t="shared" si="24"/>
        <v/>
      </c>
      <c r="H107" s="401" t="str">
        <f t="shared" si="25"/>
        <v/>
      </c>
      <c r="I107" s="402" t="str">
        <f t="shared" si="37"/>
        <v/>
      </c>
      <c r="J107" s="403" t="str">
        <f t="shared" si="37"/>
        <v/>
      </c>
      <c r="K107" s="403" t="str">
        <f t="shared" si="37"/>
        <v/>
      </c>
      <c r="L107" s="404" t="str">
        <f t="shared" si="36"/>
        <v/>
      </c>
      <c r="M107" s="405"/>
      <c r="N107" s="406" t="str">
        <f t="shared" si="26"/>
        <v/>
      </c>
      <c r="O107" s="406" t="str">
        <f t="shared" si="27"/>
        <v/>
      </c>
      <c r="S107" s="401" t="str">
        <f>IFERROR(IF(S106&lt;='Cat A monthly etc'!$R$3,"Nil",S106-$R$3),"")</f>
        <v/>
      </c>
      <c r="T107" s="402" t="str">
        <f t="shared" si="28"/>
        <v/>
      </c>
      <c r="U107" s="403" t="str">
        <f t="shared" si="29"/>
        <v/>
      </c>
      <c r="V107" s="403" t="str">
        <f t="shared" si="30"/>
        <v/>
      </c>
      <c r="W107" s="404" t="str">
        <f t="shared" si="31"/>
        <v/>
      </c>
      <c r="Z107" s="408"/>
      <c r="AA107" s="409"/>
      <c r="AC107" s="358" t="str">
        <f t="shared" si="33"/>
        <v/>
      </c>
      <c r="AD107" s="358" t="str">
        <f t="shared" si="34"/>
        <v/>
      </c>
    </row>
    <row r="108" spans="1:30" x14ac:dyDescent="0.25">
      <c r="A108" s="112" t="str">
        <f t="shared" si="21"/>
        <v/>
      </c>
      <c r="B108" s="112" t="str">
        <f t="shared" si="22"/>
        <v/>
      </c>
      <c r="C108" s="397" t="str">
        <f t="shared" si="35"/>
        <v/>
      </c>
      <c r="D108" s="397" t="str">
        <f t="shared" si="32"/>
        <v/>
      </c>
      <c r="E108" s="397"/>
      <c r="F108" s="399" t="str">
        <f t="shared" si="23"/>
        <v/>
      </c>
      <c r="G108" s="400" t="str">
        <f t="shared" si="24"/>
        <v/>
      </c>
      <c r="H108" s="401" t="str">
        <f t="shared" si="25"/>
        <v/>
      </c>
      <c r="I108" s="402" t="str">
        <f t="shared" si="37"/>
        <v/>
      </c>
      <c r="J108" s="403" t="str">
        <f t="shared" si="37"/>
        <v/>
      </c>
      <c r="K108" s="403" t="str">
        <f t="shared" si="37"/>
        <v/>
      </c>
      <c r="L108" s="404" t="str">
        <f t="shared" si="36"/>
        <v/>
      </c>
      <c r="M108" s="405"/>
      <c r="N108" s="406" t="str">
        <f t="shared" si="26"/>
        <v/>
      </c>
      <c r="O108" s="406" t="str">
        <f t="shared" si="27"/>
        <v/>
      </c>
      <c r="S108" s="401" t="str">
        <f>IFERROR(IF(S107&lt;='Cat A monthly etc'!$R$3,"Nil",S107-$R$3),"")</f>
        <v/>
      </c>
      <c r="T108" s="402" t="str">
        <f t="shared" si="28"/>
        <v/>
      </c>
      <c r="U108" s="403" t="str">
        <f t="shared" si="29"/>
        <v/>
      </c>
      <c r="V108" s="403" t="str">
        <f t="shared" si="30"/>
        <v/>
      </c>
      <c r="W108" s="404" t="str">
        <f t="shared" si="31"/>
        <v/>
      </c>
      <c r="Z108" s="408"/>
      <c r="AA108" s="409"/>
      <c r="AC108" s="358" t="str">
        <f t="shared" si="33"/>
        <v/>
      </c>
      <c r="AD108" s="358" t="str">
        <f t="shared" si="34"/>
        <v/>
      </c>
    </row>
    <row r="109" spans="1:30" x14ac:dyDescent="0.25">
      <c r="A109" s="112" t="str">
        <f t="shared" si="21"/>
        <v/>
      </c>
      <c r="B109" s="112" t="str">
        <f t="shared" si="22"/>
        <v/>
      </c>
      <c r="C109" s="397" t="str">
        <f t="shared" si="35"/>
        <v/>
      </c>
      <c r="D109" s="397" t="str">
        <f t="shared" si="32"/>
        <v/>
      </c>
      <c r="E109" s="397"/>
      <c r="F109" s="399" t="str">
        <f t="shared" si="23"/>
        <v/>
      </c>
      <c r="G109" s="400" t="str">
        <f t="shared" si="24"/>
        <v/>
      </c>
      <c r="H109" s="401" t="str">
        <f t="shared" si="25"/>
        <v/>
      </c>
      <c r="I109" s="402" t="str">
        <f t="shared" si="37"/>
        <v/>
      </c>
      <c r="J109" s="403" t="str">
        <f t="shared" si="37"/>
        <v/>
      </c>
      <c r="K109" s="403" t="str">
        <f t="shared" si="37"/>
        <v/>
      </c>
      <c r="L109" s="404" t="str">
        <f t="shared" si="36"/>
        <v/>
      </c>
      <c r="M109" s="405"/>
      <c r="N109" s="406" t="str">
        <f t="shared" si="26"/>
        <v/>
      </c>
      <c r="O109" s="406" t="str">
        <f t="shared" si="27"/>
        <v/>
      </c>
      <c r="S109" s="401" t="str">
        <f>IFERROR(IF(S108&lt;='Cat A monthly etc'!$R$3,"Nil",S108-$R$3),"")</f>
        <v/>
      </c>
      <c r="T109" s="402" t="str">
        <f t="shared" si="28"/>
        <v/>
      </c>
      <c r="U109" s="403" t="str">
        <f t="shared" si="29"/>
        <v/>
      </c>
      <c r="V109" s="403" t="str">
        <f t="shared" si="30"/>
        <v/>
      </c>
      <c r="W109" s="404" t="str">
        <f t="shared" si="31"/>
        <v/>
      </c>
      <c r="Z109" s="408"/>
      <c r="AA109" s="409"/>
      <c r="AC109" s="358" t="str">
        <f t="shared" si="33"/>
        <v/>
      </c>
      <c r="AD109" s="358" t="str">
        <f t="shared" si="34"/>
        <v/>
      </c>
    </row>
    <row r="110" spans="1:30" x14ac:dyDescent="0.25">
      <c r="A110" s="112" t="str">
        <f t="shared" si="21"/>
        <v/>
      </c>
      <c r="B110" s="112" t="str">
        <f t="shared" si="22"/>
        <v/>
      </c>
      <c r="C110" s="397" t="str">
        <f t="shared" si="35"/>
        <v/>
      </c>
      <c r="D110" s="397" t="str">
        <f t="shared" si="32"/>
        <v/>
      </c>
      <c r="E110" s="397"/>
      <c r="F110" s="399" t="str">
        <f t="shared" si="23"/>
        <v/>
      </c>
      <c r="G110" s="400" t="str">
        <f t="shared" si="24"/>
        <v/>
      </c>
      <c r="H110" s="401" t="str">
        <f t="shared" si="25"/>
        <v/>
      </c>
      <c r="I110" s="402" t="str">
        <f t="shared" si="37"/>
        <v/>
      </c>
      <c r="J110" s="403" t="str">
        <f t="shared" si="37"/>
        <v/>
      </c>
      <c r="K110" s="403" t="str">
        <f t="shared" si="37"/>
        <v/>
      </c>
      <c r="L110" s="404" t="str">
        <f t="shared" si="36"/>
        <v/>
      </c>
      <c r="M110" s="405"/>
      <c r="N110" s="406" t="str">
        <f t="shared" si="26"/>
        <v/>
      </c>
      <c r="O110" s="406" t="str">
        <f t="shared" si="27"/>
        <v/>
      </c>
      <c r="S110" s="401" t="str">
        <f>IFERROR(IF(S109&lt;='Cat A monthly etc'!$R$3,"Nil",S109-$R$3),"")</f>
        <v/>
      </c>
      <c r="T110" s="402" t="str">
        <f t="shared" si="28"/>
        <v/>
      </c>
      <c r="U110" s="403" t="str">
        <f t="shared" si="29"/>
        <v/>
      </c>
      <c r="V110" s="403" t="str">
        <f t="shared" si="30"/>
        <v/>
      </c>
      <c r="W110" s="404" t="str">
        <f t="shared" si="31"/>
        <v/>
      </c>
      <c r="Z110" s="408"/>
      <c r="AA110" s="409"/>
      <c r="AC110" s="358" t="str">
        <f t="shared" si="33"/>
        <v/>
      </c>
      <c r="AD110" s="358" t="str">
        <f t="shared" si="34"/>
        <v/>
      </c>
    </row>
    <row r="111" spans="1:30" x14ac:dyDescent="0.25">
      <c r="A111" s="112" t="str">
        <f t="shared" si="21"/>
        <v/>
      </c>
      <c r="B111" s="112" t="str">
        <f t="shared" si="22"/>
        <v/>
      </c>
      <c r="C111" s="397" t="str">
        <f t="shared" si="35"/>
        <v/>
      </c>
      <c r="D111" s="397" t="str">
        <f t="shared" si="32"/>
        <v/>
      </c>
      <c r="E111" s="397"/>
      <c r="F111" s="399" t="str">
        <f t="shared" si="23"/>
        <v/>
      </c>
      <c r="G111" s="400" t="str">
        <f t="shared" si="24"/>
        <v/>
      </c>
      <c r="H111" s="401" t="str">
        <f t="shared" si="25"/>
        <v/>
      </c>
      <c r="I111" s="402" t="str">
        <f t="shared" si="37"/>
        <v/>
      </c>
      <c r="J111" s="403" t="str">
        <f t="shared" si="37"/>
        <v/>
      </c>
      <c r="K111" s="403" t="str">
        <f t="shared" si="37"/>
        <v/>
      </c>
      <c r="L111" s="404" t="str">
        <f t="shared" si="36"/>
        <v/>
      </c>
      <c r="M111" s="405"/>
      <c r="N111" s="406" t="str">
        <f t="shared" si="26"/>
        <v/>
      </c>
      <c r="O111" s="406" t="str">
        <f t="shared" si="27"/>
        <v/>
      </c>
      <c r="S111" s="401" t="str">
        <f>IFERROR(IF(S110&lt;='Cat A monthly etc'!$R$3,"Nil",S110-$R$3),"")</f>
        <v/>
      </c>
      <c r="T111" s="402" t="str">
        <f t="shared" si="28"/>
        <v/>
      </c>
      <c r="U111" s="403" t="str">
        <f t="shared" si="29"/>
        <v/>
      </c>
      <c r="V111" s="403" t="str">
        <f t="shared" si="30"/>
        <v/>
      </c>
      <c r="W111" s="404" t="str">
        <f t="shared" si="31"/>
        <v/>
      </c>
      <c r="Z111" s="408"/>
      <c r="AA111" s="409"/>
      <c r="AC111" s="358" t="str">
        <f t="shared" si="33"/>
        <v/>
      </c>
      <c r="AD111" s="358" t="str">
        <f t="shared" si="34"/>
        <v/>
      </c>
    </row>
    <row r="112" spans="1:30" x14ac:dyDescent="0.25">
      <c r="A112" s="112" t="str">
        <f t="shared" si="21"/>
        <v/>
      </c>
      <c r="B112" s="112" t="str">
        <f t="shared" si="22"/>
        <v/>
      </c>
      <c r="C112" s="397" t="str">
        <f t="shared" si="35"/>
        <v/>
      </c>
      <c r="D112" s="397" t="str">
        <f t="shared" si="32"/>
        <v/>
      </c>
      <c r="E112" s="397"/>
      <c r="F112" s="399" t="str">
        <f t="shared" si="23"/>
        <v/>
      </c>
      <c r="G112" s="400" t="str">
        <f t="shared" si="24"/>
        <v/>
      </c>
      <c r="H112" s="401" t="str">
        <f t="shared" si="25"/>
        <v/>
      </c>
      <c r="I112" s="402" t="str">
        <f t="shared" si="37"/>
        <v/>
      </c>
      <c r="J112" s="403" t="str">
        <f t="shared" si="37"/>
        <v/>
      </c>
      <c r="K112" s="403" t="str">
        <f t="shared" si="37"/>
        <v/>
      </c>
      <c r="L112" s="404" t="str">
        <f t="shared" si="36"/>
        <v/>
      </c>
      <c r="M112" s="405"/>
      <c r="N112" s="406" t="str">
        <f t="shared" si="26"/>
        <v/>
      </c>
      <c r="O112" s="406" t="str">
        <f t="shared" si="27"/>
        <v/>
      </c>
      <c r="S112" s="401" t="str">
        <f>IFERROR(IF(S111&lt;='Cat A monthly etc'!$R$3,"Nil",S111-$R$3),"")</f>
        <v/>
      </c>
      <c r="T112" s="402" t="str">
        <f t="shared" si="28"/>
        <v/>
      </c>
      <c r="U112" s="403" t="str">
        <f t="shared" si="29"/>
        <v/>
      </c>
      <c r="V112" s="403" t="str">
        <f t="shared" si="30"/>
        <v/>
      </c>
      <c r="W112" s="404" t="str">
        <f t="shared" si="31"/>
        <v/>
      </c>
      <c r="Z112" s="408"/>
      <c r="AA112" s="409"/>
      <c r="AC112" s="358" t="str">
        <f t="shared" si="33"/>
        <v/>
      </c>
      <c r="AD112" s="358" t="str">
        <f t="shared" si="34"/>
        <v/>
      </c>
    </row>
    <row r="113" spans="1:30" x14ac:dyDescent="0.25">
      <c r="A113" s="112" t="str">
        <f t="shared" si="21"/>
        <v/>
      </c>
      <c r="B113" s="112" t="str">
        <f t="shared" si="22"/>
        <v/>
      </c>
      <c r="C113" s="397" t="str">
        <f t="shared" si="35"/>
        <v/>
      </c>
      <c r="D113" s="397" t="str">
        <f t="shared" si="32"/>
        <v/>
      </c>
      <c r="E113" s="397"/>
      <c r="F113" s="399" t="str">
        <f t="shared" si="23"/>
        <v/>
      </c>
      <c r="G113" s="400" t="str">
        <f t="shared" si="24"/>
        <v/>
      </c>
      <c r="H113" s="401" t="str">
        <f t="shared" si="25"/>
        <v/>
      </c>
      <c r="I113" s="402" t="str">
        <f t="shared" si="37"/>
        <v/>
      </c>
      <c r="J113" s="403" t="str">
        <f t="shared" si="37"/>
        <v/>
      </c>
      <c r="K113" s="403" t="str">
        <f t="shared" si="37"/>
        <v/>
      </c>
      <c r="L113" s="404" t="str">
        <f t="shared" si="36"/>
        <v/>
      </c>
      <c r="M113" s="405"/>
      <c r="N113" s="406" t="str">
        <f t="shared" si="26"/>
        <v/>
      </c>
      <c r="O113" s="406" t="str">
        <f t="shared" si="27"/>
        <v/>
      </c>
      <c r="S113" s="401" t="str">
        <f>IFERROR(IF(S112&lt;='Cat A monthly etc'!$R$3,"Nil",S112-$R$3),"")</f>
        <v/>
      </c>
      <c r="T113" s="402" t="str">
        <f t="shared" si="28"/>
        <v/>
      </c>
      <c r="U113" s="403" t="str">
        <f t="shared" si="29"/>
        <v/>
      </c>
      <c r="V113" s="403" t="str">
        <f t="shared" si="30"/>
        <v/>
      </c>
      <c r="W113" s="404" t="str">
        <f t="shared" si="31"/>
        <v/>
      </c>
      <c r="Z113" s="408"/>
      <c r="AA113" s="409"/>
      <c r="AC113" s="358" t="str">
        <f t="shared" si="33"/>
        <v/>
      </c>
      <c r="AD113" s="358" t="str">
        <f t="shared" si="34"/>
        <v/>
      </c>
    </row>
    <row r="114" spans="1:30" x14ac:dyDescent="0.25">
      <c r="A114" s="112" t="str">
        <f t="shared" si="21"/>
        <v/>
      </c>
      <c r="B114" s="112" t="str">
        <f t="shared" si="22"/>
        <v/>
      </c>
      <c r="C114" s="397" t="str">
        <f t="shared" si="35"/>
        <v/>
      </c>
      <c r="D114" s="397" t="str">
        <f t="shared" si="32"/>
        <v/>
      </c>
      <c r="E114" s="397"/>
      <c r="F114" s="399" t="str">
        <f t="shared" si="23"/>
        <v/>
      </c>
      <c r="G114" s="400" t="str">
        <f t="shared" si="24"/>
        <v/>
      </c>
      <c r="H114" s="401" t="str">
        <f t="shared" si="25"/>
        <v/>
      </c>
      <c r="I114" s="402" t="str">
        <f t="shared" si="37"/>
        <v/>
      </c>
      <c r="J114" s="403" t="str">
        <f t="shared" si="37"/>
        <v/>
      </c>
      <c r="K114" s="403" t="str">
        <f t="shared" si="37"/>
        <v/>
      </c>
      <c r="L114" s="404" t="str">
        <f t="shared" si="36"/>
        <v/>
      </c>
      <c r="M114" s="405"/>
      <c r="N114" s="406" t="str">
        <f t="shared" si="26"/>
        <v/>
      </c>
      <c r="O114" s="406" t="str">
        <f t="shared" si="27"/>
        <v/>
      </c>
      <c r="S114" s="401" t="str">
        <f>IFERROR(IF(S113&lt;='Cat A monthly etc'!$R$3,"Nil",S113-$R$3),"")</f>
        <v/>
      </c>
      <c r="T114" s="402" t="str">
        <f t="shared" si="28"/>
        <v/>
      </c>
      <c r="U114" s="403" t="str">
        <f t="shared" si="29"/>
        <v/>
      </c>
      <c r="V114" s="403" t="str">
        <f t="shared" si="30"/>
        <v/>
      </c>
      <c r="W114" s="404" t="str">
        <f t="shared" si="31"/>
        <v/>
      </c>
      <c r="Z114" s="408"/>
      <c r="AA114" s="409"/>
      <c r="AC114" s="358" t="str">
        <f t="shared" si="33"/>
        <v/>
      </c>
      <c r="AD114" s="358" t="str">
        <f t="shared" si="34"/>
        <v/>
      </c>
    </row>
    <row r="115" spans="1:30" x14ac:dyDescent="0.25">
      <c r="A115" s="112" t="str">
        <f t="shared" si="21"/>
        <v/>
      </c>
      <c r="B115" s="112" t="str">
        <f t="shared" si="22"/>
        <v/>
      </c>
      <c r="C115" s="397" t="str">
        <f t="shared" si="35"/>
        <v/>
      </c>
      <c r="D115" s="397" t="str">
        <f t="shared" si="32"/>
        <v/>
      </c>
      <c r="E115" s="397"/>
      <c r="F115" s="399" t="str">
        <f t="shared" si="23"/>
        <v/>
      </c>
      <c r="G115" s="400" t="str">
        <f t="shared" si="24"/>
        <v/>
      </c>
      <c r="H115" s="401" t="str">
        <f t="shared" si="25"/>
        <v/>
      </c>
      <c r="I115" s="402" t="str">
        <f t="shared" si="37"/>
        <v/>
      </c>
      <c r="J115" s="403" t="str">
        <f t="shared" si="37"/>
        <v/>
      </c>
      <c r="K115" s="403" t="str">
        <f t="shared" si="37"/>
        <v/>
      </c>
      <c r="L115" s="404" t="str">
        <f t="shared" si="36"/>
        <v/>
      </c>
      <c r="M115" s="405"/>
      <c r="N115" s="406" t="str">
        <f t="shared" si="26"/>
        <v/>
      </c>
      <c r="O115" s="406" t="str">
        <f t="shared" si="27"/>
        <v/>
      </c>
      <c r="S115" s="401" t="str">
        <f>IFERROR(IF(S114&lt;='Cat A monthly etc'!$R$3,"Nil",S114-$R$3),"")</f>
        <v/>
      </c>
      <c r="T115" s="402" t="str">
        <f t="shared" si="28"/>
        <v/>
      </c>
      <c r="U115" s="403" t="str">
        <f t="shared" si="29"/>
        <v/>
      </c>
      <c r="V115" s="403" t="str">
        <f t="shared" si="30"/>
        <v/>
      </c>
      <c r="W115" s="404" t="str">
        <f t="shared" si="31"/>
        <v/>
      </c>
      <c r="Z115" s="408"/>
      <c r="AA115" s="409"/>
      <c r="AC115" s="358" t="str">
        <f t="shared" si="33"/>
        <v/>
      </c>
      <c r="AD115" s="358" t="str">
        <f t="shared" si="34"/>
        <v/>
      </c>
    </row>
    <row r="116" spans="1:30" x14ac:dyDescent="0.25">
      <c r="A116" s="112" t="str">
        <f t="shared" si="21"/>
        <v/>
      </c>
      <c r="B116" s="112" t="str">
        <f t="shared" si="22"/>
        <v/>
      </c>
      <c r="C116" s="397" t="str">
        <f t="shared" si="35"/>
        <v/>
      </c>
      <c r="D116" s="397" t="str">
        <f t="shared" si="32"/>
        <v/>
      </c>
      <c r="E116" s="397"/>
      <c r="F116" s="399" t="str">
        <f t="shared" si="23"/>
        <v/>
      </c>
      <c r="G116" s="400" t="str">
        <f t="shared" si="24"/>
        <v/>
      </c>
      <c r="H116" s="401" t="str">
        <f t="shared" si="25"/>
        <v/>
      </c>
      <c r="I116" s="402" t="str">
        <f t="shared" si="37"/>
        <v/>
      </c>
      <c r="J116" s="403" t="str">
        <f t="shared" si="37"/>
        <v/>
      </c>
      <c r="K116" s="403" t="str">
        <f t="shared" si="37"/>
        <v/>
      </c>
      <c r="L116" s="404" t="str">
        <f t="shared" si="36"/>
        <v/>
      </c>
      <c r="M116" s="405"/>
      <c r="N116" s="406" t="str">
        <f t="shared" si="26"/>
        <v/>
      </c>
      <c r="O116" s="406" t="str">
        <f t="shared" si="27"/>
        <v/>
      </c>
      <c r="S116" s="401" t="str">
        <f>IFERROR(IF(S115&lt;='Cat A monthly etc'!$R$3,"Nil",S115-$R$3),"")</f>
        <v/>
      </c>
      <c r="T116" s="402" t="str">
        <f t="shared" si="28"/>
        <v/>
      </c>
      <c r="U116" s="403" t="str">
        <f t="shared" si="29"/>
        <v/>
      </c>
      <c r="V116" s="403" t="str">
        <f t="shared" si="30"/>
        <v/>
      </c>
      <c r="W116" s="404" t="str">
        <f t="shared" si="31"/>
        <v/>
      </c>
      <c r="Z116" s="408"/>
      <c r="AA116" s="409"/>
      <c r="AC116" s="358" t="str">
        <f t="shared" si="33"/>
        <v/>
      </c>
      <c r="AD116" s="358" t="str">
        <f t="shared" si="34"/>
        <v/>
      </c>
    </row>
    <row r="117" spans="1:30" x14ac:dyDescent="0.25">
      <c r="A117" s="112" t="str">
        <f t="shared" si="21"/>
        <v/>
      </c>
      <c r="B117" s="112" t="str">
        <f t="shared" si="22"/>
        <v/>
      </c>
      <c r="C117" s="397" t="str">
        <f t="shared" si="35"/>
        <v/>
      </c>
      <c r="D117" s="397" t="str">
        <f t="shared" si="32"/>
        <v/>
      </c>
      <c r="E117" s="397"/>
      <c r="F117" s="399" t="str">
        <f t="shared" si="23"/>
        <v/>
      </c>
      <c r="G117" s="400" t="str">
        <f t="shared" si="24"/>
        <v/>
      </c>
      <c r="H117" s="401" t="str">
        <f t="shared" si="25"/>
        <v/>
      </c>
      <c r="I117" s="402" t="str">
        <f t="shared" si="37"/>
        <v/>
      </c>
      <c r="J117" s="403" t="str">
        <f t="shared" si="37"/>
        <v/>
      </c>
      <c r="K117" s="403" t="str">
        <f t="shared" si="37"/>
        <v/>
      </c>
      <c r="L117" s="404" t="str">
        <f t="shared" si="36"/>
        <v/>
      </c>
      <c r="M117" s="405"/>
      <c r="N117" s="406" t="str">
        <f t="shared" si="26"/>
        <v/>
      </c>
      <c r="O117" s="406" t="str">
        <f t="shared" si="27"/>
        <v/>
      </c>
      <c r="S117" s="401" t="str">
        <f>IFERROR(IF(S116&lt;='Cat A monthly etc'!$R$3,"Nil",S116-$R$3),"")</f>
        <v/>
      </c>
      <c r="T117" s="402" t="str">
        <f t="shared" si="28"/>
        <v/>
      </c>
      <c r="U117" s="403" t="str">
        <f t="shared" si="29"/>
        <v/>
      </c>
      <c r="V117" s="403" t="str">
        <f t="shared" si="30"/>
        <v/>
      </c>
      <c r="W117" s="404" t="str">
        <f t="shared" si="31"/>
        <v/>
      </c>
      <c r="Z117" s="408"/>
      <c r="AA117" s="409"/>
      <c r="AC117" s="358" t="str">
        <f t="shared" si="33"/>
        <v/>
      </c>
      <c r="AD117" s="358" t="str">
        <f t="shared" si="34"/>
        <v/>
      </c>
    </row>
    <row r="118" spans="1:30" x14ac:dyDescent="0.25">
      <c r="A118" s="112" t="str">
        <f t="shared" si="21"/>
        <v/>
      </c>
      <c r="B118" s="112" t="str">
        <f t="shared" si="22"/>
        <v/>
      </c>
      <c r="C118" s="397" t="str">
        <f t="shared" si="35"/>
        <v/>
      </c>
      <c r="D118" s="397" t="str">
        <f t="shared" si="32"/>
        <v/>
      </c>
      <c r="E118" s="397"/>
      <c r="F118" s="399" t="str">
        <f t="shared" si="23"/>
        <v/>
      </c>
      <c r="G118" s="400" t="str">
        <f t="shared" si="24"/>
        <v/>
      </c>
      <c r="H118" s="401" t="str">
        <f t="shared" si="25"/>
        <v/>
      </c>
      <c r="I118" s="402" t="str">
        <f t="shared" si="37"/>
        <v/>
      </c>
      <c r="J118" s="403" t="str">
        <f t="shared" si="37"/>
        <v/>
      </c>
      <c r="K118" s="403" t="str">
        <f t="shared" si="37"/>
        <v/>
      </c>
      <c r="L118" s="404" t="str">
        <f t="shared" si="36"/>
        <v/>
      </c>
      <c r="M118" s="405"/>
      <c r="N118" s="406" t="str">
        <f t="shared" si="26"/>
        <v/>
      </c>
      <c r="O118" s="406" t="str">
        <f t="shared" si="27"/>
        <v/>
      </c>
      <c r="S118" s="401" t="str">
        <f>IFERROR(IF(S117&lt;='Cat A monthly etc'!$R$3,"Nil",S117-$R$3),"")</f>
        <v/>
      </c>
      <c r="T118" s="402" t="str">
        <f t="shared" si="28"/>
        <v/>
      </c>
      <c r="U118" s="403" t="str">
        <f t="shared" si="29"/>
        <v/>
      </c>
      <c r="V118" s="403" t="str">
        <f t="shared" si="30"/>
        <v/>
      </c>
      <c r="W118" s="404" t="str">
        <f t="shared" si="31"/>
        <v/>
      </c>
      <c r="Z118" s="408"/>
      <c r="AA118" s="409"/>
      <c r="AC118" s="358" t="str">
        <f t="shared" si="33"/>
        <v/>
      </c>
      <c r="AD118" s="358" t="str">
        <f t="shared" si="34"/>
        <v/>
      </c>
    </row>
    <row r="119" spans="1:30" x14ac:dyDescent="0.25">
      <c r="A119" s="112" t="str">
        <f t="shared" si="21"/>
        <v/>
      </c>
      <c r="B119" s="112" t="str">
        <f t="shared" si="22"/>
        <v/>
      </c>
      <c r="C119" s="397" t="str">
        <f t="shared" si="35"/>
        <v/>
      </c>
      <c r="D119" s="397" t="str">
        <f t="shared" si="32"/>
        <v/>
      </c>
      <c r="E119" s="397"/>
      <c r="F119" s="399" t="str">
        <f t="shared" si="23"/>
        <v/>
      </c>
      <c r="G119" s="400" t="str">
        <f t="shared" si="24"/>
        <v/>
      </c>
      <c r="H119" s="401" t="str">
        <f t="shared" si="25"/>
        <v/>
      </c>
      <c r="I119" s="402" t="str">
        <f t="shared" si="37"/>
        <v/>
      </c>
      <c r="J119" s="403" t="str">
        <f t="shared" si="37"/>
        <v/>
      </c>
      <c r="K119" s="403" t="str">
        <f t="shared" si="37"/>
        <v/>
      </c>
      <c r="L119" s="404" t="str">
        <f t="shared" si="36"/>
        <v/>
      </c>
      <c r="M119" s="405"/>
      <c r="N119" s="406" t="str">
        <f t="shared" si="26"/>
        <v/>
      </c>
      <c r="O119" s="406" t="str">
        <f t="shared" si="27"/>
        <v/>
      </c>
      <c r="S119" s="401" t="str">
        <f>IFERROR(IF(S118&lt;='Cat A monthly etc'!$R$3,"Nil",S118-$R$3),"")</f>
        <v/>
      </c>
      <c r="T119" s="402" t="str">
        <f t="shared" si="28"/>
        <v/>
      </c>
      <c r="U119" s="403" t="str">
        <f t="shared" si="29"/>
        <v/>
      </c>
      <c r="V119" s="403" t="str">
        <f t="shared" si="30"/>
        <v/>
      </c>
      <c r="W119" s="404" t="str">
        <f t="shared" si="31"/>
        <v/>
      </c>
      <c r="Z119" s="408"/>
      <c r="AA119" s="409"/>
      <c r="AC119" s="358" t="str">
        <f t="shared" si="33"/>
        <v/>
      </c>
      <c r="AD119" s="358" t="str">
        <f t="shared" si="34"/>
        <v/>
      </c>
    </row>
    <row r="120" spans="1:30" x14ac:dyDescent="0.25">
      <c r="A120" s="112" t="str">
        <f t="shared" si="21"/>
        <v/>
      </c>
      <c r="B120" s="112" t="str">
        <f t="shared" si="22"/>
        <v/>
      </c>
      <c r="C120" s="397" t="str">
        <f t="shared" si="35"/>
        <v/>
      </c>
      <c r="D120" s="397" t="str">
        <f t="shared" si="32"/>
        <v/>
      </c>
      <c r="E120" s="397"/>
      <c r="F120" s="399" t="str">
        <f t="shared" si="23"/>
        <v/>
      </c>
      <c r="G120" s="400" t="str">
        <f t="shared" si="24"/>
        <v/>
      </c>
      <c r="H120" s="401" t="str">
        <f t="shared" si="25"/>
        <v/>
      </c>
      <c r="I120" s="402" t="str">
        <f t="shared" si="37"/>
        <v/>
      </c>
      <c r="J120" s="403" t="str">
        <f t="shared" si="37"/>
        <v/>
      </c>
      <c r="K120" s="403" t="str">
        <f t="shared" si="37"/>
        <v/>
      </c>
      <c r="L120" s="404" t="str">
        <f t="shared" si="36"/>
        <v/>
      </c>
      <c r="M120" s="405"/>
      <c r="N120" s="406" t="str">
        <f t="shared" si="26"/>
        <v/>
      </c>
      <c r="O120" s="406" t="str">
        <f t="shared" si="27"/>
        <v/>
      </c>
      <c r="S120" s="401" t="str">
        <f>IFERROR(IF(S119&lt;='Cat A monthly etc'!$R$3,"Nil",S119-$R$3),"")</f>
        <v/>
      </c>
      <c r="T120" s="402" t="str">
        <f t="shared" si="28"/>
        <v/>
      </c>
      <c r="U120" s="403" t="str">
        <f t="shared" si="29"/>
        <v/>
      </c>
      <c r="V120" s="403" t="str">
        <f t="shared" si="30"/>
        <v/>
      </c>
      <c r="W120" s="404" t="str">
        <f t="shared" si="31"/>
        <v/>
      </c>
      <c r="Z120" s="408"/>
      <c r="AA120" s="409"/>
      <c r="AC120" s="358" t="str">
        <f t="shared" si="33"/>
        <v/>
      </c>
      <c r="AD120" s="358" t="str">
        <f t="shared" si="34"/>
        <v/>
      </c>
    </row>
    <row r="121" spans="1:30" x14ac:dyDescent="0.25">
      <c r="A121" s="112" t="str">
        <f t="shared" si="21"/>
        <v/>
      </c>
      <c r="B121" s="112" t="str">
        <f t="shared" si="22"/>
        <v/>
      </c>
      <c r="C121" s="397" t="str">
        <f t="shared" si="35"/>
        <v/>
      </c>
      <c r="D121" s="397" t="str">
        <f t="shared" si="32"/>
        <v/>
      </c>
      <c r="E121" s="397"/>
      <c r="F121" s="399" t="str">
        <f t="shared" si="23"/>
        <v/>
      </c>
      <c r="G121" s="400" t="str">
        <f t="shared" si="24"/>
        <v/>
      </c>
      <c r="H121" s="401" t="str">
        <f t="shared" si="25"/>
        <v/>
      </c>
      <c r="I121" s="402" t="str">
        <f t="shared" si="37"/>
        <v/>
      </c>
      <c r="J121" s="403" t="str">
        <f t="shared" si="37"/>
        <v/>
      </c>
      <c r="K121" s="403" t="str">
        <f t="shared" si="37"/>
        <v/>
      </c>
      <c r="L121" s="404" t="str">
        <f t="shared" si="36"/>
        <v/>
      </c>
      <c r="M121" s="405"/>
      <c r="N121" s="406" t="str">
        <f t="shared" si="26"/>
        <v/>
      </c>
      <c r="O121" s="406" t="str">
        <f t="shared" si="27"/>
        <v/>
      </c>
      <c r="S121" s="401" t="str">
        <f>IFERROR(IF(S120&lt;='Cat A monthly etc'!$R$3,"Nil",S120-$R$3),"")</f>
        <v/>
      </c>
      <c r="T121" s="402" t="str">
        <f t="shared" si="28"/>
        <v/>
      </c>
      <c r="U121" s="403" t="str">
        <f t="shared" si="29"/>
        <v/>
      </c>
      <c r="V121" s="403" t="str">
        <f t="shared" si="30"/>
        <v/>
      </c>
      <c r="W121" s="404" t="str">
        <f t="shared" si="31"/>
        <v/>
      </c>
      <c r="Z121" s="408"/>
      <c r="AA121" s="409"/>
      <c r="AC121" s="358" t="str">
        <f t="shared" si="33"/>
        <v/>
      </c>
      <c r="AD121" s="358" t="str">
        <f t="shared" si="34"/>
        <v/>
      </c>
    </row>
    <row r="122" spans="1:30" x14ac:dyDescent="0.25">
      <c r="A122" s="112" t="str">
        <f t="shared" si="21"/>
        <v/>
      </c>
      <c r="B122" s="112" t="str">
        <f t="shared" si="22"/>
        <v/>
      </c>
      <c r="C122" s="397" t="str">
        <f t="shared" si="35"/>
        <v/>
      </c>
      <c r="D122" s="397" t="str">
        <f t="shared" si="32"/>
        <v/>
      </c>
      <c r="E122" s="397"/>
      <c r="F122" s="399" t="str">
        <f t="shared" si="23"/>
        <v/>
      </c>
      <c r="G122" s="400" t="str">
        <f t="shared" si="24"/>
        <v/>
      </c>
      <c r="H122" s="401" t="str">
        <f t="shared" si="25"/>
        <v/>
      </c>
      <c r="I122" s="402" t="str">
        <f t="shared" si="37"/>
        <v/>
      </c>
      <c r="J122" s="403" t="str">
        <f t="shared" si="37"/>
        <v/>
      </c>
      <c r="K122" s="403" t="str">
        <f t="shared" si="37"/>
        <v/>
      </c>
      <c r="L122" s="404" t="str">
        <f t="shared" si="36"/>
        <v/>
      </c>
      <c r="M122" s="405"/>
      <c r="N122" s="406" t="str">
        <f t="shared" si="26"/>
        <v/>
      </c>
      <c r="O122" s="406" t="str">
        <f t="shared" si="27"/>
        <v/>
      </c>
      <c r="S122" s="401" t="str">
        <f>IFERROR(IF(S121&lt;='Cat A monthly etc'!$R$3,"Nil",S121-$R$3),"")</f>
        <v/>
      </c>
      <c r="T122" s="402" t="str">
        <f t="shared" si="28"/>
        <v/>
      </c>
      <c r="U122" s="403" t="str">
        <f t="shared" si="29"/>
        <v/>
      </c>
      <c r="V122" s="403" t="str">
        <f t="shared" si="30"/>
        <v/>
      </c>
      <c r="W122" s="404" t="str">
        <f t="shared" si="31"/>
        <v/>
      </c>
      <c r="Z122" s="408"/>
      <c r="AA122" s="409"/>
      <c r="AC122" s="358" t="str">
        <f t="shared" si="33"/>
        <v/>
      </c>
      <c r="AD122" s="358" t="str">
        <f t="shared" si="34"/>
        <v/>
      </c>
    </row>
    <row r="123" spans="1:30" x14ac:dyDescent="0.25">
      <c r="A123" s="112" t="str">
        <f t="shared" si="21"/>
        <v/>
      </c>
      <c r="B123" s="112" t="str">
        <f t="shared" si="22"/>
        <v/>
      </c>
      <c r="C123" s="397" t="str">
        <f t="shared" si="35"/>
        <v/>
      </c>
      <c r="D123" s="397" t="str">
        <f t="shared" si="32"/>
        <v/>
      </c>
      <c r="E123" s="397"/>
      <c r="F123" s="399" t="str">
        <f t="shared" si="23"/>
        <v/>
      </c>
      <c r="G123" s="400" t="str">
        <f t="shared" si="24"/>
        <v/>
      </c>
      <c r="H123" s="401" t="str">
        <f t="shared" si="25"/>
        <v/>
      </c>
      <c r="I123" s="402" t="str">
        <f t="shared" si="37"/>
        <v/>
      </c>
      <c r="J123" s="403" t="str">
        <f t="shared" si="37"/>
        <v/>
      </c>
      <c r="K123" s="403" t="str">
        <f t="shared" si="37"/>
        <v/>
      </c>
      <c r="L123" s="404" t="str">
        <f t="shared" si="36"/>
        <v/>
      </c>
      <c r="M123" s="405"/>
      <c r="N123" s="406" t="str">
        <f t="shared" si="26"/>
        <v/>
      </c>
      <c r="O123" s="406" t="str">
        <f t="shared" si="27"/>
        <v/>
      </c>
      <c r="S123" s="401" t="str">
        <f>IFERROR(IF(S122&lt;='Cat A monthly etc'!$R$3,"Nil",S122-$R$3),"")</f>
        <v/>
      </c>
      <c r="T123" s="402" t="str">
        <f t="shared" si="28"/>
        <v/>
      </c>
      <c r="U123" s="403" t="str">
        <f t="shared" si="29"/>
        <v/>
      </c>
      <c r="V123" s="403" t="str">
        <f t="shared" si="30"/>
        <v/>
      </c>
      <c r="W123" s="404" t="str">
        <f t="shared" si="31"/>
        <v/>
      </c>
      <c r="Z123" s="408"/>
      <c r="AA123" s="409"/>
      <c r="AC123" s="358" t="str">
        <f t="shared" si="33"/>
        <v/>
      </c>
      <c r="AD123" s="358" t="str">
        <f t="shared" si="34"/>
        <v/>
      </c>
    </row>
    <row r="124" spans="1:30" x14ac:dyDescent="0.25">
      <c r="A124" s="112" t="str">
        <f t="shared" si="21"/>
        <v/>
      </c>
      <c r="B124" s="112" t="str">
        <f t="shared" si="22"/>
        <v/>
      </c>
      <c r="C124" s="397" t="str">
        <f t="shared" si="35"/>
        <v/>
      </c>
      <c r="D124" s="397" t="str">
        <f t="shared" si="32"/>
        <v/>
      </c>
      <c r="E124" s="397"/>
      <c r="F124" s="399" t="str">
        <f t="shared" si="23"/>
        <v/>
      </c>
      <c r="G124" s="400" t="str">
        <f t="shared" si="24"/>
        <v/>
      </c>
      <c r="H124" s="401" t="str">
        <f t="shared" si="25"/>
        <v/>
      </c>
      <c r="I124" s="402" t="str">
        <f t="shared" si="37"/>
        <v/>
      </c>
      <c r="J124" s="403" t="str">
        <f t="shared" si="37"/>
        <v/>
      </c>
      <c r="K124" s="403" t="str">
        <f t="shared" si="37"/>
        <v/>
      </c>
      <c r="L124" s="404" t="str">
        <f t="shared" si="36"/>
        <v/>
      </c>
      <c r="M124" s="405"/>
      <c r="N124" s="406" t="str">
        <f t="shared" si="26"/>
        <v/>
      </c>
      <c r="O124" s="406" t="str">
        <f t="shared" si="27"/>
        <v/>
      </c>
      <c r="S124" s="401" t="str">
        <f>IFERROR(IF(S123&lt;='Cat A monthly etc'!$R$3,"Nil",S123-$R$3),"")</f>
        <v/>
      </c>
      <c r="T124" s="402" t="str">
        <f t="shared" si="28"/>
        <v/>
      </c>
      <c r="U124" s="403" t="str">
        <f t="shared" si="29"/>
        <v/>
      </c>
      <c r="V124" s="403" t="str">
        <f t="shared" si="30"/>
        <v/>
      </c>
      <c r="W124" s="404" t="str">
        <f t="shared" si="31"/>
        <v/>
      </c>
      <c r="Z124" s="408"/>
      <c r="AA124" s="409"/>
      <c r="AC124" s="358" t="str">
        <f t="shared" si="33"/>
        <v/>
      </c>
      <c r="AD124" s="358" t="str">
        <f t="shared" si="34"/>
        <v/>
      </c>
    </row>
    <row r="125" spans="1:30" x14ac:dyDescent="0.25">
      <c r="A125" s="112" t="str">
        <f t="shared" si="21"/>
        <v/>
      </c>
      <c r="B125" s="112" t="str">
        <f t="shared" si="22"/>
        <v/>
      </c>
      <c r="C125" s="397" t="str">
        <f t="shared" si="35"/>
        <v/>
      </c>
      <c r="D125" s="397" t="str">
        <f t="shared" si="32"/>
        <v/>
      </c>
      <c r="E125" s="397"/>
      <c r="F125" s="399" t="str">
        <f t="shared" si="23"/>
        <v/>
      </c>
      <c r="G125" s="400" t="str">
        <f t="shared" si="24"/>
        <v/>
      </c>
      <c r="H125" s="401" t="str">
        <f t="shared" si="25"/>
        <v/>
      </c>
      <c r="I125" s="402" t="str">
        <f t="shared" si="37"/>
        <v/>
      </c>
      <c r="J125" s="403" t="str">
        <f t="shared" si="37"/>
        <v/>
      </c>
      <c r="K125" s="403" t="str">
        <f t="shared" si="37"/>
        <v/>
      </c>
      <c r="L125" s="404" t="str">
        <f t="shared" si="36"/>
        <v/>
      </c>
      <c r="M125" s="405"/>
      <c r="N125" s="406" t="str">
        <f t="shared" si="26"/>
        <v/>
      </c>
      <c r="O125" s="406" t="str">
        <f t="shared" si="27"/>
        <v/>
      </c>
      <c r="S125" s="401" t="str">
        <f>IFERROR(IF(S124&lt;='Cat A monthly etc'!$R$3,"Nil",S124-$R$3),"")</f>
        <v/>
      </c>
      <c r="T125" s="402" t="str">
        <f t="shared" si="28"/>
        <v/>
      </c>
      <c r="U125" s="403" t="str">
        <f t="shared" si="29"/>
        <v/>
      </c>
      <c r="V125" s="403" t="str">
        <f t="shared" si="30"/>
        <v/>
      </c>
      <c r="W125" s="404" t="str">
        <f t="shared" si="31"/>
        <v/>
      </c>
      <c r="Z125" s="408"/>
      <c r="AA125" s="409"/>
      <c r="AC125" s="358" t="str">
        <f t="shared" si="33"/>
        <v/>
      </c>
      <c r="AD125" s="358" t="str">
        <f t="shared" si="34"/>
        <v/>
      </c>
    </row>
    <row r="126" spans="1:30" x14ac:dyDescent="0.25">
      <c r="A126" s="112" t="str">
        <f t="shared" si="21"/>
        <v/>
      </c>
      <c r="B126" s="112" t="str">
        <f t="shared" si="22"/>
        <v/>
      </c>
      <c r="C126" s="397" t="str">
        <f t="shared" si="35"/>
        <v/>
      </c>
      <c r="D126" s="397" t="str">
        <f t="shared" si="32"/>
        <v/>
      </c>
      <c r="E126" s="397"/>
      <c r="F126" s="399" t="str">
        <f t="shared" si="23"/>
        <v/>
      </c>
      <c r="G126" s="400" t="str">
        <f t="shared" si="24"/>
        <v/>
      </c>
      <c r="H126" s="401" t="str">
        <f t="shared" si="25"/>
        <v/>
      </c>
      <c r="I126" s="402" t="str">
        <f t="shared" si="37"/>
        <v/>
      </c>
      <c r="J126" s="403" t="str">
        <f t="shared" si="37"/>
        <v/>
      </c>
      <c r="K126" s="403" t="str">
        <f t="shared" si="37"/>
        <v/>
      </c>
      <c r="L126" s="404" t="str">
        <f t="shared" si="36"/>
        <v/>
      </c>
      <c r="M126" s="405"/>
      <c r="N126" s="406" t="str">
        <f t="shared" si="26"/>
        <v/>
      </c>
      <c r="O126" s="406" t="str">
        <f t="shared" si="27"/>
        <v/>
      </c>
      <c r="S126" s="401" t="str">
        <f>IFERROR(IF(S125&lt;='Cat A monthly etc'!$R$3,"Nil",S125-$R$3),"")</f>
        <v/>
      </c>
      <c r="T126" s="402" t="str">
        <f t="shared" si="28"/>
        <v/>
      </c>
      <c r="U126" s="403" t="str">
        <f t="shared" si="29"/>
        <v/>
      </c>
      <c r="V126" s="403" t="str">
        <f t="shared" si="30"/>
        <v/>
      </c>
      <c r="W126" s="404" t="str">
        <f t="shared" si="31"/>
        <v/>
      </c>
      <c r="Z126" s="408"/>
      <c r="AA126" s="409"/>
      <c r="AC126" s="358" t="str">
        <f t="shared" si="33"/>
        <v/>
      </c>
      <c r="AD126" s="358" t="str">
        <f t="shared" si="34"/>
        <v/>
      </c>
    </row>
    <row r="127" spans="1:30" x14ac:dyDescent="0.25">
      <c r="A127" s="112" t="str">
        <f t="shared" si="21"/>
        <v/>
      </c>
      <c r="B127" s="112" t="str">
        <f t="shared" si="22"/>
        <v/>
      </c>
      <c r="C127" s="397" t="str">
        <f t="shared" si="35"/>
        <v/>
      </c>
      <c r="D127" s="397" t="str">
        <f t="shared" si="32"/>
        <v/>
      </c>
      <c r="E127" s="397"/>
      <c r="F127" s="399" t="str">
        <f t="shared" si="23"/>
        <v/>
      </c>
      <c r="G127" s="400" t="str">
        <f t="shared" si="24"/>
        <v/>
      </c>
      <c r="H127" s="401" t="str">
        <f t="shared" si="25"/>
        <v/>
      </c>
      <c r="I127" s="402" t="str">
        <f t="shared" si="37"/>
        <v/>
      </c>
      <c r="J127" s="403" t="str">
        <f t="shared" si="37"/>
        <v/>
      </c>
      <c r="K127" s="403" t="str">
        <f t="shared" si="37"/>
        <v/>
      </c>
      <c r="L127" s="404" t="str">
        <f t="shared" si="36"/>
        <v/>
      </c>
      <c r="M127" s="405"/>
      <c r="N127" s="406" t="str">
        <f t="shared" si="26"/>
        <v/>
      </c>
      <c r="O127" s="406" t="str">
        <f t="shared" si="27"/>
        <v/>
      </c>
      <c r="S127" s="401" t="str">
        <f>IFERROR(IF(S126&lt;='Cat A monthly etc'!$R$3,"Nil",S126-$R$3),"")</f>
        <v/>
      </c>
      <c r="T127" s="402" t="str">
        <f t="shared" si="28"/>
        <v/>
      </c>
      <c r="U127" s="403" t="str">
        <f t="shared" si="29"/>
        <v/>
      </c>
      <c r="V127" s="403" t="str">
        <f t="shared" si="30"/>
        <v/>
      </c>
      <c r="W127" s="404" t="str">
        <f t="shared" si="31"/>
        <v/>
      </c>
      <c r="Z127" s="408"/>
      <c r="AA127" s="409"/>
      <c r="AC127" s="358" t="str">
        <f t="shared" si="33"/>
        <v/>
      </c>
      <c r="AD127" s="358" t="str">
        <f t="shared" si="34"/>
        <v/>
      </c>
    </row>
    <row r="128" spans="1:30" x14ac:dyDescent="0.25">
      <c r="A128" s="112" t="str">
        <f t="shared" si="21"/>
        <v/>
      </c>
      <c r="B128" s="112" t="str">
        <f t="shared" si="22"/>
        <v/>
      </c>
      <c r="C128" s="397" t="str">
        <f t="shared" si="35"/>
        <v/>
      </c>
      <c r="D128" s="397" t="str">
        <f t="shared" si="32"/>
        <v/>
      </c>
      <c r="E128" s="397"/>
      <c r="F128" s="399" t="str">
        <f t="shared" si="23"/>
        <v/>
      </c>
      <c r="G128" s="400" t="str">
        <f t="shared" si="24"/>
        <v/>
      </c>
      <c r="H128" s="401" t="str">
        <f t="shared" si="25"/>
        <v/>
      </c>
      <c r="I128" s="402" t="str">
        <f t="shared" si="37"/>
        <v/>
      </c>
      <c r="J128" s="403" t="str">
        <f t="shared" si="37"/>
        <v/>
      </c>
      <c r="K128" s="403" t="str">
        <f t="shared" si="37"/>
        <v/>
      </c>
      <c r="L128" s="404" t="str">
        <f t="shared" si="36"/>
        <v/>
      </c>
      <c r="M128" s="405"/>
      <c r="N128" s="406" t="str">
        <f t="shared" si="26"/>
        <v/>
      </c>
      <c r="O128" s="406" t="str">
        <f t="shared" si="27"/>
        <v/>
      </c>
      <c r="S128" s="401" t="str">
        <f>IFERROR(IF(S127&lt;='Cat A monthly etc'!$R$3,"Nil",S127-$R$3),"")</f>
        <v/>
      </c>
      <c r="T128" s="402" t="str">
        <f t="shared" si="28"/>
        <v/>
      </c>
      <c r="U128" s="403" t="str">
        <f t="shared" si="29"/>
        <v/>
      </c>
      <c r="V128" s="403" t="str">
        <f t="shared" si="30"/>
        <v/>
      </c>
      <c r="W128" s="404" t="str">
        <f t="shared" si="31"/>
        <v/>
      </c>
      <c r="Z128" s="408"/>
      <c r="AA128" s="409"/>
      <c r="AC128" s="358" t="str">
        <f t="shared" si="33"/>
        <v/>
      </c>
      <c r="AD128" s="358" t="str">
        <f t="shared" si="34"/>
        <v/>
      </c>
    </row>
    <row r="129" spans="1:30" x14ac:dyDescent="0.25">
      <c r="A129" s="112" t="str">
        <f t="shared" si="21"/>
        <v/>
      </c>
      <c r="B129" s="112" t="str">
        <f t="shared" si="22"/>
        <v/>
      </c>
      <c r="C129" s="397" t="str">
        <f t="shared" si="35"/>
        <v/>
      </c>
      <c r="D129" s="397" t="str">
        <f t="shared" si="32"/>
        <v/>
      </c>
      <c r="E129" s="397"/>
      <c r="F129" s="399" t="str">
        <f t="shared" si="23"/>
        <v/>
      </c>
      <c r="G129" s="400" t="str">
        <f t="shared" si="24"/>
        <v/>
      </c>
      <c r="H129" s="401" t="str">
        <f t="shared" si="25"/>
        <v/>
      </c>
      <c r="I129" s="402" t="str">
        <f t="shared" si="37"/>
        <v/>
      </c>
      <c r="J129" s="403" t="str">
        <f t="shared" si="37"/>
        <v/>
      </c>
      <c r="K129" s="403" t="str">
        <f t="shared" si="37"/>
        <v/>
      </c>
      <c r="L129" s="404" t="str">
        <f t="shared" si="36"/>
        <v/>
      </c>
      <c r="M129" s="405"/>
      <c r="N129" s="406" t="str">
        <f t="shared" si="26"/>
        <v/>
      </c>
      <c r="O129" s="406" t="str">
        <f t="shared" si="27"/>
        <v/>
      </c>
      <c r="S129" s="401" t="str">
        <f>IFERROR(IF(S128&lt;='Cat A monthly etc'!$R$3,"Nil",S128-$R$3),"")</f>
        <v/>
      </c>
      <c r="T129" s="402" t="str">
        <f t="shared" si="28"/>
        <v/>
      </c>
      <c r="U129" s="403" t="str">
        <f t="shared" si="29"/>
        <v/>
      </c>
      <c r="V129" s="403" t="str">
        <f t="shared" si="30"/>
        <v/>
      </c>
      <c r="W129" s="404" t="str">
        <f t="shared" si="31"/>
        <v/>
      </c>
      <c r="Z129" s="408"/>
      <c r="AA129" s="409"/>
      <c r="AC129" s="358" t="str">
        <f t="shared" si="33"/>
        <v/>
      </c>
      <c r="AD129" s="358" t="str">
        <f t="shared" si="34"/>
        <v/>
      </c>
    </row>
    <row r="130" spans="1:30" x14ac:dyDescent="0.25">
      <c r="A130" s="112" t="str">
        <f t="shared" si="21"/>
        <v/>
      </c>
      <c r="B130" s="112" t="str">
        <f t="shared" si="22"/>
        <v/>
      </c>
      <c r="C130" s="397" t="str">
        <f t="shared" si="35"/>
        <v/>
      </c>
      <c r="D130" s="397" t="str">
        <f t="shared" si="32"/>
        <v/>
      </c>
      <c r="E130" s="397"/>
      <c r="F130" s="399" t="str">
        <f t="shared" si="23"/>
        <v/>
      </c>
      <c r="G130" s="400" t="str">
        <f t="shared" si="24"/>
        <v/>
      </c>
      <c r="H130" s="401" t="str">
        <f t="shared" si="25"/>
        <v/>
      </c>
      <c r="I130" s="402" t="str">
        <f t="shared" si="37"/>
        <v/>
      </c>
      <c r="J130" s="403" t="str">
        <f t="shared" si="37"/>
        <v/>
      </c>
      <c r="K130" s="403" t="str">
        <f t="shared" si="37"/>
        <v/>
      </c>
      <c r="L130" s="404" t="str">
        <f t="shared" si="36"/>
        <v/>
      </c>
      <c r="M130" s="405"/>
      <c r="N130" s="406" t="str">
        <f t="shared" si="26"/>
        <v/>
      </c>
      <c r="O130" s="406" t="str">
        <f t="shared" si="27"/>
        <v/>
      </c>
      <c r="S130" s="401" t="str">
        <f>IFERROR(IF(S129&lt;='Cat A monthly etc'!$R$3,"Nil",S129-$R$3),"")</f>
        <v/>
      </c>
      <c r="T130" s="402" t="str">
        <f t="shared" si="28"/>
        <v/>
      </c>
      <c r="U130" s="403" t="str">
        <f t="shared" si="29"/>
        <v/>
      </c>
      <c r="V130" s="403" t="str">
        <f t="shared" si="30"/>
        <v/>
      </c>
      <c r="W130" s="404" t="str">
        <f t="shared" si="31"/>
        <v/>
      </c>
      <c r="Z130" s="408"/>
      <c r="AA130" s="409"/>
      <c r="AC130" s="358" t="str">
        <f t="shared" si="33"/>
        <v/>
      </c>
      <c r="AD130" s="358" t="str">
        <f t="shared" si="34"/>
        <v/>
      </c>
    </row>
    <row r="131" spans="1:30" x14ac:dyDescent="0.25">
      <c r="A131" s="112" t="str">
        <f t="shared" si="21"/>
        <v/>
      </c>
      <c r="B131" s="112" t="str">
        <f t="shared" si="22"/>
        <v/>
      </c>
      <c r="C131" s="397" t="str">
        <f t="shared" si="35"/>
        <v/>
      </c>
      <c r="D131" s="397" t="str">
        <f t="shared" si="32"/>
        <v/>
      </c>
      <c r="E131" s="397"/>
      <c r="F131" s="399" t="str">
        <f t="shared" si="23"/>
        <v/>
      </c>
      <c r="G131" s="400" t="str">
        <f t="shared" si="24"/>
        <v/>
      </c>
      <c r="H131" s="401" t="str">
        <f t="shared" si="25"/>
        <v/>
      </c>
      <c r="I131" s="402" t="str">
        <f t="shared" si="37"/>
        <v/>
      </c>
      <c r="J131" s="403" t="str">
        <f t="shared" si="37"/>
        <v/>
      </c>
      <c r="K131" s="403" t="str">
        <f t="shared" si="37"/>
        <v/>
      </c>
      <c r="L131" s="404" t="str">
        <f t="shared" si="36"/>
        <v/>
      </c>
      <c r="M131" s="405"/>
      <c r="N131" s="406" t="str">
        <f t="shared" si="26"/>
        <v/>
      </c>
      <c r="O131" s="406" t="str">
        <f t="shared" si="27"/>
        <v/>
      </c>
      <c r="S131" s="401" t="str">
        <f>IFERROR(IF(S130&lt;='Cat A monthly etc'!$R$3,"Nil",S130-$R$3),"")</f>
        <v/>
      </c>
      <c r="T131" s="402" t="str">
        <f t="shared" si="28"/>
        <v/>
      </c>
      <c r="U131" s="403" t="str">
        <f t="shared" si="29"/>
        <v/>
      </c>
      <c r="V131" s="403" t="str">
        <f t="shared" si="30"/>
        <v/>
      </c>
      <c r="W131" s="404" t="str">
        <f t="shared" si="31"/>
        <v/>
      </c>
      <c r="Z131" s="408"/>
      <c r="AA131" s="409"/>
      <c r="AC131" s="358" t="str">
        <f t="shared" si="33"/>
        <v/>
      </c>
      <c r="AD131" s="358" t="str">
        <f t="shared" si="34"/>
        <v/>
      </c>
    </row>
    <row r="132" spans="1:30" x14ac:dyDescent="0.25">
      <c r="A132" s="112" t="str">
        <f t="shared" si="21"/>
        <v/>
      </c>
      <c r="B132" s="112" t="str">
        <f t="shared" si="22"/>
        <v/>
      </c>
      <c r="C132" s="397" t="str">
        <f t="shared" si="35"/>
        <v/>
      </c>
      <c r="D132" s="397" t="str">
        <f t="shared" si="32"/>
        <v/>
      </c>
      <c r="E132" s="397"/>
      <c r="F132" s="399" t="str">
        <f t="shared" si="23"/>
        <v/>
      </c>
      <c r="G132" s="400" t="str">
        <f t="shared" si="24"/>
        <v/>
      </c>
      <c r="H132" s="401" t="str">
        <f t="shared" si="25"/>
        <v/>
      </c>
      <c r="I132" s="402" t="str">
        <f t="shared" si="37"/>
        <v/>
      </c>
      <c r="J132" s="403" t="str">
        <f t="shared" si="37"/>
        <v/>
      </c>
      <c r="K132" s="403" t="str">
        <f t="shared" si="37"/>
        <v/>
      </c>
      <c r="L132" s="404" t="str">
        <f t="shared" si="36"/>
        <v/>
      </c>
      <c r="M132" s="405"/>
      <c r="N132" s="406" t="str">
        <f t="shared" si="26"/>
        <v/>
      </c>
      <c r="O132" s="406" t="str">
        <f t="shared" si="27"/>
        <v/>
      </c>
      <c r="S132" s="401" t="str">
        <f>IFERROR(IF(S131&lt;='Cat A monthly etc'!$R$3,"Nil",S131-$R$3),"")</f>
        <v/>
      </c>
      <c r="T132" s="402" t="str">
        <f t="shared" si="28"/>
        <v/>
      </c>
      <c r="U132" s="403" t="str">
        <f t="shared" si="29"/>
        <v/>
      </c>
      <c r="V132" s="403" t="str">
        <f t="shared" si="30"/>
        <v/>
      </c>
      <c r="W132" s="404" t="str">
        <f t="shared" si="31"/>
        <v/>
      </c>
      <c r="Z132" s="408"/>
      <c r="AA132" s="409"/>
      <c r="AC132" s="358" t="str">
        <f t="shared" si="33"/>
        <v/>
      </c>
      <c r="AD132" s="358" t="str">
        <f t="shared" si="34"/>
        <v/>
      </c>
    </row>
    <row r="133" spans="1:30" x14ac:dyDescent="0.25">
      <c r="A133" s="112" t="str">
        <f t="shared" si="21"/>
        <v/>
      </c>
      <c r="B133" s="112" t="str">
        <f t="shared" si="22"/>
        <v/>
      </c>
      <c r="C133" s="397" t="str">
        <f t="shared" si="35"/>
        <v/>
      </c>
      <c r="D133" s="397" t="str">
        <f t="shared" si="32"/>
        <v/>
      </c>
      <c r="E133" s="397"/>
      <c r="F133" s="399" t="str">
        <f t="shared" si="23"/>
        <v/>
      </c>
      <c r="G133" s="400" t="str">
        <f t="shared" si="24"/>
        <v/>
      </c>
      <c r="H133" s="401" t="str">
        <f t="shared" si="25"/>
        <v/>
      </c>
      <c r="I133" s="402" t="str">
        <f t="shared" si="37"/>
        <v/>
      </c>
      <c r="J133" s="403" t="str">
        <f t="shared" si="37"/>
        <v/>
      </c>
      <c r="K133" s="403" t="str">
        <f t="shared" si="37"/>
        <v/>
      </c>
      <c r="L133" s="404" t="str">
        <f t="shared" si="36"/>
        <v/>
      </c>
      <c r="M133" s="405"/>
      <c r="N133" s="406" t="str">
        <f t="shared" si="26"/>
        <v/>
      </c>
      <c r="O133" s="406" t="str">
        <f t="shared" si="27"/>
        <v/>
      </c>
      <c r="S133" s="401" t="str">
        <f>IFERROR(IF(S132&lt;='Cat A monthly etc'!$R$3,"Nil",S132-$R$3),"")</f>
        <v/>
      </c>
      <c r="T133" s="402" t="str">
        <f t="shared" si="28"/>
        <v/>
      </c>
      <c r="U133" s="403" t="str">
        <f t="shared" si="29"/>
        <v/>
      </c>
      <c r="V133" s="403" t="str">
        <f t="shared" si="30"/>
        <v/>
      </c>
      <c r="W133" s="404" t="str">
        <f t="shared" si="31"/>
        <v/>
      </c>
      <c r="Z133" s="408"/>
      <c r="AA133" s="409"/>
      <c r="AC133" s="358" t="str">
        <f t="shared" si="33"/>
        <v/>
      </c>
      <c r="AD133" s="358" t="str">
        <f t="shared" si="34"/>
        <v/>
      </c>
    </row>
    <row r="134" spans="1:30" x14ac:dyDescent="0.25">
      <c r="A134" s="112" t="str">
        <f t="shared" si="21"/>
        <v/>
      </c>
      <c r="B134" s="112" t="str">
        <f t="shared" si="22"/>
        <v/>
      </c>
      <c r="C134" s="397" t="str">
        <f t="shared" si="35"/>
        <v/>
      </c>
      <c r="D134" s="397" t="str">
        <f t="shared" si="32"/>
        <v/>
      </c>
      <c r="E134" s="397"/>
      <c r="F134" s="399" t="str">
        <f t="shared" si="23"/>
        <v/>
      </c>
      <c r="G134" s="400" t="str">
        <f t="shared" si="24"/>
        <v/>
      </c>
      <c r="H134" s="401" t="str">
        <f t="shared" si="25"/>
        <v/>
      </c>
      <c r="I134" s="402" t="str">
        <f t="shared" si="37"/>
        <v/>
      </c>
      <c r="J134" s="403" t="str">
        <f t="shared" si="37"/>
        <v/>
      </c>
      <c r="K134" s="403" t="str">
        <f t="shared" si="37"/>
        <v/>
      </c>
      <c r="L134" s="404" t="str">
        <f t="shared" si="36"/>
        <v/>
      </c>
      <c r="M134" s="405"/>
      <c r="N134" s="406" t="str">
        <f t="shared" si="26"/>
        <v/>
      </c>
      <c r="O134" s="406" t="str">
        <f t="shared" si="27"/>
        <v/>
      </c>
      <c r="S134" s="401" t="str">
        <f>IFERROR(IF(S133&lt;='Cat A monthly etc'!$R$3,"Nil",S133-$R$3),"")</f>
        <v/>
      </c>
      <c r="T134" s="402" t="str">
        <f t="shared" si="28"/>
        <v/>
      </c>
      <c r="U134" s="403" t="str">
        <f t="shared" si="29"/>
        <v/>
      </c>
      <c r="V134" s="403" t="str">
        <f t="shared" si="30"/>
        <v/>
      </c>
      <c r="W134" s="404" t="str">
        <f t="shared" si="31"/>
        <v/>
      </c>
      <c r="Z134" s="408"/>
      <c r="AA134" s="409"/>
      <c r="AC134" s="358" t="str">
        <f t="shared" si="33"/>
        <v/>
      </c>
      <c r="AD134" s="358" t="str">
        <f t="shared" si="34"/>
        <v/>
      </c>
    </row>
    <row r="135" spans="1:30" x14ac:dyDescent="0.25">
      <c r="A135" s="112" t="str">
        <f t="shared" si="21"/>
        <v/>
      </c>
      <c r="B135" s="112" t="str">
        <f t="shared" si="22"/>
        <v/>
      </c>
      <c r="C135" s="397" t="str">
        <f t="shared" si="35"/>
        <v/>
      </c>
      <c r="D135" s="397" t="str">
        <f t="shared" si="32"/>
        <v/>
      </c>
      <c r="E135" s="397"/>
      <c r="F135" s="399" t="str">
        <f t="shared" si="23"/>
        <v/>
      </c>
      <c r="G135" s="400" t="str">
        <f t="shared" si="24"/>
        <v/>
      </c>
      <c r="H135" s="401" t="str">
        <f t="shared" si="25"/>
        <v/>
      </c>
      <c r="I135" s="402" t="str">
        <f t="shared" si="37"/>
        <v/>
      </c>
      <c r="J135" s="403" t="str">
        <f t="shared" si="37"/>
        <v/>
      </c>
      <c r="K135" s="403" t="str">
        <f t="shared" si="37"/>
        <v/>
      </c>
      <c r="L135" s="404" t="str">
        <f t="shared" si="36"/>
        <v/>
      </c>
      <c r="M135" s="405"/>
      <c r="N135" s="406" t="str">
        <f t="shared" si="26"/>
        <v/>
      </c>
      <c r="O135" s="406" t="str">
        <f t="shared" si="27"/>
        <v/>
      </c>
      <c r="S135" s="401" t="str">
        <f>IFERROR(IF(S134&lt;='Cat A monthly etc'!$R$3,"Nil",S134-$R$3),"")</f>
        <v/>
      </c>
      <c r="T135" s="402" t="str">
        <f t="shared" si="28"/>
        <v/>
      </c>
      <c r="U135" s="403" t="str">
        <f t="shared" si="29"/>
        <v/>
      </c>
      <c r="V135" s="403" t="str">
        <f t="shared" si="30"/>
        <v/>
      </c>
      <c r="W135" s="404" t="str">
        <f t="shared" si="31"/>
        <v/>
      </c>
      <c r="Z135" s="408"/>
      <c r="AA135" s="409"/>
      <c r="AC135" s="358" t="str">
        <f t="shared" si="33"/>
        <v/>
      </c>
      <c r="AD135" s="358" t="str">
        <f t="shared" si="34"/>
        <v/>
      </c>
    </row>
    <row r="136" spans="1:30" x14ac:dyDescent="0.25">
      <c r="A136" s="112" t="str">
        <f t="shared" si="21"/>
        <v/>
      </c>
      <c r="B136" s="112" t="str">
        <f t="shared" si="22"/>
        <v/>
      </c>
      <c r="C136" s="397" t="str">
        <f t="shared" si="35"/>
        <v/>
      </c>
      <c r="D136" s="397" t="str">
        <f t="shared" si="32"/>
        <v/>
      </c>
      <c r="E136" s="397"/>
      <c r="F136" s="399" t="str">
        <f t="shared" si="23"/>
        <v/>
      </c>
      <c r="G136" s="400" t="str">
        <f t="shared" si="24"/>
        <v/>
      </c>
      <c r="H136" s="401" t="str">
        <f t="shared" si="25"/>
        <v/>
      </c>
      <c r="I136" s="402" t="str">
        <f t="shared" si="37"/>
        <v/>
      </c>
      <c r="J136" s="403" t="str">
        <f t="shared" si="37"/>
        <v/>
      </c>
      <c r="K136" s="403" t="str">
        <f t="shared" si="37"/>
        <v/>
      </c>
      <c r="L136" s="404" t="str">
        <f t="shared" si="36"/>
        <v/>
      </c>
      <c r="M136" s="405"/>
      <c r="N136" s="406" t="str">
        <f t="shared" si="26"/>
        <v/>
      </c>
      <c r="O136" s="406" t="str">
        <f t="shared" si="27"/>
        <v/>
      </c>
      <c r="S136" s="401" t="str">
        <f>IFERROR(IF(S135&lt;='Cat A monthly etc'!$R$3,"Nil",S135-$R$3),"")</f>
        <v/>
      </c>
      <c r="T136" s="402" t="str">
        <f t="shared" si="28"/>
        <v/>
      </c>
      <c r="U136" s="403" t="str">
        <f t="shared" si="29"/>
        <v/>
      </c>
      <c r="V136" s="403" t="str">
        <f t="shared" si="30"/>
        <v/>
      </c>
      <c r="W136" s="404" t="str">
        <f t="shared" si="31"/>
        <v/>
      </c>
      <c r="Z136" s="408"/>
      <c r="AA136" s="409"/>
      <c r="AC136" s="358" t="str">
        <f t="shared" si="33"/>
        <v/>
      </c>
      <c r="AD136" s="358" t="str">
        <f t="shared" si="34"/>
        <v/>
      </c>
    </row>
    <row r="137" spans="1:30" x14ac:dyDescent="0.25">
      <c r="A137" s="112" t="str">
        <f t="shared" ref="A137:A200" si="38">IFERROR(
                      IF(
                            AND($B137&lt;&gt;$W$3,$B137=$W$2,$C137&lt;=$X$2,$D137&gt;=$X$2),
                              IF(RIGHT($F137,LEN("or any greater amount"))="or any greater amount",$W$3,""),""),"")</f>
        <v/>
      </c>
      <c r="B137" s="112" t="str">
        <f t="shared" ref="B137:B200" si="39">IFERROR(
                      IF(
                            AND($C137&lt;=$X$2,$D137&gt;=$X$2),$W$2,
                              IF(RIGHT($F137,LEN("or any greater amount"))="or any greater amount",$W$3,"")),"")</f>
        <v/>
      </c>
      <c r="C137" s="397" t="str">
        <f t="shared" si="35"/>
        <v/>
      </c>
      <c r="D137" s="397" t="str">
        <f t="shared" si="32"/>
        <v/>
      </c>
      <c r="E137" s="397"/>
      <c r="F137" s="399" t="str">
        <f t="shared" ref="F137:F200" si="40">IFERROR(IF(AND(C137="",D137=""),"",IF(C137="--",TEXT(D137,IF(D137=ROUND(D137,0),"€###.00","€##.00"))&amp;" or any lesser amount",IF(D137="--",TEXT(C137,IF(C137=ROUND(C137,0),"€###.00","€##.00"))&amp;" or any greater amount",TEXT(C137,IF(C137=ROUND(C137,0),"€###.00","€##.00"))&amp;" to "&amp;TEXT(D137,IF(D137=ROUND(D137,0),"€###.00","€##.00"))))),"")</f>
        <v/>
      </c>
      <c r="G137" s="400" t="str">
        <f t="shared" ref="G137:G200" si="41">IFERROR(IF(S137="Nil","Nil",ROUNDUP(ROUND(S137/7, 3),2)),"")</f>
        <v/>
      </c>
      <c r="H137" s="401" t="str">
        <f t="shared" ref="H137:H200" si="42">IFERROR(IF(S137="Nil","Nil",TEXT(S137,IF(S137=ROUND(S137,0),"€###","€0.00"))),"")</f>
        <v/>
      </c>
      <c r="I137" s="402" t="str">
        <f t="shared" si="37"/>
        <v/>
      </c>
      <c r="J137" s="403" t="str">
        <f t="shared" si="37"/>
        <v/>
      </c>
      <c r="K137" s="403" t="str">
        <f t="shared" si="37"/>
        <v/>
      </c>
      <c r="L137" s="404" t="str">
        <f t="shared" si="36"/>
        <v/>
      </c>
      <c r="M137" s="405"/>
      <c r="N137" s="406" t="str">
        <f t="shared" ref="N137:N200" si="43">IFERROR(IF(C137="--","&lt;"&amp;D137,C137-IF(OR($H137="Nil",$H137=""),0,$H137)),"")</f>
        <v/>
      </c>
      <c r="O137" s="406" t="str">
        <f t="shared" ref="O137:O200" si="44">IFERROR(IF(D137="--","&gt; €"&amp;N137,D137-IF(OR($H137="Nil",$H137=""),0,$H137)),"")</f>
        <v/>
      </c>
      <c r="S137" s="401" t="str">
        <f>IFERROR(IF(S136&lt;='Cat A monthly etc'!$R$3,"Nil",S136-$R$3),"")</f>
        <v/>
      </c>
      <c r="T137" s="402" t="str">
        <f t="shared" ref="T137:T200" si="45">IFERROR(IF($G137="Nil","Nil",IF(MROUND($G137*I$5,0.5)&lt;=$G137*I$5,MROUND($G137*I$5,0.5),MROUND($G137*I$5,0.5)-0.5)),"")</f>
        <v/>
      </c>
      <c r="U137" s="403" t="str">
        <f t="shared" ref="U137:U200" si="46">IFERROR(IF($G137="Nil","Nil",IF(MROUND($G137*J$5,0.5)&lt;=$G137*J$5,MROUND($G137*J$5,0.5),MROUND($G137*J$5,0.5)-0.5)),"")</f>
        <v/>
      </c>
      <c r="V137" s="403" t="str">
        <f t="shared" ref="V137:V200" si="47">IFERROR(IF($G137="Nil","Nil",IF(MROUND($G137*K$5,0.5)&lt;=$G137*K$5,MROUND($G137*K$5,0.5),MROUND($G137*K$5,0.5)-0.5)),"")</f>
        <v/>
      </c>
      <c r="W137" s="404" t="str">
        <f t="shared" ref="W137:W200" si="48">IFERROR(IF($G137="Nil","Nil",IF(MROUND($G137*L$5,0.5)&lt;=$G137*L$5,MROUND($G137*L$5,0.5),MROUND($G137*L$5,0.5)-0.5)),"")</f>
        <v/>
      </c>
      <c r="Z137" s="408"/>
      <c r="AA137" s="409"/>
      <c r="AC137" s="358" t="str">
        <f t="shared" si="33"/>
        <v/>
      </c>
      <c r="AD137" s="358" t="str">
        <f t="shared" si="34"/>
        <v/>
      </c>
    </row>
    <row r="138" spans="1:30" x14ac:dyDescent="0.25">
      <c r="A138" s="112" t="str">
        <f t="shared" si="38"/>
        <v/>
      </c>
      <c r="B138" s="112" t="str">
        <f t="shared" si="39"/>
        <v/>
      </c>
      <c r="C138" s="397" t="str">
        <f t="shared" si="35"/>
        <v/>
      </c>
      <c r="D138" s="397" t="str">
        <f t="shared" ref="D138:D201" si="49">IFERROR(IF(C137-0.01&gt;=0,C137-0.01,""),"")</f>
        <v/>
      </c>
      <c r="E138" s="397"/>
      <c r="F138" s="399" t="str">
        <f t="shared" si="40"/>
        <v/>
      </c>
      <c r="G138" s="400" t="str">
        <f t="shared" si="41"/>
        <v/>
      </c>
      <c r="H138" s="401" t="str">
        <f t="shared" si="42"/>
        <v/>
      </c>
      <c r="I138" s="402" t="str">
        <f t="shared" si="37"/>
        <v/>
      </c>
      <c r="J138" s="403" t="str">
        <f t="shared" si="37"/>
        <v/>
      </c>
      <c r="K138" s="403" t="str">
        <f t="shared" si="37"/>
        <v/>
      </c>
      <c r="L138" s="404" t="str">
        <f t="shared" si="36"/>
        <v/>
      </c>
      <c r="M138" s="405"/>
      <c r="N138" s="406" t="str">
        <f t="shared" si="43"/>
        <v/>
      </c>
      <c r="O138" s="406" t="str">
        <f t="shared" si="44"/>
        <v/>
      </c>
      <c r="S138" s="401" t="str">
        <f>IFERROR(IF(S137&lt;='Cat A monthly etc'!$R$3,"Nil",S137-$R$3),"")</f>
        <v/>
      </c>
      <c r="T138" s="402" t="str">
        <f t="shared" si="45"/>
        <v/>
      </c>
      <c r="U138" s="403" t="str">
        <f t="shared" si="46"/>
        <v/>
      </c>
      <c r="V138" s="403" t="str">
        <f t="shared" si="47"/>
        <v/>
      </c>
      <c r="W138" s="404" t="str">
        <f t="shared" si="48"/>
        <v/>
      </c>
      <c r="Z138" s="408"/>
      <c r="AA138" s="409"/>
      <c r="AC138" s="358" t="str">
        <f t="shared" ref="AC138:AC201" si="50">IFERROR(ROUNDUP(ROUND(S138/7, 3),2),"")</f>
        <v/>
      </c>
      <c r="AD138" s="358" t="str">
        <f t="shared" ref="AD138:AD201" si="51">IFERROR(ROUND(AC138-G138,2),"")</f>
        <v/>
      </c>
    </row>
    <row r="139" spans="1:30" x14ac:dyDescent="0.25">
      <c r="A139" s="112" t="str">
        <f t="shared" si="38"/>
        <v/>
      </c>
      <c r="B139" s="112" t="str">
        <f t="shared" si="39"/>
        <v/>
      </c>
      <c r="C139" s="397" t="str">
        <f t="shared" si="35"/>
        <v/>
      </c>
      <c r="D139" s="397" t="str">
        <f t="shared" si="49"/>
        <v/>
      </c>
      <c r="E139" s="397"/>
      <c r="F139" s="399" t="str">
        <f t="shared" si="40"/>
        <v/>
      </c>
      <c r="G139" s="400" t="str">
        <f t="shared" si="41"/>
        <v/>
      </c>
      <c r="H139" s="401" t="str">
        <f t="shared" si="42"/>
        <v/>
      </c>
      <c r="I139" s="402" t="str">
        <f t="shared" si="37"/>
        <v/>
      </c>
      <c r="J139" s="403" t="str">
        <f t="shared" si="37"/>
        <v/>
      </c>
      <c r="K139" s="403" t="str">
        <f t="shared" si="37"/>
        <v/>
      </c>
      <c r="L139" s="404" t="str">
        <f t="shared" si="36"/>
        <v/>
      </c>
      <c r="M139" s="405"/>
      <c r="N139" s="406" t="str">
        <f t="shared" si="43"/>
        <v/>
      </c>
      <c r="O139" s="406" t="str">
        <f t="shared" si="44"/>
        <v/>
      </c>
      <c r="S139" s="401" t="str">
        <f>IFERROR(IF(S138&lt;='Cat A monthly etc'!$R$3,"Nil",S138-$R$3),"")</f>
        <v/>
      </c>
      <c r="T139" s="402" t="str">
        <f t="shared" si="45"/>
        <v/>
      </c>
      <c r="U139" s="403" t="str">
        <f t="shared" si="46"/>
        <v/>
      </c>
      <c r="V139" s="403" t="str">
        <f t="shared" si="47"/>
        <v/>
      </c>
      <c r="W139" s="404" t="str">
        <f t="shared" si="48"/>
        <v/>
      </c>
      <c r="Z139" s="408"/>
      <c r="AA139" s="409"/>
      <c r="AC139" s="358" t="str">
        <f t="shared" si="50"/>
        <v/>
      </c>
      <c r="AD139" s="358" t="str">
        <f t="shared" si="51"/>
        <v/>
      </c>
    </row>
    <row r="140" spans="1:30" x14ac:dyDescent="0.25">
      <c r="A140" s="112" t="str">
        <f t="shared" si="38"/>
        <v/>
      </c>
      <c r="B140" s="112" t="str">
        <f t="shared" si="39"/>
        <v/>
      </c>
      <c r="C140" s="397" t="str">
        <f t="shared" si="35"/>
        <v/>
      </c>
      <c r="D140" s="397" t="str">
        <f t="shared" si="49"/>
        <v/>
      </c>
      <c r="E140" s="397"/>
      <c r="F140" s="399" t="str">
        <f t="shared" si="40"/>
        <v/>
      </c>
      <c r="G140" s="400" t="str">
        <f t="shared" si="41"/>
        <v/>
      </c>
      <c r="H140" s="401" t="str">
        <f t="shared" si="42"/>
        <v/>
      </c>
      <c r="I140" s="402" t="str">
        <f t="shared" si="37"/>
        <v/>
      </c>
      <c r="J140" s="403" t="str">
        <f t="shared" si="37"/>
        <v/>
      </c>
      <c r="K140" s="403" t="str">
        <f t="shared" si="37"/>
        <v/>
      </c>
      <c r="L140" s="404" t="str">
        <f t="shared" si="36"/>
        <v/>
      </c>
      <c r="M140" s="405"/>
      <c r="N140" s="406" t="str">
        <f t="shared" si="43"/>
        <v/>
      </c>
      <c r="O140" s="406" t="str">
        <f t="shared" si="44"/>
        <v/>
      </c>
      <c r="S140" s="401" t="str">
        <f>IFERROR(IF(S139&lt;='Cat A monthly etc'!$R$3,"Nil",S139-$R$3),"")</f>
        <v/>
      </c>
      <c r="T140" s="402" t="str">
        <f t="shared" si="45"/>
        <v/>
      </c>
      <c r="U140" s="403" t="str">
        <f t="shared" si="46"/>
        <v/>
      </c>
      <c r="V140" s="403" t="str">
        <f t="shared" si="47"/>
        <v/>
      </c>
      <c r="W140" s="404" t="str">
        <f t="shared" si="48"/>
        <v/>
      </c>
      <c r="Z140" s="408"/>
      <c r="AA140" s="409"/>
      <c r="AC140" s="358" t="str">
        <f t="shared" si="50"/>
        <v/>
      </c>
      <c r="AD140" s="358" t="str">
        <f t="shared" si="51"/>
        <v/>
      </c>
    </row>
    <row r="141" spans="1:30" x14ac:dyDescent="0.25">
      <c r="A141" s="112" t="str">
        <f t="shared" si="38"/>
        <v/>
      </c>
      <c r="B141" s="112" t="str">
        <f t="shared" si="39"/>
        <v/>
      </c>
      <c r="C141" s="397" t="str">
        <f t="shared" si="35"/>
        <v/>
      </c>
      <c r="D141" s="397" t="str">
        <f t="shared" si="49"/>
        <v/>
      </c>
      <c r="E141" s="397"/>
      <c r="F141" s="399" t="str">
        <f t="shared" si="40"/>
        <v/>
      </c>
      <c r="G141" s="400" t="str">
        <f t="shared" si="41"/>
        <v/>
      </c>
      <c r="H141" s="401" t="str">
        <f t="shared" si="42"/>
        <v/>
      </c>
      <c r="I141" s="402" t="str">
        <f t="shared" si="37"/>
        <v/>
      </c>
      <c r="J141" s="403" t="str">
        <f t="shared" si="37"/>
        <v/>
      </c>
      <c r="K141" s="403" t="str">
        <f t="shared" si="37"/>
        <v/>
      </c>
      <c r="L141" s="404" t="str">
        <f t="shared" si="36"/>
        <v/>
      </c>
      <c r="M141" s="405"/>
      <c r="N141" s="406" t="str">
        <f t="shared" si="43"/>
        <v/>
      </c>
      <c r="O141" s="406" t="str">
        <f t="shared" si="44"/>
        <v/>
      </c>
      <c r="S141" s="401" t="str">
        <f>IFERROR(IF(S140&lt;='Cat A monthly etc'!$R$3,"Nil",S140-$R$3),"")</f>
        <v/>
      </c>
      <c r="T141" s="402" t="str">
        <f t="shared" si="45"/>
        <v/>
      </c>
      <c r="U141" s="403" t="str">
        <f t="shared" si="46"/>
        <v/>
      </c>
      <c r="V141" s="403" t="str">
        <f t="shared" si="47"/>
        <v/>
      </c>
      <c r="W141" s="404" t="str">
        <f t="shared" si="48"/>
        <v/>
      </c>
      <c r="Z141" s="408"/>
      <c r="AA141" s="409"/>
      <c r="AC141" s="358" t="str">
        <f t="shared" si="50"/>
        <v/>
      </c>
      <c r="AD141" s="358" t="str">
        <f t="shared" si="51"/>
        <v/>
      </c>
    </row>
    <row r="142" spans="1:30" x14ac:dyDescent="0.25">
      <c r="A142" s="112" t="str">
        <f t="shared" si="38"/>
        <v/>
      </c>
      <c r="B142" s="112" t="str">
        <f t="shared" si="39"/>
        <v/>
      </c>
      <c r="C142" s="397" t="str">
        <f t="shared" si="35"/>
        <v/>
      </c>
      <c r="D142" s="397" t="str">
        <f t="shared" si="49"/>
        <v/>
      </c>
      <c r="E142" s="397"/>
      <c r="F142" s="399" t="str">
        <f t="shared" si="40"/>
        <v/>
      </c>
      <c r="G142" s="400" t="str">
        <f t="shared" si="41"/>
        <v/>
      </c>
      <c r="H142" s="401" t="str">
        <f t="shared" si="42"/>
        <v/>
      </c>
      <c r="I142" s="402" t="str">
        <f t="shared" si="37"/>
        <v/>
      </c>
      <c r="J142" s="403" t="str">
        <f t="shared" si="37"/>
        <v/>
      </c>
      <c r="K142" s="403" t="str">
        <f t="shared" si="37"/>
        <v/>
      </c>
      <c r="L142" s="404" t="str">
        <f t="shared" si="36"/>
        <v/>
      </c>
      <c r="M142" s="405"/>
      <c r="N142" s="406" t="str">
        <f t="shared" si="43"/>
        <v/>
      </c>
      <c r="O142" s="406" t="str">
        <f t="shared" si="44"/>
        <v/>
      </c>
      <c r="S142" s="401" t="str">
        <f>IFERROR(IF(S141&lt;='Cat A monthly etc'!$R$3,"Nil",S141-$R$3),"")</f>
        <v/>
      </c>
      <c r="T142" s="402" t="str">
        <f t="shared" si="45"/>
        <v/>
      </c>
      <c r="U142" s="403" t="str">
        <f t="shared" si="46"/>
        <v/>
      </c>
      <c r="V142" s="403" t="str">
        <f t="shared" si="47"/>
        <v/>
      </c>
      <c r="W142" s="404" t="str">
        <f t="shared" si="48"/>
        <v/>
      </c>
      <c r="Z142" s="408"/>
      <c r="AA142" s="409"/>
      <c r="AC142" s="358" t="str">
        <f t="shared" si="50"/>
        <v/>
      </c>
      <c r="AD142" s="358" t="str">
        <f t="shared" si="51"/>
        <v/>
      </c>
    </row>
    <row r="143" spans="1:30" x14ac:dyDescent="0.25">
      <c r="A143" s="112" t="str">
        <f t="shared" si="38"/>
        <v/>
      </c>
      <c r="B143" s="112" t="str">
        <f t="shared" si="39"/>
        <v/>
      </c>
      <c r="C143" s="397" t="str">
        <f t="shared" si="35"/>
        <v/>
      </c>
      <c r="D143" s="397" t="str">
        <f t="shared" si="49"/>
        <v/>
      </c>
      <c r="E143" s="397"/>
      <c r="F143" s="399" t="str">
        <f t="shared" si="40"/>
        <v/>
      </c>
      <c r="G143" s="400" t="str">
        <f t="shared" si="41"/>
        <v/>
      </c>
      <c r="H143" s="401" t="str">
        <f t="shared" si="42"/>
        <v/>
      </c>
      <c r="I143" s="402" t="str">
        <f t="shared" si="37"/>
        <v/>
      </c>
      <c r="J143" s="403" t="str">
        <f t="shared" si="37"/>
        <v/>
      </c>
      <c r="K143" s="403" t="str">
        <f t="shared" si="37"/>
        <v/>
      </c>
      <c r="L143" s="404" t="str">
        <f t="shared" si="36"/>
        <v/>
      </c>
      <c r="M143" s="405"/>
      <c r="N143" s="406" t="str">
        <f t="shared" si="43"/>
        <v/>
      </c>
      <c r="O143" s="406" t="str">
        <f t="shared" si="44"/>
        <v/>
      </c>
      <c r="S143" s="401" t="str">
        <f>IFERROR(IF(S142&lt;='Cat A monthly etc'!$R$3,"Nil",S142-$R$3),"")</f>
        <v/>
      </c>
      <c r="T143" s="402" t="str">
        <f t="shared" si="45"/>
        <v/>
      </c>
      <c r="U143" s="403" t="str">
        <f t="shared" si="46"/>
        <v/>
      </c>
      <c r="V143" s="403" t="str">
        <f t="shared" si="47"/>
        <v/>
      </c>
      <c r="W143" s="404" t="str">
        <f t="shared" si="48"/>
        <v/>
      </c>
      <c r="Z143" s="408"/>
      <c r="AA143" s="409"/>
      <c r="AC143" s="358" t="str">
        <f t="shared" si="50"/>
        <v/>
      </c>
      <c r="AD143" s="358" t="str">
        <f t="shared" si="51"/>
        <v/>
      </c>
    </row>
    <row r="144" spans="1:30" x14ac:dyDescent="0.25">
      <c r="A144" s="112" t="str">
        <f t="shared" si="38"/>
        <v/>
      </c>
      <c r="B144" s="112" t="str">
        <f t="shared" si="39"/>
        <v/>
      </c>
      <c r="C144" s="397" t="str">
        <f t="shared" si="35"/>
        <v/>
      </c>
      <c r="D144" s="397" t="str">
        <f t="shared" si="49"/>
        <v/>
      </c>
      <c r="E144" s="397"/>
      <c r="F144" s="399" t="str">
        <f t="shared" si="40"/>
        <v/>
      </c>
      <c r="G144" s="400" t="str">
        <f t="shared" si="41"/>
        <v/>
      </c>
      <c r="H144" s="401" t="str">
        <f t="shared" si="42"/>
        <v/>
      </c>
      <c r="I144" s="402" t="str">
        <f t="shared" si="37"/>
        <v/>
      </c>
      <c r="J144" s="403" t="str">
        <f t="shared" si="37"/>
        <v/>
      </c>
      <c r="K144" s="403" t="str">
        <f t="shared" si="37"/>
        <v/>
      </c>
      <c r="L144" s="404" t="str">
        <f t="shared" si="36"/>
        <v/>
      </c>
      <c r="M144" s="405"/>
      <c r="N144" s="406" t="str">
        <f t="shared" si="43"/>
        <v/>
      </c>
      <c r="O144" s="406" t="str">
        <f t="shared" si="44"/>
        <v/>
      </c>
      <c r="S144" s="401" t="str">
        <f>IFERROR(IF(S143&lt;='Cat A monthly etc'!$R$3,"Nil",S143-$R$3),"")</f>
        <v/>
      </c>
      <c r="T144" s="402" t="str">
        <f t="shared" si="45"/>
        <v/>
      </c>
      <c r="U144" s="403" t="str">
        <f t="shared" si="46"/>
        <v/>
      </c>
      <c r="V144" s="403" t="str">
        <f t="shared" si="47"/>
        <v/>
      </c>
      <c r="W144" s="404" t="str">
        <f t="shared" si="48"/>
        <v/>
      </c>
      <c r="Z144" s="408"/>
      <c r="AA144" s="409"/>
      <c r="AC144" s="358" t="str">
        <f t="shared" si="50"/>
        <v/>
      </c>
      <c r="AD144" s="358" t="str">
        <f t="shared" si="51"/>
        <v/>
      </c>
    </row>
    <row r="145" spans="1:30" x14ac:dyDescent="0.25">
      <c r="A145" s="112" t="str">
        <f t="shared" si="38"/>
        <v/>
      </c>
      <c r="B145" s="112" t="str">
        <f t="shared" si="39"/>
        <v/>
      </c>
      <c r="C145" s="397" t="str">
        <f t="shared" si="35"/>
        <v/>
      </c>
      <c r="D145" s="397" t="str">
        <f t="shared" si="49"/>
        <v/>
      </c>
      <c r="E145" s="397"/>
      <c r="F145" s="399" t="str">
        <f t="shared" si="40"/>
        <v/>
      </c>
      <c r="G145" s="400" t="str">
        <f t="shared" si="41"/>
        <v/>
      </c>
      <c r="H145" s="401" t="str">
        <f t="shared" si="42"/>
        <v/>
      </c>
      <c r="I145" s="402" t="str">
        <f t="shared" si="37"/>
        <v/>
      </c>
      <c r="J145" s="403" t="str">
        <f t="shared" si="37"/>
        <v/>
      </c>
      <c r="K145" s="403" t="str">
        <f t="shared" si="37"/>
        <v/>
      </c>
      <c r="L145" s="404" t="str">
        <f t="shared" si="36"/>
        <v/>
      </c>
      <c r="M145" s="405"/>
      <c r="N145" s="406" t="str">
        <f t="shared" si="43"/>
        <v/>
      </c>
      <c r="O145" s="406" t="str">
        <f t="shared" si="44"/>
        <v/>
      </c>
      <c r="S145" s="401" t="str">
        <f>IFERROR(IF(S144&lt;='Cat A monthly etc'!$R$3,"Nil",S144-$R$3),"")</f>
        <v/>
      </c>
      <c r="T145" s="402" t="str">
        <f t="shared" si="45"/>
        <v/>
      </c>
      <c r="U145" s="403" t="str">
        <f t="shared" si="46"/>
        <v/>
      </c>
      <c r="V145" s="403" t="str">
        <f t="shared" si="47"/>
        <v/>
      </c>
      <c r="W145" s="404" t="str">
        <f t="shared" si="48"/>
        <v/>
      </c>
      <c r="Z145" s="408"/>
      <c r="AA145" s="409"/>
      <c r="AC145" s="358" t="str">
        <f t="shared" si="50"/>
        <v/>
      </c>
      <c r="AD145" s="358" t="str">
        <f t="shared" si="51"/>
        <v/>
      </c>
    </row>
    <row r="146" spans="1:30" x14ac:dyDescent="0.25">
      <c r="A146" s="112" t="str">
        <f t="shared" si="38"/>
        <v/>
      </c>
      <c r="B146" s="112" t="str">
        <f t="shared" si="39"/>
        <v/>
      </c>
      <c r="C146" s="397" t="str">
        <f t="shared" ref="C146:C209" si="52">IFERROR(IF(C145-$R$3&gt;=0,C145-$R$3,""),"")</f>
        <v/>
      </c>
      <c r="D146" s="397" t="str">
        <f t="shared" si="49"/>
        <v/>
      </c>
      <c r="E146" s="397"/>
      <c r="F146" s="399" t="str">
        <f t="shared" si="40"/>
        <v/>
      </c>
      <c r="G146" s="400" t="str">
        <f t="shared" si="41"/>
        <v/>
      </c>
      <c r="H146" s="401" t="str">
        <f t="shared" si="42"/>
        <v/>
      </c>
      <c r="I146" s="402" t="str">
        <f t="shared" si="37"/>
        <v/>
      </c>
      <c r="J146" s="403" t="str">
        <f t="shared" si="37"/>
        <v/>
      </c>
      <c r="K146" s="403" t="str">
        <f t="shared" si="37"/>
        <v/>
      </c>
      <c r="L146" s="404" t="str">
        <f t="shared" si="36"/>
        <v/>
      </c>
      <c r="M146" s="405"/>
      <c r="N146" s="406" t="str">
        <f t="shared" si="43"/>
        <v/>
      </c>
      <c r="O146" s="406" t="str">
        <f t="shared" si="44"/>
        <v/>
      </c>
      <c r="S146" s="401" t="str">
        <f>IFERROR(IF(S145&lt;='Cat A monthly etc'!$R$3,"Nil",S145-$R$3),"")</f>
        <v/>
      </c>
      <c r="T146" s="402" t="str">
        <f t="shared" si="45"/>
        <v/>
      </c>
      <c r="U146" s="403" t="str">
        <f t="shared" si="46"/>
        <v/>
      </c>
      <c r="V146" s="403" t="str">
        <f t="shared" si="47"/>
        <v/>
      </c>
      <c r="W146" s="404" t="str">
        <f t="shared" si="48"/>
        <v/>
      </c>
      <c r="Z146" s="408"/>
      <c r="AA146" s="409"/>
      <c r="AC146" s="358" t="str">
        <f t="shared" si="50"/>
        <v/>
      </c>
      <c r="AD146" s="358" t="str">
        <f t="shared" si="51"/>
        <v/>
      </c>
    </row>
    <row r="147" spans="1:30" x14ac:dyDescent="0.25">
      <c r="A147" s="112" t="str">
        <f t="shared" si="38"/>
        <v/>
      </c>
      <c r="B147" s="112" t="str">
        <f t="shared" si="39"/>
        <v/>
      </c>
      <c r="C147" s="397" t="str">
        <f t="shared" si="52"/>
        <v/>
      </c>
      <c r="D147" s="397" t="str">
        <f t="shared" si="49"/>
        <v/>
      </c>
      <c r="E147" s="397"/>
      <c r="F147" s="399" t="str">
        <f t="shared" si="40"/>
        <v/>
      </c>
      <c r="G147" s="400" t="str">
        <f t="shared" si="41"/>
        <v/>
      </c>
      <c r="H147" s="401" t="str">
        <f t="shared" si="42"/>
        <v/>
      </c>
      <c r="I147" s="402" t="str">
        <f t="shared" si="37"/>
        <v/>
      </c>
      <c r="J147" s="403" t="str">
        <f t="shared" si="37"/>
        <v/>
      </c>
      <c r="K147" s="403" t="str">
        <f t="shared" si="37"/>
        <v/>
      </c>
      <c r="L147" s="404" t="str">
        <f t="shared" si="36"/>
        <v/>
      </c>
      <c r="M147" s="405"/>
      <c r="N147" s="406" t="str">
        <f t="shared" si="43"/>
        <v/>
      </c>
      <c r="O147" s="406" t="str">
        <f t="shared" si="44"/>
        <v/>
      </c>
      <c r="S147" s="401" t="str">
        <f>IFERROR(IF(S146&lt;='Cat A monthly etc'!$R$3,"Nil",S146-$R$3),"")</f>
        <v/>
      </c>
      <c r="T147" s="402" t="str">
        <f t="shared" si="45"/>
        <v/>
      </c>
      <c r="U147" s="403" t="str">
        <f t="shared" si="46"/>
        <v/>
      </c>
      <c r="V147" s="403" t="str">
        <f t="shared" si="47"/>
        <v/>
      </c>
      <c r="W147" s="404" t="str">
        <f t="shared" si="48"/>
        <v/>
      </c>
      <c r="Z147" s="408"/>
      <c r="AA147" s="409"/>
      <c r="AC147" s="358" t="str">
        <f t="shared" si="50"/>
        <v/>
      </c>
      <c r="AD147" s="358" t="str">
        <f t="shared" si="51"/>
        <v/>
      </c>
    </row>
    <row r="148" spans="1:30" x14ac:dyDescent="0.25">
      <c r="A148" s="112" t="str">
        <f t="shared" si="38"/>
        <v/>
      </c>
      <c r="B148" s="112" t="str">
        <f t="shared" si="39"/>
        <v/>
      </c>
      <c r="C148" s="397" t="str">
        <f t="shared" si="52"/>
        <v/>
      </c>
      <c r="D148" s="397" t="str">
        <f t="shared" si="49"/>
        <v/>
      </c>
      <c r="E148" s="397"/>
      <c r="F148" s="399" t="str">
        <f t="shared" si="40"/>
        <v/>
      </c>
      <c r="G148" s="400" t="str">
        <f t="shared" si="41"/>
        <v/>
      </c>
      <c r="H148" s="401" t="str">
        <f t="shared" si="42"/>
        <v/>
      </c>
      <c r="I148" s="402" t="str">
        <f t="shared" si="37"/>
        <v/>
      </c>
      <c r="J148" s="403" t="str">
        <f t="shared" si="37"/>
        <v/>
      </c>
      <c r="K148" s="403" t="str">
        <f t="shared" si="37"/>
        <v/>
      </c>
      <c r="L148" s="404" t="str">
        <f t="shared" si="36"/>
        <v/>
      </c>
      <c r="M148" s="405"/>
      <c r="N148" s="406" t="str">
        <f t="shared" si="43"/>
        <v/>
      </c>
      <c r="O148" s="406" t="str">
        <f t="shared" si="44"/>
        <v/>
      </c>
      <c r="S148" s="401" t="str">
        <f>IFERROR(IF(S147&lt;='Cat A monthly etc'!$R$3,"Nil",S147-$R$3),"")</f>
        <v/>
      </c>
      <c r="T148" s="402" t="str">
        <f t="shared" si="45"/>
        <v/>
      </c>
      <c r="U148" s="403" t="str">
        <f t="shared" si="46"/>
        <v/>
      </c>
      <c r="V148" s="403" t="str">
        <f t="shared" si="47"/>
        <v/>
      </c>
      <c r="W148" s="404" t="str">
        <f t="shared" si="48"/>
        <v/>
      </c>
      <c r="Z148" s="408"/>
      <c r="AA148" s="409"/>
      <c r="AC148" s="358" t="str">
        <f t="shared" si="50"/>
        <v/>
      </c>
      <c r="AD148" s="358" t="str">
        <f t="shared" si="51"/>
        <v/>
      </c>
    </row>
    <row r="149" spans="1:30" x14ac:dyDescent="0.25">
      <c r="A149" s="112" t="str">
        <f t="shared" si="38"/>
        <v/>
      </c>
      <c r="B149" s="112" t="str">
        <f t="shared" si="39"/>
        <v/>
      </c>
      <c r="C149" s="397" t="str">
        <f t="shared" si="52"/>
        <v/>
      </c>
      <c r="D149" s="397" t="str">
        <f t="shared" si="49"/>
        <v/>
      </c>
      <c r="E149" s="397"/>
      <c r="F149" s="399" t="str">
        <f t="shared" si="40"/>
        <v/>
      </c>
      <c r="G149" s="400" t="str">
        <f t="shared" si="41"/>
        <v/>
      </c>
      <c r="H149" s="401" t="str">
        <f t="shared" si="42"/>
        <v/>
      </c>
      <c r="I149" s="402" t="str">
        <f t="shared" si="37"/>
        <v/>
      </c>
      <c r="J149" s="403" t="str">
        <f t="shared" si="37"/>
        <v/>
      </c>
      <c r="K149" s="403" t="str">
        <f t="shared" si="37"/>
        <v/>
      </c>
      <c r="L149" s="404" t="str">
        <f t="shared" si="36"/>
        <v/>
      </c>
      <c r="M149" s="405"/>
      <c r="N149" s="406" t="str">
        <f t="shared" si="43"/>
        <v/>
      </c>
      <c r="O149" s="406" t="str">
        <f t="shared" si="44"/>
        <v/>
      </c>
      <c r="S149" s="401" t="str">
        <f>IFERROR(IF(S148&lt;='Cat A monthly etc'!$R$3,"Nil",S148-$R$3),"")</f>
        <v/>
      </c>
      <c r="T149" s="402" t="str">
        <f t="shared" si="45"/>
        <v/>
      </c>
      <c r="U149" s="403" t="str">
        <f t="shared" si="46"/>
        <v/>
      </c>
      <c r="V149" s="403" t="str">
        <f t="shared" si="47"/>
        <v/>
      </c>
      <c r="W149" s="404" t="str">
        <f t="shared" si="48"/>
        <v/>
      </c>
      <c r="Z149" s="408"/>
      <c r="AA149" s="409"/>
      <c r="AC149" s="358" t="str">
        <f t="shared" si="50"/>
        <v/>
      </c>
      <c r="AD149" s="358" t="str">
        <f t="shared" si="51"/>
        <v/>
      </c>
    </row>
    <row r="150" spans="1:30" x14ac:dyDescent="0.25">
      <c r="A150" s="112" t="str">
        <f t="shared" si="38"/>
        <v/>
      </c>
      <c r="B150" s="112" t="str">
        <f t="shared" si="39"/>
        <v/>
      </c>
      <c r="C150" s="397" t="str">
        <f t="shared" si="52"/>
        <v/>
      </c>
      <c r="D150" s="397" t="str">
        <f t="shared" si="49"/>
        <v/>
      </c>
      <c r="E150" s="397"/>
      <c r="F150" s="399" t="str">
        <f t="shared" si="40"/>
        <v/>
      </c>
      <c r="G150" s="400" t="str">
        <f t="shared" si="41"/>
        <v/>
      </c>
      <c r="H150" s="401" t="str">
        <f t="shared" si="42"/>
        <v/>
      </c>
      <c r="I150" s="402" t="str">
        <f t="shared" si="37"/>
        <v/>
      </c>
      <c r="J150" s="403" t="str">
        <f t="shared" si="37"/>
        <v/>
      </c>
      <c r="K150" s="403" t="str">
        <f t="shared" si="37"/>
        <v/>
      </c>
      <c r="L150" s="404" t="str">
        <f t="shared" si="36"/>
        <v/>
      </c>
      <c r="M150" s="405"/>
      <c r="N150" s="406" t="str">
        <f t="shared" si="43"/>
        <v/>
      </c>
      <c r="O150" s="406" t="str">
        <f t="shared" si="44"/>
        <v/>
      </c>
      <c r="S150" s="401" t="str">
        <f>IFERROR(IF(S149&lt;='Cat A monthly etc'!$R$3,"Nil",S149-$R$3),"")</f>
        <v/>
      </c>
      <c r="T150" s="402" t="str">
        <f t="shared" si="45"/>
        <v/>
      </c>
      <c r="U150" s="403" t="str">
        <f t="shared" si="46"/>
        <v/>
      </c>
      <c r="V150" s="403" t="str">
        <f t="shared" si="47"/>
        <v/>
      </c>
      <c r="W150" s="404" t="str">
        <f t="shared" si="48"/>
        <v/>
      </c>
      <c r="Z150" s="408"/>
      <c r="AA150" s="409"/>
      <c r="AC150" s="358" t="str">
        <f t="shared" si="50"/>
        <v/>
      </c>
      <c r="AD150" s="358" t="str">
        <f t="shared" si="51"/>
        <v/>
      </c>
    </row>
    <row r="151" spans="1:30" x14ac:dyDescent="0.25">
      <c r="A151" s="112" t="str">
        <f t="shared" si="38"/>
        <v/>
      </c>
      <c r="B151" s="112" t="str">
        <f t="shared" si="39"/>
        <v/>
      </c>
      <c r="C151" s="397" t="str">
        <f t="shared" si="52"/>
        <v/>
      </c>
      <c r="D151" s="397" t="str">
        <f t="shared" si="49"/>
        <v/>
      </c>
      <c r="E151" s="397"/>
      <c r="F151" s="399" t="str">
        <f t="shared" si="40"/>
        <v/>
      </c>
      <c r="G151" s="400" t="str">
        <f t="shared" si="41"/>
        <v/>
      </c>
      <c r="H151" s="401" t="str">
        <f t="shared" si="42"/>
        <v/>
      </c>
      <c r="I151" s="402" t="str">
        <f t="shared" si="37"/>
        <v/>
      </c>
      <c r="J151" s="403" t="str">
        <f t="shared" si="37"/>
        <v/>
      </c>
      <c r="K151" s="403" t="str">
        <f t="shared" si="37"/>
        <v/>
      </c>
      <c r="L151" s="404" t="str">
        <f t="shared" si="36"/>
        <v/>
      </c>
      <c r="M151" s="405"/>
      <c r="N151" s="406" t="str">
        <f t="shared" si="43"/>
        <v/>
      </c>
      <c r="O151" s="406" t="str">
        <f t="shared" si="44"/>
        <v/>
      </c>
      <c r="S151" s="401" t="str">
        <f>IFERROR(IF(S150&lt;='Cat A monthly etc'!$R$3,"Nil",S150-$R$3),"")</f>
        <v/>
      </c>
      <c r="T151" s="402" t="str">
        <f t="shared" si="45"/>
        <v/>
      </c>
      <c r="U151" s="403" t="str">
        <f t="shared" si="46"/>
        <v/>
      </c>
      <c r="V151" s="403" t="str">
        <f t="shared" si="47"/>
        <v/>
      </c>
      <c r="W151" s="404" t="str">
        <f t="shared" si="48"/>
        <v/>
      </c>
      <c r="Z151" s="408"/>
      <c r="AA151" s="409"/>
      <c r="AC151" s="358" t="str">
        <f t="shared" si="50"/>
        <v/>
      </c>
      <c r="AD151" s="358" t="str">
        <f t="shared" si="51"/>
        <v/>
      </c>
    </row>
    <row r="152" spans="1:30" x14ac:dyDescent="0.25">
      <c r="A152" s="112" t="str">
        <f t="shared" si="38"/>
        <v/>
      </c>
      <c r="B152" s="112" t="str">
        <f t="shared" si="39"/>
        <v/>
      </c>
      <c r="C152" s="397" t="str">
        <f t="shared" si="52"/>
        <v/>
      </c>
      <c r="D152" s="397" t="str">
        <f t="shared" si="49"/>
        <v/>
      </c>
      <c r="E152" s="397"/>
      <c r="F152" s="399" t="str">
        <f t="shared" si="40"/>
        <v/>
      </c>
      <c r="G152" s="400" t="str">
        <f t="shared" si="41"/>
        <v/>
      </c>
      <c r="H152" s="401" t="str">
        <f t="shared" si="42"/>
        <v/>
      </c>
      <c r="I152" s="402" t="str">
        <f t="shared" si="37"/>
        <v/>
      </c>
      <c r="J152" s="403" t="str">
        <f t="shared" si="37"/>
        <v/>
      </c>
      <c r="K152" s="403" t="str">
        <f t="shared" si="37"/>
        <v/>
      </c>
      <c r="L152" s="404" t="str">
        <f t="shared" si="36"/>
        <v/>
      </c>
      <c r="M152" s="405"/>
      <c r="N152" s="406" t="str">
        <f t="shared" si="43"/>
        <v/>
      </c>
      <c r="O152" s="406" t="str">
        <f t="shared" si="44"/>
        <v/>
      </c>
      <c r="S152" s="401" t="str">
        <f>IFERROR(IF(S151&lt;='Cat A monthly etc'!$R$3,"Nil",S151-$R$3),"")</f>
        <v/>
      </c>
      <c r="T152" s="402" t="str">
        <f t="shared" si="45"/>
        <v/>
      </c>
      <c r="U152" s="403" t="str">
        <f t="shared" si="46"/>
        <v/>
      </c>
      <c r="V152" s="403" t="str">
        <f t="shared" si="47"/>
        <v/>
      </c>
      <c r="W152" s="404" t="str">
        <f t="shared" si="48"/>
        <v/>
      </c>
      <c r="Z152" s="408"/>
      <c r="AA152" s="409"/>
      <c r="AC152" s="358" t="str">
        <f t="shared" si="50"/>
        <v/>
      </c>
      <c r="AD152" s="358" t="str">
        <f t="shared" si="51"/>
        <v/>
      </c>
    </row>
    <row r="153" spans="1:30" x14ac:dyDescent="0.25">
      <c r="A153" s="112" t="str">
        <f t="shared" si="38"/>
        <v/>
      </c>
      <c r="B153" s="112" t="str">
        <f t="shared" si="39"/>
        <v/>
      </c>
      <c r="C153" s="397" t="str">
        <f t="shared" si="52"/>
        <v/>
      </c>
      <c r="D153" s="397" t="str">
        <f t="shared" si="49"/>
        <v/>
      </c>
      <c r="E153" s="397"/>
      <c r="F153" s="399" t="str">
        <f t="shared" si="40"/>
        <v/>
      </c>
      <c r="G153" s="400" t="str">
        <f t="shared" si="41"/>
        <v/>
      </c>
      <c r="H153" s="401" t="str">
        <f t="shared" si="42"/>
        <v/>
      </c>
      <c r="I153" s="402" t="str">
        <f t="shared" si="37"/>
        <v/>
      </c>
      <c r="J153" s="403" t="str">
        <f t="shared" si="37"/>
        <v/>
      </c>
      <c r="K153" s="403" t="str">
        <f t="shared" si="37"/>
        <v/>
      </c>
      <c r="L153" s="404" t="str">
        <f t="shared" si="37"/>
        <v/>
      </c>
      <c r="M153" s="405"/>
      <c r="N153" s="406" t="str">
        <f t="shared" si="43"/>
        <v/>
      </c>
      <c r="O153" s="406" t="str">
        <f t="shared" si="44"/>
        <v/>
      </c>
      <c r="S153" s="401" t="str">
        <f>IFERROR(IF(S152&lt;='Cat A monthly etc'!$R$3,"Nil",S152-$R$3),"")</f>
        <v/>
      </c>
      <c r="T153" s="402" t="str">
        <f t="shared" si="45"/>
        <v/>
      </c>
      <c r="U153" s="403" t="str">
        <f t="shared" si="46"/>
        <v/>
      </c>
      <c r="V153" s="403" t="str">
        <f t="shared" si="47"/>
        <v/>
      </c>
      <c r="W153" s="404" t="str">
        <f t="shared" si="48"/>
        <v/>
      </c>
      <c r="Z153" s="408"/>
      <c r="AA153" s="409"/>
      <c r="AC153" s="358" t="str">
        <f t="shared" si="50"/>
        <v/>
      </c>
      <c r="AD153" s="358" t="str">
        <f t="shared" si="51"/>
        <v/>
      </c>
    </row>
    <row r="154" spans="1:30" x14ac:dyDescent="0.25">
      <c r="A154" s="112" t="str">
        <f t="shared" si="38"/>
        <v/>
      </c>
      <c r="B154" s="112" t="str">
        <f t="shared" si="39"/>
        <v/>
      </c>
      <c r="C154" s="397" t="str">
        <f t="shared" si="52"/>
        <v/>
      </c>
      <c r="D154" s="397" t="str">
        <f t="shared" si="49"/>
        <v/>
      </c>
      <c r="E154" s="397"/>
      <c r="F154" s="399" t="str">
        <f t="shared" si="40"/>
        <v/>
      </c>
      <c r="G154" s="400" t="str">
        <f t="shared" si="41"/>
        <v/>
      </c>
      <c r="H154" s="401" t="str">
        <f t="shared" si="42"/>
        <v/>
      </c>
      <c r="I154" s="402" t="str">
        <f t="shared" ref="I154:L217" si="53">IFERROR(IF(T154="Nil","Nil",TEXT(T154,IF(T154=ROUND(T154,0),"€###","€###.00"))),"")</f>
        <v/>
      </c>
      <c r="J154" s="403" t="str">
        <f t="shared" si="53"/>
        <v/>
      </c>
      <c r="K154" s="403" t="str">
        <f t="shared" si="53"/>
        <v/>
      </c>
      <c r="L154" s="404" t="str">
        <f t="shared" si="53"/>
        <v/>
      </c>
      <c r="M154" s="405"/>
      <c r="N154" s="406" t="str">
        <f t="shared" si="43"/>
        <v/>
      </c>
      <c r="O154" s="406" t="str">
        <f t="shared" si="44"/>
        <v/>
      </c>
      <c r="S154" s="401" t="str">
        <f>IFERROR(IF(S153&lt;='Cat A monthly etc'!$R$3,"Nil",S153-$R$3),"")</f>
        <v/>
      </c>
      <c r="T154" s="402" t="str">
        <f t="shared" si="45"/>
        <v/>
      </c>
      <c r="U154" s="403" t="str">
        <f t="shared" si="46"/>
        <v/>
      </c>
      <c r="V154" s="403" t="str">
        <f t="shared" si="47"/>
        <v/>
      </c>
      <c r="W154" s="404" t="str">
        <f t="shared" si="48"/>
        <v/>
      </c>
      <c r="Z154" s="408"/>
      <c r="AA154" s="409"/>
      <c r="AC154" s="358" t="str">
        <f t="shared" si="50"/>
        <v/>
      </c>
      <c r="AD154" s="358" t="str">
        <f t="shared" si="51"/>
        <v/>
      </c>
    </row>
    <row r="155" spans="1:30" x14ac:dyDescent="0.25">
      <c r="A155" s="112" t="str">
        <f t="shared" si="38"/>
        <v/>
      </c>
      <c r="B155" s="112" t="str">
        <f t="shared" si="39"/>
        <v/>
      </c>
      <c r="C155" s="397" t="str">
        <f t="shared" si="52"/>
        <v/>
      </c>
      <c r="D155" s="397" t="str">
        <f t="shared" si="49"/>
        <v/>
      </c>
      <c r="E155" s="397"/>
      <c r="F155" s="399" t="str">
        <f t="shared" si="40"/>
        <v/>
      </c>
      <c r="G155" s="400" t="str">
        <f t="shared" si="41"/>
        <v/>
      </c>
      <c r="H155" s="401" t="str">
        <f t="shared" si="42"/>
        <v/>
      </c>
      <c r="I155" s="402" t="str">
        <f t="shared" si="53"/>
        <v/>
      </c>
      <c r="J155" s="403" t="str">
        <f t="shared" si="53"/>
        <v/>
      </c>
      <c r="K155" s="403" t="str">
        <f t="shared" si="53"/>
        <v/>
      </c>
      <c r="L155" s="404" t="str">
        <f t="shared" si="53"/>
        <v/>
      </c>
      <c r="M155" s="405"/>
      <c r="N155" s="406" t="str">
        <f t="shared" si="43"/>
        <v/>
      </c>
      <c r="O155" s="406" t="str">
        <f t="shared" si="44"/>
        <v/>
      </c>
      <c r="S155" s="401" t="str">
        <f>IFERROR(IF(S154&lt;='Cat A monthly etc'!$R$3,"Nil",S154-$R$3),"")</f>
        <v/>
      </c>
      <c r="T155" s="402" t="str">
        <f t="shared" si="45"/>
        <v/>
      </c>
      <c r="U155" s="403" t="str">
        <f t="shared" si="46"/>
        <v/>
      </c>
      <c r="V155" s="403" t="str">
        <f t="shared" si="47"/>
        <v/>
      </c>
      <c r="W155" s="404" t="str">
        <f t="shared" si="48"/>
        <v/>
      </c>
      <c r="Z155" s="408"/>
      <c r="AA155" s="409"/>
      <c r="AC155" s="358" t="str">
        <f t="shared" si="50"/>
        <v/>
      </c>
      <c r="AD155" s="358" t="str">
        <f t="shared" si="51"/>
        <v/>
      </c>
    </row>
    <row r="156" spans="1:30" x14ac:dyDescent="0.25">
      <c r="A156" s="112" t="str">
        <f t="shared" si="38"/>
        <v/>
      </c>
      <c r="B156" s="112" t="str">
        <f t="shared" si="39"/>
        <v/>
      </c>
      <c r="C156" s="397" t="str">
        <f t="shared" si="52"/>
        <v/>
      </c>
      <c r="D156" s="397" t="str">
        <f t="shared" si="49"/>
        <v/>
      </c>
      <c r="E156" s="397"/>
      <c r="F156" s="399" t="str">
        <f t="shared" si="40"/>
        <v/>
      </c>
      <c r="G156" s="400" t="str">
        <f t="shared" si="41"/>
        <v/>
      </c>
      <c r="H156" s="401" t="str">
        <f t="shared" si="42"/>
        <v/>
      </c>
      <c r="I156" s="402" t="str">
        <f t="shared" si="53"/>
        <v/>
      </c>
      <c r="J156" s="403" t="str">
        <f t="shared" si="53"/>
        <v/>
      </c>
      <c r="K156" s="403" t="str">
        <f t="shared" si="53"/>
        <v/>
      </c>
      <c r="L156" s="404" t="str">
        <f t="shared" si="53"/>
        <v/>
      </c>
      <c r="M156" s="405"/>
      <c r="N156" s="406" t="str">
        <f t="shared" si="43"/>
        <v/>
      </c>
      <c r="O156" s="406" t="str">
        <f t="shared" si="44"/>
        <v/>
      </c>
      <c r="S156" s="401" t="str">
        <f>IFERROR(IF(S155&lt;='Cat A monthly etc'!$R$3,"Nil",S155-$R$3),"")</f>
        <v/>
      </c>
      <c r="T156" s="402" t="str">
        <f t="shared" si="45"/>
        <v/>
      </c>
      <c r="U156" s="403" t="str">
        <f t="shared" si="46"/>
        <v/>
      </c>
      <c r="V156" s="403" t="str">
        <f t="shared" si="47"/>
        <v/>
      </c>
      <c r="W156" s="404" t="str">
        <f t="shared" si="48"/>
        <v/>
      </c>
      <c r="Z156" s="408"/>
      <c r="AA156" s="409"/>
      <c r="AC156" s="358" t="str">
        <f t="shared" si="50"/>
        <v/>
      </c>
      <c r="AD156" s="358" t="str">
        <f t="shared" si="51"/>
        <v/>
      </c>
    </row>
    <row r="157" spans="1:30" x14ac:dyDescent="0.25">
      <c r="A157" s="112" t="str">
        <f t="shared" si="38"/>
        <v/>
      </c>
      <c r="B157" s="112" t="str">
        <f t="shared" si="39"/>
        <v/>
      </c>
      <c r="C157" s="397" t="str">
        <f t="shared" si="52"/>
        <v/>
      </c>
      <c r="D157" s="397" t="str">
        <f t="shared" si="49"/>
        <v/>
      </c>
      <c r="E157" s="397"/>
      <c r="F157" s="399" t="str">
        <f t="shared" si="40"/>
        <v/>
      </c>
      <c r="G157" s="400" t="str">
        <f t="shared" si="41"/>
        <v/>
      </c>
      <c r="H157" s="401" t="str">
        <f t="shared" si="42"/>
        <v/>
      </c>
      <c r="I157" s="402" t="str">
        <f t="shared" si="53"/>
        <v/>
      </c>
      <c r="J157" s="403" t="str">
        <f t="shared" si="53"/>
        <v/>
      </c>
      <c r="K157" s="403" t="str">
        <f t="shared" si="53"/>
        <v/>
      </c>
      <c r="L157" s="404" t="str">
        <f t="shared" si="53"/>
        <v/>
      </c>
      <c r="M157" s="405"/>
      <c r="N157" s="406" t="str">
        <f t="shared" si="43"/>
        <v/>
      </c>
      <c r="O157" s="406" t="str">
        <f t="shared" si="44"/>
        <v/>
      </c>
      <c r="S157" s="401" t="str">
        <f>IFERROR(IF(S156&lt;='Cat A monthly etc'!$R$3,"Nil",S156-$R$3),"")</f>
        <v/>
      </c>
      <c r="T157" s="402" t="str">
        <f t="shared" si="45"/>
        <v/>
      </c>
      <c r="U157" s="403" t="str">
        <f t="shared" si="46"/>
        <v/>
      </c>
      <c r="V157" s="403" t="str">
        <f t="shared" si="47"/>
        <v/>
      </c>
      <c r="W157" s="404" t="str">
        <f t="shared" si="48"/>
        <v/>
      </c>
      <c r="Z157" s="408"/>
      <c r="AA157" s="409"/>
      <c r="AC157" s="358" t="str">
        <f t="shared" si="50"/>
        <v/>
      </c>
      <c r="AD157" s="358" t="str">
        <f t="shared" si="51"/>
        <v/>
      </c>
    </row>
    <row r="158" spans="1:30" x14ac:dyDescent="0.25">
      <c r="A158" s="112" t="str">
        <f t="shared" si="38"/>
        <v/>
      </c>
      <c r="B158" s="112" t="str">
        <f t="shared" si="39"/>
        <v/>
      </c>
      <c r="C158" s="397" t="str">
        <f t="shared" si="52"/>
        <v/>
      </c>
      <c r="D158" s="397" t="str">
        <f t="shared" si="49"/>
        <v/>
      </c>
      <c r="E158" s="397"/>
      <c r="F158" s="399" t="str">
        <f t="shared" si="40"/>
        <v/>
      </c>
      <c r="G158" s="400" t="str">
        <f t="shared" si="41"/>
        <v/>
      </c>
      <c r="H158" s="401" t="str">
        <f t="shared" si="42"/>
        <v/>
      </c>
      <c r="I158" s="402" t="str">
        <f t="shared" si="53"/>
        <v/>
      </c>
      <c r="J158" s="403" t="str">
        <f t="shared" si="53"/>
        <v/>
      </c>
      <c r="K158" s="403" t="str">
        <f t="shared" si="53"/>
        <v/>
      </c>
      <c r="L158" s="404" t="str">
        <f t="shared" si="53"/>
        <v/>
      </c>
      <c r="M158" s="405"/>
      <c r="N158" s="406" t="str">
        <f t="shared" si="43"/>
        <v/>
      </c>
      <c r="O158" s="406" t="str">
        <f t="shared" si="44"/>
        <v/>
      </c>
      <c r="S158" s="401" t="str">
        <f>IFERROR(IF(S157&lt;='Cat A monthly etc'!$R$3,"Nil",S157-$R$3),"")</f>
        <v/>
      </c>
      <c r="T158" s="402" t="str">
        <f t="shared" si="45"/>
        <v/>
      </c>
      <c r="U158" s="403" t="str">
        <f t="shared" si="46"/>
        <v/>
      </c>
      <c r="V158" s="403" t="str">
        <f t="shared" si="47"/>
        <v/>
      </c>
      <c r="W158" s="404" t="str">
        <f t="shared" si="48"/>
        <v/>
      </c>
      <c r="Z158" s="408"/>
      <c r="AA158" s="409"/>
      <c r="AC158" s="358" t="str">
        <f t="shared" si="50"/>
        <v/>
      </c>
      <c r="AD158" s="358" t="str">
        <f t="shared" si="51"/>
        <v/>
      </c>
    </row>
    <row r="159" spans="1:30" x14ac:dyDescent="0.25">
      <c r="A159" s="112" t="str">
        <f t="shared" si="38"/>
        <v/>
      </c>
      <c r="B159" s="112" t="str">
        <f t="shared" si="39"/>
        <v/>
      </c>
      <c r="C159" s="397" t="str">
        <f t="shared" si="52"/>
        <v/>
      </c>
      <c r="D159" s="397" t="str">
        <f t="shared" si="49"/>
        <v/>
      </c>
      <c r="E159" s="397"/>
      <c r="F159" s="399" t="str">
        <f t="shared" si="40"/>
        <v/>
      </c>
      <c r="G159" s="400" t="str">
        <f t="shared" si="41"/>
        <v/>
      </c>
      <c r="H159" s="401" t="str">
        <f t="shared" si="42"/>
        <v/>
      </c>
      <c r="I159" s="402" t="str">
        <f t="shared" si="53"/>
        <v/>
      </c>
      <c r="J159" s="403" t="str">
        <f t="shared" si="53"/>
        <v/>
      </c>
      <c r="K159" s="403" t="str">
        <f t="shared" si="53"/>
        <v/>
      </c>
      <c r="L159" s="404" t="str">
        <f t="shared" si="53"/>
        <v/>
      </c>
      <c r="M159" s="405"/>
      <c r="N159" s="406" t="str">
        <f t="shared" si="43"/>
        <v/>
      </c>
      <c r="O159" s="406" t="str">
        <f t="shared" si="44"/>
        <v/>
      </c>
      <c r="S159" s="401" t="str">
        <f>IFERROR(IF(S158&lt;='Cat A monthly etc'!$R$3,"Nil",S158-$R$3),"")</f>
        <v/>
      </c>
      <c r="T159" s="402" t="str">
        <f t="shared" si="45"/>
        <v/>
      </c>
      <c r="U159" s="403" t="str">
        <f t="shared" si="46"/>
        <v/>
      </c>
      <c r="V159" s="403" t="str">
        <f t="shared" si="47"/>
        <v/>
      </c>
      <c r="W159" s="404" t="str">
        <f t="shared" si="48"/>
        <v/>
      </c>
      <c r="Z159" s="408"/>
      <c r="AA159" s="409"/>
      <c r="AC159" s="358" t="str">
        <f t="shared" si="50"/>
        <v/>
      </c>
      <c r="AD159" s="358" t="str">
        <f t="shared" si="51"/>
        <v/>
      </c>
    </row>
    <row r="160" spans="1:30" x14ac:dyDescent="0.25">
      <c r="A160" s="112" t="str">
        <f t="shared" si="38"/>
        <v/>
      </c>
      <c r="B160" s="112" t="str">
        <f t="shared" si="39"/>
        <v/>
      </c>
      <c r="C160" s="397" t="str">
        <f t="shared" si="52"/>
        <v/>
      </c>
      <c r="D160" s="397" t="str">
        <f t="shared" si="49"/>
        <v/>
      </c>
      <c r="E160" s="397"/>
      <c r="F160" s="399" t="str">
        <f t="shared" si="40"/>
        <v/>
      </c>
      <c r="G160" s="400" t="str">
        <f t="shared" si="41"/>
        <v/>
      </c>
      <c r="H160" s="401" t="str">
        <f t="shared" si="42"/>
        <v/>
      </c>
      <c r="I160" s="402" t="str">
        <f t="shared" si="53"/>
        <v/>
      </c>
      <c r="J160" s="403" t="str">
        <f t="shared" si="53"/>
        <v/>
      </c>
      <c r="K160" s="403" t="str">
        <f t="shared" si="53"/>
        <v/>
      </c>
      <c r="L160" s="404" t="str">
        <f t="shared" si="53"/>
        <v/>
      </c>
      <c r="M160" s="405"/>
      <c r="N160" s="406" t="str">
        <f t="shared" si="43"/>
        <v/>
      </c>
      <c r="O160" s="406" t="str">
        <f t="shared" si="44"/>
        <v/>
      </c>
      <c r="S160" s="401" t="str">
        <f>IFERROR(IF(S159&lt;='Cat A monthly etc'!$R$3,"Nil",S159-$R$3),"")</f>
        <v/>
      </c>
      <c r="T160" s="402" t="str">
        <f t="shared" si="45"/>
        <v/>
      </c>
      <c r="U160" s="403" t="str">
        <f t="shared" si="46"/>
        <v/>
      </c>
      <c r="V160" s="403" t="str">
        <f t="shared" si="47"/>
        <v/>
      </c>
      <c r="W160" s="404" t="str">
        <f t="shared" si="48"/>
        <v/>
      </c>
      <c r="Z160" s="408"/>
      <c r="AA160" s="409"/>
      <c r="AC160" s="358" t="str">
        <f t="shared" si="50"/>
        <v/>
      </c>
      <c r="AD160" s="358" t="str">
        <f t="shared" si="51"/>
        <v/>
      </c>
    </row>
    <row r="161" spans="1:30" x14ac:dyDescent="0.25">
      <c r="A161" s="112" t="str">
        <f t="shared" si="38"/>
        <v/>
      </c>
      <c r="B161" s="112" t="str">
        <f t="shared" si="39"/>
        <v/>
      </c>
      <c r="C161" s="397" t="str">
        <f t="shared" si="52"/>
        <v/>
      </c>
      <c r="D161" s="397" t="str">
        <f t="shared" si="49"/>
        <v/>
      </c>
      <c r="E161" s="397"/>
      <c r="F161" s="399" t="str">
        <f t="shared" si="40"/>
        <v/>
      </c>
      <c r="G161" s="400" t="str">
        <f t="shared" si="41"/>
        <v/>
      </c>
      <c r="H161" s="401" t="str">
        <f t="shared" si="42"/>
        <v/>
      </c>
      <c r="I161" s="402" t="str">
        <f t="shared" si="53"/>
        <v/>
      </c>
      <c r="J161" s="403" t="str">
        <f t="shared" si="53"/>
        <v/>
      </c>
      <c r="K161" s="403" t="str">
        <f t="shared" si="53"/>
        <v/>
      </c>
      <c r="L161" s="404" t="str">
        <f t="shared" si="53"/>
        <v/>
      </c>
      <c r="M161" s="405"/>
      <c r="N161" s="406" t="str">
        <f t="shared" si="43"/>
        <v/>
      </c>
      <c r="O161" s="406" t="str">
        <f t="shared" si="44"/>
        <v/>
      </c>
      <c r="S161" s="401" t="str">
        <f>IFERROR(IF(S160&lt;='Cat A monthly etc'!$R$3,"Nil",S160-$R$3),"")</f>
        <v/>
      </c>
      <c r="T161" s="402" t="str">
        <f t="shared" si="45"/>
        <v/>
      </c>
      <c r="U161" s="403" t="str">
        <f t="shared" si="46"/>
        <v/>
      </c>
      <c r="V161" s="403" t="str">
        <f t="shared" si="47"/>
        <v/>
      </c>
      <c r="W161" s="404" t="str">
        <f t="shared" si="48"/>
        <v/>
      </c>
      <c r="Z161" s="408"/>
      <c r="AA161" s="409"/>
      <c r="AC161" s="358" t="str">
        <f t="shared" si="50"/>
        <v/>
      </c>
      <c r="AD161" s="358" t="str">
        <f t="shared" si="51"/>
        <v/>
      </c>
    </row>
    <row r="162" spans="1:30" x14ac:dyDescent="0.25">
      <c r="A162" s="112" t="str">
        <f t="shared" si="38"/>
        <v/>
      </c>
      <c r="B162" s="112" t="str">
        <f t="shared" si="39"/>
        <v/>
      </c>
      <c r="C162" s="397" t="str">
        <f t="shared" si="52"/>
        <v/>
      </c>
      <c r="D162" s="397" t="str">
        <f t="shared" si="49"/>
        <v/>
      </c>
      <c r="E162" s="397"/>
      <c r="F162" s="399" t="str">
        <f t="shared" si="40"/>
        <v/>
      </c>
      <c r="G162" s="400" t="str">
        <f t="shared" si="41"/>
        <v/>
      </c>
      <c r="H162" s="401" t="str">
        <f t="shared" si="42"/>
        <v/>
      </c>
      <c r="I162" s="402" t="str">
        <f t="shared" si="53"/>
        <v/>
      </c>
      <c r="J162" s="403" t="str">
        <f t="shared" si="53"/>
        <v/>
      </c>
      <c r="K162" s="403" t="str">
        <f t="shared" si="53"/>
        <v/>
      </c>
      <c r="L162" s="404" t="str">
        <f t="shared" si="53"/>
        <v/>
      </c>
      <c r="M162" s="405"/>
      <c r="N162" s="406" t="str">
        <f t="shared" si="43"/>
        <v/>
      </c>
      <c r="O162" s="406" t="str">
        <f t="shared" si="44"/>
        <v/>
      </c>
      <c r="S162" s="401" t="str">
        <f>IFERROR(IF(S161&lt;='Cat A monthly etc'!$R$3,"Nil",S161-$R$3),"")</f>
        <v/>
      </c>
      <c r="T162" s="402" t="str">
        <f t="shared" si="45"/>
        <v/>
      </c>
      <c r="U162" s="403" t="str">
        <f t="shared" si="46"/>
        <v/>
      </c>
      <c r="V162" s="403" t="str">
        <f t="shared" si="47"/>
        <v/>
      </c>
      <c r="W162" s="404" t="str">
        <f t="shared" si="48"/>
        <v/>
      </c>
      <c r="Z162" s="408"/>
      <c r="AA162" s="409"/>
      <c r="AC162" s="358" t="str">
        <f t="shared" si="50"/>
        <v/>
      </c>
      <c r="AD162" s="358" t="str">
        <f t="shared" si="51"/>
        <v/>
      </c>
    </row>
    <row r="163" spans="1:30" x14ac:dyDescent="0.25">
      <c r="A163" s="112" t="str">
        <f t="shared" si="38"/>
        <v/>
      </c>
      <c r="B163" s="112" t="str">
        <f t="shared" si="39"/>
        <v/>
      </c>
      <c r="C163" s="397" t="str">
        <f t="shared" si="52"/>
        <v/>
      </c>
      <c r="D163" s="397" t="str">
        <f t="shared" si="49"/>
        <v/>
      </c>
      <c r="E163" s="397"/>
      <c r="F163" s="399" t="str">
        <f t="shared" si="40"/>
        <v/>
      </c>
      <c r="G163" s="400" t="str">
        <f t="shared" si="41"/>
        <v/>
      </c>
      <c r="H163" s="401" t="str">
        <f t="shared" si="42"/>
        <v/>
      </c>
      <c r="I163" s="402" t="str">
        <f t="shared" si="53"/>
        <v/>
      </c>
      <c r="J163" s="403" t="str">
        <f t="shared" si="53"/>
        <v/>
      </c>
      <c r="K163" s="403" t="str">
        <f t="shared" si="53"/>
        <v/>
      </c>
      <c r="L163" s="404" t="str">
        <f t="shared" si="53"/>
        <v/>
      </c>
      <c r="M163" s="405"/>
      <c r="N163" s="406" t="str">
        <f t="shared" si="43"/>
        <v/>
      </c>
      <c r="O163" s="406" t="str">
        <f t="shared" si="44"/>
        <v/>
      </c>
      <c r="S163" s="401" t="str">
        <f>IFERROR(IF(S162&lt;='Cat A monthly etc'!$R$3,"Nil",S162-$R$3),"")</f>
        <v/>
      </c>
      <c r="T163" s="402" t="str">
        <f t="shared" si="45"/>
        <v/>
      </c>
      <c r="U163" s="403" t="str">
        <f t="shared" si="46"/>
        <v/>
      </c>
      <c r="V163" s="403" t="str">
        <f t="shared" si="47"/>
        <v/>
      </c>
      <c r="W163" s="404" t="str">
        <f t="shared" si="48"/>
        <v/>
      </c>
      <c r="Z163" s="408"/>
      <c r="AA163" s="409"/>
      <c r="AC163" s="358" t="str">
        <f t="shared" si="50"/>
        <v/>
      </c>
      <c r="AD163" s="358" t="str">
        <f t="shared" si="51"/>
        <v/>
      </c>
    </row>
    <row r="164" spans="1:30" x14ac:dyDescent="0.25">
      <c r="A164" s="112" t="str">
        <f t="shared" si="38"/>
        <v/>
      </c>
      <c r="B164" s="112" t="str">
        <f t="shared" si="39"/>
        <v/>
      </c>
      <c r="C164" s="397" t="str">
        <f t="shared" si="52"/>
        <v/>
      </c>
      <c r="D164" s="397" t="str">
        <f t="shared" si="49"/>
        <v/>
      </c>
      <c r="E164" s="397"/>
      <c r="F164" s="399" t="str">
        <f t="shared" si="40"/>
        <v/>
      </c>
      <c r="G164" s="400" t="str">
        <f t="shared" si="41"/>
        <v/>
      </c>
      <c r="H164" s="401" t="str">
        <f t="shared" si="42"/>
        <v/>
      </c>
      <c r="I164" s="402" t="str">
        <f t="shared" si="53"/>
        <v/>
      </c>
      <c r="J164" s="403" t="str">
        <f t="shared" si="53"/>
        <v/>
      </c>
      <c r="K164" s="403" t="str">
        <f t="shared" si="53"/>
        <v/>
      </c>
      <c r="L164" s="404" t="str">
        <f t="shared" si="53"/>
        <v/>
      </c>
      <c r="M164" s="405"/>
      <c r="N164" s="406" t="str">
        <f t="shared" si="43"/>
        <v/>
      </c>
      <c r="O164" s="406" t="str">
        <f t="shared" si="44"/>
        <v/>
      </c>
      <c r="S164" s="401" t="str">
        <f>IFERROR(IF(S163&lt;='Cat A monthly etc'!$R$3,"Nil",S163-$R$3),"")</f>
        <v/>
      </c>
      <c r="T164" s="402" t="str">
        <f t="shared" si="45"/>
        <v/>
      </c>
      <c r="U164" s="403" t="str">
        <f t="shared" si="46"/>
        <v/>
      </c>
      <c r="V164" s="403" t="str">
        <f t="shared" si="47"/>
        <v/>
      </c>
      <c r="W164" s="404" t="str">
        <f t="shared" si="48"/>
        <v/>
      </c>
      <c r="Z164" s="408"/>
      <c r="AA164" s="409"/>
      <c r="AC164" s="358" t="str">
        <f t="shared" si="50"/>
        <v/>
      </c>
      <c r="AD164" s="358" t="str">
        <f t="shared" si="51"/>
        <v/>
      </c>
    </row>
    <row r="165" spans="1:30" x14ac:dyDescent="0.25">
      <c r="A165" s="112" t="str">
        <f t="shared" si="38"/>
        <v/>
      </c>
      <c r="B165" s="112" t="str">
        <f t="shared" si="39"/>
        <v/>
      </c>
      <c r="C165" s="397" t="str">
        <f t="shared" si="52"/>
        <v/>
      </c>
      <c r="D165" s="397" t="str">
        <f t="shared" si="49"/>
        <v/>
      </c>
      <c r="E165" s="397"/>
      <c r="F165" s="399" t="str">
        <f t="shared" si="40"/>
        <v/>
      </c>
      <c r="G165" s="400" t="str">
        <f t="shared" si="41"/>
        <v/>
      </c>
      <c r="H165" s="401" t="str">
        <f t="shared" si="42"/>
        <v/>
      </c>
      <c r="I165" s="402" t="str">
        <f t="shared" si="53"/>
        <v/>
      </c>
      <c r="J165" s="403" t="str">
        <f t="shared" si="53"/>
        <v/>
      </c>
      <c r="K165" s="403" t="str">
        <f t="shared" si="53"/>
        <v/>
      </c>
      <c r="L165" s="404" t="str">
        <f t="shared" si="53"/>
        <v/>
      </c>
      <c r="M165" s="405"/>
      <c r="N165" s="406" t="str">
        <f t="shared" si="43"/>
        <v/>
      </c>
      <c r="O165" s="406" t="str">
        <f t="shared" si="44"/>
        <v/>
      </c>
      <c r="S165" s="401" t="str">
        <f>IFERROR(IF(S164&lt;='Cat A monthly etc'!$R$3,"Nil",S164-$R$3),"")</f>
        <v/>
      </c>
      <c r="T165" s="402" t="str">
        <f t="shared" si="45"/>
        <v/>
      </c>
      <c r="U165" s="403" t="str">
        <f t="shared" si="46"/>
        <v/>
      </c>
      <c r="V165" s="403" t="str">
        <f t="shared" si="47"/>
        <v/>
      </c>
      <c r="W165" s="404" t="str">
        <f t="shared" si="48"/>
        <v/>
      </c>
      <c r="Z165" s="408"/>
      <c r="AA165" s="409"/>
      <c r="AC165" s="358" t="str">
        <f t="shared" si="50"/>
        <v/>
      </c>
      <c r="AD165" s="358" t="str">
        <f t="shared" si="51"/>
        <v/>
      </c>
    </row>
    <row r="166" spans="1:30" x14ac:dyDescent="0.25">
      <c r="A166" s="112" t="str">
        <f t="shared" si="38"/>
        <v/>
      </c>
      <c r="B166" s="112" t="str">
        <f t="shared" si="39"/>
        <v/>
      </c>
      <c r="C166" s="397" t="str">
        <f t="shared" si="52"/>
        <v/>
      </c>
      <c r="D166" s="397" t="str">
        <f t="shared" si="49"/>
        <v/>
      </c>
      <c r="E166" s="397"/>
      <c r="F166" s="399" t="str">
        <f t="shared" si="40"/>
        <v/>
      </c>
      <c r="G166" s="400" t="str">
        <f t="shared" si="41"/>
        <v/>
      </c>
      <c r="H166" s="401" t="str">
        <f t="shared" si="42"/>
        <v/>
      </c>
      <c r="I166" s="402" t="str">
        <f t="shared" si="53"/>
        <v/>
      </c>
      <c r="J166" s="403" t="str">
        <f t="shared" si="53"/>
        <v/>
      </c>
      <c r="K166" s="403" t="str">
        <f t="shared" si="53"/>
        <v/>
      </c>
      <c r="L166" s="404" t="str">
        <f t="shared" si="53"/>
        <v/>
      </c>
      <c r="M166" s="405"/>
      <c r="N166" s="406" t="str">
        <f t="shared" si="43"/>
        <v/>
      </c>
      <c r="O166" s="406" t="str">
        <f t="shared" si="44"/>
        <v/>
      </c>
      <c r="S166" s="401" t="str">
        <f>IFERROR(IF(S165&lt;='Cat A monthly etc'!$R$3,"Nil",S165-$R$3),"")</f>
        <v/>
      </c>
      <c r="T166" s="402" t="str">
        <f t="shared" si="45"/>
        <v/>
      </c>
      <c r="U166" s="403" t="str">
        <f t="shared" si="46"/>
        <v/>
      </c>
      <c r="V166" s="403" t="str">
        <f t="shared" si="47"/>
        <v/>
      </c>
      <c r="W166" s="404" t="str">
        <f t="shared" si="48"/>
        <v/>
      </c>
      <c r="Z166" s="408"/>
      <c r="AA166" s="409"/>
      <c r="AC166" s="358" t="str">
        <f t="shared" si="50"/>
        <v/>
      </c>
      <c r="AD166" s="358" t="str">
        <f t="shared" si="51"/>
        <v/>
      </c>
    </row>
    <row r="167" spans="1:30" x14ac:dyDescent="0.25">
      <c r="A167" s="112" t="str">
        <f t="shared" si="38"/>
        <v/>
      </c>
      <c r="B167" s="112" t="str">
        <f t="shared" si="39"/>
        <v/>
      </c>
      <c r="C167" s="397" t="str">
        <f t="shared" si="52"/>
        <v/>
      </c>
      <c r="D167" s="397" t="str">
        <f t="shared" si="49"/>
        <v/>
      </c>
      <c r="E167" s="397"/>
      <c r="F167" s="399" t="str">
        <f t="shared" si="40"/>
        <v/>
      </c>
      <c r="G167" s="400" t="str">
        <f t="shared" si="41"/>
        <v/>
      </c>
      <c r="H167" s="401" t="str">
        <f t="shared" si="42"/>
        <v/>
      </c>
      <c r="I167" s="402" t="str">
        <f t="shared" si="53"/>
        <v/>
      </c>
      <c r="J167" s="403" t="str">
        <f t="shared" si="53"/>
        <v/>
      </c>
      <c r="K167" s="403" t="str">
        <f t="shared" si="53"/>
        <v/>
      </c>
      <c r="L167" s="404" t="str">
        <f t="shared" si="53"/>
        <v/>
      </c>
      <c r="M167" s="405"/>
      <c r="N167" s="406" t="str">
        <f t="shared" si="43"/>
        <v/>
      </c>
      <c r="O167" s="406" t="str">
        <f t="shared" si="44"/>
        <v/>
      </c>
      <c r="S167" s="401" t="str">
        <f>IFERROR(IF(S166&lt;='Cat A monthly etc'!$R$3,"Nil",S166-$R$3),"")</f>
        <v/>
      </c>
      <c r="T167" s="402" t="str">
        <f t="shared" si="45"/>
        <v/>
      </c>
      <c r="U167" s="403" t="str">
        <f t="shared" si="46"/>
        <v/>
      </c>
      <c r="V167" s="403" t="str">
        <f t="shared" si="47"/>
        <v/>
      </c>
      <c r="W167" s="404" t="str">
        <f t="shared" si="48"/>
        <v/>
      </c>
      <c r="Z167" s="408"/>
      <c r="AA167" s="409"/>
      <c r="AC167" s="358" t="str">
        <f t="shared" si="50"/>
        <v/>
      </c>
      <c r="AD167" s="358" t="str">
        <f t="shared" si="51"/>
        <v/>
      </c>
    </row>
    <row r="168" spans="1:30" x14ac:dyDescent="0.25">
      <c r="A168" s="112" t="str">
        <f t="shared" si="38"/>
        <v/>
      </c>
      <c r="B168" s="112" t="str">
        <f t="shared" si="39"/>
        <v/>
      </c>
      <c r="C168" s="397" t="str">
        <f t="shared" si="52"/>
        <v/>
      </c>
      <c r="D168" s="397" t="str">
        <f t="shared" si="49"/>
        <v/>
      </c>
      <c r="E168" s="397"/>
      <c r="F168" s="399" t="str">
        <f t="shared" si="40"/>
        <v/>
      </c>
      <c r="G168" s="400" t="str">
        <f t="shared" si="41"/>
        <v/>
      </c>
      <c r="H168" s="401" t="str">
        <f t="shared" si="42"/>
        <v/>
      </c>
      <c r="I168" s="402" t="str">
        <f t="shared" si="53"/>
        <v/>
      </c>
      <c r="J168" s="403" t="str">
        <f t="shared" si="53"/>
        <v/>
      </c>
      <c r="K168" s="403" t="str">
        <f t="shared" si="53"/>
        <v/>
      </c>
      <c r="L168" s="404" t="str">
        <f t="shared" si="53"/>
        <v/>
      </c>
      <c r="M168" s="405"/>
      <c r="N168" s="406" t="str">
        <f t="shared" si="43"/>
        <v/>
      </c>
      <c r="O168" s="406" t="str">
        <f t="shared" si="44"/>
        <v/>
      </c>
      <c r="S168" s="401" t="str">
        <f>IFERROR(IF(S167&lt;='Cat A monthly etc'!$R$3,"Nil",S167-$R$3),"")</f>
        <v/>
      </c>
      <c r="T168" s="402" t="str">
        <f t="shared" si="45"/>
        <v/>
      </c>
      <c r="U168" s="403" t="str">
        <f t="shared" si="46"/>
        <v/>
      </c>
      <c r="V168" s="403" t="str">
        <f t="shared" si="47"/>
        <v/>
      </c>
      <c r="W168" s="404" t="str">
        <f t="shared" si="48"/>
        <v/>
      </c>
      <c r="Z168" s="408"/>
      <c r="AA168" s="409"/>
      <c r="AC168" s="358" t="str">
        <f t="shared" si="50"/>
        <v/>
      </c>
      <c r="AD168" s="358" t="str">
        <f t="shared" si="51"/>
        <v/>
      </c>
    </row>
    <row r="169" spans="1:30" x14ac:dyDescent="0.25">
      <c r="A169" s="112" t="str">
        <f t="shared" si="38"/>
        <v/>
      </c>
      <c r="B169" s="112" t="str">
        <f t="shared" si="39"/>
        <v/>
      </c>
      <c r="C169" s="397" t="str">
        <f t="shared" si="52"/>
        <v/>
      </c>
      <c r="D169" s="397" t="str">
        <f t="shared" si="49"/>
        <v/>
      </c>
      <c r="E169" s="397"/>
      <c r="F169" s="399" t="str">
        <f t="shared" si="40"/>
        <v/>
      </c>
      <c r="G169" s="400" t="str">
        <f t="shared" si="41"/>
        <v/>
      </c>
      <c r="H169" s="401" t="str">
        <f t="shared" si="42"/>
        <v/>
      </c>
      <c r="I169" s="402" t="str">
        <f t="shared" si="53"/>
        <v/>
      </c>
      <c r="J169" s="403" t="str">
        <f t="shared" si="53"/>
        <v/>
      </c>
      <c r="K169" s="403" t="str">
        <f t="shared" si="53"/>
        <v/>
      </c>
      <c r="L169" s="404" t="str">
        <f t="shared" si="53"/>
        <v/>
      </c>
      <c r="M169" s="405"/>
      <c r="N169" s="406" t="str">
        <f t="shared" si="43"/>
        <v/>
      </c>
      <c r="O169" s="406" t="str">
        <f t="shared" si="44"/>
        <v/>
      </c>
      <c r="S169" s="401" t="str">
        <f>IFERROR(IF(S168&lt;='Cat A monthly etc'!$R$3,"Nil",S168-$R$3),"")</f>
        <v/>
      </c>
      <c r="T169" s="402" t="str">
        <f t="shared" si="45"/>
        <v/>
      </c>
      <c r="U169" s="403" t="str">
        <f t="shared" si="46"/>
        <v/>
      </c>
      <c r="V169" s="403" t="str">
        <f t="shared" si="47"/>
        <v/>
      </c>
      <c r="W169" s="404" t="str">
        <f t="shared" si="48"/>
        <v/>
      </c>
      <c r="Z169" s="408"/>
      <c r="AA169" s="409"/>
      <c r="AC169" s="358" t="str">
        <f t="shared" si="50"/>
        <v/>
      </c>
      <c r="AD169" s="358" t="str">
        <f t="shared" si="51"/>
        <v/>
      </c>
    </row>
    <row r="170" spans="1:30" x14ac:dyDescent="0.25">
      <c r="A170" s="112" t="str">
        <f t="shared" si="38"/>
        <v/>
      </c>
      <c r="B170" s="112" t="str">
        <f t="shared" si="39"/>
        <v/>
      </c>
      <c r="C170" s="397" t="str">
        <f t="shared" si="52"/>
        <v/>
      </c>
      <c r="D170" s="397" t="str">
        <f t="shared" si="49"/>
        <v/>
      </c>
      <c r="E170" s="397"/>
      <c r="F170" s="399" t="str">
        <f t="shared" si="40"/>
        <v/>
      </c>
      <c r="G170" s="400" t="str">
        <f t="shared" si="41"/>
        <v/>
      </c>
      <c r="H170" s="401" t="str">
        <f t="shared" si="42"/>
        <v/>
      </c>
      <c r="I170" s="402" t="str">
        <f t="shared" si="53"/>
        <v/>
      </c>
      <c r="J170" s="403" t="str">
        <f t="shared" si="53"/>
        <v/>
      </c>
      <c r="K170" s="403" t="str">
        <f t="shared" si="53"/>
        <v/>
      </c>
      <c r="L170" s="404" t="str">
        <f t="shared" si="53"/>
        <v/>
      </c>
      <c r="M170" s="405"/>
      <c r="N170" s="406" t="str">
        <f t="shared" si="43"/>
        <v/>
      </c>
      <c r="O170" s="406" t="str">
        <f t="shared" si="44"/>
        <v/>
      </c>
      <c r="S170" s="401" t="str">
        <f>IFERROR(IF(S169&lt;='Cat A monthly etc'!$R$3,"Nil",S169-$R$3),"")</f>
        <v/>
      </c>
      <c r="T170" s="402" t="str">
        <f t="shared" si="45"/>
        <v/>
      </c>
      <c r="U170" s="403" t="str">
        <f t="shared" si="46"/>
        <v/>
      </c>
      <c r="V170" s="403" t="str">
        <f t="shared" si="47"/>
        <v/>
      </c>
      <c r="W170" s="404" t="str">
        <f t="shared" si="48"/>
        <v/>
      </c>
      <c r="Z170" s="408"/>
      <c r="AA170" s="409"/>
      <c r="AC170" s="358" t="str">
        <f t="shared" si="50"/>
        <v/>
      </c>
      <c r="AD170" s="358" t="str">
        <f t="shared" si="51"/>
        <v/>
      </c>
    </row>
    <row r="171" spans="1:30" x14ac:dyDescent="0.25">
      <c r="A171" s="112" t="str">
        <f t="shared" si="38"/>
        <v/>
      </c>
      <c r="B171" s="112" t="str">
        <f t="shared" si="39"/>
        <v/>
      </c>
      <c r="C171" s="397" t="str">
        <f t="shared" si="52"/>
        <v/>
      </c>
      <c r="D171" s="397" t="str">
        <f t="shared" si="49"/>
        <v/>
      </c>
      <c r="E171" s="397"/>
      <c r="F171" s="399" t="str">
        <f t="shared" si="40"/>
        <v/>
      </c>
      <c r="G171" s="400" t="str">
        <f t="shared" si="41"/>
        <v/>
      </c>
      <c r="H171" s="401" t="str">
        <f t="shared" si="42"/>
        <v/>
      </c>
      <c r="I171" s="402" t="str">
        <f t="shared" si="53"/>
        <v/>
      </c>
      <c r="J171" s="403" t="str">
        <f t="shared" si="53"/>
        <v/>
      </c>
      <c r="K171" s="403" t="str">
        <f t="shared" si="53"/>
        <v/>
      </c>
      <c r="L171" s="404" t="str">
        <f t="shared" si="53"/>
        <v/>
      </c>
      <c r="M171" s="405"/>
      <c r="N171" s="406" t="str">
        <f t="shared" si="43"/>
        <v/>
      </c>
      <c r="O171" s="406" t="str">
        <f t="shared" si="44"/>
        <v/>
      </c>
      <c r="S171" s="401" t="str">
        <f>IFERROR(IF(S170&lt;='Cat A monthly etc'!$R$3,"Nil",S170-$R$3),"")</f>
        <v/>
      </c>
      <c r="T171" s="402" t="str">
        <f t="shared" si="45"/>
        <v/>
      </c>
      <c r="U171" s="403" t="str">
        <f t="shared" si="46"/>
        <v/>
      </c>
      <c r="V171" s="403" t="str">
        <f t="shared" si="47"/>
        <v/>
      </c>
      <c r="W171" s="404" t="str">
        <f t="shared" si="48"/>
        <v/>
      </c>
      <c r="Z171" s="408"/>
      <c r="AA171" s="409"/>
      <c r="AC171" s="358" t="str">
        <f t="shared" si="50"/>
        <v/>
      </c>
      <c r="AD171" s="358" t="str">
        <f t="shared" si="51"/>
        <v/>
      </c>
    </row>
    <row r="172" spans="1:30" x14ac:dyDescent="0.25">
      <c r="A172" s="112" t="str">
        <f t="shared" si="38"/>
        <v/>
      </c>
      <c r="B172" s="112" t="str">
        <f t="shared" si="39"/>
        <v/>
      </c>
      <c r="C172" s="397" t="str">
        <f t="shared" si="52"/>
        <v/>
      </c>
      <c r="D172" s="397" t="str">
        <f t="shared" si="49"/>
        <v/>
      </c>
      <c r="E172" s="397"/>
      <c r="F172" s="399" t="str">
        <f t="shared" si="40"/>
        <v/>
      </c>
      <c r="G172" s="400" t="str">
        <f t="shared" si="41"/>
        <v/>
      </c>
      <c r="H172" s="401" t="str">
        <f t="shared" si="42"/>
        <v/>
      </c>
      <c r="I172" s="402" t="str">
        <f t="shared" si="53"/>
        <v/>
      </c>
      <c r="J172" s="403" t="str">
        <f t="shared" si="53"/>
        <v/>
      </c>
      <c r="K172" s="403" t="str">
        <f t="shared" si="53"/>
        <v/>
      </c>
      <c r="L172" s="404" t="str">
        <f t="shared" si="53"/>
        <v/>
      </c>
      <c r="M172" s="405"/>
      <c r="N172" s="406" t="str">
        <f t="shared" si="43"/>
        <v/>
      </c>
      <c r="O172" s="406" t="str">
        <f t="shared" si="44"/>
        <v/>
      </c>
      <c r="S172" s="401" t="str">
        <f>IFERROR(IF(S171&lt;='Cat A monthly etc'!$R$3,"Nil",S171-$R$3),"")</f>
        <v/>
      </c>
      <c r="T172" s="402" t="str">
        <f t="shared" si="45"/>
        <v/>
      </c>
      <c r="U172" s="403" t="str">
        <f t="shared" si="46"/>
        <v/>
      </c>
      <c r="V172" s="403" t="str">
        <f t="shared" si="47"/>
        <v/>
      </c>
      <c r="W172" s="404" t="str">
        <f t="shared" si="48"/>
        <v/>
      </c>
      <c r="Z172" s="408"/>
      <c r="AA172" s="409"/>
      <c r="AC172" s="358" t="str">
        <f t="shared" si="50"/>
        <v/>
      </c>
      <c r="AD172" s="358" t="str">
        <f t="shared" si="51"/>
        <v/>
      </c>
    </row>
    <row r="173" spans="1:30" x14ac:dyDescent="0.25">
      <c r="A173" s="112" t="str">
        <f t="shared" si="38"/>
        <v/>
      </c>
      <c r="B173" s="112" t="str">
        <f t="shared" si="39"/>
        <v/>
      </c>
      <c r="C173" s="397" t="str">
        <f t="shared" si="52"/>
        <v/>
      </c>
      <c r="D173" s="397" t="str">
        <f t="shared" si="49"/>
        <v/>
      </c>
      <c r="E173" s="397"/>
      <c r="F173" s="399" t="str">
        <f t="shared" si="40"/>
        <v/>
      </c>
      <c r="G173" s="400" t="str">
        <f t="shared" si="41"/>
        <v/>
      </c>
      <c r="H173" s="401" t="str">
        <f t="shared" si="42"/>
        <v/>
      </c>
      <c r="I173" s="402" t="str">
        <f t="shared" si="53"/>
        <v/>
      </c>
      <c r="J173" s="403" t="str">
        <f t="shared" si="53"/>
        <v/>
      </c>
      <c r="K173" s="403" t="str">
        <f t="shared" si="53"/>
        <v/>
      </c>
      <c r="L173" s="404" t="str">
        <f t="shared" si="53"/>
        <v/>
      </c>
      <c r="M173" s="405"/>
      <c r="N173" s="406" t="str">
        <f t="shared" si="43"/>
        <v/>
      </c>
      <c r="O173" s="406" t="str">
        <f t="shared" si="44"/>
        <v/>
      </c>
      <c r="S173" s="401" t="str">
        <f>IFERROR(IF(S172&lt;='Cat A monthly etc'!$R$3,"Nil",S172-$R$3),"")</f>
        <v/>
      </c>
      <c r="T173" s="402" t="str">
        <f t="shared" si="45"/>
        <v/>
      </c>
      <c r="U173" s="403" t="str">
        <f t="shared" si="46"/>
        <v/>
      </c>
      <c r="V173" s="403" t="str">
        <f t="shared" si="47"/>
        <v/>
      </c>
      <c r="W173" s="404" t="str">
        <f t="shared" si="48"/>
        <v/>
      </c>
      <c r="Z173" s="408"/>
      <c r="AA173" s="409"/>
      <c r="AC173" s="358" t="str">
        <f t="shared" si="50"/>
        <v/>
      </c>
      <c r="AD173" s="358" t="str">
        <f t="shared" si="51"/>
        <v/>
      </c>
    </row>
    <row r="174" spans="1:30" x14ac:dyDescent="0.25">
      <c r="A174" s="112" t="str">
        <f t="shared" si="38"/>
        <v/>
      </c>
      <c r="B174" s="112" t="str">
        <f t="shared" si="39"/>
        <v/>
      </c>
      <c r="C174" s="397" t="str">
        <f t="shared" si="52"/>
        <v/>
      </c>
      <c r="D174" s="397" t="str">
        <f t="shared" si="49"/>
        <v/>
      </c>
      <c r="E174" s="397"/>
      <c r="F174" s="399" t="str">
        <f t="shared" si="40"/>
        <v/>
      </c>
      <c r="G174" s="400" t="str">
        <f t="shared" si="41"/>
        <v/>
      </c>
      <c r="H174" s="401" t="str">
        <f t="shared" si="42"/>
        <v/>
      </c>
      <c r="I174" s="402" t="str">
        <f t="shared" si="53"/>
        <v/>
      </c>
      <c r="J174" s="403" t="str">
        <f t="shared" si="53"/>
        <v/>
      </c>
      <c r="K174" s="403" t="str">
        <f t="shared" si="53"/>
        <v/>
      </c>
      <c r="L174" s="404" t="str">
        <f t="shared" si="53"/>
        <v/>
      </c>
      <c r="M174" s="405"/>
      <c r="N174" s="406" t="str">
        <f t="shared" si="43"/>
        <v/>
      </c>
      <c r="O174" s="406" t="str">
        <f t="shared" si="44"/>
        <v/>
      </c>
      <c r="S174" s="401" t="str">
        <f>IFERROR(IF(S173&lt;='Cat A monthly etc'!$R$3,"Nil",S173-$R$3),"")</f>
        <v/>
      </c>
      <c r="T174" s="402" t="str">
        <f t="shared" si="45"/>
        <v/>
      </c>
      <c r="U174" s="403" t="str">
        <f t="shared" si="46"/>
        <v/>
      </c>
      <c r="V174" s="403" t="str">
        <f t="shared" si="47"/>
        <v/>
      </c>
      <c r="W174" s="404" t="str">
        <f t="shared" si="48"/>
        <v/>
      </c>
      <c r="Z174" s="408"/>
      <c r="AA174" s="409"/>
      <c r="AC174" s="358" t="str">
        <f t="shared" si="50"/>
        <v/>
      </c>
      <c r="AD174" s="358" t="str">
        <f t="shared" si="51"/>
        <v/>
      </c>
    </row>
    <row r="175" spans="1:30" x14ac:dyDescent="0.25">
      <c r="A175" s="112" t="str">
        <f t="shared" si="38"/>
        <v/>
      </c>
      <c r="B175" s="112" t="str">
        <f t="shared" si="39"/>
        <v/>
      </c>
      <c r="C175" s="397" t="str">
        <f t="shared" si="52"/>
        <v/>
      </c>
      <c r="D175" s="397" t="str">
        <f t="shared" si="49"/>
        <v/>
      </c>
      <c r="E175" s="397"/>
      <c r="F175" s="399" t="str">
        <f t="shared" si="40"/>
        <v/>
      </c>
      <c r="G175" s="400" t="str">
        <f t="shared" si="41"/>
        <v/>
      </c>
      <c r="H175" s="401" t="str">
        <f t="shared" si="42"/>
        <v/>
      </c>
      <c r="I175" s="402" t="str">
        <f t="shared" si="53"/>
        <v/>
      </c>
      <c r="J175" s="403" t="str">
        <f t="shared" si="53"/>
        <v/>
      </c>
      <c r="K175" s="403" t="str">
        <f t="shared" si="53"/>
        <v/>
      </c>
      <c r="L175" s="404" t="str">
        <f t="shared" si="53"/>
        <v/>
      </c>
      <c r="M175" s="405"/>
      <c r="N175" s="406" t="str">
        <f t="shared" si="43"/>
        <v/>
      </c>
      <c r="O175" s="406" t="str">
        <f t="shared" si="44"/>
        <v/>
      </c>
      <c r="S175" s="401" t="str">
        <f>IFERROR(IF(S174&lt;='Cat A monthly etc'!$R$3,"Nil",S174-$R$3),"")</f>
        <v/>
      </c>
      <c r="T175" s="402" t="str">
        <f t="shared" si="45"/>
        <v/>
      </c>
      <c r="U175" s="403" t="str">
        <f t="shared" si="46"/>
        <v/>
      </c>
      <c r="V175" s="403" t="str">
        <f t="shared" si="47"/>
        <v/>
      </c>
      <c r="W175" s="404" t="str">
        <f t="shared" si="48"/>
        <v/>
      </c>
      <c r="Z175" s="408"/>
      <c r="AA175" s="409"/>
      <c r="AC175" s="358" t="str">
        <f t="shared" si="50"/>
        <v/>
      </c>
      <c r="AD175" s="358" t="str">
        <f t="shared" si="51"/>
        <v/>
      </c>
    </row>
    <row r="176" spans="1:30" x14ac:dyDescent="0.25">
      <c r="A176" s="112" t="str">
        <f t="shared" si="38"/>
        <v/>
      </c>
      <c r="B176" s="112" t="str">
        <f t="shared" si="39"/>
        <v/>
      </c>
      <c r="C176" s="397" t="str">
        <f t="shared" si="52"/>
        <v/>
      </c>
      <c r="D176" s="397" t="str">
        <f t="shared" si="49"/>
        <v/>
      </c>
      <c r="E176" s="397"/>
      <c r="F176" s="399" t="str">
        <f t="shared" si="40"/>
        <v/>
      </c>
      <c r="G176" s="400" t="str">
        <f t="shared" si="41"/>
        <v/>
      </c>
      <c r="H176" s="401" t="str">
        <f t="shared" si="42"/>
        <v/>
      </c>
      <c r="I176" s="402" t="str">
        <f t="shared" si="53"/>
        <v/>
      </c>
      <c r="J176" s="403" t="str">
        <f t="shared" si="53"/>
        <v/>
      </c>
      <c r="K176" s="403" t="str">
        <f t="shared" si="53"/>
        <v/>
      </c>
      <c r="L176" s="404" t="str">
        <f t="shared" si="53"/>
        <v/>
      </c>
      <c r="M176" s="405"/>
      <c r="N176" s="406" t="str">
        <f t="shared" si="43"/>
        <v/>
      </c>
      <c r="O176" s="406" t="str">
        <f t="shared" si="44"/>
        <v/>
      </c>
      <c r="S176" s="401" t="str">
        <f>IFERROR(IF(S175&lt;='Cat A monthly etc'!$R$3,"Nil",S175-$R$3),"")</f>
        <v/>
      </c>
      <c r="T176" s="402" t="str">
        <f t="shared" si="45"/>
        <v/>
      </c>
      <c r="U176" s="403" t="str">
        <f t="shared" si="46"/>
        <v/>
      </c>
      <c r="V176" s="403" t="str">
        <f t="shared" si="47"/>
        <v/>
      </c>
      <c r="W176" s="404" t="str">
        <f t="shared" si="48"/>
        <v/>
      </c>
      <c r="Z176" s="408"/>
      <c r="AA176" s="409"/>
      <c r="AC176" s="358" t="str">
        <f t="shared" si="50"/>
        <v/>
      </c>
      <c r="AD176" s="358" t="str">
        <f t="shared" si="51"/>
        <v/>
      </c>
    </row>
    <row r="177" spans="1:30" x14ac:dyDescent="0.25">
      <c r="A177" s="112" t="str">
        <f t="shared" si="38"/>
        <v/>
      </c>
      <c r="B177" s="112" t="str">
        <f t="shared" si="39"/>
        <v/>
      </c>
      <c r="C177" s="397" t="str">
        <f t="shared" si="52"/>
        <v/>
      </c>
      <c r="D177" s="397" t="str">
        <f t="shared" si="49"/>
        <v/>
      </c>
      <c r="E177" s="397"/>
      <c r="F177" s="399" t="str">
        <f t="shared" si="40"/>
        <v/>
      </c>
      <c r="G177" s="400" t="str">
        <f t="shared" si="41"/>
        <v/>
      </c>
      <c r="H177" s="401" t="str">
        <f t="shared" si="42"/>
        <v/>
      </c>
      <c r="I177" s="402" t="str">
        <f t="shared" si="53"/>
        <v/>
      </c>
      <c r="J177" s="403" t="str">
        <f t="shared" si="53"/>
        <v/>
      </c>
      <c r="K177" s="403" t="str">
        <f t="shared" si="53"/>
        <v/>
      </c>
      <c r="L177" s="404" t="str">
        <f t="shared" si="53"/>
        <v/>
      </c>
      <c r="M177" s="405"/>
      <c r="N177" s="406" t="str">
        <f t="shared" si="43"/>
        <v/>
      </c>
      <c r="O177" s="406" t="str">
        <f t="shared" si="44"/>
        <v/>
      </c>
      <c r="S177" s="401" t="str">
        <f>IFERROR(IF(S176&lt;='Cat A monthly etc'!$R$3,"Nil",S176-$R$3),"")</f>
        <v/>
      </c>
      <c r="T177" s="402" t="str">
        <f t="shared" si="45"/>
        <v/>
      </c>
      <c r="U177" s="403" t="str">
        <f t="shared" si="46"/>
        <v/>
      </c>
      <c r="V177" s="403" t="str">
        <f t="shared" si="47"/>
        <v/>
      </c>
      <c r="W177" s="404" t="str">
        <f t="shared" si="48"/>
        <v/>
      </c>
      <c r="Z177" s="408"/>
      <c r="AA177" s="409"/>
      <c r="AC177" s="358" t="str">
        <f t="shared" si="50"/>
        <v/>
      </c>
      <c r="AD177" s="358" t="str">
        <f t="shared" si="51"/>
        <v/>
      </c>
    </row>
    <row r="178" spans="1:30" x14ac:dyDescent="0.25">
      <c r="A178" s="112" t="str">
        <f t="shared" si="38"/>
        <v/>
      </c>
      <c r="B178" s="112" t="str">
        <f t="shared" si="39"/>
        <v/>
      </c>
      <c r="C178" s="397" t="str">
        <f t="shared" si="52"/>
        <v/>
      </c>
      <c r="D178" s="397" t="str">
        <f t="shared" si="49"/>
        <v/>
      </c>
      <c r="E178" s="397"/>
      <c r="F178" s="399" t="str">
        <f t="shared" si="40"/>
        <v/>
      </c>
      <c r="G178" s="400" t="str">
        <f t="shared" si="41"/>
        <v/>
      </c>
      <c r="H178" s="401" t="str">
        <f t="shared" si="42"/>
        <v/>
      </c>
      <c r="I178" s="402" t="str">
        <f t="shared" si="53"/>
        <v/>
      </c>
      <c r="J178" s="403" t="str">
        <f t="shared" si="53"/>
        <v/>
      </c>
      <c r="K178" s="403" t="str">
        <f t="shared" si="53"/>
        <v/>
      </c>
      <c r="L178" s="404" t="str">
        <f t="shared" si="53"/>
        <v/>
      </c>
      <c r="M178" s="405"/>
      <c r="N178" s="406" t="str">
        <f t="shared" si="43"/>
        <v/>
      </c>
      <c r="O178" s="406" t="str">
        <f t="shared" si="44"/>
        <v/>
      </c>
      <c r="S178" s="401" t="str">
        <f>IFERROR(IF(S177&lt;='Cat A monthly etc'!$R$3,"Nil",S177-$R$3),"")</f>
        <v/>
      </c>
      <c r="T178" s="402" t="str">
        <f t="shared" si="45"/>
        <v/>
      </c>
      <c r="U178" s="403" t="str">
        <f t="shared" si="46"/>
        <v/>
      </c>
      <c r="V178" s="403" t="str">
        <f t="shared" si="47"/>
        <v/>
      </c>
      <c r="W178" s="404" t="str">
        <f t="shared" si="48"/>
        <v/>
      </c>
      <c r="Z178" s="408"/>
      <c r="AA178" s="409"/>
      <c r="AC178" s="358" t="str">
        <f t="shared" si="50"/>
        <v/>
      </c>
      <c r="AD178" s="358" t="str">
        <f t="shared" si="51"/>
        <v/>
      </c>
    </row>
    <row r="179" spans="1:30" x14ac:dyDescent="0.25">
      <c r="A179" s="112" t="str">
        <f t="shared" si="38"/>
        <v/>
      </c>
      <c r="B179" s="112" t="str">
        <f t="shared" si="39"/>
        <v/>
      </c>
      <c r="C179" s="397" t="str">
        <f t="shared" si="52"/>
        <v/>
      </c>
      <c r="D179" s="397" t="str">
        <f t="shared" si="49"/>
        <v/>
      </c>
      <c r="E179" s="397"/>
      <c r="F179" s="399" t="str">
        <f t="shared" si="40"/>
        <v/>
      </c>
      <c r="G179" s="400" t="str">
        <f t="shared" si="41"/>
        <v/>
      </c>
      <c r="H179" s="401" t="str">
        <f t="shared" si="42"/>
        <v/>
      </c>
      <c r="I179" s="402" t="str">
        <f t="shared" si="53"/>
        <v/>
      </c>
      <c r="J179" s="403" t="str">
        <f t="shared" si="53"/>
        <v/>
      </c>
      <c r="K179" s="403" t="str">
        <f t="shared" si="53"/>
        <v/>
      </c>
      <c r="L179" s="404" t="str">
        <f t="shared" si="53"/>
        <v/>
      </c>
      <c r="M179" s="405"/>
      <c r="N179" s="406" t="str">
        <f t="shared" si="43"/>
        <v/>
      </c>
      <c r="O179" s="406" t="str">
        <f t="shared" si="44"/>
        <v/>
      </c>
      <c r="S179" s="401" t="str">
        <f>IFERROR(IF(S178&lt;='Cat A monthly etc'!$R$3,"Nil",S178-$R$3),"")</f>
        <v/>
      </c>
      <c r="T179" s="402" t="str">
        <f t="shared" si="45"/>
        <v/>
      </c>
      <c r="U179" s="403" t="str">
        <f t="shared" si="46"/>
        <v/>
      </c>
      <c r="V179" s="403" t="str">
        <f t="shared" si="47"/>
        <v/>
      </c>
      <c r="W179" s="404" t="str">
        <f t="shared" si="48"/>
        <v/>
      </c>
      <c r="Z179" s="408"/>
      <c r="AA179" s="409"/>
      <c r="AC179" s="358" t="str">
        <f t="shared" si="50"/>
        <v/>
      </c>
      <c r="AD179" s="358" t="str">
        <f t="shared" si="51"/>
        <v/>
      </c>
    </row>
    <row r="180" spans="1:30" x14ac:dyDescent="0.25">
      <c r="A180" s="112" t="str">
        <f t="shared" si="38"/>
        <v/>
      </c>
      <c r="B180" s="112" t="str">
        <f t="shared" si="39"/>
        <v/>
      </c>
      <c r="C180" s="397" t="str">
        <f t="shared" si="52"/>
        <v/>
      </c>
      <c r="D180" s="397" t="str">
        <f t="shared" si="49"/>
        <v/>
      </c>
      <c r="E180" s="397"/>
      <c r="F180" s="399" t="str">
        <f t="shared" si="40"/>
        <v/>
      </c>
      <c r="G180" s="400" t="str">
        <f t="shared" si="41"/>
        <v/>
      </c>
      <c r="H180" s="401" t="str">
        <f t="shared" si="42"/>
        <v/>
      </c>
      <c r="I180" s="402" t="str">
        <f t="shared" si="53"/>
        <v/>
      </c>
      <c r="J180" s="403" t="str">
        <f t="shared" si="53"/>
        <v/>
      </c>
      <c r="K180" s="403" t="str">
        <f t="shared" si="53"/>
        <v/>
      </c>
      <c r="L180" s="404" t="str">
        <f t="shared" si="53"/>
        <v/>
      </c>
      <c r="M180" s="405"/>
      <c r="N180" s="406" t="str">
        <f t="shared" si="43"/>
        <v/>
      </c>
      <c r="O180" s="406" t="str">
        <f t="shared" si="44"/>
        <v/>
      </c>
      <c r="S180" s="401" t="str">
        <f>IFERROR(IF(S179&lt;='Cat A monthly etc'!$R$3,"Nil",S179-$R$3),"")</f>
        <v/>
      </c>
      <c r="T180" s="402" t="str">
        <f t="shared" si="45"/>
        <v/>
      </c>
      <c r="U180" s="403" t="str">
        <f t="shared" si="46"/>
        <v/>
      </c>
      <c r="V180" s="403" t="str">
        <f t="shared" si="47"/>
        <v/>
      </c>
      <c r="W180" s="404" t="str">
        <f t="shared" si="48"/>
        <v/>
      </c>
      <c r="Z180" s="408"/>
      <c r="AA180" s="409"/>
      <c r="AC180" s="358" t="str">
        <f t="shared" si="50"/>
        <v/>
      </c>
      <c r="AD180" s="358" t="str">
        <f t="shared" si="51"/>
        <v/>
      </c>
    </row>
    <row r="181" spans="1:30" x14ac:dyDescent="0.25">
      <c r="A181" s="112" t="str">
        <f t="shared" si="38"/>
        <v/>
      </c>
      <c r="B181" s="112" t="str">
        <f t="shared" si="39"/>
        <v/>
      </c>
      <c r="C181" s="397" t="str">
        <f t="shared" si="52"/>
        <v/>
      </c>
      <c r="D181" s="397" t="str">
        <f t="shared" si="49"/>
        <v/>
      </c>
      <c r="E181" s="397"/>
      <c r="F181" s="399" t="str">
        <f t="shared" si="40"/>
        <v/>
      </c>
      <c r="G181" s="400" t="str">
        <f t="shared" si="41"/>
        <v/>
      </c>
      <c r="H181" s="401" t="str">
        <f t="shared" si="42"/>
        <v/>
      </c>
      <c r="I181" s="402" t="str">
        <f t="shared" si="53"/>
        <v/>
      </c>
      <c r="J181" s="403" t="str">
        <f t="shared" si="53"/>
        <v/>
      </c>
      <c r="K181" s="403" t="str">
        <f t="shared" si="53"/>
        <v/>
      </c>
      <c r="L181" s="404" t="str">
        <f t="shared" si="53"/>
        <v/>
      </c>
      <c r="M181" s="405"/>
      <c r="N181" s="406" t="str">
        <f t="shared" si="43"/>
        <v/>
      </c>
      <c r="O181" s="406" t="str">
        <f t="shared" si="44"/>
        <v/>
      </c>
      <c r="S181" s="401" t="str">
        <f>IFERROR(IF(S180&lt;='Cat A monthly etc'!$R$3,"Nil",S180-$R$3),"")</f>
        <v/>
      </c>
      <c r="T181" s="402" t="str">
        <f t="shared" si="45"/>
        <v/>
      </c>
      <c r="U181" s="403" t="str">
        <f t="shared" si="46"/>
        <v/>
      </c>
      <c r="V181" s="403" t="str">
        <f t="shared" si="47"/>
        <v/>
      </c>
      <c r="W181" s="404" t="str">
        <f t="shared" si="48"/>
        <v/>
      </c>
      <c r="Z181" s="408"/>
      <c r="AA181" s="409"/>
      <c r="AC181" s="358" t="str">
        <f t="shared" si="50"/>
        <v/>
      </c>
      <c r="AD181" s="358" t="str">
        <f t="shared" si="51"/>
        <v/>
      </c>
    </row>
    <row r="182" spans="1:30" x14ac:dyDescent="0.25">
      <c r="A182" s="112" t="str">
        <f t="shared" si="38"/>
        <v/>
      </c>
      <c r="B182" s="112" t="str">
        <f t="shared" si="39"/>
        <v/>
      </c>
      <c r="C182" s="397" t="str">
        <f t="shared" si="52"/>
        <v/>
      </c>
      <c r="D182" s="397" t="str">
        <f t="shared" si="49"/>
        <v/>
      </c>
      <c r="E182" s="397"/>
      <c r="F182" s="399" t="str">
        <f t="shared" si="40"/>
        <v/>
      </c>
      <c r="G182" s="400" t="str">
        <f t="shared" si="41"/>
        <v/>
      </c>
      <c r="H182" s="401" t="str">
        <f t="shared" si="42"/>
        <v/>
      </c>
      <c r="I182" s="402" t="str">
        <f t="shared" si="53"/>
        <v/>
      </c>
      <c r="J182" s="403" t="str">
        <f t="shared" si="53"/>
        <v/>
      </c>
      <c r="K182" s="403" t="str">
        <f t="shared" si="53"/>
        <v/>
      </c>
      <c r="L182" s="404" t="str">
        <f t="shared" si="53"/>
        <v/>
      </c>
      <c r="M182" s="405"/>
      <c r="N182" s="406" t="str">
        <f t="shared" si="43"/>
        <v/>
      </c>
      <c r="O182" s="406" t="str">
        <f t="shared" si="44"/>
        <v/>
      </c>
      <c r="S182" s="401" t="str">
        <f>IFERROR(IF(S181&lt;='Cat A monthly etc'!$R$3,"Nil",S181-$R$3),"")</f>
        <v/>
      </c>
      <c r="T182" s="402" t="str">
        <f t="shared" si="45"/>
        <v/>
      </c>
      <c r="U182" s="403" t="str">
        <f t="shared" si="46"/>
        <v/>
      </c>
      <c r="V182" s="403" t="str">
        <f t="shared" si="47"/>
        <v/>
      </c>
      <c r="W182" s="404" t="str">
        <f t="shared" si="48"/>
        <v/>
      </c>
      <c r="Z182" s="408"/>
      <c r="AA182" s="409"/>
      <c r="AC182" s="358" t="str">
        <f t="shared" si="50"/>
        <v/>
      </c>
      <c r="AD182" s="358" t="str">
        <f t="shared" si="51"/>
        <v/>
      </c>
    </row>
    <row r="183" spans="1:30" x14ac:dyDescent="0.25">
      <c r="A183" s="112" t="str">
        <f t="shared" si="38"/>
        <v/>
      </c>
      <c r="B183" s="112" t="str">
        <f t="shared" si="39"/>
        <v/>
      </c>
      <c r="C183" s="397" t="str">
        <f t="shared" si="52"/>
        <v/>
      </c>
      <c r="D183" s="397" t="str">
        <f t="shared" si="49"/>
        <v/>
      </c>
      <c r="E183" s="397"/>
      <c r="F183" s="399" t="str">
        <f t="shared" si="40"/>
        <v/>
      </c>
      <c r="G183" s="400" t="str">
        <f t="shared" si="41"/>
        <v/>
      </c>
      <c r="H183" s="401" t="str">
        <f t="shared" si="42"/>
        <v/>
      </c>
      <c r="I183" s="402" t="str">
        <f t="shared" si="53"/>
        <v/>
      </c>
      <c r="J183" s="403" t="str">
        <f t="shared" si="53"/>
        <v/>
      </c>
      <c r="K183" s="403" t="str">
        <f t="shared" si="53"/>
        <v/>
      </c>
      <c r="L183" s="404" t="str">
        <f t="shared" si="53"/>
        <v/>
      </c>
      <c r="M183" s="405"/>
      <c r="N183" s="406" t="str">
        <f t="shared" si="43"/>
        <v/>
      </c>
      <c r="O183" s="406" t="str">
        <f t="shared" si="44"/>
        <v/>
      </c>
      <c r="S183" s="401" t="str">
        <f>IFERROR(IF(S182&lt;='Cat A monthly etc'!$R$3,"Nil",S182-$R$3),"")</f>
        <v/>
      </c>
      <c r="T183" s="402" t="str">
        <f t="shared" si="45"/>
        <v/>
      </c>
      <c r="U183" s="403" t="str">
        <f t="shared" si="46"/>
        <v/>
      </c>
      <c r="V183" s="403" t="str">
        <f t="shared" si="47"/>
        <v/>
      </c>
      <c r="W183" s="404" t="str">
        <f t="shared" si="48"/>
        <v/>
      </c>
      <c r="Z183" s="408"/>
      <c r="AA183" s="409"/>
      <c r="AC183" s="358" t="str">
        <f t="shared" si="50"/>
        <v/>
      </c>
      <c r="AD183" s="358" t="str">
        <f t="shared" si="51"/>
        <v/>
      </c>
    </row>
    <row r="184" spans="1:30" x14ac:dyDescent="0.25">
      <c r="A184" s="112" t="str">
        <f t="shared" si="38"/>
        <v/>
      </c>
      <c r="B184" s="112" t="str">
        <f t="shared" si="39"/>
        <v/>
      </c>
      <c r="C184" s="397" t="str">
        <f t="shared" si="52"/>
        <v/>
      </c>
      <c r="D184" s="397" t="str">
        <f t="shared" si="49"/>
        <v/>
      </c>
      <c r="E184" s="397"/>
      <c r="F184" s="399" t="str">
        <f t="shared" si="40"/>
        <v/>
      </c>
      <c r="G184" s="400" t="str">
        <f t="shared" si="41"/>
        <v/>
      </c>
      <c r="H184" s="401" t="str">
        <f t="shared" si="42"/>
        <v/>
      </c>
      <c r="I184" s="402" t="str">
        <f t="shared" si="53"/>
        <v/>
      </c>
      <c r="J184" s="403" t="str">
        <f t="shared" si="53"/>
        <v/>
      </c>
      <c r="K184" s="403" t="str">
        <f t="shared" si="53"/>
        <v/>
      </c>
      <c r="L184" s="404" t="str">
        <f t="shared" si="53"/>
        <v/>
      </c>
      <c r="M184" s="405"/>
      <c r="N184" s="406" t="str">
        <f t="shared" si="43"/>
        <v/>
      </c>
      <c r="O184" s="406" t="str">
        <f t="shared" si="44"/>
        <v/>
      </c>
      <c r="S184" s="401" t="str">
        <f>IFERROR(IF(S183&lt;='Cat A monthly etc'!$R$3,"Nil",S183-$R$3),"")</f>
        <v/>
      </c>
      <c r="T184" s="402" t="str">
        <f t="shared" si="45"/>
        <v/>
      </c>
      <c r="U184" s="403" t="str">
        <f t="shared" si="46"/>
        <v/>
      </c>
      <c r="V184" s="403" t="str">
        <f t="shared" si="47"/>
        <v/>
      </c>
      <c r="W184" s="404" t="str">
        <f t="shared" si="48"/>
        <v/>
      </c>
      <c r="Z184" s="408"/>
      <c r="AA184" s="409"/>
      <c r="AC184" s="358" t="str">
        <f t="shared" si="50"/>
        <v/>
      </c>
      <c r="AD184" s="358" t="str">
        <f t="shared" si="51"/>
        <v/>
      </c>
    </row>
    <row r="185" spans="1:30" x14ac:dyDescent="0.25">
      <c r="A185" s="112" t="str">
        <f t="shared" si="38"/>
        <v/>
      </c>
      <c r="B185" s="112" t="str">
        <f t="shared" si="39"/>
        <v/>
      </c>
      <c r="C185" s="397" t="str">
        <f t="shared" si="52"/>
        <v/>
      </c>
      <c r="D185" s="397" t="str">
        <f t="shared" si="49"/>
        <v/>
      </c>
      <c r="E185" s="397"/>
      <c r="F185" s="399" t="str">
        <f t="shared" si="40"/>
        <v/>
      </c>
      <c r="G185" s="400" t="str">
        <f t="shared" si="41"/>
        <v/>
      </c>
      <c r="H185" s="401" t="str">
        <f t="shared" si="42"/>
        <v/>
      </c>
      <c r="I185" s="402" t="str">
        <f t="shared" si="53"/>
        <v/>
      </c>
      <c r="J185" s="403" t="str">
        <f t="shared" si="53"/>
        <v/>
      </c>
      <c r="K185" s="403" t="str">
        <f t="shared" si="53"/>
        <v/>
      </c>
      <c r="L185" s="404" t="str">
        <f t="shared" si="53"/>
        <v/>
      </c>
      <c r="M185" s="405"/>
      <c r="N185" s="406" t="str">
        <f t="shared" si="43"/>
        <v/>
      </c>
      <c r="O185" s="406" t="str">
        <f t="shared" si="44"/>
        <v/>
      </c>
      <c r="S185" s="401" t="str">
        <f>IFERROR(IF(S184&lt;='Cat A monthly etc'!$R$3,"Nil",S184-$R$3),"")</f>
        <v/>
      </c>
      <c r="T185" s="402" t="str">
        <f t="shared" si="45"/>
        <v/>
      </c>
      <c r="U185" s="403" t="str">
        <f t="shared" si="46"/>
        <v/>
      </c>
      <c r="V185" s="403" t="str">
        <f t="shared" si="47"/>
        <v/>
      </c>
      <c r="W185" s="404" t="str">
        <f t="shared" si="48"/>
        <v/>
      </c>
      <c r="Z185" s="408"/>
      <c r="AA185" s="409"/>
      <c r="AC185" s="358" t="str">
        <f t="shared" si="50"/>
        <v/>
      </c>
      <c r="AD185" s="358" t="str">
        <f t="shared" si="51"/>
        <v/>
      </c>
    </row>
    <row r="186" spans="1:30" x14ac:dyDescent="0.25">
      <c r="A186" s="112" t="str">
        <f t="shared" si="38"/>
        <v/>
      </c>
      <c r="B186" s="112" t="str">
        <f t="shared" si="39"/>
        <v/>
      </c>
      <c r="C186" s="397" t="str">
        <f t="shared" si="52"/>
        <v/>
      </c>
      <c r="D186" s="397" t="str">
        <f t="shared" si="49"/>
        <v/>
      </c>
      <c r="E186" s="397"/>
      <c r="F186" s="399" t="str">
        <f t="shared" si="40"/>
        <v/>
      </c>
      <c r="G186" s="400" t="str">
        <f t="shared" si="41"/>
        <v/>
      </c>
      <c r="H186" s="401" t="str">
        <f t="shared" si="42"/>
        <v/>
      </c>
      <c r="I186" s="402" t="str">
        <f t="shared" si="53"/>
        <v/>
      </c>
      <c r="J186" s="403" t="str">
        <f t="shared" si="53"/>
        <v/>
      </c>
      <c r="K186" s="403" t="str">
        <f t="shared" si="53"/>
        <v/>
      </c>
      <c r="L186" s="404" t="str">
        <f t="shared" si="53"/>
        <v/>
      </c>
      <c r="M186" s="405"/>
      <c r="N186" s="406" t="str">
        <f t="shared" si="43"/>
        <v/>
      </c>
      <c r="O186" s="406" t="str">
        <f t="shared" si="44"/>
        <v/>
      </c>
      <c r="S186" s="401" t="str">
        <f>IFERROR(IF(S185&lt;='Cat A monthly etc'!$R$3,"Nil",S185-$R$3),"")</f>
        <v/>
      </c>
      <c r="T186" s="402" t="str">
        <f t="shared" si="45"/>
        <v/>
      </c>
      <c r="U186" s="403" t="str">
        <f t="shared" si="46"/>
        <v/>
      </c>
      <c r="V186" s="403" t="str">
        <f t="shared" si="47"/>
        <v/>
      </c>
      <c r="W186" s="404" t="str">
        <f t="shared" si="48"/>
        <v/>
      </c>
      <c r="Z186" s="408"/>
      <c r="AA186" s="409"/>
      <c r="AC186" s="358" t="str">
        <f t="shared" si="50"/>
        <v/>
      </c>
      <c r="AD186" s="358" t="str">
        <f t="shared" si="51"/>
        <v/>
      </c>
    </row>
    <row r="187" spans="1:30" x14ac:dyDescent="0.25">
      <c r="A187" s="112" t="str">
        <f t="shared" si="38"/>
        <v/>
      </c>
      <c r="B187" s="112" t="str">
        <f t="shared" si="39"/>
        <v/>
      </c>
      <c r="C187" s="397" t="str">
        <f t="shared" si="52"/>
        <v/>
      </c>
      <c r="D187" s="397" t="str">
        <f t="shared" si="49"/>
        <v/>
      </c>
      <c r="E187" s="397"/>
      <c r="F187" s="399" t="str">
        <f t="shared" si="40"/>
        <v/>
      </c>
      <c r="G187" s="400" t="str">
        <f t="shared" si="41"/>
        <v/>
      </c>
      <c r="H187" s="401" t="str">
        <f t="shared" si="42"/>
        <v/>
      </c>
      <c r="I187" s="402" t="str">
        <f t="shared" si="53"/>
        <v/>
      </c>
      <c r="J187" s="403" t="str">
        <f t="shared" si="53"/>
        <v/>
      </c>
      <c r="K187" s="403" t="str">
        <f t="shared" si="53"/>
        <v/>
      </c>
      <c r="L187" s="404" t="str">
        <f t="shared" si="53"/>
        <v/>
      </c>
      <c r="M187" s="405"/>
      <c r="N187" s="406" t="str">
        <f t="shared" si="43"/>
        <v/>
      </c>
      <c r="O187" s="406" t="str">
        <f t="shared" si="44"/>
        <v/>
      </c>
      <c r="S187" s="401" t="str">
        <f>IFERROR(IF(S186&lt;='Cat A monthly etc'!$R$3,"Nil",S186-$R$3),"")</f>
        <v/>
      </c>
      <c r="T187" s="402" t="str">
        <f t="shared" si="45"/>
        <v/>
      </c>
      <c r="U187" s="403" t="str">
        <f t="shared" si="46"/>
        <v/>
      </c>
      <c r="V187" s="403" t="str">
        <f t="shared" si="47"/>
        <v/>
      </c>
      <c r="W187" s="404" t="str">
        <f t="shared" si="48"/>
        <v/>
      </c>
      <c r="Z187" s="408"/>
      <c r="AA187" s="409"/>
      <c r="AC187" s="358" t="str">
        <f t="shared" si="50"/>
        <v/>
      </c>
      <c r="AD187" s="358" t="str">
        <f t="shared" si="51"/>
        <v/>
      </c>
    </row>
    <row r="188" spans="1:30" x14ac:dyDescent="0.25">
      <c r="A188" s="112" t="str">
        <f t="shared" si="38"/>
        <v/>
      </c>
      <c r="B188" s="112" t="str">
        <f t="shared" si="39"/>
        <v/>
      </c>
      <c r="C188" s="397" t="str">
        <f t="shared" si="52"/>
        <v/>
      </c>
      <c r="D188" s="397" t="str">
        <f t="shared" si="49"/>
        <v/>
      </c>
      <c r="E188" s="397"/>
      <c r="F188" s="399" t="str">
        <f t="shared" si="40"/>
        <v/>
      </c>
      <c r="G188" s="400" t="str">
        <f t="shared" si="41"/>
        <v/>
      </c>
      <c r="H188" s="401" t="str">
        <f t="shared" si="42"/>
        <v/>
      </c>
      <c r="I188" s="402" t="str">
        <f t="shared" si="53"/>
        <v/>
      </c>
      <c r="J188" s="403" t="str">
        <f t="shared" si="53"/>
        <v/>
      </c>
      <c r="K188" s="403" t="str">
        <f t="shared" si="53"/>
        <v/>
      </c>
      <c r="L188" s="404" t="str">
        <f t="shared" si="53"/>
        <v/>
      </c>
      <c r="M188" s="405"/>
      <c r="N188" s="406" t="str">
        <f t="shared" si="43"/>
        <v/>
      </c>
      <c r="O188" s="406" t="str">
        <f t="shared" si="44"/>
        <v/>
      </c>
      <c r="S188" s="401" t="str">
        <f>IFERROR(IF(S187&lt;='Cat A monthly etc'!$R$3,"Nil",S187-$R$3),"")</f>
        <v/>
      </c>
      <c r="T188" s="402" t="str">
        <f t="shared" si="45"/>
        <v/>
      </c>
      <c r="U188" s="403" t="str">
        <f t="shared" si="46"/>
        <v/>
      </c>
      <c r="V188" s="403" t="str">
        <f t="shared" si="47"/>
        <v/>
      </c>
      <c r="W188" s="404" t="str">
        <f t="shared" si="48"/>
        <v/>
      </c>
      <c r="Z188" s="408"/>
      <c r="AA188" s="409"/>
      <c r="AC188" s="358" t="str">
        <f t="shared" si="50"/>
        <v/>
      </c>
      <c r="AD188" s="358" t="str">
        <f t="shared" si="51"/>
        <v/>
      </c>
    </row>
    <row r="189" spans="1:30" x14ac:dyDescent="0.25">
      <c r="A189" s="112" t="str">
        <f t="shared" si="38"/>
        <v/>
      </c>
      <c r="B189" s="112" t="str">
        <f t="shared" si="39"/>
        <v/>
      </c>
      <c r="C189" s="397" t="str">
        <f t="shared" si="52"/>
        <v/>
      </c>
      <c r="D189" s="397" t="str">
        <f t="shared" si="49"/>
        <v/>
      </c>
      <c r="E189" s="397"/>
      <c r="F189" s="399" t="str">
        <f t="shared" si="40"/>
        <v/>
      </c>
      <c r="G189" s="400" t="str">
        <f t="shared" si="41"/>
        <v/>
      </c>
      <c r="H189" s="401" t="str">
        <f t="shared" si="42"/>
        <v/>
      </c>
      <c r="I189" s="402" t="str">
        <f t="shared" si="53"/>
        <v/>
      </c>
      <c r="J189" s="403" t="str">
        <f t="shared" si="53"/>
        <v/>
      </c>
      <c r="K189" s="403" t="str">
        <f t="shared" si="53"/>
        <v/>
      </c>
      <c r="L189" s="404" t="str">
        <f t="shared" si="53"/>
        <v/>
      </c>
      <c r="M189" s="405"/>
      <c r="N189" s="406" t="str">
        <f t="shared" si="43"/>
        <v/>
      </c>
      <c r="O189" s="406" t="str">
        <f t="shared" si="44"/>
        <v/>
      </c>
      <c r="S189" s="401" t="str">
        <f>IFERROR(IF(S188&lt;='Cat A monthly etc'!$R$3,"Nil",S188-$R$3),"")</f>
        <v/>
      </c>
      <c r="T189" s="402" t="str">
        <f t="shared" si="45"/>
        <v/>
      </c>
      <c r="U189" s="403" t="str">
        <f t="shared" si="46"/>
        <v/>
      </c>
      <c r="V189" s="403" t="str">
        <f t="shared" si="47"/>
        <v/>
      </c>
      <c r="W189" s="404" t="str">
        <f t="shared" si="48"/>
        <v/>
      </c>
      <c r="Z189" s="408"/>
      <c r="AA189" s="409"/>
      <c r="AC189" s="358" t="str">
        <f t="shared" si="50"/>
        <v/>
      </c>
      <c r="AD189" s="358" t="str">
        <f t="shared" si="51"/>
        <v/>
      </c>
    </row>
    <row r="190" spans="1:30" x14ac:dyDescent="0.25">
      <c r="A190" s="112" t="str">
        <f t="shared" si="38"/>
        <v/>
      </c>
      <c r="B190" s="112" t="str">
        <f t="shared" si="39"/>
        <v/>
      </c>
      <c r="C190" s="397" t="str">
        <f t="shared" si="52"/>
        <v/>
      </c>
      <c r="D190" s="397" t="str">
        <f t="shared" si="49"/>
        <v/>
      </c>
      <c r="E190" s="397"/>
      <c r="F190" s="399" t="str">
        <f t="shared" si="40"/>
        <v/>
      </c>
      <c r="G190" s="400" t="str">
        <f t="shared" si="41"/>
        <v/>
      </c>
      <c r="H190" s="401" t="str">
        <f t="shared" si="42"/>
        <v/>
      </c>
      <c r="I190" s="402" t="str">
        <f t="shared" si="53"/>
        <v/>
      </c>
      <c r="J190" s="403" t="str">
        <f t="shared" si="53"/>
        <v/>
      </c>
      <c r="K190" s="403" t="str">
        <f t="shared" si="53"/>
        <v/>
      </c>
      <c r="L190" s="404" t="str">
        <f t="shared" si="53"/>
        <v/>
      </c>
      <c r="M190" s="405"/>
      <c r="N190" s="406" t="str">
        <f t="shared" si="43"/>
        <v/>
      </c>
      <c r="O190" s="406" t="str">
        <f t="shared" si="44"/>
        <v/>
      </c>
      <c r="S190" s="401" t="str">
        <f>IFERROR(IF(S189&lt;='Cat A monthly etc'!$R$3,"Nil",S189-$R$3),"")</f>
        <v/>
      </c>
      <c r="T190" s="402" t="str">
        <f t="shared" si="45"/>
        <v/>
      </c>
      <c r="U190" s="403" t="str">
        <f t="shared" si="46"/>
        <v/>
      </c>
      <c r="V190" s="403" t="str">
        <f t="shared" si="47"/>
        <v/>
      </c>
      <c r="W190" s="404" t="str">
        <f t="shared" si="48"/>
        <v/>
      </c>
      <c r="Z190" s="408"/>
      <c r="AA190" s="409"/>
      <c r="AC190" s="358" t="str">
        <f t="shared" si="50"/>
        <v/>
      </c>
      <c r="AD190" s="358" t="str">
        <f t="shared" si="51"/>
        <v/>
      </c>
    </row>
    <row r="191" spans="1:30" x14ac:dyDescent="0.25">
      <c r="A191" s="112" t="str">
        <f t="shared" si="38"/>
        <v/>
      </c>
      <c r="B191" s="112" t="str">
        <f t="shared" si="39"/>
        <v/>
      </c>
      <c r="C191" s="397" t="str">
        <f t="shared" si="52"/>
        <v/>
      </c>
      <c r="D191" s="397" t="str">
        <f t="shared" si="49"/>
        <v/>
      </c>
      <c r="E191" s="397"/>
      <c r="F191" s="399" t="str">
        <f t="shared" si="40"/>
        <v/>
      </c>
      <c r="G191" s="400" t="str">
        <f t="shared" si="41"/>
        <v/>
      </c>
      <c r="H191" s="401" t="str">
        <f t="shared" si="42"/>
        <v/>
      </c>
      <c r="I191" s="402" t="str">
        <f t="shared" si="53"/>
        <v/>
      </c>
      <c r="J191" s="403" t="str">
        <f t="shared" si="53"/>
        <v/>
      </c>
      <c r="K191" s="403" t="str">
        <f t="shared" si="53"/>
        <v/>
      </c>
      <c r="L191" s="404" t="str">
        <f t="shared" si="53"/>
        <v/>
      </c>
      <c r="M191" s="405"/>
      <c r="N191" s="406" t="str">
        <f t="shared" si="43"/>
        <v/>
      </c>
      <c r="O191" s="406" t="str">
        <f t="shared" si="44"/>
        <v/>
      </c>
      <c r="S191" s="401" t="str">
        <f>IFERROR(IF(S190&lt;='Cat A monthly etc'!$R$3,"Nil",S190-$R$3),"")</f>
        <v/>
      </c>
      <c r="T191" s="402" t="str">
        <f t="shared" si="45"/>
        <v/>
      </c>
      <c r="U191" s="403" t="str">
        <f t="shared" si="46"/>
        <v/>
      </c>
      <c r="V191" s="403" t="str">
        <f t="shared" si="47"/>
        <v/>
      </c>
      <c r="W191" s="404" t="str">
        <f t="shared" si="48"/>
        <v/>
      </c>
      <c r="Z191" s="408"/>
      <c r="AA191" s="409"/>
      <c r="AC191" s="358" t="str">
        <f t="shared" si="50"/>
        <v/>
      </c>
      <c r="AD191" s="358" t="str">
        <f t="shared" si="51"/>
        <v/>
      </c>
    </row>
    <row r="192" spans="1:30" x14ac:dyDescent="0.25">
      <c r="A192" s="112" t="str">
        <f t="shared" si="38"/>
        <v/>
      </c>
      <c r="B192" s="112" t="str">
        <f t="shared" si="39"/>
        <v/>
      </c>
      <c r="C192" s="397" t="str">
        <f t="shared" si="52"/>
        <v/>
      </c>
      <c r="D192" s="397" t="str">
        <f t="shared" si="49"/>
        <v/>
      </c>
      <c r="E192" s="397"/>
      <c r="F192" s="399" t="str">
        <f t="shared" si="40"/>
        <v/>
      </c>
      <c r="G192" s="400" t="str">
        <f t="shared" si="41"/>
        <v/>
      </c>
      <c r="H192" s="401" t="str">
        <f t="shared" si="42"/>
        <v/>
      </c>
      <c r="I192" s="402" t="str">
        <f t="shared" si="53"/>
        <v/>
      </c>
      <c r="J192" s="403" t="str">
        <f t="shared" si="53"/>
        <v/>
      </c>
      <c r="K192" s="403" t="str">
        <f t="shared" si="53"/>
        <v/>
      </c>
      <c r="L192" s="404" t="str">
        <f t="shared" si="53"/>
        <v/>
      </c>
      <c r="M192" s="405"/>
      <c r="N192" s="406" t="str">
        <f t="shared" si="43"/>
        <v/>
      </c>
      <c r="O192" s="406" t="str">
        <f t="shared" si="44"/>
        <v/>
      </c>
      <c r="S192" s="401" t="str">
        <f>IFERROR(IF(S191&lt;='Cat A monthly etc'!$R$3,"Nil",S191-$R$3),"")</f>
        <v/>
      </c>
      <c r="T192" s="402" t="str">
        <f t="shared" si="45"/>
        <v/>
      </c>
      <c r="U192" s="403" t="str">
        <f t="shared" si="46"/>
        <v/>
      </c>
      <c r="V192" s="403" t="str">
        <f t="shared" si="47"/>
        <v/>
      </c>
      <c r="W192" s="404" t="str">
        <f t="shared" si="48"/>
        <v/>
      </c>
      <c r="Z192" s="408"/>
      <c r="AA192" s="409"/>
      <c r="AC192" s="358" t="str">
        <f t="shared" si="50"/>
        <v/>
      </c>
      <c r="AD192" s="358" t="str">
        <f t="shared" si="51"/>
        <v/>
      </c>
    </row>
    <row r="193" spans="1:30" x14ac:dyDescent="0.25">
      <c r="A193" s="112" t="str">
        <f t="shared" si="38"/>
        <v/>
      </c>
      <c r="B193" s="112" t="str">
        <f t="shared" si="39"/>
        <v/>
      </c>
      <c r="C193" s="397" t="str">
        <f t="shared" si="52"/>
        <v/>
      </c>
      <c r="D193" s="397" t="str">
        <f t="shared" si="49"/>
        <v/>
      </c>
      <c r="E193" s="397"/>
      <c r="F193" s="399" t="str">
        <f t="shared" si="40"/>
        <v/>
      </c>
      <c r="G193" s="400" t="str">
        <f t="shared" si="41"/>
        <v/>
      </c>
      <c r="H193" s="401" t="str">
        <f t="shared" si="42"/>
        <v/>
      </c>
      <c r="I193" s="402" t="str">
        <f t="shared" si="53"/>
        <v/>
      </c>
      <c r="J193" s="403" t="str">
        <f t="shared" si="53"/>
        <v/>
      </c>
      <c r="K193" s="403" t="str">
        <f t="shared" si="53"/>
        <v/>
      </c>
      <c r="L193" s="404" t="str">
        <f t="shared" si="53"/>
        <v/>
      </c>
      <c r="M193" s="405"/>
      <c r="N193" s="406" t="str">
        <f t="shared" si="43"/>
        <v/>
      </c>
      <c r="O193" s="406" t="str">
        <f t="shared" si="44"/>
        <v/>
      </c>
      <c r="S193" s="401" t="str">
        <f>IFERROR(IF(S192&lt;='Cat A monthly etc'!$R$3,"Nil",S192-$R$3),"")</f>
        <v/>
      </c>
      <c r="T193" s="402" t="str">
        <f t="shared" si="45"/>
        <v/>
      </c>
      <c r="U193" s="403" t="str">
        <f t="shared" si="46"/>
        <v/>
      </c>
      <c r="V193" s="403" t="str">
        <f t="shared" si="47"/>
        <v/>
      </c>
      <c r="W193" s="404" t="str">
        <f t="shared" si="48"/>
        <v/>
      </c>
      <c r="Z193" s="408"/>
      <c r="AA193" s="409"/>
      <c r="AC193" s="358" t="str">
        <f t="shared" si="50"/>
        <v/>
      </c>
      <c r="AD193" s="358" t="str">
        <f t="shared" si="51"/>
        <v/>
      </c>
    </row>
    <row r="194" spans="1:30" x14ac:dyDescent="0.25">
      <c r="A194" s="112" t="str">
        <f t="shared" si="38"/>
        <v/>
      </c>
      <c r="B194" s="112" t="str">
        <f t="shared" si="39"/>
        <v/>
      </c>
      <c r="C194" s="397" t="str">
        <f t="shared" si="52"/>
        <v/>
      </c>
      <c r="D194" s="397" t="str">
        <f t="shared" si="49"/>
        <v/>
      </c>
      <c r="E194" s="397"/>
      <c r="F194" s="399" t="str">
        <f t="shared" si="40"/>
        <v/>
      </c>
      <c r="G194" s="400" t="str">
        <f t="shared" si="41"/>
        <v/>
      </c>
      <c r="H194" s="401" t="str">
        <f t="shared" si="42"/>
        <v/>
      </c>
      <c r="I194" s="402" t="str">
        <f t="shared" si="53"/>
        <v/>
      </c>
      <c r="J194" s="403" t="str">
        <f t="shared" si="53"/>
        <v/>
      </c>
      <c r="K194" s="403" t="str">
        <f t="shared" si="53"/>
        <v/>
      </c>
      <c r="L194" s="404" t="str">
        <f t="shared" si="53"/>
        <v/>
      </c>
      <c r="M194" s="405"/>
      <c r="N194" s="406" t="str">
        <f t="shared" si="43"/>
        <v/>
      </c>
      <c r="O194" s="406" t="str">
        <f t="shared" si="44"/>
        <v/>
      </c>
      <c r="S194" s="401" t="str">
        <f>IFERROR(IF(S193&lt;='Cat A monthly etc'!$R$3,"Nil",S193-$R$3),"")</f>
        <v/>
      </c>
      <c r="T194" s="402" t="str">
        <f t="shared" si="45"/>
        <v/>
      </c>
      <c r="U194" s="403" t="str">
        <f t="shared" si="46"/>
        <v/>
      </c>
      <c r="V194" s="403" t="str">
        <f t="shared" si="47"/>
        <v/>
      </c>
      <c r="W194" s="404" t="str">
        <f t="shared" si="48"/>
        <v/>
      </c>
      <c r="Z194" s="408"/>
      <c r="AA194" s="409"/>
      <c r="AC194" s="358" t="str">
        <f t="shared" si="50"/>
        <v/>
      </c>
      <c r="AD194" s="358" t="str">
        <f t="shared" si="51"/>
        <v/>
      </c>
    </row>
    <row r="195" spans="1:30" x14ac:dyDescent="0.25">
      <c r="A195" s="112" t="str">
        <f t="shared" si="38"/>
        <v/>
      </c>
      <c r="B195" s="112" t="str">
        <f t="shared" si="39"/>
        <v/>
      </c>
      <c r="C195" s="397" t="str">
        <f t="shared" si="52"/>
        <v/>
      </c>
      <c r="D195" s="397" t="str">
        <f t="shared" si="49"/>
        <v/>
      </c>
      <c r="E195" s="397"/>
      <c r="F195" s="399" t="str">
        <f t="shared" si="40"/>
        <v/>
      </c>
      <c r="G195" s="400" t="str">
        <f t="shared" si="41"/>
        <v/>
      </c>
      <c r="H195" s="401" t="str">
        <f t="shared" si="42"/>
        <v/>
      </c>
      <c r="I195" s="402" t="str">
        <f t="shared" si="53"/>
        <v/>
      </c>
      <c r="J195" s="403" t="str">
        <f t="shared" si="53"/>
        <v/>
      </c>
      <c r="K195" s="403" t="str">
        <f t="shared" si="53"/>
        <v/>
      </c>
      <c r="L195" s="404" t="str">
        <f t="shared" si="53"/>
        <v/>
      </c>
      <c r="M195" s="405"/>
      <c r="N195" s="406" t="str">
        <f t="shared" si="43"/>
        <v/>
      </c>
      <c r="O195" s="406" t="str">
        <f t="shared" si="44"/>
        <v/>
      </c>
      <c r="S195" s="401" t="str">
        <f>IFERROR(IF(S194&lt;='Cat A monthly etc'!$R$3,"Nil",S194-$R$3),"")</f>
        <v/>
      </c>
      <c r="T195" s="402" t="str">
        <f t="shared" si="45"/>
        <v/>
      </c>
      <c r="U195" s="403" t="str">
        <f t="shared" si="46"/>
        <v/>
      </c>
      <c r="V195" s="403" t="str">
        <f t="shared" si="47"/>
        <v/>
      </c>
      <c r="W195" s="404" t="str">
        <f t="shared" si="48"/>
        <v/>
      </c>
      <c r="Z195" s="408"/>
      <c r="AA195" s="409"/>
      <c r="AC195" s="358" t="str">
        <f t="shared" si="50"/>
        <v/>
      </c>
      <c r="AD195" s="358" t="str">
        <f t="shared" si="51"/>
        <v/>
      </c>
    </row>
    <row r="196" spans="1:30" x14ac:dyDescent="0.25">
      <c r="A196" s="112" t="str">
        <f t="shared" si="38"/>
        <v/>
      </c>
      <c r="B196" s="112" t="str">
        <f t="shared" si="39"/>
        <v/>
      </c>
      <c r="C196" s="397" t="str">
        <f t="shared" si="52"/>
        <v/>
      </c>
      <c r="D196" s="397" t="str">
        <f t="shared" si="49"/>
        <v/>
      </c>
      <c r="E196" s="397"/>
      <c r="F196" s="399" t="str">
        <f t="shared" si="40"/>
        <v/>
      </c>
      <c r="G196" s="400" t="str">
        <f t="shared" si="41"/>
        <v/>
      </c>
      <c r="H196" s="401" t="str">
        <f t="shared" si="42"/>
        <v/>
      </c>
      <c r="I196" s="402" t="str">
        <f t="shared" si="53"/>
        <v/>
      </c>
      <c r="J196" s="403" t="str">
        <f t="shared" si="53"/>
        <v/>
      </c>
      <c r="K196" s="403" t="str">
        <f t="shared" si="53"/>
        <v/>
      </c>
      <c r="L196" s="404" t="str">
        <f t="shared" si="53"/>
        <v/>
      </c>
      <c r="M196" s="405"/>
      <c r="N196" s="406" t="str">
        <f t="shared" si="43"/>
        <v/>
      </c>
      <c r="O196" s="406" t="str">
        <f t="shared" si="44"/>
        <v/>
      </c>
      <c r="S196" s="401" t="str">
        <f>IFERROR(IF(S195&lt;='Cat A monthly etc'!$R$3,"Nil",S195-$R$3),"")</f>
        <v/>
      </c>
      <c r="T196" s="402" t="str">
        <f t="shared" si="45"/>
        <v/>
      </c>
      <c r="U196" s="403" t="str">
        <f t="shared" si="46"/>
        <v/>
      </c>
      <c r="V196" s="403" t="str">
        <f t="shared" si="47"/>
        <v/>
      </c>
      <c r="W196" s="404" t="str">
        <f t="shared" si="48"/>
        <v/>
      </c>
      <c r="Z196" s="408"/>
      <c r="AA196" s="409"/>
      <c r="AC196" s="358" t="str">
        <f t="shared" si="50"/>
        <v/>
      </c>
      <c r="AD196" s="358" t="str">
        <f t="shared" si="51"/>
        <v/>
      </c>
    </row>
    <row r="197" spans="1:30" x14ac:dyDescent="0.25">
      <c r="A197" s="112" t="str">
        <f t="shared" si="38"/>
        <v/>
      </c>
      <c r="B197" s="112" t="str">
        <f t="shared" si="39"/>
        <v/>
      </c>
      <c r="C197" s="397" t="str">
        <f t="shared" si="52"/>
        <v/>
      </c>
      <c r="D197" s="397" t="str">
        <f t="shared" si="49"/>
        <v/>
      </c>
      <c r="E197" s="397"/>
      <c r="F197" s="399" t="str">
        <f t="shared" si="40"/>
        <v/>
      </c>
      <c r="G197" s="400" t="str">
        <f t="shared" si="41"/>
        <v/>
      </c>
      <c r="H197" s="401" t="str">
        <f t="shared" si="42"/>
        <v/>
      </c>
      <c r="I197" s="402" t="str">
        <f t="shared" si="53"/>
        <v/>
      </c>
      <c r="J197" s="403" t="str">
        <f t="shared" si="53"/>
        <v/>
      </c>
      <c r="K197" s="403" t="str">
        <f t="shared" si="53"/>
        <v/>
      </c>
      <c r="L197" s="404" t="str">
        <f t="shared" si="53"/>
        <v/>
      </c>
      <c r="M197" s="405"/>
      <c r="N197" s="406" t="str">
        <f t="shared" si="43"/>
        <v/>
      </c>
      <c r="O197" s="406" t="str">
        <f t="shared" si="44"/>
        <v/>
      </c>
      <c r="S197" s="401" t="str">
        <f>IFERROR(IF(S196&lt;='Cat A monthly etc'!$R$3,"Nil",S196-$R$3),"")</f>
        <v/>
      </c>
      <c r="T197" s="402" t="str">
        <f t="shared" si="45"/>
        <v/>
      </c>
      <c r="U197" s="403" t="str">
        <f t="shared" si="46"/>
        <v/>
      </c>
      <c r="V197" s="403" t="str">
        <f t="shared" si="47"/>
        <v/>
      </c>
      <c r="W197" s="404" t="str">
        <f t="shared" si="48"/>
        <v/>
      </c>
      <c r="Z197" s="408"/>
      <c r="AA197" s="409"/>
      <c r="AC197" s="358" t="str">
        <f t="shared" si="50"/>
        <v/>
      </c>
      <c r="AD197" s="358" t="str">
        <f t="shared" si="51"/>
        <v/>
      </c>
    </row>
    <row r="198" spans="1:30" x14ac:dyDescent="0.25">
      <c r="A198" s="112" t="str">
        <f t="shared" si="38"/>
        <v/>
      </c>
      <c r="B198" s="112" t="str">
        <f t="shared" si="39"/>
        <v/>
      </c>
      <c r="C198" s="397" t="str">
        <f t="shared" si="52"/>
        <v/>
      </c>
      <c r="D198" s="397" t="str">
        <f t="shared" si="49"/>
        <v/>
      </c>
      <c r="E198" s="397"/>
      <c r="F198" s="399" t="str">
        <f t="shared" si="40"/>
        <v/>
      </c>
      <c r="G198" s="400" t="str">
        <f t="shared" si="41"/>
        <v/>
      </c>
      <c r="H198" s="401" t="str">
        <f t="shared" si="42"/>
        <v/>
      </c>
      <c r="I198" s="402" t="str">
        <f t="shared" si="53"/>
        <v/>
      </c>
      <c r="J198" s="403" t="str">
        <f t="shared" si="53"/>
        <v/>
      </c>
      <c r="K198" s="403" t="str">
        <f t="shared" si="53"/>
        <v/>
      </c>
      <c r="L198" s="404" t="str">
        <f t="shared" si="53"/>
        <v/>
      </c>
      <c r="M198" s="405"/>
      <c r="N198" s="406" t="str">
        <f t="shared" si="43"/>
        <v/>
      </c>
      <c r="O198" s="406" t="str">
        <f t="shared" si="44"/>
        <v/>
      </c>
      <c r="S198" s="401" t="str">
        <f>IFERROR(IF(S197&lt;='Cat A monthly etc'!$R$3,"Nil",S197-$R$3),"")</f>
        <v/>
      </c>
      <c r="T198" s="402" t="str">
        <f t="shared" si="45"/>
        <v/>
      </c>
      <c r="U198" s="403" t="str">
        <f t="shared" si="46"/>
        <v/>
      </c>
      <c r="V198" s="403" t="str">
        <f t="shared" si="47"/>
        <v/>
      </c>
      <c r="W198" s="404" t="str">
        <f t="shared" si="48"/>
        <v/>
      </c>
      <c r="Z198" s="408"/>
      <c r="AA198" s="409"/>
      <c r="AC198" s="358" t="str">
        <f t="shared" si="50"/>
        <v/>
      </c>
      <c r="AD198" s="358" t="str">
        <f t="shared" si="51"/>
        <v/>
      </c>
    </row>
    <row r="199" spans="1:30" x14ac:dyDescent="0.25">
      <c r="A199" s="112" t="str">
        <f t="shared" si="38"/>
        <v/>
      </c>
      <c r="B199" s="112" t="str">
        <f t="shared" si="39"/>
        <v/>
      </c>
      <c r="C199" s="397" t="str">
        <f t="shared" si="52"/>
        <v/>
      </c>
      <c r="D199" s="397" t="str">
        <f t="shared" si="49"/>
        <v/>
      </c>
      <c r="E199" s="397"/>
      <c r="F199" s="399" t="str">
        <f t="shared" si="40"/>
        <v/>
      </c>
      <c r="G199" s="400" t="str">
        <f t="shared" si="41"/>
        <v/>
      </c>
      <c r="H199" s="401" t="str">
        <f t="shared" si="42"/>
        <v/>
      </c>
      <c r="I199" s="402" t="str">
        <f t="shared" si="53"/>
        <v/>
      </c>
      <c r="J199" s="403" t="str">
        <f t="shared" si="53"/>
        <v/>
      </c>
      <c r="K199" s="403" t="str">
        <f t="shared" si="53"/>
        <v/>
      </c>
      <c r="L199" s="404" t="str">
        <f t="shared" si="53"/>
        <v/>
      </c>
      <c r="M199" s="405"/>
      <c r="N199" s="406" t="str">
        <f t="shared" si="43"/>
        <v/>
      </c>
      <c r="O199" s="406" t="str">
        <f t="shared" si="44"/>
        <v/>
      </c>
      <c r="S199" s="401" t="str">
        <f>IFERROR(IF(S198&lt;='Cat A monthly etc'!$R$3,"Nil",S198-$R$3),"")</f>
        <v/>
      </c>
      <c r="T199" s="402" t="str">
        <f t="shared" si="45"/>
        <v/>
      </c>
      <c r="U199" s="403" t="str">
        <f t="shared" si="46"/>
        <v/>
      </c>
      <c r="V199" s="403" t="str">
        <f t="shared" si="47"/>
        <v/>
      </c>
      <c r="W199" s="404" t="str">
        <f t="shared" si="48"/>
        <v/>
      </c>
      <c r="Z199" s="408"/>
      <c r="AA199" s="409"/>
      <c r="AC199" s="358" t="str">
        <f t="shared" si="50"/>
        <v/>
      </c>
      <c r="AD199" s="358" t="str">
        <f t="shared" si="51"/>
        <v/>
      </c>
    </row>
    <row r="200" spans="1:30" x14ac:dyDescent="0.25">
      <c r="A200" s="112" t="str">
        <f t="shared" si="38"/>
        <v/>
      </c>
      <c r="B200" s="112" t="str">
        <f t="shared" si="39"/>
        <v/>
      </c>
      <c r="C200" s="397" t="str">
        <f t="shared" si="52"/>
        <v/>
      </c>
      <c r="D200" s="397" t="str">
        <f t="shared" si="49"/>
        <v/>
      </c>
      <c r="E200" s="397"/>
      <c r="F200" s="399" t="str">
        <f t="shared" si="40"/>
        <v/>
      </c>
      <c r="G200" s="400" t="str">
        <f t="shared" si="41"/>
        <v/>
      </c>
      <c r="H200" s="401" t="str">
        <f t="shared" si="42"/>
        <v/>
      </c>
      <c r="I200" s="402" t="str">
        <f t="shared" si="53"/>
        <v/>
      </c>
      <c r="J200" s="403" t="str">
        <f t="shared" si="53"/>
        <v/>
      </c>
      <c r="K200" s="403" t="str">
        <f t="shared" si="53"/>
        <v/>
      </c>
      <c r="L200" s="404" t="str">
        <f t="shared" si="53"/>
        <v/>
      </c>
      <c r="M200" s="405"/>
      <c r="N200" s="406" t="str">
        <f t="shared" si="43"/>
        <v/>
      </c>
      <c r="O200" s="406" t="str">
        <f t="shared" si="44"/>
        <v/>
      </c>
      <c r="S200" s="401" t="str">
        <f>IFERROR(IF(S199&lt;='Cat A monthly etc'!$R$3,"Nil",S199-$R$3),"")</f>
        <v/>
      </c>
      <c r="T200" s="402" t="str">
        <f t="shared" si="45"/>
        <v/>
      </c>
      <c r="U200" s="403" t="str">
        <f t="shared" si="46"/>
        <v/>
      </c>
      <c r="V200" s="403" t="str">
        <f t="shared" si="47"/>
        <v/>
      </c>
      <c r="W200" s="404" t="str">
        <f t="shared" si="48"/>
        <v/>
      </c>
      <c r="Z200" s="408"/>
      <c r="AA200" s="409"/>
      <c r="AC200" s="358" t="str">
        <f t="shared" si="50"/>
        <v/>
      </c>
      <c r="AD200" s="358" t="str">
        <f t="shared" si="51"/>
        <v/>
      </c>
    </row>
    <row r="201" spans="1:30" x14ac:dyDescent="0.25">
      <c r="A201" s="112" t="str">
        <f t="shared" ref="A201:A264" si="54">IFERROR(
                      IF(
                            AND($B201&lt;&gt;$W$3,$B201=$W$2,$C201&lt;=$X$2,$D201&gt;=$X$2),
                              IF(RIGHT($F201,LEN("or any greater amount"))="or any greater amount",$W$3,""),""),"")</f>
        <v/>
      </c>
      <c r="B201" s="112" t="str">
        <f t="shared" ref="B201:B264" si="55">IFERROR(
                      IF(
                            AND($C201&lt;=$X$2,$D201&gt;=$X$2),$W$2,
                              IF(RIGHT($F201,LEN("or any greater amount"))="or any greater amount",$W$3,"")),"")</f>
        <v/>
      </c>
      <c r="C201" s="397" t="str">
        <f t="shared" si="52"/>
        <v/>
      </c>
      <c r="D201" s="397" t="str">
        <f t="shared" si="49"/>
        <v/>
      </c>
      <c r="E201" s="397"/>
      <c r="F201" s="399" t="str">
        <f t="shared" ref="F201:F264" si="56">IFERROR(IF(AND(C201="",D201=""),"",IF(C201="--",TEXT(D201,IF(D201=ROUND(D201,0),"€###.00","€##.00"))&amp;" or any lesser amount",IF(D201="--",TEXT(C201,IF(C201=ROUND(C201,0),"€###.00","€##.00"))&amp;" or any greater amount",TEXT(C201,IF(C201=ROUND(C201,0),"€###.00","€##.00"))&amp;" to "&amp;TEXT(D201,IF(D201=ROUND(D201,0),"€###.00","€##.00"))))),"")</f>
        <v/>
      </c>
      <c r="G201" s="400" t="str">
        <f t="shared" ref="G201:G264" si="57">IFERROR(IF(S201="Nil","Nil",ROUNDUP(ROUND(S201/7, 3),2)),"")</f>
        <v/>
      </c>
      <c r="H201" s="401" t="str">
        <f t="shared" ref="H201:H264" si="58">IFERROR(IF(S201="Nil","Nil",TEXT(S201,IF(S201=ROUND(S201,0),"€###","€0.00"))),"")</f>
        <v/>
      </c>
      <c r="I201" s="402" t="str">
        <f t="shared" si="53"/>
        <v/>
      </c>
      <c r="J201" s="403" t="str">
        <f t="shared" si="53"/>
        <v/>
      </c>
      <c r="K201" s="403" t="str">
        <f t="shared" si="53"/>
        <v/>
      </c>
      <c r="L201" s="404" t="str">
        <f t="shared" si="53"/>
        <v/>
      </c>
      <c r="M201" s="405"/>
      <c r="N201" s="406" t="str">
        <f t="shared" ref="N201:N264" si="59">IFERROR(IF(C201="--","&lt;"&amp;D201,C201-IF(OR($H201="Nil",$H201=""),0,$H201)),"")</f>
        <v/>
      </c>
      <c r="O201" s="406" t="str">
        <f t="shared" ref="O201:O264" si="60">IFERROR(IF(D201="--","&gt; €"&amp;N201,D201-IF(OR($H201="Nil",$H201=""),0,$H201)),"")</f>
        <v/>
      </c>
      <c r="S201" s="401" t="str">
        <f>IFERROR(IF(S200&lt;='Cat A monthly etc'!$R$3,"Nil",S200-$R$3),"")</f>
        <v/>
      </c>
      <c r="T201" s="402" t="str">
        <f t="shared" ref="T201:T264" si="61">IFERROR(IF($G201="Nil","Nil",IF(MROUND($G201*I$5,0.5)&lt;=$G201*I$5,MROUND($G201*I$5,0.5),MROUND($G201*I$5,0.5)-0.5)),"")</f>
        <v/>
      </c>
      <c r="U201" s="403" t="str">
        <f t="shared" ref="U201:U264" si="62">IFERROR(IF($G201="Nil","Nil",IF(MROUND($G201*J$5,0.5)&lt;=$G201*J$5,MROUND($G201*J$5,0.5),MROUND($G201*J$5,0.5)-0.5)),"")</f>
        <v/>
      </c>
      <c r="V201" s="403" t="str">
        <f t="shared" ref="V201:V264" si="63">IFERROR(IF($G201="Nil","Nil",IF(MROUND($G201*K$5,0.5)&lt;=$G201*K$5,MROUND($G201*K$5,0.5),MROUND($G201*K$5,0.5)-0.5)),"")</f>
        <v/>
      </c>
      <c r="W201" s="404" t="str">
        <f t="shared" ref="W201:W264" si="64">IFERROR(IF($G201="Nil","Nil",IF(MROUND($G201*L$5,0.5)&lt;=$G201*L$5,MROUND($G201*L$5,0.5),MROUND($G201*L$5,0.5)-0.5)),"")</f>
        <v/>
      </c>
      <c r="Z201" s="408"/>
      <c r="AA201" s="409"/>
      <c r="AC201" s="358" t="str">
        <f t="shared" si="50"/>
        <v/>
      </c>
      <c r="AD201" s="358" t="str">
        <f t="shared" si="51"/>
        <v/>
      </c>
    </row>
    <row r="202" spans="1:30" x14ac:dyDescent="0.25">
      <c r="A202" s="112" t="str">
        <f t="shared" si="54"/>
        <v/>
      </c>
      <c r="B202" s="112" t="str">
        <f t="shared" si="55"/>
        <v/>
      </c>
      <c r="C202" s="397" t="str">
        <f t="shared" si="52"/>
        <v/>
      </c>
      <c r="D202" s="397" t="str">
        <f t="shared" ref="D202:D265" si="65">IFERROR(IF(C201-0.01&gt;=0,C201-0.01,""),"")</f>
        <v/>
      </c>
      <c r="E202" s="397"/>
      <c r="F202" s="399" t="str">
        <f t="shared" si="56"/>
        <v/>
      </c>
      <c r="G202" s="400" t="str">
        <f t="shared" si="57"/>
        <v/>
      </c>
      <c r="H202" s="401" t="str">
        <f t="shared" si="58"/>
        <v/>
      </c>
      <c r="I202" s="402" t="str">
        <f t="shared" si="53"/>
        <v/>
      </c>
      <c r="J202" s="403" t="str">
        <f t="shared" si="53"/>
        <v/>
      </c>
      <c r="K202" s="403" t="str">
        <f t="shared" si="53"/>
        <v/>
      </c>
      <c r="L202" s="404" t="str">
        <f t="shared" si="53"/>
        <v/>
      </c>
      <c r="M202" s="405"/>
      <c r="N202" s="406" t="str">
        <f t="shared" si="59"/>
        <v/>
      </c>
      <c r="O202" s="406" t="str">
        <f t="shared" si="60"/>
        <v/>
      </c>
      <c r="S202" s="401" t="str">
        <f>IFERROR(IF(S201&lt;='Cat A monthly etc'!$R$3,"Nil",S201-$R$3),"")</f>
        <v/>
      </c>
      <c r="T202" s="402" t="str">
        <f t="shared" si="61"/>
        <v/>
      </c>
      <c r="U202" s="403" t="str">
        <f t="shared" si="62"/>
        <v/>
      </c>
      <c r="V202" s="403" t="str">
        <f t="shared" si="63"/>
        <v/>
      </c>
      <c r="W202" s="404" t="str">
        <f t="shared" si="64"/>
        <v/>
      </c>
      <c r="Z202" s="408"/>
      <c r="AA202" s="409"/>
      <c r="AC202" s="358" t="str">
        <f t="shared" ref="AC202:AC265" si="66">IFERROR(ROUNDUP(ROUND(S202/7, 3),2),"")</f>
        <v/>
      </c>
      <c r="AD202" s="358" t="str">
        <f t="shared" ref="AD202:AD265" si="67">IFERROR(ROUND(AC202-G202,2),"")</f>
        <v/>
      </c>
    </row>
    <row r="203" spans="1:30" x14ac:dyDescent="0.25">
      <c r="A203" s="112" t="str">
        <f t="shared" si="54"/>
        <v/>
      </c>
      <c r="B203" s="112" t="str">
        <f t="shared" si="55"/>
        <v/>
      </c>
      <c r="C203" s="397" t="str">
        <f t="shared" si="52"/>
        <v/>
      </c>
      <c r="D203" s="397" t="str">
        <f t="shared" si="65"/>
        <v/>
      </c>
      <c r="E203" s="397"/>
      <c r="F203" s="399" t="str">
        <f t="shared" si="56"/>
        <v/>
      </c>
      <c r="G203" s="400" t="str">
        <f t="shared" si="57"/>
        <v/>
      </c>
      <c r="H203" s="401" t="str">
        <f t="shared" si="58"/>
        <v/>
      </c>
      <c r="I203" s="402" t="str">
        <f t="shared" si="53"/>
        <v/>
      </c>
      <c r="J203" s="403" t="str">
        <f t="shared" si="53"/>
        <v/>
      </c>
      <c r="K203" s="403" t="str">
        <f t="shared" si="53"/>
        <v/>
      </c>
      <c r="L203" s="404" t="str">
        <f t="shared" si="53"/>
        <v/>
      </c>
      <c r="M203" s="405"/>
      <c r="N203" s="406" t="str">
        <f t="shared" si="59"/>
        <v/>
      </c>
      <c r="O203" s="406" t="str">
        <f t="shared" si="60"/>
        <v/>
      </c>
      <c r="S203" s="401" t="str">
        <f>IFERROR(IF(S202&lt;='Cat A monthly etc'!$R$3,"Nil",S202-$R$3),"")</f>
        <v/>
      </c>
      <c r="T203" s="402" t="str">
        <f t="shared" si="61"/>
        <v/>
      </c>
      <c r="U203" s="403" t="str">
        <f t="shared" si="62"/>
        <v/>
      </c>
      <c r="V203" s="403" t="str">
        <f t="shared" si="63"/>
        <v/>
      </c>
      <c r="W203" s="404" t="str">
        <f t="shared" si="64"/>
        <v/>
      </c>
      <c r="Z203" s="408"/>
      <c r="AA203" s="409"/>
      <c r="AC203" s="358" t="str">
        <f t="shared" si="66"/>
        <v/>
      </c>
      <c r="AD203" s="358" t="str">
        <f t="shared" si="67"/>
        <v/>
      </c>
    </row>
    <row r="204" spans="1:30" x14ac:dyDescent="0.25">
      <c r="A204" s="112" t="str">
        <f t="shared" si="54"/>
        <v/>
      </c>
      <c r="B204" s="112" t="str">
        <f t="shared" si="55"/>
        <v/>
      </c>
      <c r="C204" s="397" t="str">
        <f t="shared" si="52"/>
        <v/>
      </c>
      <c r="D204" s="397" t="str">
        <f t="shared" si="65"/>
        <v/>
      </c>
      <c r="E204" s="397"/>
      <c r="F204" s="399" t="str">
        <f t="shared" si="56"/>
        <v/>
      </c>
      <c r="G204" s="400" t="str">
        <f t="shared" si="57"/>
        <v/>
      </c>
      <c r="H204" s="401" t="str">
        <f t="shared" si="58"/>
        <v/>
      </c>
      <c r="I204" s="402" t="str">
        <f t="shared" si="53"/>
        <v/>
      </c>
      <c r="J204" s="403" t="str">
        <f t="shared" si="53"/>
        <v/>
      </c>
      <c r="K204" s="403" t="str">
        <f t="shared" si="53"/>
        <v/>
      </c>
      <c r="L204" s="404" t="str">
        <f t="shared" si="53"/>
        <v/>
      </c>
      <c r="M204" s="405"/>
      <c r="N204" s="406" t="str">
        <f t="shared" si="59"/>
        <v/>
      </c>
      <c r="O204" s="406" t="str">
        <f t="shared" si="60"/>
        <v/>
      </c>
      <c r="S204" s="401" t="str">
        <f>IFERROR(IF(S203&lt;='Cat A monthly etc'!$R$3,"Nil",S203-$R$3),"")</f>
        <v/>
      </c>
      <c r="T204" s="402" t="str">
        <f t="shared" si="61"/>
        <v/>
      </c>
      <c r="U204" s="403" t="str">
        <f t="shared" si="62"/>
        <v/>
      </c>
      <c r="V204" s="403" t="str">
        <f t="shared" si="63"/>
        <v/>
      </c>
      <c r="W204" s="404" t="str">
        <f t="shared" si="64"/>
        <v/>
      </c>
      <c r="Z204" s="408"/>
      <c r="AA204" s="409"/>
      <c r="AC204" s="358" t="str">
        <f t="shared" si="66"/>
        <v/>
      </c>
      <c r="AD204" s="358" t="str">
        <f t="shared" si="67"/>
        <v/>
      </c>
    </row>
    <row r="205" spans="1:30" x14ac:dyDescent="0.25">
      <c r="A205" s="112" t="str">
        <f t="shared" si="54"/>
        <v/>
      </c>
      <c r="B205" s="112" t="str">
        <f t="shared" si="55"/>
        <v/>
      </c>
      <c r="C205" s="397" t="str">
        <f t="shared" si="52"/>
        <v/>
      </c>
      <c r="D205" s="397" t="str">
        <f t="shared" si="65"/>
        <v/>
      </c>
      <c r="E205" s="397"/>
      <c r="F205" s="399" t="str">
        <f t="shared" si="56"/>
        <v/>
      </c>
      <c r="G205" s="400" t="str">
        <f t="shared" si="57"/>
        <v/>
      </c>
      <c r="H205" s="401" t="str">
        <f t="shared" si="58"/>
        <v/>
      </c>
      <c r="I205" s="402" t="str">
        <f t="shared" si="53"/>
        <v/>
      </c>
      <c r="J205" s="403" t="str">
        <f t="shared" si="53"/>
        <v/>
      </c>
      <c r="K205" s="403" t="str">
        <f t="shared" si="53"/>
        <v/>
      </c>
      <c r="L205" s="404" t="str">
        <f t="shared" si="53"/>
        <v/>
      </c>
      <c r="M205" s="405"/>
      <c r="N205" s="406" t="str">
        <f t="shared" si="59"/>
        <v/>
      </c>
      <c r="O205" s="406" t="str">
        <f t="shared" si="60"/>
        <v/>
      </c>
      <c r="S205" s="401" t="str">
        <f>IFERROR(IF(S204&lt;='Cat A monthly etc'!$R$3,"Nil",S204-$R$3),"")</f>
        <v/>
      </c>
      <c r="T205" s="402" t="str">
        <f t="shared" si="61"/>
        <v/>
      </c>
      <c r="U205" s="403" t="str">
        <f t="shared" si="62"/>
        <v/>
      </c>
      <c r="V205" s="403" t="str">
        <f t="shared" si="63"/>
        <v/>
      </c>
      <c r="W205" s="404" t="str">
        <f t="shared" si="64"/>
        <v/>
      </c>
      <c r="Z205" s="408"/>
      <c r="AA205" s="409"/>
      <c r="AC205" s="358" t="str">
        <f t="shared" si="66"/>
        <v/>
      </c>
      <c r="AD205" s="358" t="str">
        <f t="shared" si="67"/>
        <v/>
      </c>
    </row>
    <row r="206" spans="1:30" x14ac:dyDescent="0.25">
      <c r="A206" s="112" t="str">
        <f t="shared" si="54"/>
        <v/>
      </c>
      <c r="B206" s="112" t="str">
        <f t="shared" si="55"/>
        <v/>
      </c>
      <c r="C206" s="397" t="str">
        <f t="shared" si="52"/>
        <v/>
      </c>
      <c r="D206" s="397" t="str">
        <f t="shared" si="65"/>
        <v/>
      </c>
      <c r="E206" s="397"/>
      <c r="F206" s="399" t="str">
        <f t="shared" si="56"/>
        <v/>
      </c>
      <c r="G206" s="400" t="str">
        <f t="shared" si="57"/>
        <v/>
      </c>
      <c r="H206" s="401" t="str">
        <f t="shared" si="58"/>
        <v/>
      </c>
      <c r="I206" s="402" t="str">
        <f t="shared" si="53"/>
        <v/>
      </c>
      <c r="J206" s="403" t="str">
        <f t="shared" si="53"/>
        <v/>
      </c>
      <c r="K206" s="403" t="str">
        <f t="shared" si="53"/>
        <v/>
      </c>
      <c r="L206" s="404" t="str">
        <f t="shared" si="53"/>
        <v/>
      </c>
      <c r="M206" s="405"/>
      <c r="N206" s="406" t="str">
        <f t="shared" si="59"/>
        <v/>
      </c>
      <c r="O206" s="406" t="str">
        <f t="shared" si="60"/>
        <v/>
      </c>
      <c r="S206" s="401" t="str">
        <f>IFERROR(IF(S205&lt;='Cat A monthly etc'!$R$3,"Nil",S205-$R$3),"")</f>
        <v/>
      </c>
      <c r="T206" s="402" t="str">
        <f t="shared" si="61"/>
        <v/>
      </c>
      <c r="U206" s="403" t="str">
        <f t="shared" si="62"/>
        <v/>
      </c>
      <c r="V206" s="403" t="str">
        <f t="shared" si="63"/>
        <v/>
      </c>
      <c r="W206" s="404" t="str">
        <f t="shared" si="64"/>
        <v/>
      </c>
      <c r="Z206" s="408"/>
      <c r="AA206" s="409"/>
      <c r="AC206" s="358" t="str">
        <f t="shared" si="66"/>
        <v/>
      </c>
      <c r="AD206" s="358" t="str">
        <f t="shared" si="67"/>
        <v/>
      </c>
    </row>
    <row r="207" spans="1:30" x14ac:dyDescent="0.25">
      <c r="A207" s="112" t="str">
        <f t="shared" si="54"/>
        <v/>
      </c>
      <c r="B207" s="112" t="str">
        <f t="shared" si="55"/>
        <v/>
      </c>
      <c r="C207" s="397" t="str">
        <f t="shared" si="52"/>
        <v/>
      </c>
      <c r="D207" s="397" t="str">
        <f t="shared" si="65"/>
        <v/>
      </c>
      <c r="E207" s="397"/>
      <c r="F207" s="399" t="str">
        <f t="shared" si="56"/>
        <v/>
      </c>
      <c r="G207" s="400" t="str">
        <f t="shared" si="57"/>
        <v/>
      </c>
      <c r="H207" s="401" t="str">
        <f t="shared" si="58"/>
        <v/>
      </c>
      <c r="I207" s="402" t="str">
        <f t="shared" si="53"/>
        <v/>
      </c>
      <c r="J207" s="403" t="str">
        <f t="shared" si="53"/>
        <v/>
      </c>
      <c r="K207" s="403" t="str">
        <f t="shared" si="53"/>
        <v/>
      </c>
      <c r="L207" s="404" t="str">
        <f t="shared" si="53"/>
        <v/>
      </c>
      <c r="M207" s="405"/>
      <c r="N207" s="406" t="str">
        <f t="shared" si="59"/>
        <v/>
      </c>
      <c r="O207" s="406" t="str">
        <f t="shared" si="60"/>
        <v/>
      </c>
      <c r="S207" s="401" t="str">
        <f>IFERROR(IF(S206&lt;='Cat A monthly etc'!$R$3,"Nil",S206-$R$3),"")</f>
        <v/>
      </c>
      <c r="T207" s="402" t="str">
        <f t="shared" si="61"/>
        <v/>
      </c>
      <c r="U207" s="403" t="str">
        <f t="shared" si="62"/>
        <v/>
      </c>
      <c r="V207" s="403" t="str">
        <f t="shared" si="63"/>
        <v/>
      </c>
      <c r="W207" s="404" t="str">
        <f t="shared" si="64"/>
        <v/>
      </c>
      <c r="Z207" s="408"/>
      <c r="AA207" s="409"/>
      <c r="AC207" s="358" t="str">
        <f t="shared" si="66"/>
        <v/>
      </c>
      <c r="AD207" s="358" t="str">
        <f t="shared" si="67"/>
        <v/>
      </c>
    </row>
    <row r="208" spans="1:30" x14ac:dyDescent="0.25">
      <c r="A208" s="112" t="str">
        <f t="shared" si="54"/>
        <v/>
      </c>
      <c r="B208" s="112" t="str">
        <f t="shared" si="55"/>
        <v/>
      </c>
      <c r="C208" s="397" t="str">
        <f t="shared" si="52"/>
        <v/>
      </c>
      <c r="D208" s="397" t="str">
        <f t="shared" si="65"/>
        <v/>
      </c>
      <c r="E208" s="397"/>
      <c r="F208" s="399" t="str">
        <f t="shared" si="56"/>
        <v/>
      </c>
      <c r="G208" s="400" t="str">
        <f t="shared" si="57"/>
        <v/>
      </c>
      <c r="H208" s="401" t="str">
        <f t="shared" si="58"/>
        <v/>
      </c>
      <c r="I208" s="402" t="str">
        <f t="shared" si="53"/>
        <v/>
      </c>
      <c r="J208" s="403" t="str">
        <f t="shared" si="53"/>
        <v/>
      </c>
      <c r="K208" s="403" t="str">
        <f t="shared" si="53"/>
        <v/>
      </c>
      <c r="L208" s="404" t="str">
        <f t="shared" si="53"/>
        <v/>
      </c>
      <c r="M208" s="405"/>
      <c r="N208" s="406" t="str">
        <f t="shared" si="59"/>
        <v/>
      </c>
      <c r="O208" s="406" t="str">
        <f t="shared" si="60"/>
        <v/>
      </c>
      <c r="S208" s="401" t="str">
        <f>IFERROR(IF(S207&lt;='Cat A monthly etc'!$R$3,"Nil",S207-$R$3),"")</f>
        <v/>
      </c>
      <c r="T208" s="402" t="str">
        <f t="shared" si="61"/>
        <v/>
      </c>
      <c r="U208" s="403" t="str">
        <f t="shared" si="62"/>
        <v/>
      </c>
      <c r="V208" s="403" t="str">
        <f t="shared" si="63"/>
        <v/>
      </c>
      <c r="W208" s="404" t="str">
        <f t="shared" si="64"/>
        <v/>
      </c>
      <c r="Z208" s="408"/>
      <c r="AA208" s="409"/>
      <c r="AC208" s="358" t="str">
        <f t="shared" si="66"/>
        <v/>
      </c>
      <c r="AD208" s="358" t="str">
        <f t="shared" si="67"/>
        <v/>
      </c>
    </row>
    <row r="209" spans="1:30" x14ac:dyDescent="0.25">
      <c r="A209" s="112" t="str">
        <f t="shared" si="54"/>
        <v/>
      </c>
      <c r="B209" s="112" t="str">
        <f t="shared" si="55"/>
        <v/>
      </c>
      <c r="C209" s="397" t="str">
        <f t="shared" si="52"/>
        <v/>
      </c>
      <c r="D209" s="397" t="str">
        <f t="shared" si="65"/>
        <v/>
      </c>
      <c r="E209" s="397"/>
      <c r="F209" s="399" t="str">
        <f t="shared" si="56"/>
        <v/>
      </c>
      <c r="G209" s="400" t="str">
        <f t="shared" si="57"/>
        <v/>
      </c>
      <c r="H209" s="401" t="str">
        <f t="shared" si="58"/>
        <v/>
      </c>
      <c r="I209" s="402" t="str">
        <f t="shared" si="53"/>
        <v/>
      </c>
      <c r="J209" s="403" t="str">
        <f t="shared" si="53"/>
        <v/>
      </c>
      <c r="K209" s="403" t="str">
        <f t="shared" si="53"/>
        <v/>
      </c>
      <c r="L209" s="404" t="str">
        <f t="shared" si="53"/>
        <v/>
      </c>
      <c r="M209" s="405"/>
      <c r="N209" s="406" t="str">
        <f t="shared" si="59"/>
        <v/>
      </c>
      <c r="O209" s="406" t="str">
        <f t="shared" si="60"/>
        <v/>
      </c>
      <c r="S209" s="401" t="str">
        <f>IFERROR(IF(S208&lt;='Cat A monthly etc'!$R$3,"Nil",S208-$R$3),"")</f>
        <v/>
      </c>
      <c r="T209" s="402" t="str">
        <f t="shared" si="61"/>
        <v/>
      </c>
      <c r="U209" s="403" t="str">
        <f t="shared" si="62"/>
        <v/>
      </c>
      <c r="V209" s="403" t="str">
        <f t="shared" si="63"/>
        <v/>
      </c>
      <c r="W209" s="404" t="str">
        <f t="shared" si="64"/>
        <v/>
      </c>
      <c r="Z209" s="408"/>
      <c r="AA209" s="409"/>
      <c r="AC209" s="358" t="str">
        <f t="shared" si="66"/>
        <v/>
      </c>
      <c r="AD209" s="358" t="str">
        <f t="shared" si="67"/>
        <v/>
      </c>
    </row>
    <row r="210" spans="1:30" x14ac:dyDescent="0.25">
      <c r="A210" s="112" t="str">
        <f t="shared" si="54"/>
        <v/>
      </c>
      <c r="B210" s="112" t="str">
        <f t="shared" si="55"/>
        <v/>
      </c>
      <c r="C210" s="397" t="str">
        <f t="shared" ref="C210:C273" si="68">IFERROR(IF(C209-$R$3&gt;=0,C209-$R$3,""),"")</f>
        <v/>
      </c>
      <c r="D210" s="397" t="str">
        <f t="shared" si="65"/>
        <v/>
      </c>
      <c r="E210" s="397"/>
      <c r="F210" s="399" t="str">
        <f t="shared" si="56"/>
        <v/>
      </c>
      <c r="G210" s="400" t="str">
        <f t="shared" si="57"/>
        <v/>
      </c>
      <c r="H210" s="401" t="str">
        <f t="shared" si="58"/>
        <v/>
      </c>
      <c r="I210" s="402" t="str">
        <f t="shared" si="53"/>
        <v/>
      </c>
      <c r="J210" s="403" t="str">
        <f t="shared" si="53"/>
        <v/>
      </c>
      <c r="K210" s="403" t="str">
        <f t="shared" si="53"/>
        <v/>
      </c>
      <c r="L210" s="404" t="str">
        <f t="shared" si="53"/>
        <v/>
      </c>
      <c r="M210" s="405"/>
      <c r="N210" s="406" t="str">
        <f t="shared" si="59"/>
        <v/>
      </c>
      <c r="O210" s="406" t="str">
        <f t="shared" si="60"/>
        <v/>
      </c>
      <c r="S210" s="401" t="str">
        <f>IFERROR(IF(S209&lt;='Cat A monthly etc'!$R$3,"Nil",S209-$R$3),"")</f>
        <v/>
      </c>
      <c r="T210" s="402" t="str">
        <f t="shared" si="61"/>
        <v/>
      </c>
      <c r="U210" s="403" t="str">
        <f t="shared" si="62"/>
        <v/>
      </c>
      <c r="V210" s="403" t="str">
        <f t="shared" si="63"/>
        <v/>
      </c>
      <c r="W210" s="404" t="str">
        <f t="shared" si="64"/>
        <v/>
      </c>
      <c r="Z210" s="408"/>
      <c r="AA210" s="409"/>
      <c r="AC210" s="358" t="str">
        <f t="shared" si="66"/>
        <v/>
      </c>
      <c r="AD210" s="358" t="str">
        <f t="shared" si="67"/>
        <v/>
      </c>
    </row>
    <row r="211" spans="1:30" x14ac:dyDescent="0.25">
      <c r="A211" s="112" t="str">
        <f t="shared" si="54"/>
        <v/>
      </c>
      <c r="B211" s="112" t="str">
        <f t="shared" si="55"/>
        <v/>
      </c>
      <c r="C211" s="397" t="str">
        <f t="shared" si="68"/>
        <v/>
      </c>
      <c r="D211" s="397" t="str">
        <f t="shared" si="65"/>
        <v/>
      </c>
      <c r="E211" s="397"/>
      <c r="F211" s="399" t="str">
        <f t="shared" si="56"/>
        <v/>
      </c>
      <c r="G211" s="400" t="str">
        <f t="shared" si="57"/>
        <v/>
      </c>
      <c r="H211" s="401" t="str">
        <f t="shared" si="58"/>
        <v/>
      </c>
      <c r="I211" s="402" t="str">
        <f t="shared" si="53"/>
        <v/>
      </c>
      <c r="J211" s="403" t="str">
        <f t="shared" si="53"/>
        <v/>
      </c>
      <c r="K211" s="403" t="str">
        <f t="shared" si="53"/>
        <v/>
      </c>
      <c r="L211" s="404" t="str">
        <f t="shared" si="53"/>
        <v/>
      </c>
      <c r="M211" s="405"/>
      <c r="N211" s="406" t="str">
        <f t="shared" si="59"/>
        <v/>
      </c>
      <c r="O211" s="406" t="str">
        <f t="shared" si="60"/>
        <v/>
      </c>
      <c r="S211" s="401" t="str">
        <f>IFERROR(IF(S210&lt;='Cat A monthly etc'!$R$3,"Nil",S210-$R$3),"")</f>
        <v/>
      </c>
      <c r="T211" s="402" t="str">
        <f t="shared" si="61"/>
        <v/>
      </c>
      <c r="U211" s="403" t="str">
        <f t="shared" si="62"/>
        <v/>
      </c>
      <c r="V211" s="403" t="str">
        <f t="shared" si="63"/>
        <v/>
      </c>
      <c r="W211" s="404" t="str">
        <f t="shared" si="64"/>
        <v/>
      </c>
      <c r="Z211" s="408"/>
      <c r="AA211" s="409"/>
      <c r="AC211" s="358" t="str">
        <f t="shared" si="66"/>
        <v/>
      </c>
      <c r="AD211" s="358" t="str">
        <f t="shared" si="67"/>
        <v/>
      </c>
    </row>
    <row r="212" spans="1:30" x14ac:dyDescent="0.25">
      <c r="A212" s="112" t="str">
        <f t="shared" si="54"/>
        <v/>
      </c>
      <c r="B212" s="112" t="str">
        <f t="shared" si="55"/>
        <v/>
      </c>
      <c r="C212" s="397" t="str">
        <f t="shared" si="68"/>
        <v/>
      </c>
      <c r="D212" s="397" t="str">
        <f t="shared" si="65"/>
        <v/>
      </c>
      <c r="E212" s="397"/>
      <c r="F212" s="399" t="str">
        <f t="shared" si="56"/>
        <v/>
      </c>
      <c r="G212" s="400" t="str">
        <f t="shared" si="57"/>
        <v/>
      </c>
      <c r="H212" s="401" t="str">
        <f t="shared" si="58"/>
        <v/>
      </c>
      <c r="I212" s="402" t="str">
        <f t="shared" si="53"/>
        <v/>
      </c>
      <c r="J212" s="403" t="str">
        <f t="shared" si="53"/>
        <v/>
      </c>
      <c r="K212" s="403" t="str">
        <f t="shared" si="53"/>
        <v/>
      </c>
      <c r="L212" s="404" t="str">
        <f t="shared" si="53"/>
        <v/>
      </c>
      <c r="M212" s="405"/>
      <c r="N212" s="406" t="str">
        <f t="shared" si="59"/>
        <v/>
      </c>
      <c r="O212" s="406" t="str">
        <f t="shared" si="60"/>
        <v/>
      </c>
      <c r="S212" s="401" t="str">
        <f>IFERROR(IF(S211&lt;='Cat A monthly etc'!$R$3,"Nil",S211-$R$3),"")</f>
        <v/>
      </c>
      <c r="T212" s="402" t="str">
        <f t="shared" si="61"/>
        <v/>
      </c>
      <c r="U212" s="403" t="str">
        <f t="shared" si="62"/>
        <v/>
      </c>
      <c r="V212" s="403" t="str">
        <f t="shared" si="63"/>
        <v/>
      </c>
      <c r="W212" s="404" t="str">
        <f t="shared" si="64"/>
        <v/>
      </c>
      <c r="Z212" s="408"/>
      <c r="AA212" s="409"/>
      <c r="AC212" s="358" t="str">
        <f t="shared" si="66"/>
        <v/>
      </c>
      <c r="AD212" s="358" t="str">
        <f t="shared" si="67"/>
        <v/>
      </c>
    </row>
    <row r="213" spans="1:30" x14ac:dyDescent="0.25">
      <c r="A213" s="112" t="str">
        <f t="shared" si="54"/>
        <v/>
      </c>
      <c r="B213" s="112" t="str">
        <f t="shared" si="55"/>
        <v/>
      </c>
      <c r="C213" s="397" t="str">
        <f t="shared" si="68"/>
        <v/>
      </c>
      <c r="D213" s="397" t="str">
        <f t="shared" si="65"/>
        <v/>
      </c>
      <c r="E213" s="397"/>
      <c r="F213" s="399" t="str">
        <f t="shared" si="56"/>
        <v/>
      </c>
      <c r="G213" s="400" t="str">
        <f t="shared" si="57"/>
        <v/>
      </c>
      <c r="H213" s="401" t="str">
        <f t="shared" si="58"/>
        <v/>
      </c>
      <c r="I213" s="402" t="str">
        <f t="shared" si="53"/>
        <v/>
      </c>
      <c r="J213" s="403" t="str">
        <f t="shared" si="53"/>
        <v/>
      </c>
      <c r="K213" s="403" t="str">
        <f t="shared" si="53"/>
        <v/>
      </c>
      <c r="L213" s="404" t="str">
        <f t="shared" si="53"/>
        <v/>
      </c>
      <c r="M213" s="405"/>
      <c r="N213" s="406" t="str">
        <f t="shared" si="59"/>
        <v/>
      </c>
      <c r="O213" s="406" t="str">
        <f t="shared" si="60"/>
        <v/>
      </c>
      <c r="S213" s="401" t="str">
        <f>IFERROR(IF(S212&lt;='Cat A monthly etc'!$R$3,"Nil",S212-$R$3),"")</f>
        <v/>
      </c>
      <c r="T213" s="402" t="str">
        <f t="shared" si="61"/>
        <v/>
      </c>
      <c r="U213" s="403" t="str">
        <f t="shared" si="62"/>
        <v/>
      </c>
      <c r="V213" s="403" t="str">
        <f t="shared" si="63"/>
        <v/>
      </c>
      <c r="W213" s="404" t="str">
        <f t="shared" si="64"/>
        <v/>
      </c>
      <c r="Z213" s="408"/>
      <c r="AA213" s="409"/>
      <c r="AC213" s="358" t="str">
        <f t="shared" si="66"/>
        <v/>
      </c>
      <c r="AD213" s="358" t="str">
        <f t="shared" si="67"/>
        <v/>
      </c>
    </row>
    <row r="214" spans="1:30" x14ac:dyDescent="0.25">
      <c r="A214" s="112" t="str">
        <f t="shared" si="54"/>
        <v/>
      </c>
      <c r="B214" s="112" t="str">
        <f t="shared" si="55"/>
        <v/>
      </c>
      <c r="C214" s="397" t="str">
        <f t="shared" si="68"/>
        <v/>
      </c>
      <c r="D214" s="397" t="str">
        <f t="shared" si="65"/>
        <v/>
      </c>
      <c r="E214" s="397"/>
      <c r="F214" s="399" t="str">
        <f t="shared" si="56"/>
        <v/>
      </c>
      <c r="G214" s="400" t="str">
        <f t="shared" si="57"/>
        <v/>
      </c>
      <c r="H214" s="401" t="str">
        <f t="shared" si="58"/>
        <v/>
      </c>
      <c r="I214" s="402" t="str">
        <f t="shared" si="53"/>
        <v/>
      </c>
      <c r="J214" s="403" t="str">
        <f t="shared" si="53"/>
        <v/>
      </c>
      <c r="K214" s="403" t="str">
        <f t="shared" si="53"/>
        <v/>
      </c>
      <c r="L214" s="404" t="str">
        <f t="shared" si="53"/>
        <v/>
      </c>
      <c r="M214" s="405"/>
      <c r="N214" s="406" t="str">
        <f t="shared" si="59"/>
        <v/>
      </c>
      <c r="O214" s="406" t="str">
        <f t="shared" si="60"/>
        <v/>
      </c>
      <c r="S214" s="401" t="str">
        <f>IFERROR(IF(S213&lt;='Cat A monthly etc'!$R$3,"Nil",S213-$R$3),"")</f>
        <v/>
      </c>
      <c r="T214" s="402" t="str">
        <f t="shared" si="61"/>
        <v/>
      </c>
      <c r="U214" s="403" t="str">
        <f t="shared" si="62"/>
        <v/>
      </c>
      <c r="V214" s="403" t="str">
        <f t="shared" si="63"/>
        <v/>
      </c>
      <c r="W214" s="404" t="str">
        <f t="shared" si="64"/>
        <v/>
      </c>
      <c r="Z214" s="408"/>
      <c r="AA214" s="409"/>
      <c r="AC214" s="358" t="str">
        <f t="shared" si="66"/>
        <v/>
      </c>
      <c r="AD214" s="358" t="str">
        <f t="shared" si="67"/>
        <v/>
      </c>
    </row>
    <row r="215" spans="1:30" x14ac:dyDescent="0.25">
      <c r="A215" s="112" t="str">
        <f t="shared" si="54"/>
        <v/>
      </c>
      <c r="B215" s="112" t="str">
        <f t="shared" si="55"/>
        <v/>
      </c>
      <c r="C215" s="397" t="str">
        <f t="shared" si="68"/>
        <v/>
      </c>
      <c r="D215" s="397" t="str">
        <f t="shared" si="65"/>
        <v/>
      </c>
      <c r="E215" s="397"/>
      <c r="F215" s="399" t="str">
        <f t="shared" si="56"/>
        <v/>
      </c>
      <c r="G215" s="400" t="str">
        <f t="shared" si="57"/>
        <v/>
      </c>
      <c r="H215" s="401" t="str">
        <f t="shared" si="58"/>
        <v/>
      </c>
      <c r="I215" s="402" t="str">
        <f t="shared" si="53"/>
        <v/>
      </c>
      <c r="J215" s="403" t="str">
        <f t="shared" si="53"/>
        <v/>
      </c>
      <c r="K215" s="403" t="str">
        <f t="shared" si="53"/>
        <v/>
      </c>
      <c r="L215" s="404" t="str">
        <f t="shared" si="53"/>
        <v/>
      </c>
      <c r="M215" s="405"/>
      <c r="N215" s="406" t="str">
        <f t="shared" si="59"/>
        <v/>
      </c>
      <c r="O215" s="406" t="str">
        <f t="shared" si="60"/>
        <v/>
      </c>
      <c r="S215" s="401" t="str">
        <f>IFERROR(IF(S214&lt;='Cat A monthly etc'!$R$3,"Nil",S214-$R$3),"")</f>
        <v/>
      </c>
      <c r="T215" s="402" t="str">
        <f t="shared" si="61"/>
        <v/>
      </c>
      <c r="U215" s="403" t="str">
        <f t="shared" si="62"/>
        <v/>
      </c>
      <c r="V215" s="403" t="str">
        <f t="shared" si="63"/>
        <v/>
      </c>
      <c r="W215" s="404" t="str">
        <f t="shared" si="64"/>
        <v/>
      </c>
      <c r="Z215" s="408"/>
      <c r="AA215" s="409"/>
      <c r="AC215" s="358" t="str">
        <f t="shared" si="66"/>
        <v/>
      </c>
      <c r="AD215" s="358" t="str">
        <f t="shared" si="67"/>
        <v/>
      </c>
    </row>
    <row r="216" spans="1:30" x14ac:dyDescent="0.25">
      <c r="A216" s="112" t="str">
        <f t="shared" si="54"/>
        <v/>
      </c>
      <c r="B216" s="112" t="str">
        <f t="shared" si="55"/>
        <v/>
      </c>
      <c r="C216" s="397" t="str">
        <f t="shared" si="68"/>
        <v/>
      </c>
      <c r="D216" s="397" t="str">
        <f t="shared" si="65"/>
        <v/>
      </c>
      <c r="E216" s="397"/>
      <c r="F216" s="399" t="str">
        <f t="shared" si="56"/>
        <v/>
      </c>
      <c r="G216" s="400" t="str">
        <f t="shared" si="57"/>
        <v/>
      </c>
      <c r="H216" s="401" t="str">
        <f t="shared" si="58"/>
        <v/>
      </c>
      <c r="I216" s="402" t="str">
        <f t="shared" si="53"/>
        <v/>
      </c>
      <c r="J216" s="403" t="str">
        <f t="shared" si="53"/>
        <v/>
      </c>
      <c r="K216" s="403" t="str">
        <f t="shared" si="53"/>
        <v/>
      </c>
      <c r="L216" s="404" t="str">
        <f t="shared" si="53"/>
        <v/>
      </c>
      <c r="M216" s="405"/>
      <c r="N216" s="406" t="str">
        <f t="shared" si="59"/>
        <v/>
      </c>
      <c r="O216" s="406" t="str">
        <f t="shared" si="60"/>
        <v/>
      </c>
      <c r="S216" s="401" t="str">
        <f>IFERROR(IF(S215&lt;='Cat A monthly etc'!$R$3,"Nil",S215-$R$3),"")</f>
        <v/>
      </c>
      <c r="T216" s="402" t="str">
        <f t="shared" si="61"/>
        <v/>
      </c>
      <c r="U216" s="403" t="str">
        <f t="shared" si="62"/>
        <v/>
      </c>
      <c r="V216" s="403" t="str">
        <f t="shared" si="63"/>
        <v/>
      </c>
      <c r="W216" s="404" t="str">
        <f t="shared" si="64"/>
        <v/>
      </c>
      <c r="Z216" s="408"/>
      <c r="AA216" s="409"/>
      <c r="AC216" s="358" t="str">
        <f t="shared" si="66"/>
        <v/>
      </c>
      <c r="AD216" s="358" t="str">
        <f t="shared" si="67"/>
        <v/>
      </c>
    </row>
    <row r="217" spans="1:30" x14ac:dyDescent="0.25">
      <c r="A217" s="112" t="str">
        <f t="shared" si="54"/>
        <v/>
      </c>
      <c r="B217" s="112" t="str">
        <f t="shared" si="55"/>
        <v/>
      </c>
      <c r="C217" s="397" t="str">
        <f t="shared" si="68"/>
        <v/>
      </c>
      <c r="D217" s="397" t="str">
        <f t="shared" si="65"/>
        <v/>
      </c>
      <c r="E217" s="397"/>
      <c r="F217" s="399" t="str">
        <f t="shared" si="56"/>
        <v/>
      </c>
      <c r="G217" s="400" t="str">
        <f t="shared" si="57"/>
        <v/>
      </c>
      <c r="H217" s="401" t="str">
        <f t="shared" si="58"/>
        <v/>
      </c>
      <c r="I217" s="402" t="str">
        <f t="shared" si="53"/>
        <v/>
      </c>
      <c r="J217" s="403" t="str">
        <f t="shared" si="53"/>
        <v/>
      </c>
      <c r="K217" s="403" t="str">
        <f t="shared" si="53"/>
        <v/>
      </c>
      <c r="L217" s="404" t="str">
        <f t="shared" ref="L217:L280" si="69">IFERROR(IF(W217="Nil","Nil",TEXT(W217,IF(W217=ROUND(W217,0),"€###","€###.00"))),"")</f>
        <v/>
      </c>
      <c r="M217" s="405"/>
      <c r="N217" s="406" t="str">
        <f t="shared" si="59"/>
        <v/>
      </c>
      <c r="O217" s="406" t="str">
        <f t="shared" si="60"/>
        <v/>
      </c>
      <c r="S217" s="401" t="str">
        <f>IFERROR(IF(S216&lt;='Cat A monthly etc'!$R$3,"Nil",S216-$R$3),"")</f>
        <v/>
      </c>
      <c r="T217" s="402" t="str">
        <f t="shared" si="61"/>
        <v/>
      </c>
      <c r="U217" s="403" t="str">
        <f t="shared" si="62"/>
        <v/>
      </c>
      <c r="V217" s="403" t="str">
        <f t="shared" si="63"/>
        <v/>
      </c>
      <c r="W217" s="404" t="str">
        <f t="shared" si="64"/>
        <v/>
      </c>
      <c r="Z217" s="408"/>
      <c r="AA217" s="409"/>
      <c r="AC217" s="358" t="str">
        <f t="shared" si="66"/>
        <v/>
      </c>
      <c r="AD217" s="358" t="str">
        <f t="shared" si="67"/>
        <v/>
      </c>
    </row>
    <row r="218" spans="1:30" x14ac:dyDescent="0.25">
      <c r="A218" s="112" t="str">
        <f t="shared" si="54"/>
        <v/>
      </c>
      <c r="B218" s="112" t="str">
        <f t="shared" si="55"/>
        <v/>
      </c>
      <c r="C218" s="397" t="str">
        <f t="shared" si="68"/>
        <v/>
      </c>
      <c r="D218" s="397" t="str">
        <f t="shared" si="65"/>
        <v/>
      </c>
      <c r="E218" s="397"/>
      <c r="F218" s="399" t="str">
        <f t="shared" si="56"/>
        <v/>
      </c>
      <c r="G218" s="400" t="str">
        <f t="shared" si="57"/>
        <v/>
      </c>
      <c r="H218" s="401" t="str">
        <f t="shared" si="58"/>
        <v/>
      </c>
      <c r="I218" s="402" t="str">
        <f t="shared" ref="I218:L281" si="70">IFERROR(IF(T218="Nil","Nil",TEXT(T218,IF(T218=ROUND(T218,0),"€###","€###.00"))),"")</f>
        <v/>
      </c>
      <c r="J218" s="403" t="str">
        <f t="shared" si="70"/>
        <v/>
      </c>
      <c r="K218" s="403" t="str">
        <f t="shared" si="70"/>
        <v/>
      </c>
      <c r="L218" s="404" t="str">
        <f t="shared" si="69"/>
        <v/>
      </c>
      <c r="M218" s="405"/>
      <c r="N218" s="406" t="str">
        <f t="shared" si="59"/>
        <v/>
      </c>
      <c r="O218" s="406" t="str">
        <f t="shared" si="60"/>
        <v/>
      </c>
      <c r="S218" s="401" t="str">
        <f>IFERROR(IF(S217&lt;='Cat A monthly etc'!$R$3,"Nil",S217-$R$3),"")</f>
        <v/>
      </c>
      <c r="T218" s="402" t="str">
        <f t="shared" si="61"/>
        <v/>
      </c>
      <c r="U218" s="403" t="str">
        <f t="shared" si="62"/>
        <v/>
      </c>
      <c r="V218" s="403" t="str">
        <f t="shared" si="63"/>
        <v/>
      </c>
      <c r="W218" s="404" t="str">
        <f t="shared" si="64"/>
        <v/>
      </c>
      <c r="Z218" s="408"/>
      <c r="AA218" s="409"/>
      <c r="AC218" s="358" t="str">
        <f t="shared" si="66"/>
        <v/>
      </c>
      <c r="AD218" s="358" t="str">
        <f t="shared" si="67"/>
        <v/>
      </c>
    </row>
    <row r="219" spans="1:30" x14ac:dyDescent="0.25">
      <c r="A219" s="112" t="str">
        <f t="shared" si="54"/>
        <v/>
      </c>
      <c r="B219" s="112" t="str">
        <f t="shared" si="55"/>
        <v/>
      </c>
      <c r="C219" s="397" t="str">
        <f t="shared" si="68"/>
        <v/>
      </c>
      <c r="D219" s="397" t="str">
        <f t="shared" si="65"/>
        <v/>
      </c>
      <c r="E219" s="397"/>
      <c r="F219" s="399" t="str">
        <f t="shared" si="56"/>
        <v/>
      </c>
      <c r="G219" s="400" t="str">
        <f t="shared" si="57"/>
        <v/>
      </c>
      <c r="H219" s="401" t="str">
        <f t="shared" si="58"/>
        <v/>
      </c>
      <c r="I219" s="402" t="str">
        <f t="shared" si="70"/>
        <v/>
      </c>
      <c r="J219" s="403" t="str">
        <f t="shared" si="70"/>
        <v/>
      </c>
      <c r="K219" s="403" t="str">
        <f t="shared" si="70"/>
        <v/>
      </c>
      <c r="L219" s="404" t="str">
        <f t="shared" si="69"/>
        <v/>
      </c>
      <c r="M219" s="405"/>
      <c r="N219" s="406" t="str">
        <f t="shared" si="59"/>
        <v/>
      </c>
      <c r="O219" s="406" t="str">
        <f t="shared" si="60"/>
        <v/>
      </c>
      <c r="S219" s="401" t="str">
        <f>IFERROR(IF(S218&lt;='Cat A monthly etc'!$R$3,"Nil",S218-$R$3),"")</f>
        <v/>
      </c>
      <c r="T219" s="402" t="str">
        <f t="shared" si="61"/>
        <v/>
      </c>
      <c r="U219" s="403" t="str">
        <f t="shared" si="62"/>
        <v/>
      </c>
      <c r="V219" s="403" t="str">
        <f t="shared" si="63"/>
        <v/>
      </c>
      <c r="W219" s="404" t="str">
        <f t="shared" si="64"/>
        <v/>
      </c>
      <c r="Z219" s="408"/>
      <c r="AA219" s="409"/>
      <c r="AC219" s="358" t="str">
        <f t="shared" si="66"/>
        <v/>
      </c>
      <c r="AD219" s="358" t="str">
        <f t="shared" si="67"/>
        <v/>
      </c>
    </row>
    <row r="220" spans="1:30" x14ac:dyDescent="0.25">
      <c r="A220" s="112" t="str">
        <f t="shared" si="54"/>
        <v/>
      </c>
      <c r="B220" s="112" t="str">
        <f t="shared" si="55"/>
        <v/>
      </c>
      <c r="C220" s="397" t="str">
        <f t="shared" si="68"/>
        <v/>
      </c>
      <c r="D220" s="397" t="str">
        <f t="shared" si="65"/>
        <v/>
      </c>
      <c r="E220" s="397"/>
      <c r="F220" s="399" t="str">
        <f t="shared" si="56"/>
        <v/>
      </c>
      <c r="G220" s="400" t="str">
        <f t="shared" si="57"/>
        <v/>
      </c>
      <c r="H220" s="401" t="str">
        <f t="shared" si="58"/>
        <v/>
      </c>
      <c r="I220" s="402" t="str">
        <f t="shared" si="70"/>
        <v/>
      </c>
      <c r="J220" s="403" t="str">
        <f t="shared" si="70"/>
        <v/>
      </c>
      <c r="K220" s="403" t="str">
        <f t="shared" si="70"/>
        <v/>
      </c>
      <c r="L220" s="404" t="str">
        <f t="shared" si="69"/>
        <v/>
      </c>
      <c r="M220" s="405"/>
      <c r="N220" s="406" t="str">
        <f t="shared" si="59"/>
        <v/>
      </c>
      <c r="O220" s="406" t="str">
        <f t="shared" si="60"/>
        <v/>
      </c>
      <c r="S220" s="401" t="str">
        <f>IFERROR(IF(S219&lt;='Cat A monthly etc'!$R$3,"Nil",S219-$R$3),"")</f>
        <v/>
      </c>
      <c r="T220" s="402" t="str">
        <f t="shared" si="61"/>
        <v/>
      </c>
      <c r="U220" s="403" t="str">
        <f t="shared" si="62"/>
        <v/>
      </c>
      <c r="V220" s="403" t="str">
        <f t="shared" si="63"/>
        <v/>
      </c>
      <c r="W220" s="404" t="str">
        <f t="shared" si="64"/>
        <v/>
      </c>
      <c r="Z220" s="408"/>
      <c r="AA220" s="409"/>
      <c r="AC220" s="358" t="str">
        <f t="shared" si="66"/>
        <v/>
      </c>
      <c r="AD220" s="358" t="str">
        <f t="shared" si="67"/>
        <v/>
      </c>
    </row>
    <row r="221" spans="1:30" x14ac:dyDescent="0.25">
      <c r="A221" s="112" t="str">
        <f t="shared" si="54"/>
        <v/>
      </c>
      <c r="B221" s="112" t="str">
        <f t="shared" si="55"/>
        <v/>
      </c>
      <c r="C221" s="397" t="str">
        <f t="shared" si="68"/>
        <v/>
      </c>
      <c r="D221" s="397" t="str">
        <f t="shared" si="65"/>
        <v/>
      </c>
      <c r="E221" s="397"/>
      <c r="F221" s="399" t="str">
        <f t="shared" si="56"/>
        <v/>
      </c>
      <c r="G221" s="400" t="str">
        <f t="shared" si="57"/>
        <v/>
      </c>
      <c r="H221" s="401" t="str">
        <f t="shared" si="58"/>
        <v/>
      </c>
      <c r="I221" s="402" t="str">
        <f t="shared" si="70"/>
        <v/>
      </c>
      <c r="J221" s="403" t="str">
        <f t="shared" si="70"/>
        <v/>
      </c>
      <c r="K221" s="403" t="str">
        <f t="shared" si="70"/>
        <v/>
      </c>
      <c r="L221" s="404" t="str">
        <f t="shared" si="69"/>
        <v/>
      </c>
      <c r="M221" s="405"/>
      <c r="N221" s="406" t="str">
        <f t="shared" si="59"/>
        <v/>
      </c>
      <c r="O221" s="406" t="str">
        <f t="shared" si="60"/>
        <v/>
      </c>
      <c r="S221" s="401" t="str">
        <f>IFERROR(IF(S220&lt;='Cat A monthly etc'!$R$3,"Nil",S220-$R$3),"")</f>
        <v/>
      </c>
      <c r="T221" s="402" t="str">
        <f t="shared" si="61"/>
        <v/>
      </c>
      <c r="U221" s="403" t="str">
        <f t="shared" si="62"/>
        <v/>
      </c>
      <c r="V221" s="403" t="str">
        <f t="shared" si="63"/>
        <v/>
      </c>
      <c r="W221" s="404" t="str">
        <f t="shared" si="64"/>
        <v/>
      </c>
      <c r="Z221" s="408"/>
      <c r="AA221" s="409"/>
      <c r="AC221" s="358" t="str">
        <f t="shared" si="66"/>
        <v/>
      </c>
      <c r="AD221" s="358" t="str">
        <f t="shared" si="67"/>
        <v/>
      </c>
    </row>
    <row r="222" spans="1:30" x14ac:dyDescent="0.25">
      <c r="A222" s="112" t="str">
        <f t="shared" si="54"/>
        <v/>
      </c>
      <c r="B222" s="112" t="str">
        <f t="shared" si="55"/>
        <v/>
      </c>
      <c r="C222" s="397" t="str">
        <f t="shared" si="68"/>
        <v/>
      </c>
      <c r="D222" s="397" t="str">
        <f t="shared" si="65"/>
        <v/>
      </c>
      <c r="E222" s="397"/>
      <c r="F222" s="399" t="str">
        <f t="shared" si="56"/>
        <v/>
      </c>
      <c r="G222" s="400" t="str">
        <f t="shared" si="57"/>
        <v/>
      </c>
      <c r="H222" s="401" t="str">
        <f t="shared" si="58"/>
        <v/>
      </c>
      <c r="I222" s="402" t="str">
        <f t="shared" si="70"/>
        <v/>
      </c>
      <c r="J222" s="403" t="str">
        <f t="shared" si="70"/>
        <v/>
      </c>
      <c r="K222" s="403" t="str">
        <f t="shared" si="70"/>
        <v/>
      </c>
      <c r="L222" s="404" t="str">
        <f t="shared" si="69"/>
        <v/>
      </c>
      <c r="M222" s="405"/>
      <c r="N222" s="406" t="str">
        <f t="shared" si="59"/>
        <v/>
      </c>
      <c r="O222" s="406" t="str">
        <f t="shared" si="60"/>
        <v/>
      </c>
      <c r="S222" s="401" t="str">
        <f>IFERROR(IF(S221&lt;='Cat A monthly etc'!$R$3,"Nil",S221-$R$3),"")</f>
        <v/>
      </c>
      <c r="T222" s="402" t="str">
        <f t="shared" si="61"/>
        <v/>
      </c>
      <c r="U222" s="403" t="str">
        <f t="shared" si="62"/>
        <v/>
      </c>
      <c r="V222" s="403" t="str">
        <f t="shared" si="63"/>
        <v/>
      </c>
      <c r="W222" s="404" t="str">
        <f t="shared" si="64"/>
        <v/>
      </c>
      <c r="Z222" s="408"/>
      <c r="AA222" s="409"/>
      <c r="AC222" s="358" t="str">
        <f t="shared" si="66"/>
        <v/>
      </c>
      <c r="AD222" s="358" t="str">
        <f t="shared" si="67"/>
        <v/>
      </c>
    </row>
    <row r="223" spans="1:30" x14ac:dyDescent="0.25">
      <c r="A223" s="112" t="str">
        <f t="shared" si="54"/>
        <v/>
      </c>
      <c r="B223" s="112" t="str">
        <f t="shared" si="55"/>
        <v/>
      </c>
      <c r="C223" s="397" t="str">
        <f t="shared" si="68"/>
        <v/>
      </c>
      <c r="D223" s="397" t="str">
        <f t="shared" si="65"/>
        <v/>
      </c>
      <c r="E223" s="397"/>
      <c r="F223" s="399" t="str">
        <f t="shared" si="56"/>
        <v/>
      </c>
      <c r="G223" s="400" t="str">
        <f t="shared" si="57"/>
        <v/>
      </c>
      <c r="H223" s="401" t="str">
        <f t="shared" si="58"/>
        <v/>
      </c>
      <c r="I223" s="402" t="str">
        <f t="shared" si="70"/>
        <v/>
      </c>
      <c r="J223" s="403" t="str">
        <f t="shared" si="70"/>
        <v/>
      </c>
      <c r="K223" s="403" t="str">
        <f t="shared" si="70"/>
        <v/>
      </c>
      <c r="L223" s="404" t="str">
        <f t="shared" si="69"/>
        <v/>
      </c>
      <c r="M223" s="405"/>
      <c r="N223" s="406" t="str">
        <f t="shared" si="59"/>
        <v/>
      </c>
      <c r="O223" s="406" t="str">
        <f t="shared" si="60"/>
        <v/>
      </c>
      <c r="S223" s="401" t="str">
        <f>IFERROR(IF(S222&lt;='Cat A monthly etc'!$R$3,"Nil",S222-$R$3),"")</f>
        <v/>
      </c>
      <c r="T223" s="402" t="str">
        <f t="shared" si="61"/>
        <v/>
      </c>
      <c r="U223" s="403" t="str">
        <f t="shared" si="62"/>
        <v/>
      </c>
      <c r="V223" s="403" t="str">
        <f t="shared" si="63"/>
        <v/>
      </c>
      <c r="W223" s="404" t="str">
        <f t="shared" si="64"/>
        <v/>
      </c>
      <c r="Z223" s="408"/>
      <c r="AA223" s="409"/>
      <c r="AC223" s="358" t="str">
        <f t="shared" si="66"/>
        <v/>
      </c>
      <c r="AD223" s="358" t="str">
        <f t="shared" si="67"/>
        <v/>
      </c>
    </row>
    <row r="224" spans="1:30" x14ac:dyDescent="0.25">
      <c r="A224" s="112" t="str">
        <f t="shared" si="54"/>
        <v/>
      </c>
      <c r="B224" s="112" t="str">
        <f t="shared" si="55"/>
        <v/>
      </c>
      <c r="C224" s="397" t="str">
        <f t="shared" si="68"/>
        <v/>
      </c>
      <c r="D224" s="397" t="str">
        <f t="shared" si="65"/>
        <v/>
      </c>
      <c r="E224" s="397"/>
      <c r="F224" s="399" t="str">
        <f t="shared" si="56"/>
        <v/>
      </c>
      <c r="G224" s="400" t="str">
        <f t="shared" si="57"/>
        <v/>
      </c>
      <c r="H224" s="401" t="str">
        <f t="shared" si="58"/>
        <v/>
      </c>
      <c r="I224" s="402" t="str">
        <f t="shared" si="70"/>
        <v/>
      </c>
      <c r="J224" s="403" t="str">
        <f t="shared" si="70"/>
        <v/>
      </c>
      <c r="K224" s="403" t="str">
        <f t="shared" si="70"/>
        <v/>
      </c>
      <c r="L224" s="404" t="str">
        <f t="shared" si="69"/>
        <v/>
      </c>
      <c r="M224" s="405"/>
      <c r="N224" s="406" t="str">
        <f t="shared" si="59"/>
        <v/>
      </c>
      <c r="O224" s="406" t="str">
        <f t="shared" si="60"/>
        <v/>
      </c>
      <c r="S224" s="401" t="str">
        <f>IFERROR(IF(S223&lt;='Cat A monthly etc'!$R$3,"Nil",S223-$R$3),"")</f>
        <v/>
      </c>
      <c r="T224" s="402" t="str">
        <f t="shared" si="61"/>
        <v/>
      </c>
      <c r="U224" s="403" t="str">
        <f t="shared" si="62"/>
        <v/>
      </c>
      <c r="V224" s="403" t="str">
        <f t="shared" si="63"/>
        <v/>
      </c>
      <c r="W224" s="404" t="str">
        <f t="shared" si="64"/>
        <v/>
      </c>
      <c r="Z224" s="408"/>
      <c r="AA224" s="409"/>
      <c r="AC224" s="358" t="str">
        <f t="shared" si="66"/>
        <v/>
      </c>
      <c r="AD224" s="358" t="str">
        <f t="shared" si="67"/>
        <v/>
      </c>
    </row>
    <row r="225" spans="1:30" x14ac:dyDescent="0.25">
      <c r="A225" s="112" t="str">
        <f t="shared" si="54"/>
        <v/>
      </c>
      <c r="B225" s="112" t="str">
        <f t="shared" si="55"/>
        <v/>
      </c>
      <c r="C225" s="397" t="str">
        <f t="shared" si="68"/>
        <v/>
      </c>
      <c r="D225" s="397" t="str">
        <f t="shared" si="65"/>
        <v/>
      </c>
      <c r="E225" s="397"/>
      <c r="F225" s="399" t="str">
        <f t="shared" si="56"/>
        <v/>
      </c>
      <c r="G225" s="400" t="str">
        <f t="shared" si="57"/>
        <v/>
      </c>
      <c r="H225" s="401" t="str">
        <f t="shared" si="58"/>
        <v/>
      </c>
      <c r="I225" s="402" t="str">
        <f t="shared" si="70"/>
        <v/>
      </c>
      <c r="J225" s="403" t="str">
        <f t="shared" si="70"/>
        <v/>
      </c>
      <c r="K225" s="403" t="str">
        <f t="shared" si="70"/>
        <v/>
      </c>
      <c r="L225" s="404" t="str">
        <f t="shared" si="69"/>
        <v/>
      </c>
      <c r="M225" s="405"/>
      <c r="N225" s="406" t="str">
        <f t="shared" si="59"/>
        <v/>
      </c>
      <c r="O225" s="406" t="str">
        <f t="shared" si="60"/>
        <v/>
      </c>
      <c r="S225" s="401" t="str">
        <f>IFERROR(IF(S224&lt;='Cat A monthly etc'!$R$3,"Nil",S224-$R$3),"")</f>
        <v/>
      </c>
      <c r="T225" s="402" t="str">
        <f t="shared" si="61"/>
        <v/>
      </c>
      <c r="U225" s="403" t="str">
        <f t="shared" si="62"/>
        <v/>
      </c>
      <c r="V225" s="403" t="str">
        <f t="shared" si="63"/>
        <v/>
      </c>
      <c r="W225" s="404" t="str">
        <f t="shared" si="64"/>
        <v/>
      </c>
      <c r="Z225" s="408"/>
      <c r="AA225" s="409"/>
      <c r="AC225" s="358" t="str">
        <f t="shared" si="66"/>
        <v/>
      </c>
      <c r="AD225" s="358" t="str">
        <f t="shared" si="67"/>
        <v/>
      </c>
    </row>
    <row r="226" spans="1:30" x14ac:dyDescent="0.25">
      <c r="A226" s="112" t="str">
        <f t="shared" si="54"/>
        <v/>
      </c>
      <c r="B226" s="112" t="str">
        <f t="shared" si="55"/>
        <v/>
      </c>
      <c r="C226" s="397" t="str">
        <f t="shared" si="68"/>
        <v/>
      </c>
      <c r="D226" s="397" t="str">
        <f t="shared" si="65"/>
        <v/>
      </c>
      <c r="E226" s="397"/>
      <c r="F226" s="399" t="str">
        <f t="shared" si="56"/>
        <v/>
      </c>
      <c r="G226" s="400" t="str">
        <f t="shared" si="57"/>
        <v/>
      </c>
      <c r="H226" s="401" t="str">
        <f t="shared" si="58"/>
        <v/>
      </c>
      <c r="I226" s="402" t="str">
        <f t="shared" si="70"/>
        <v/>
      </c>
      <c r="J226" s="403" t="str">
        <f t="shared" si="70"/>
        <v/>
      </c>
      <c r="K226" s="403" t="str">
        <f t="shared" si="70"/>
        <v/>
      </c>
      <c r="L226" s="404" t="str">
        <f t="shared" si="69"/>
        <v/>
      </c>
      <c r="M226" s="405"/>
      <c r="N226" s="406" t="str">
        <f t="shared" si="59"/>
        <v/>
      </c>
      <c r="O226" s="406" t="str">
        <f t="shared" si="60"/>
        <v/>
      </c>
      <c r="S226" s="401" t="str">
        <f>IFERROR(IF(S225&lt;='Cat A monthly etc'!$R$3,"Nil",S225-$R$3),"")</f>
        <v/>
      </c>
      <c r="T226" s="402" t="str">
        <f t="shared" si="61"/>
        <v/>
      </c>
      <c r="U226" s="403" t="str">
        <f t="shared" si="62"/>
        <v/>
      </c>
      <c r="V226" s="403" t="str">
        <f t="shared" si="63"/>
        <v/>
      </c>
      <c r="W226" s="404" t="str">
        <f t="shared" si="64"/>
        <v/>
      </c>
      <c r="Z226" s="408"/>
      <c r="AA226" s="409"/>
      <c r="AC226" s="358" t="str">
        <f t="shared" si="66"/>
        <v/>
      </c>
      <c r="AD226" s="358" t="str">
        <f t="shared" si="67"/>
        <v/>
      </c>
    </row>
    <row r="227" spans="1:30" x14ac:dyDescent="0.25">
      <c r="A227" s="112" t="str">
        <f t="shared" si="54"/>
        <v/>
      </c>
      <c r="B227" s="112" t="str">
        <f t="shared" si="55"/>
        <v/>
      </c>
      <c r="C227" s="397" t="str">
        <f t="shared" si="68"/>
        <v/>
      </c>
      <c r="D227" s="397" t="str">
        <f t="shared" si="65"/>
        <v/>
      </c>
      <c r="E227" s="397"/>
      <c r="F227" s="399" t="str">
        <f t="shared" si="56"/>
        <v/>
      </c>
      <c r="G227" s="400" t="str">
        <f t="shared" si="57"/>
        <v/>
      </c>
      <c r="H227" s="401" t="str">
        <f t="shared" si="58"/>
        <v/>
      </c>
      <c r="I227" s="402" t="str">
        <f t="shared" si="70"/>
        <v/>
      </c>
      <c r="J227" s="403" t="str">
        <f t="shared" si="70"/>
        <v/>
      </c>
      <c r="K227" s="403" t="str">
        <f t="shared" si="70"/>
        <v/>
      </c>
      <c r="L227" s="404" t="str">
        <f t="shared" si="69"/>
        <v/>
      </c>
      <c r="M227" s="405"/>
      <c r="N227" s="406" t="str">
        <f t="shared" si="59"/>
        <v/>
      </c>
      <c r="O227" s="406" t="str">
        <f t="shared" si="60"/>
        <v/>
      </c>
      <c r="S227" s="401" t="str">
        <f>IFERROR(IF(S226&lt;='Cat A monthly etc'!$R$3,"Nil",S226-$R$3),"")</f>
        <v/>
      </c>
      <c r="T227" s="402" t="str">
        <f t="shared" si="61"/>
        <v/>
      </c>
      <c r="U227" s="403" t="str">
        <f t="shared" si="62"/>
        <v/>
      </c>
      <c r="V227" s="403" t="str">
        <f t="shared" si="63"/>
        <v/>
      </c>
      <c r="W227" s="404" t="str">
        <f t="shared" si="64"/>
        <v/>
      </c>
      <c r="Z227" s="408"/>
      <c r="AA227" s="409"/>
      <c r="AC227" s="358" t="str">
        <f t="shared" si="66"/>
        <v/>
      </c>
      <c r="AD227" s="358" t="str">
        <f t="shared" si="67"/>
        <v/>
      </c>
    </row>
    <row r="228" spans="1:30" x14ac:dyDescent="0.25">
      <c r="A228" s="112" t="str">
        <f t="shared" si="54"/>
        <v/>
      </c>
      <c r="B228" s="112" t="str">
        <f t="shared" si="55"/>
        <v/>
      </c>
      <c r="C228" s="397" t="str">
        <f t="shared" si="68"/>
        <v/>
      </c>
      <c r="D228" s="397" t="str">
        <f t="shared" si="65"/>
        <v/>
      </c>
      <c r="E228" s="397"/>
      <c r="F228" s="399" t="str">
        <f t="shared" si="56"/>
        <v/>
      </c>
      <c r="G228" s="400" t="str">
        <f t="shared" si="57"/>
        <v/>
      </c>
      <c r="H228" s="401" t="str">
        <f t="shared" si="58"/>
        <v/>
      </c>
      <c r="I228" s="402" t="str">
        <f t="shared" si="70"/>
        <v/>
      </c>
      <c r="J228" s="403" t="str">
        <f t="shared" si="70"/>
        <v/>
      </c>
      <c r="K228" s="403" t="str">
        <f t="shared" si="70"/>
        <v/>
      </c>
      <c r="L228" s="404" t="str">
        <f t="shared" si="69"/>
        <v/>
      </c>
      <c r="M228" s="405"/>
      <c r="N228" s="406" t="str">
        <f t="shared" si="59"/>
        <v/>
      </c>
      <c r="O228" s="406" t="str">
        <f t="shared" si="60"/>
        <v/>
      </c>
      <c r="S228" s="401" t="str">
        <f>IFERROR(IF(S227&lt;='Cat A monthly etc'!$R$3,"Nil",S227-$R$3),"")</f>
        <v/>
      </c>
      <c r="T228" s="402" t="str">
        <f t="shared" si="61"/>
        <v/>
      </c>
      <c r="U228" s="403" t="str">
        <f t="shared" si="62"/>
        <v/>
      </c>
      <c r="V228" s="403" t="str">
        <f t="shared" si="63"/>
        <v/>
      </c>
      <c r="W228" s="404" t="str">
        <f t="shared" si="64"/>
        <v/>
      </c>
      <c r="Z228" s="408"/>
      <c r="AA228" s="409"/>
      <c r="AC228" s="358" t="str">
        <f t="shared" si="66"/>
        <v/>
      </c>
      <c r="AD228" s="358" t="str">
        <f t="shared" si="67"/>
        <v/>
      </c>
    </row>
    <row r="229" spans="1:30" x14ac:dyDescent="0.25">
      <c r="A229" s="112" t="str">
        <f t="shared" si="54"/>
        <v/>
      </c>
      <c r="B229" s="112" t="str">
        <f t="shared" si="55"/>
        <v/>
      </c>
      <c r="C229" s="397" t="str">
        <f t="shared" si="68"/>
        <v/>
      </c>
      <c r="D229" s="397" t="str">
        <f t="shared" si="65"/>
        <v/>
      </c>
      <c r="E229" s="397"/>
      <c r="F229" s="399" t="str">
        <f t="shared" si="56"/>
        <v/>
      </c>
      <c r="G229" s="400" t="str">
        <f t="shared" si="57"/>
        <v/>
      </c>
      <c r="H229" s="401" t="str">
        <f t="shared" si="58"/>
        <v/>
      </c>
      <c r="I229" s="402" t="str">
        <f t="shared" si="70"/>
        <v/>
      </c>
      <c r="J229" s="403" t="str">
        <f t="shared" si="70"/>
        <v/>
      </c>
      <c r="K229" s="403" t="str">
        <f t="shared" si="70"/>
        <v/>
      </c>
      <c r="L229" s="404" t="str">
        <f t="shared" si="69"/>
        <v/>
      </c>
      <c r="M229" s="405"/>
      <c r="N229" s="406" t="str">
        <f t="shared" si="59"/>
        <v/>
      </c>
      <c r="O229" s="406" t="str">
        <f t="shared" si="60"/>
        <v/>
      </c>
      <c r="S229" s="401" t="str">
        <f>IFERROR(IF(S228&lt;='Cat A monthly etc'!$R$3,"Nil",S228-$R$3),"")</f>
        <v/>
      </c>
      <c r="T229" s="402" t="str">
        <f t="shared" si="61"/>
        <v/>
      </c>
      <c r="U229" s="403" t="str">
        <f t="shared" si="62"/>
        <v/>
      </c>
      <c r="V229" s="403" t="str">
        <f t="shared" si="63"/>
        <v/>
      </c>
      <c r="W229" s="404" t="str">
        <f t="shared" si="64"/>
        <v/>
      </c>
      <c r="Z229" s="408"/>
      <c r="AA229" s="409"/>
      <c r="AC229" s="358" t="str">
        <f t="shared" si="66"/>
        <v/>
      </c>
      <c r="AD229" s="358" t="str">
        <f t="shared" si="67"/>
        <v/>
      </c>
    </row>
    <row r="230" spans="1:30" x14ac:dyDescent="0.25">
      <c r="A230" s="112" t="str">
        <f t="shared" si="54"/>
        <v/>
      </c>
      <c r="B230" s="112" t="str">
        <f t="shared" si="55"/>
        <v/>
      </c>
      <c r="C230" s="397" t="str">
        <f t="shared" si="68"/>
        <v/>
      </c>
      <c r="D230" s="397" t="str">
        <f t="shared" si="65"/>
        <v/>
      </c>
      <c r="E230" s="397"/>
      <c r="F230" s="399" t="str">
        <f t="shared" si="56"/>
        <v/>
      </c>
      <c r="G230" s="400" t="str">
        <f t="shared" si="57"/>
        <v/>
      </c>
      <c r="H230" s="401" t="str">
        <f t="shared" si="58"/>
        <v/>
      </c>
      <c r="I230" s="402" t="str">
        <f t="shared" si="70"/>
        <v/>
      </c>
      <c r="J230" s="403" t="str">
        <f t="shared" si="70"/>
        <v/>
      </c>
      <c r="K230" s="403" t="str">
        <f t="shared" si="70"/>
        <v/>
      </c>
      <c r="L230" s="404" t="str">
        <f t="shared" si="69"/>
        <v/>
      </c>
      <c r="M230" s="405"/>
      <c r="N230" s="406" t="str">
        <f t="shared" si="59"/>
        <v/>
      </c>
      <c r="O230" s="406" t="str">
        <f t="shared" si="60"/>
        <v/>
      </c>
      <c r="S230" s="401" t="str">
        <f>IFERROR(IF(S229&lt;='Cat A monthly etc'!$R$3,"Nil",S229-$R$3),"")</f>
        <v/>
      </c>
      <c r="T230" s="402" t="str">
        <f t="shared" si="61"/>
        <v/>
      </c>
      <c r="U230" s="403" t="str">
        <f t="shared" si="62"/>
        <v/>
      </c>
      <c r="V230" s="403" t="str">
        <f t="shared" si="63"/>
        <v/>
      </c>
      <c r="W230" s="404" t="str">
        <f t="shared" si="64"/>
        <v/>
      </c>
      <c r="Z230" s="408"/>
      <c r="AA230" s="409"/>
      <c r="AC230" s="358" t="str">
        <f t="shared" si="66"/>
        <v/>
      </c>
      <c r="AD230" s="358" t="str">
        <f t="shared" si="67"/>
        <v/>
      </c>
    </row>
    <row r="231" spans="1:30" x14ac:dyDescent="0.25">
      <c r="A231" s="112" t="str">
        <f t="shared" si="54"/>
        <v/>
      </c>
      <c r="B231" s="112" t="str">
        <f t="shared" si="55"/>
        <v/>
      </c>
      <c r="C231" s="397" t="str">
        <f t="shared" si="68"/>
        <v/>
      </c>
      <c r="D231" s="397" t="str">
        <f t="shared" si="65"/>
        <v/>
      </c>
      <c r="E231" s="397"/>
      <c r="F231" s="399" t="str">
        <f t="shared" si="56"/>
        <v/>
      </c>
      <c r="G231" s="400" t="str">
        <f t="shared" si="57"/>
        <v/>
      </c>
      <c r="H231" s="401" t="str">
        <f t="shared" si="58"/>
        <v/>
      </c>
      <c r="I231" s="402" t="str">
        <f t="shared" si="70"/>
        <v/>
      </c>
      <c r="J231" s="403" t="str">
        <f t="shared" si="70"/>
        <v/>
      </c>
      <c r="K231" s="403" t="str">
        <f t="shared" si="70"/>
        <v/>
      </c>
      <c r="L231" s="404" t="str">
        <f t="shared" si="69"/>
        <v/>
      </c>
      <c r="M231" s="405"/>
      <c r="N231" s="406" t="str">
        <f t="shared" si="59"/>
        <v/>
      </c>
      <c r="O231" s="406" t="str">
        <f t="shared" si="60"/>
        <v/>
      </c>
      <c r="S231" s="401" t="str">
        <f>IFERROR(IF(S230&lt;='Cat A monthly etc'!$R$3,"Nil",S230-$R$3),"")</f>
        <v/>
      </c>
      <c r="T231" s="402" t="str">
        <f t="shared" si="61"/>
        <v/>
      </c>
      <c r="U231" s="403" t="str">
        <f t="shared" si="62"/>
        <v/>
      </c>
      <c r="V231" s="403" t="str">
        <f t="shared" si="63"/>
        <v/>
      </c>
      <c r="W231" s="404" t="str">
        <f t="shared" si="64"/>
        <v/>
      </c>
      <c r="Z231" s="408"/>
      <c r="AA231" s="409"/>
      <c r="AC231" s="358" t="str">
        <f t="shared" si="66"/>
        <v/>
      </c>
      <c r="AD231" s="358" t="str">
        <f t="shared" si="67"/>
        <v/>
      </c>
    </row>
    <row r="232" spans="1:30" x14ac:dyDescent="0.25">
      <c r="A232" s="112" t="str">
        <f t="shared" si="54"/>
        <v/>
      </c>
      <c r="B232" s="112" t="str">
        <f t="shared" si="55"/>
        <v/>
      </c>
      <c r="C232" s="397" t="str">
        <f t="shared" si="68"/>
        <v/>
      </c>
      <c r="D232" s="397" t="str">
        <f t="shared" si="65"/>
        <v/>
      </c>
      <c r="E232" s="397"/>
      <c r="F232" s="399" t="str">
        <f t="shared" si="56"/>
        <v/>
      </c>
      <c r="G232" s="400" t="str">
        <f t="shared" si="57"/>
        <v/>
      </c>
      <c r="H232" s="401" t="str">
        <f t="shared" si="58"/>
        <v/>
      </c>
      <c r="I232" s="402" t="str">
        <f t="shared" si="70"/>
        <v/>
      </c>
      <c r="J232" s="403" t="str">
        <f t="shared" si="70"/>
        <v/>
      </c>
      <c r="K232" s="403" t="str">
        <f t="shared" si="70"/>
        <v/>
      </c>
      <c r="L232" s="404" t="str">
        <f t="shared" si="69"/>
        <v/>
      </c>
      <c r="M232" s="405"/>
      <c r="N232" s="406" t="str">
        <f t="shared" si="59"/>
        <v/>
      </c>
      <c r="O232" s="406" t="str">
        <f t="shared" si="60"/>
        <v/>
      </c>
      <c r="S232" s="401" t="str">
        <f>IFERROR(IF(S231&lt;='Cat A monthly etc'!$R$3,"Nil",S231-$R$3),"")</f>
        <v/>
      </c>
      <c r="T232" s="402" t="str">
        <f t="shared" si="61"/>
        <v/>
      </c>
      <c r="U232" s="403" t="str">
        <f t="shared" si="62"/>
        <v/>
      </c>
      <c r="V232" s="403" t="str">
        <f t="shared" si="63"/>
        <v/>
      </c>
      <c r="W232" s="404" t="str">
        <f t="shared" si="64"/>
        <v/>
      </c>
      <c r="Z232" s="408"/>
      <c r="AA232" s="409"/>
      <c r="AC232" s="358" t="str">
        <f t="shared" si="66"/>
        <v/>
      </c>
      <c r="AD232" s="358" t="str">
        <f t="shared" si="67"/>
        <v/>
      </c>
    </row>
    <row r="233" spans="1:30" x14ac:dyDescent="0.25">
      <c r="A233" s="112" t="str">
        <f t="shared" si="54"/>
        <v/>
      </c>
      <c r="B233" s="112" t="str">
        <f t="shared" si="55"/>
        <v/>
      </c>
      <c r="C233" s="397" t="str">
        <f t="shared" si="68"/>
        <v/>
      </c>
      <c r="D233" s="397" t="str">
        <f t="shared" si="65"/>
        <v/>
      </c>
      <c r="E233" s="397"/>
      <c r="F233" s="399" t="str">
        <f t="shared" si="56"/>
        <v/>
      </c>
      <c r="G233" s="400" t="str">
        <f t="shared" si="57"/>
        <v/>
      </c>
      <c r="H233" s="401" t="str">
        <f t="shared" si="58"/>
        <v/>
      </c>
      <c r="I233" s="402" t="str">
        <f t="shared" si="70"/>
        <v/>
      </c>
      <c r="J233" s="403" t="str">
        <f t="shared" si="70"/>
        <v/>
      </c>
      <c r="K233" s="403" t="str">
        <f t="shared" si="70"/>
        <v/>
      </c>
      <c r="L233" s="404" t="str">
        <f t="shared" si="69"/>
        <v/>
      </c>
      <c r="M233" s="405"/>
      <c r="N233" s="406" t="str">
        <f t="shared" si="59"/>
        <v/>
      </c>
      <c r="O233" s="406" t="str">
        <f t="shared" si="60"/>
        <v/>
      </c>
      <c r="S233" s="401" t="str">
        <f>IFERROR(IF(S232&lt;='Cat A monthly etc'!$R$3,"Nil",S232-$R$3),"")</f>
        <v/>
      </c>
      <c r="T233" s="402" t="str">
        <f t="shared" si="61"/>
        <v/>
      </c>
      <c r="U233" s="403" t="str">
        <f t="shared" si="62"/>
        <v/>
      </c>
      <c r="V233" s="403" t="str">
        <f t="shared" si="63"/>
        <v/>
      </c>
      <c r="W233" s="404" t="str">
        <f t="shared" si="64"/>
        <v/>
      </c>
      <c r="Z233" s="408"/>
      <c r="AA233" s="409"/>
      <c r="AC233" s="358" t="str">
        <f t="shared" si="66"/>
        <v/>
      </c>
      <c r="AD233" s="358" t="str">
        <f t="shared" si="67"/>
        <v/>
      </c>
    </row>
    <row r="234" spans="1:30" x14ac:dyDescent="0.25">
      <c r="A234" s="112" t="str">
        <f t="shared" si="54"/>
        <v/>
      </c>
      <c r="B234" s="112" t="str">
        <f t="shared" si="55"/>
        <v/>
      </c>
      <c r="C234" s="397" t="str">
        <f t="shared" si="68"/>
        <v/>
      </c>
      <c r="D234" s="397" t="str">
        <f t="shared" si="65"/>
        <v/>
      </c>
      <c r="E234" s="397"/>
      <c r="F234" s="399" t="str">
        <f t="shared" si="56"/>
        <v/>
      </c>
      <c r="G234" s="400" t="str">
        <f t="shared" si="57"/>
        <v/>
      </c>
      <c r="H234" s="401" t="str">
        <f t="shared" si="58"/>
        <v/>
      </c>
      <c r="I234" s="402" t="str">
        <f t="shared" si="70"/>
        <v/>
      </c>
      <c r="J234" s="403" t="str">
        <f t="shared" si="70"/>
        <v/>
      </c>
      <c r="K234" s="403" t="str">
        <f t="shared" si="70"/>
        <v/>
      </c>
      <c r="L234" s="404" t="str">
        <f t="shared" si="69"/>
        <v/>
      </c>
      <c r="M234" s="405"/>
      <c r="N234" s="406" t="str">
        <f t="shared" si="59"/>
        <v/>
      </c>
      <c r="O234" s="406" t="str">
        <f t="shared" si="60"/>
        <v/>
      </c>
      <c r="S234" s="401" t="str">
        <f>IFERROR(IF(S233&lt;='Cat A monthly etc'!$R$3,"Nil",S233-$R$3),"")</f>
        <v/>
      </c>
      <c r="T234" s="402" t="str">
        <f t="shared" si="61"/>
        <v/>
      </c>
      <c r="U234" s="403" t="str">
        <f t="shared" si="62"/>
        <v/>
      </c>
      <c r="V234" s="403" t="str">
        <f t="shared" si="63"/>
        <v/>
      </c>
      <c r="W234" s="404" t="str">
        <f t="shared" si="64"/>
        <v/>
      </c>
      <c r="Z234" s="408"/>
      <c r="AA234" s="409"/>
      <c r="AC234" s="358" t="str">
        <f t="shared" si="66"/>
        <v/>
      </c>
      <c r="AD234" s="358" t="str">
        <f t="shared" si="67"/>
        <v/>
      </c>
    </row>
    <row r="235" spans="1:30" x14ac:dyDescent="0.25">
      <c r="A235" s="112" t="str">
        <f t="shared" si="54"/>
        <v/>
      </c>
      <c r="B235" s="112" t="str">
        <f t="shared" si="55"/>
        <v/>
      </c>
      <c r="C235" s="397" t="str">
        <f t="shared" si="68"/>
        <v/>
      </c>
      <c r="D235" s="397" t="str">
        <f t="shared" si="65"/>
        <v/>
      </c>
      <c r="E235" s="397"/>
      <c r="F235" s="399" t="str">
        <f t="shared" si="56"/>
        <v/>
      </c>
      <c r="G235" s="400" t="str">
        <f t="shared" si="57"/>
        <v/>
      </c>
      <c r="H235" s="401" t="str">
        <f t="shared" si="58"/>
        <v/>
      </c>
      <c r="I235" s="402" t="str">
        <f t="shared" si="70"/>
        <v/>
      </c>
      <c r="J235" s="403" t="str">
        <f t="shared" si="70"/>
        <v/>
      </c>
      <c r="K235" s="403" t="str">
        <f t="shared" si="70"/>
        <v/>
      </c>
      <c r="L235" s="404" t="str">
        <f t="shared" si="69"/>
        <v/>
      </c>
      <c r="M235" s="405"/>
      <c r="N235" s="406" t="str">
        <f t="shared" si="59"/>
        <v/>
      </c>
      <c r="O235" s="406" t="str">
        <f t="shared" si="60"/>
        <v/>
      </c>
      <c r="S235" s="401" t="str">
        <f>IFERROR(IF(S234&lt;='Cat A monthly etc'!$R$3,"Nil",S234-$R$3),"")</f>
        <v/>
      </c>
      <c r="T235" s="402" t="str">
        <f t="shared" si="61"/>
        <v/>
      </c>
      <c r="U235" s="403" t="str">
        <f t="shared" si="62"/>
        <v/>
      </c>
      <c r="V235" s="403" t="str">
        <f t="shared" si="63"/>
        <v/>
      </c>
      <c r="W235" s="404" t="str">
        <f t="shared" si="64"/>
        <v/>
      </c>
      <c r="Z235" s="408"/>
      <c r="AA235" s="409"/>
      <c r="AC235" s="358" t="str">
        <f t="shared" si="66"/>
        <v/>
      </c>
      <c r="AD235" s="358" t="str">
        <f t="shared" si="67"/>
        <v/>
      </c>
    </row>
    <row r="236" spans="1:30" x14ac:dyDescent="0.25">
      <c r="A236" s="112" t="str">
        <f t="shared" si="54"/>
        <v/>
      </c>
      <c r="B236" s="112" t="str">
        <f t="shared" si="55"/>
        <v/>
      </c>
      <c r="C236" s="397" t="str">
        <f t="shared" si="68"/>
        <v/>
      </c>
      <c r="D236" s="397" t="str">
        <f t="shared" si="65"/>
        <v/>
      </c>
      <c r="E236" s="397"/>
      <c r="F236" s="399" t="str">
        <f t="shared" si="56"/>
        <v/>
      </c>
      <c r="G236" s="400" t="str">
        <f t="shared" si="57"/>
        <v/>
      </c>
      <c r="H236" s="401" t="str">
        <f t="shared" si="58"/>
        <v/>
      </c>
      <c r="I236" s="402" t="str">
        <f t="shared" si="70"/>
        <v/>
      </c>
      <c r="J236" s="403" t="str">
        <f t="shared" si="70"/>
        <v/>
      </c>
      <c r="K236" s="403" t="str">
        <f t="shared" si="70"/>
        <v/>
      </c>
      <c r="L236" s="404" t="str">
        <f t="shared" si="69"/>
        <v/>
      </c>
      <c r="M236" s="405"/>
      <c r="N236" s="406" t="str">
        <f t="shared" si="59"/>
        <v/>
      </c>
      <c r="O236" s="406" t="str">
        <f t="shared" si="60"/>
        <v/>
      </c>
      <c r="S236" s="401" t="str">
        <f>IFERROR(IF(S235&lt;='Cat A monthly etc'!$R$3,"Nil",S235-$R$3),"")</f>
        <v/>
      </c>
      <c r="T236" s="402" t="str">
        <f t="shared" si="61"/>
        <v/>
      </c>
      <c r="U236" s="403" t="str">
        <f t="shared" si="62"/>
        <v/>
      </c>
      <c r="V236" s="403" t="str">
        <f t="shared" si="63"/>
        <v/>
      </c>
      <c r="W236" s="404" t="str">
        <f t="shared" si="64"/>
        <v/>
      </c>
      <c r="Z236" s="408"/>
      <c r="AA236" s="409"/>
      <c r="AC236" s="358" t="str">
        <f t="shared" si="66"/>
        <v/>
      </c>
      <c r="AD236" s="358" t="str">
        <f t="shared" si="67"/>
        <v/>
      </c>
    </row>
    <row r="237" spans="1:30" x14ac:dyDescent="0.25">
      <c r="A237" s="112" t="str">
        <f t="shared" si="54"/>
        <v/>
      </c>
      <c r="B237" s="112" t="str">
        <f t="shared" si="55"/>
        <v/>
      </c>
      <c r="C237" s="397" t="str">
        <f t="shared" si="68"/>
        <v/>
      </c>
      <c r="D237" s="397" t="str">
        <f t="shared" si="65"/>
        <v/>
      </c>
      <c r="E237" s="397"/>
      <c r="F237" s="399" t="str">
        <f t="shared" si="56"/>
        <v/>
      </c>
      <c r="G237" s="400" t="str">
        <f t="shared" si="57"/>
        <v/>
      </c>
      <c r="H237" s="401" t="str">
        <f t="shared" si="58"/>
        <v/>
      </c>
      <c r="I237" s="402" t="str">
        <f t="shared" si="70"/>
        <v/>
      </c>
      <c r="J237" s="403" t="str">
        <f t="shared" si="70"/>
        <v/>
      </c>
      <c r="K237" s="403" t="str">
        <f t="shared" si="70"/>
        <v/>
      </c>
      <c r="L237" s="404" t="str">
        <f t="shared" si="69"/>
        <v/>
      </c>
      <c r="M237" s="405"/>
      <c r="N237" s="406" t="str">
        <f t="shared" si="59"/>
        <v/>
      </c>
      <c r="O237" s="406" t="str">
        <f t="shared" si="60"/>
        <v/>
      </c>
      <c r="S237" s="401" t="str">
        <f>IFERROR(IF(S236&lt;='Cat A monthly etc'!$R$3,"Nil",S236-$R$3),"")</f>
        <v/>
      </c>
      <c r="T237" s="402" t="str">
        <f t="shared" si="61"/>
        <v/>
      </c>
      <c r="U237" s="403" t="str">
        <f t="shared" si="62"/>
        <v/>
      </c>
      <c r="V237" s="403" t="str">
        <f t="shared" si="63"/>
        <v/>
      </c>
      <c r="W237" s="404" t="str">
        <f t="shared" si="64"/>
        <v/>
      </c>
      <c r="Z237" s="408"/>
      <c r="AA237" s="409"/>
      <c r="AC237" s="358" t="str">
        <f t="shared" si="66"/>
        <v/>
      </c>
      <c r="AD237" s="358" t="str">
        <f t="shared" si="67"/>
        <v/>
      </c>
    </row>
    <row r="238" spans="1:30" x14ac:dyDescent="0.25">
      <c r="A238" s="112" t="str">
        <f t="shared" si="54"/>
        <v/>
      </c>
      <c r="B238" s="112" t="str">
        <f t="shared" si="55"/>
        <v/>
      </c>
      <c r="C238" s="397" t="str">
        <f t="shared" si="68"/>
        <v/>
      </c>
      <c r="D238" s="397" t="str">
        <f t="shared" si="65"/>
        <v/>
      </c>
      <c r="E238" s="397"/>
      <c r="F238" s="399" t="str">
        <f t="shared" si="56"/>
        <v/>
      </c>
      <c r="G238" s="400" t="str">
        <f t="shared" si="57"/>
        <v/>
      </c>
      <c r="H238" s="401" t="str">
        <f t="shared" si="58"/>
        <v/>
      </c>
      <c r="I238" s="402" t="str">
        <f t="shared" si="70"/>
        <v/>
      </c>
      <c r="J238" s="403" t="str">
        <f t="shared" si="70"/>
        <v/>
      </c>
      <c r="K238" s="403" t="str">
        <f t="shared" si="70"/>
        <v/>
      </c>
      <c r="L238" s="404" t="str">
        <f t="shared" si="69"/>
        <v/>
      </c>
      <c r="M238" s="405"/>
      <c r="N238" s="406" t="str">
        <f t="shared" si="59"/>
        <v/>
      </c>
      <c r="O238" s="406" t="str">
        <f t="shared" si="60"/>
        <v/>
      </c>
      <c r="S238" s="401" t="str">
        <f>IFERROR(IF(S237&lt;='Cat A monthly etc'!$R$3,"Nil",S237-$R$3),"")</f>
        <v/>
      </c>
      <c r="T238" s="402" t="str">
        <f t="shared" si="61"/>
        <v/>
      </c>
      <c r="U238" s="403" t="str">
        <f t="shared" si="62"/>
        <v/>
      </c>
      <c r="V238" s="403" t="str">
        <f t="shared" si="63"/>
        <v/>
      </c>
      <c r="W238" s="404" t="str">
        <f t="shared" si="64"/>
        <v/>
      </c>
      <c r="Z238" s="408"/>
      <c r="AA238" s="409"/>
      <c r="AC238" s="358" t="str">
        <f t="shared" si="66"/>
        <v/>
      </c>
      <c r="AD238" s="358" t="str">
        <f t="shared" si="67"/>
        <v/>
      </c>
    </row>
    <row r="239" spans="1:30" x14ac:dyDescent="0.25">
      <c r="A239" s="112" t="str">
        <f t="shared" si="54"/>
        <v/>
      </c>
      <c r="B239" s="112" t="str">
        <f t="shared" si="55"/>
        <v/>
      </c>
      <c r="C239" s="397" t="str">
        <f t="shared" si="68"/>
        <v/>
      </c>
      <c r="D239" s="397" t="str">
        <f t="shared" si="65"/>
        <v/>
      </c>
      <c r="E239" s="397"/>
      <c r="F239" s="399" t="str">
        <f t="shared" si="56"/>
        <v/>
      </c>
      <c r="G239" s="400" t="str">
        <f t="shared" si="57"/>
        <v/>
      </c>
      <c r="H239" s="401" t="str">
        <f t="shared" si="58"/>
        <v/>
      </c>
      <c r="I239" s="402" t="str">
        <f t="shared" si="70"/>
        <v/>
      </c>
      <c r="J239" s="403" t="str">
        <f t="shared" si="70"/>
        <v/>
      </c>
      <c r="K239" s="403" t="str">
        <f t="shared" si="70"/>
        <v/>
      </c>
      <c r="L239" s="404" t="str">
        <f t="shared" si="69"/>
        <v/>
      </c>
      <c r="M239" s="405"/>
      <c r="N239" s="406" t="str">
        <f t="shared" si="59"/>
        <v/>
      </c>
      <c r="O239" s="406" t="str">
        <f t="shared" si="60"/>
        <v/>
      </c>
      <c r="S239" s="401" t="str">
        <f>IFERROR(IF(S238&lt;='Cat A monthly etc'!$R$3,"Nil",S238-$R$3),"")</f>
        <v/>
      </c>
      <c r="T239" s="402" t="str">
        <f t="shared" si="61"/>
        <v/>
      </c>
      <c r="U239" s="403" t="str">
        <f t="shared" si="62"/>
        <v/>
      </c>
      <c r="V239" s="403" t="str">
        <f t="shared" si="63"/>
        <v/>
      </c>
      <c r="W239" s="404" t="str">
        <f t="shared" si="64"/>
        <v/>
      </c>
      <c r="Z239" s="408"/>
      <c r="AA239" s="409"/>
      <c r="AC239" s="358" t="str">
        <f t="shared" si="66"/>
        <v/>
      </c>
      <c r="AD239" s="358" t="str">
        <f t="shared" si="67"/>
        <v/>
      </c>
    </row>
    <row r="240" spans="1:30" x14ac:dyDescent="0.25">
      <c r="A240" s="112" t="str">
        <f t="shared" si="54"/>
        <v/>
      </c>
      <c r="B240" s="112" t="str">
        <f t="shared" si="55"/>
        <v/>
      </c>
      <c r="C240" s="397" t="str">
        <f t="shared" si="68"/>
        <v/>
      </c>
      <c r="D240" s="397" t="str">
        <f t="shared" si="65"/>
        <v/>
      </c>
      <c r="E240" s="397"/>
      <c r="F240" s="399" t="str">
        <f t="shared" si="56"/>
        <v/>
      </c>
      <c r="G240" s="400" t="str">
        <f t="shared" si="57"/>
        <v/>
      </c>
      <c r="H240" s="401" t="str">
        <f t="shared" si="58"/>
        <v/>
      </c>
      <c r="I240" s="402" t="str">
        <f t="shared" si="70"/>
        <v/>
      </c>
      <c r="J240" s="403" t="str">
        <f t="shared" si="70"/>
        <v/>
      </c>
      <c r="K240" s="403" t="str">
        <f t="shared" si="70"/>
        <v/>
      </c>
      <c r="L240" s="404" t="str">
        <f t="shared" si="69"/>
        <v/>
      </c>
      <c r="M240" s="405"/>
      <c r="N240" s="406" t="str">
        <f t="shared" si="59"/>
        <v/>
      </c>
      <c r="O240" s="406" t="str">
        <f t="shared" si="60"/>
        <v/>
      </c>
      <c r="S240" s="401" t="str">
        <f>IFERROR(IF(S239&lt;='Cat A monthly etc'!$R$3,"Nil",S239-$R$3),"")</f>
        <v/>
      </c>
      <c r="T240" s="402" t="str">
        <f t="shared" si="61"/>
        <v/>
      </c>
      <c r="U240" s="403" t="str">
        <f t="shared" si="62"/>
        <v/>
      </c>
      <c r="V240" s="403" t="str">
        <f t="shared" si="63"/>
        <v/>
      </c>
      <c r="W240" s="404" t="str">
        <f t="shared" si="64"/>
        <v/>
      </c>
      <c r="Z240" s="408"/>
      <c r="AA240" s="409"/>
      <c r="AC240" s="358" t="str">
        <f t="shared" si="66"/>
        <v/>
      </c>
      <c r="AD240" s="358" t="str">
        <f t="shared" si="67"/>
        <v/>
      </c>
    </row>
    <row r="241" spans="1:30" x14ac:dyDescent="0.25">
      <c r="A241" s="112" t="str">
        <f t="shared" si="54"/>
        <v/>
      </c>
      <c r="B241" s="112" t="str">
        <f t="shared" si="55"/>
        <v/>
      </c>
      <c r="C241" s="397" t="str">
        <f t="shared" si="68"/>
        <v/>
      </c>
      <c r="D241" s="397" t="str">
        <f t="shared" si="65"/>
        <v/>
      </c>
      <c r="E241" s="397"/>
      <c r="F241" s="399" t="str">
        <f t="shared" si="56"/>
        <v/>
      </c>
      <c r="G241" s="400" t="str">
        <f t="shared" si="57"/>
        <v/>
      </c>
      <c r="H241" s="401" t="str">
        <f t="shared" si="58"/>
        <v/>
      </c>
      <c r="I241" s="402" t="str">
        <f t="shared" si="70"/>
        <v/>
      </c>
      <c r="J241" s="403" t="str">
        <f t="shared" si="70"/>
        <v/>
      </c>
      <c r="K241" s="403" t="str">
        <f t="shared" si="70"/>
        <v/>
      </c>
      <c r="L241" s="404" t="str">
        <f t="shared" si="69"/>
        <v/>
      </c>
      <c r="M241" s="405"/>
      <c r="N241" s="406" t="str">
        <f t="shared" si="59"/>
        <v/>
      </c>
      <c r="O241" s="406" t="str">
        <f t="shared" si="60"/>
        <v/>
      </c>
      <c r="S241" s="401" t="str">
        <f>IFERROR(IF(S240&lt;='Cat A monthly etc'!$R$3,"Nil",S240-$R$3),"")</f>
        <v/>
      </c>
      <c r="T241" s="402" t="str">
        <f t="shared" si="61"/>
        <v/>
      </c>
      <c r="U241" s="403" t="str">
        <f t="shared" si="62"/>
        <v/>
      </c>
      <c r="V241" s="403" t="str">
        <f t="shared" si="63"/>
        <v/>
      </c>
      <c r="W241" s="404" t="str">
        <f t="shared" si="64"/>
        <v/>
      </c>
      <c r="Z241" s="408"/>
      <c r="AA241" s="409"/>
      <c r="AC241" s="358" t="str">
        <f t="shared" si="66"/>
        <v/>
      </c>
      <c r="AD241" s="358" t="str">
        <f t="shared" si="67"/>
        <v/>
      </c>
    </row>
    <row r="242" spans="1:30" x14ac:dyDescent="0.25">
      <c r="A242" s="112" t="str">
        <f t="shared" si="54"/>
        <v/>
      </c>
      <c r="B242" s="112" t="str">
        <f t="shared" si="55"/>
        <v/>
      </c>
      <c r="C242" s="397" t="str">
        <f t="shared" si="68"/>
        <v/>
      </c>
      <c r="D242" s="397" t="str">
        <f t="shared" si="65"/>
        <v/>
      </c>
      <c r="E242" s="397"/>
      <c r="F242" s="399" t="str">
        <f t="shared" si="56"/>
        <v/>
      </c>
      <c r="G242" s="400" t="str">
        <f t="shared" si="57"/>
        <v/>
      </c>
      <c r="H242" s="401" t="str">
        <f t="shared" si="58"/>
        <v/>
      </c>
      <c r="I242" s="402" t="str">
        <f t="shared" si="70"/>
        <v/>
      </c>
      <c r="J242" s="403" t="str">
        <f t="shared" si="70"/>
        <v/>
      </c>
      <c r="K242" s="403" t="str">
        <f t="shared" si="70"/>
        <v/>
      </c>
      <c r="L242" s="404" t="str">
        <f t="shared" si="69"/>
        <v/>
      </c>
      <c r="M242" s="405"/>
      <c r="N242" s="406" t="str">
        <f t="shared" si="59"/>
        <v/>
      </c>
      <c r="O242" s="406" t="str">
        <f t="shared" si="60"/>
        <v/>
      </c>
      <c r="S242" s="401" t="str">
        <f>IFERROR(IF(S241&lt;='Cat A monthly etc'!$R$3,"Nil",S241-$R$3),"")</f>
        <v/>
      </c>
      <c r="T242" s="402" t="str">
        <f t="shared" si="61"/>
        <v/>
      </c>
      <c r="U242" s="403" t="str">
        <f t="shared" si="62"/>
        <v/>
      </c>
      <c r="V242" s="403" t="str">
        <f t="shared" si="63"/>
        <v/>
      </c>
      <c r="W242" s="404" t="str">
        <f t="shared" si="64"/>
        <v/>
      </c>
      <c r="Z242" s="408"/>
      <c r="AA242" s="409"/>
      <c r="AC242" s="358" t="str">
        <f t="shared" si="66"/>
        <v/>
      </c>
      <c r="AD242" s="358" t="str">
        <f t="shared" si="67"/>
        <v/>
      </c>
    </row>
    <row r="243" spans="1:30" x14ac:dyDescent="0.25">
      <c r="A243" s="112" t="str">
        <f t="shared" si="54"/>
        <v/>
      </c>
      <c r="B243" s="112" t="str">
        <f t="shared" si="55"/>
        <v/>
      </c>
      <c r="C243" s="397" t="str">
        <f t="shared" si="68"/>
        <v/>
      </c>
      <c r="D243" s="397" t="str">
        <f t="shared" si="65"/>
        <v/>
      </c>
      <c r="E243" s="397"/>
      <c r="F243" s="399" t="str">
        <f t="shared" si="56"/>
        <v/>
      </c>
      <c r="G243" s="400" t="str">
        <f t="shared" si="57"/>
        <v/>
      </c>
      <c r="H243" s="401" t="str">
        <f t="shared" si="58"/>
        <v/>
      </c>
      <c r="I243" s="402" t="str">
        <f t="shared" si="70"/>
        <v/>
      </c>
      <c r="J243" s="403" t="str">
        <f t="shared" si="70"/>
        <v/>
      </c>
      <c r="K243" s="403" t="str">
        <f t="shared" si="70"/>
        <v/>
      </c>
      <c r="L243" s="404" t="str">
        <f t="shared" si="69"/>
        <v/>
      </c>
      <c r="M243" s="405"/>
      <c r="N243" s="406" t="str">
        <f t="shared" si="59"/>
        <v/>
      </c>
      <c r="O243" s="406" t="str">
        <f t="shared" si="60"/>
        <v/>
      </c>
      <c r="S243" s="401" t="str">
        <f>IFERROR(IF(S242&lt;='Cat A monthly etc'!$R$3,"Nil",S242-$R$3),"")</f>
        <v/>
      </c>
      <c r="T243" s="402" t="str">
        <f t="shared" si="61"/>
        <v/>
      </c>
      <c r="U243" s="403" t="str">
        <f t="shared" si="62"/>
        <v/>
      </c>
      <c r="V243" s="403" t="str">
        <f t="shared" si="63"/>
        <v/>
      </c>
      <c r="W243" s="404" t="str">
        <f t="shared" si="64"/>
        <v/>
      </c>
      <c r="Z243" s="408"/>
      <c r="AA243" s="409"/>
      <c r="AC243" s="358" t="str">
        <f t="shared" si="66"/>
        <v/>
      </c>
      <c r="AD243" s="358" t="str">
        <f t="shared" si="67"/>
        <v/>
      </c>
    </row>
    <row r="244" spans="1:30" x14ac:dyDescent="0.25">
      <c r="A244" s="112" t="str">
        <f t="shared" si="54"/>
        <v/>
      </c>
      <c r="B244" s="112" t="str">
        <f t="shared" si="55"/>
        <v/>
      </c>
      <c r="C244" s="397" t="str">
        <f t="shared" si="68"/>
        <v/>
      </c>
      <c r="D244" s="397" t="str">
        <f t="shared" si="65"/>
        <v/>
      </c>
      <c r="E244" s="397"/>
      <c r="F244" s="399" t="str">
        <f t="shared" si="56"/>
        <v/>
      </c>
      <c r="G244" s="400" t="str">
        <f t="shared" si="57"/>
        <v/>
      </c>
      <c r="H244" s="401" t="str">
        <f t="shared" si="58"/>
        <v/>
      </c>
      <c r="I244" s="402" t="str">
        <f t="shared" si="70"/>
        <v/>
      </c>
      <c r="J244" s="403" t="str">
        <f t="shared" si="70"/>
        <v/>
      </c>
      <c r="K244" s="403" t="str">
        <f t="shared" si="70"/>
        <v/>
      </c>
      <c r="L244" s="404" t="str">
        <f t="shared" si="69"/>
        <v/>
      </c>
      <c r="M244" s="405"/>
      <c r="N244" s="406" t="str">
        <f t="shared" si="59"/>
        <v/>
      </c>
      <c r="O244" s="406" t="str">
        <f t="shared" si="60"/>
        <v/>
      </c>
      <c r="S244" s="401" t="str">
        <f>IFERROR(IF(S243&lt;='Cat A monthly etc'!$R$3,"Nil",S243-$R$3),"")</f>
        <v/>
      </c>
      <c r="T244" s="402" t="str">
        <f t="shared" si="61"/>
        <v/>
      </c>
      <c r="U244" s="403" t="str">
        <f t="shared" si="62"/>
        <v/>
      </c>
      <c r="V244" s="403" t="str">
        <f t="shared" si="63"/>
        <v/>
      </c>
      <c r="W244" s="404" t="str">
        <f t="shared" si="64"/>
        <v/>
      </c>
      <c r="Z244" s="408"/>
      <c r="AA244" s="409"/>
      <c r="AC244" s="358" t="str">
        <f t="shared" si="66"/>
        <v/>
      </c>
      <c r="AD244" s="358" t="str">
        <f t="shared" si="67"/>
        <v/>
      </c>
    </row>
    <row r="245" spans="1:30" x14ac:dyDescent="0.25">
      <c r="A245" s="112" t="str">
        <f t="shared" si="54"/>
        <v/>
      </c>
      <c r="B245" s="112" t="str">
        <f t="shared" si="55"/>
        <v/>
      </c>
      <c r="C245" s="397" t="str">
        <f t="shared" si="68"/>
        <v/>
      </c>
      <c r="D245" s="397" t="str">
        <f t="shared" si="65"/>
        <v/>
      </c>
      <c r="E245" s="397"/>
      <c r="F245" s="399" t="str">
        <f t="shared" si="56"/>
        <v/>
      </c>
      <c r="G245" s="400" t="str">
        <f t="shared" si="57"/>
        <v/>
      </c>
      <c r="H245" s="401" t="str">
        <f t="shared" si="58"/>
        <v/>
      </c>
      <c r="I245" s="402" t="str">
        <f t="shared" si="70"/>
        <v/>
      </c>
      <c r="J245" s="403" t="str">
        <f t="shared" si="70"/>
        <v/>
      </c>
      <c r="K245" s="403" t="str">
        <f t="shared" si="70"/>
        <v/>
      </c>
      <c r="L245" s="404" t="str">
        <f t="shared" si="69"/>
        <v/>
      </c>
      <c r="M245" s="405"/>
      <c r="N245" s="406" t="str">
        <f t="shared" si="59"/>
        <v/>
      </c>
      <c r="O245" s="406" t="str">
        <f t="shared" si="60"/>
        <v/>
      </c>
      <c r="S245" s="401" t="str">
        <f>IFERROR(IF(S244&lt;='Cat A monthly etc'!$R$3,"Nil",S244-$R$3),"")</f>
        <v/>
      </c>
      <c r="T245" s="402" t="str">
        <f t="shared" si="61"/>
        <v/>
      </c>
      <c r="U245" s="403" t="str">
        <f t="shared" si="62"/>
        <v/>
      </c>
      <c r="V245" s="403" t="str">
        <f t="shared" si="63"/>
        <v/>
      </c>
      <c r="W245" s="404" t="str">
        <f t="shared" si="64"/>
        <v/>
      </c>
      <c r="Z245" s="408"/>
      <c r="AA245" s="409"/>
      <c r="AC245" s="358" t="str">
        <f t="shared" si="66"/>
        <v/>
      </c>
      <c r="AD245" s="358" t="str">
        <f t="shared" si="67"/>
        <v/>
      </c>
    </row>
    <row r="246" spans="1:30" x14ac:dyDescent="0.25">
      <c r="A246" s="112" t="str">
        <f t="shared" si="54"/>
        <v/>
      </c>
      <c r="B246" s="112" t="str">
        <f t="shared" si="55"/>
        <v/>
      </c>
      <c r="C246" s="397" t="str">
        <f t="shared" si="68"/>
        <v/>
      </c>
      <c r="D246" s="397" t="str">
        <f t="shared" si="65"/>
        <v/>
      </c>
      <c r="E246" s="397"/>
      <c r="F246" s="399" t="str">
        <f t="shared" si="56"/>
        <v/>
      </c>
      <c r="G246" s="400" t="str">
        <f t="shared" si="57"/>
        <v/>
      </c>
      <c r="H246" s="401" t="str">
        <f t="shared" si="58"/>
        <v/>
      </c>
      <c r="I246" s="402" t="str">
        <f t="shared" si="70"/>
        <v/>
      </c>
      <c r="J246" s="403" t="str">
        <f t="shared" si="70"/>
        <v/>
      </c>
      <c r="K246" s="403" t="str">
        <f t="shared" si="70"/>
        <v/>
      </c>
      <c r="L246" s="404" t="str">
        <f t="shared" si="69"/>
        <v/>
      </c>
      <c r="M246" s="405"/>
      <c r="N246" s="406" t="str">
        <f t="shared" si="59"/>
        <v/>
      </c>
      <c r="O246" s="406" t="str">
        <f t="shared" si="60"/>
        <v/>
      </c>
      <c r="S246" s="401" t="str">
        <f>IFERROR(IF(S245&lt;='Cat A monthly etc'!$R$3,"Nil",S245-$R$3),"")</f>
        <v/>
      </c>
      <c r="T246" s="402" t="str">
        <f t="shared" si="61"/>
        <v/>
      </c>
      <c r="U246" s="403" t="str">
        <f t="shared" si="62"/>
        <v/>
      </c>
      <c r="V246" s="403" t="str">
        <f t="shared" si="63"/>
        <v/>
      </c>
      <c r="W246" s="404" t="str">
        <f t="shared" si="64"/>
        <v/>
      </c>
      <c r="Z246" s="408"/>
      <c r="AA246" s="409"/>
      <c r="AC246" s="358" t="str">
        <f t="shared" si="66"/>
        <v/>
      </c>
      <c r="AD246" s="358" t="str">
        <f t="shared" si="67"/>
        <v/>
      </c>
    </row>
    <row r="247" spans="1:30" x14ac:dyDescent="0.25">
      <c r="A247" s="112" t="str">
        <f t="shared" si="54"/>
        <v/>
      </c>
      <c r="B247" s="112" t="str">
        <f t="shared" si="55"/>
        <v/>
      </c>
      <c r="C247" s="397" t="str">
        <f t="shared" si="68"/>
        <v/>
      </c>
      <c r="D247" s="397" t="str">
        <f t="shared" si="65"/>
        <v/>
      </c>
      <c r="E247" s="397"/>
      <c r="F247" s="399" t="str">
        <f t="shared" si="56"/>
        <v/>
      </c>
      <c r="G247" s="400" t="str">
        <f t="shared" si="57"/>
        <v/>
      </c>
      <c r="H247" s="401" t="str">
        <f t="shared" si="58"/>
        <v/>
      </c>
      <c r="I247" s="402" t="str">
        <f t="shared" si="70"/>
        <v/>
      </c>
      <c r="J247" s="403" t="str">
        <f t="shared" si="70"/>
        <v/>
      </c>
      <c r="K247" s="403" t="str">
        <f t="shared" si="70"/>
        <v/>
      </c>
      <c r="L247" s="404" t="str">
        <f t="shared" si="69"/>
        <v/>
      </c>
      <c r="M247" s="405"/>
      <c r="N247" s="406" t="str">
        <f t="shared" si="59"/>
        <v/>
      </c>
      <c r="O247" s="406" t="str">
        <f t="shared" si="60"/>
        <v/>
      </c>
      <c r="S247" s="401" t="str">
        <f>IFERROR(IF(S246&lt;='Cat A monthly etc'!$R$3,"Nil",S246-$R$3),"")</f>
        <v/>
      </c>
      <c r="T247" s="402" t="str">
        <f t="shared" si="61"/>
        <v/>
      </c>
      <c r="U247" s="403" t="str">
        <f t="shared" si="62"/>
        <v/>
      </c>
      <c r="V247" s="403" t="str">
        <f t="shared" si="63"/>
        <v/>
      </c>
      <c r="W247" s="404" t="str">
        <f t="shared" si="64"/>
        <v/>
      </c>
      <c r="Z247" s="408"/>
      <c r="AA247" s="409"/>
      <c r="AC247" s="358" t="str">
        <f t="shared" si="66"/>
        <v/>
      </c>
      <c r="AD247" s="358" t="str">
        <f t="shared" si="67"/>
        <v/>
      </c>
    </row>
    <row r="248" spans="1:30" x14ac:dyDescent="0.25">
      <c r="A248" s="112" t="str">
        <f t="shared" si="54"/>
        <v/>
      </c>
      <c r="B248" s="112" t="str">
        <f t="shared" si="55"/>
        <v/>
      </c>
      <c r="C248" s="397" t="str">
        <f t="shared" si="68"/>
        <v/>
      </c>
      <c r="D248" s="397" t="str">
        <f t="shared" si="65"/>
        <v/>
      </c>
      <c r="E248" s="397"/>
      <c r="F248" s="399" t="str">
        <f t="shared" si="56"/>
        <v/>
      </c>
      <c r="G248" s="400" t="str">
        <f t="shared" si="57"/>
        <v/>
      </c>
      <c r="H248" s="401" t="str">
        <f t="shared" si="58"/>
        <v/>
      </c>
      <c r="I248" s="402" t="str">
        <f t="shared" si="70"/>
        <v/>
      </c>
      <c r="J248" s="403" t="str">
        <f t="shared" si="70"/>
        <v/>
      </c>
      <c r="K248" s="403" t="str">
        <f t="shared" si="70"/>
        <v/>
      </c>
      <c r="L248" s="404" t="str">
        <f t="shared" si="69"/>
        <v/>
      </c>
      <c r="M248" s="405"/>
      <c r="N248" s="406" t="str">
        <f t="shared" si="59"/>
        <v/>
      </c>
      <c r="O248" s="406" t="str">
        <f t="shared" si="60"/>
        <v/>
      </c>
      <c r="S248" s="401" t="str">
        <f>IFERROR(IF(S247&lt;='Cat A monthly etc'!$R$3,"Nil",S247-$R$3),"")</f>
        <v/>
      </c>
      <c r="T248" s="402" t="str">
        <f t="shared" si="61"/>
        <v/>
      </c>
      <c r="U248" s="403" t="str">
        <f t="shared" si="62"/>
        <v/>
      </c>
      <c r="V248" s="403" t="str">
        <f t="shared" si="63"/>
        <v/>
      </c>
      <c r="W248" s="404" t="str">
        <f t="shared" si="64"/>
        <v/>
      </c>
      <c r="Z248" s="408"/>
      <c r="AA248" s="409"/>
      <c r="AC248" s="358" t="str">
        <f t="shared" si="66"/>
        <v/>
      </c>
      <c r="AD248" s="358" t="str">
        <f t="shared" si="67"/>
        <v/>
      </c>
    </row>
    <row r="249" spans="1:30" x14ac:dyDescent="0.25">
      <c r="A249" s="112" t="str">
        <f t="shared" si="54"/>
        <v/>
      </c>
      <c r="B249" s="112" t="str">
        <f t="shared" si="55"/>
        <v/>
      </c>
      <c r="C249" s="397" t="str">
        <f t="shared" si="68"/>
        <v/>
      </c>
      <c r="D249" s="397" t="str">
        <f t="shared" si="65"/>
        <v/>
      </c>
      <c r="E249" s="397"/>
      <c r="F249" s="399" t="str">
        <f t="shared" si="56"/>
        <v/>
      </c>
      <c r="G249" s="400" t="str">
        <f t="shared" si="57"/>
        <v/>
      </c>
      <c r="H249" s="401" t="str">
        <f t="shared" si="58"/>
        <v/>
      </c>
      <c r="I249" s="402" t="str">
        <f t="shared" si="70"/>
        <v/>
      </c>
      <c r="J249" s="403" t="str">
        <f t="shared" si="70"/>
        <v/>
      </c>
      <c r="K249" s="403" t="str">
        <f t="shared" si="70"/>
        <v/>
      </c>
      <c r="L249" s="404" t="str">
        <f t="shared" si="69"/>
        <v/>
      </c>
      <c r="M249" s="405"/>
      <c r="N249" s="406" t="str">
        <f t="shared" si="59"/>
        <v/>
      </c>
      <c r="O249" s="406" t="str">
        <f t="shared" si="60"/>
        <v/>
      </c>
      <c r="S249" s="401" t="str">
        <f>IFERROR(IF(S248&lt;='Cat A monthly etc'!$R$3,"Nil",S248-$R$3),"")</f>
        <v/>
      </c>
      <c r="T249" s="402" t="str">
        <f t="shared" si="61"/>
        <v/>
      </c>
      <c r="U249" s="403" t="str">
        <f t="shared" si="62"/>
        <v/>
      </c>
      <c r="V249" s="403" t="str">
        <f t="shared" si="63"/>
        <v/>
      </c>
      <c r="W249" s="404" t="str">
        <f t="shared" si="64"/>
        <v/>
      </c>
      <c r="Z249" s="408"/>
      <c r="AA249" s="409"/>
      <c r="AC249" s="358" t="str">
        <f t="shared" si="66"/>
        <v/>
      </c>
      <c r="AD249" s="358" t="str">
        <f t="shared" si="67"/>
        <v/>
      </c>
    </row>
    <row r="250" spans="1:30" x14ac:dyDescent="0.25">
      <c r="A250" s="112" t="str">
        <f t="shared" si="54"/>
        <v/>
      </c>
      <c r="B250" s="112" t="str">
        <f t="shared" si="55"/>
        <v/>
      </c>
      <c r="C250" s="397" t="str">
        <f t="shared" si="68"/>
        <v/>
      </c>
      <c r="D250" s="397" t="str">
        <f t="shared" si="65"/>
        <v/>
      </c>
      <c r="E250" s="397"/>
      <c r="F250" s="399" t="str">
        <f t="shared" si="56"/>
        <v/>
      </c>
      <c r="G250" s="400" t="str">
        <f t="shared" si="57"/>
        <v/>
      </c>
      <c r="H250" s="401" t="str">
        <f t="shared" si="58"/>
        <v/>
      </c>
      <c r="I250" s="402" t="str">
        <f t="shared" si="70"/>
        <v/>
      </c>
      <c r="J250" s="403" t="str">
        <f t="shared" si="70"/>
        <v/>
      </c>
      <c r="K250" s="403" t="str">
        <f t="shared" si="70"/>
        <v/>
      </c>
      <c r="L250" s="404" t="str">
        <f t="shared" si="69"/>
        <v/>
      </c>
      <c r="M250" s="405"/>
      <c r="N250" s="406" t="str">
        <f t="shared" si="59"/>
        <v/>
      </c>
      <c r="O250" s="406" t="str">
        <f t="shared" si="60"/>
        <v/>
      </c>
      <c r="S250" s="401" t="str">
        <f>IFERROR(IF(S249&lt;='Cat A monthly etc'!$R$3,"Nil",S249-$R$3),"")</f>
        <v/>
      </c>
      <c r="T250" s="402" t="str">
        <f t="shared" si="61"/>
        <v/>
      </c>
      <c r="U250" s="403" t="str">
        <f t="shared" si="62"/>
        <v/>
      </c>
      <c r="V250" s="403" t="str">
        <f t="shared" si="63"/>
        <v/>
      </c>
      <c r="W250" s="404" t="str">
        <f t="shared" si="64"/>
        <v/>
      </c>
      <c r="Z250" s="408"/>
      <c r="AA250" s="409"/>
      <c r="AC250" s="358" t="str">
        <f t="shared" si="66"/>
        <v/>
      </c>
      <c r="AD250" s="358" t="str">
        <f t="shared" si="67"/>
        <v/>
      </c>
    </row>
    <row r="251" spans="1:30" x14ac:dyDescent="0.25">
      <c r="A251" s="112" t="str">
        <f t="shared" si="54"/>
        <v/>
      </c>
      <c r="B251" s="112" t="str">
        <f t="shared" si="55"/>
        <v/>
      </c>
      <c r="C251" s="397" t="str">
        <f t="shared" si="68"/>
        <v/>
      </c>
      <c r="D251" s="397" t="str">
        <f t="shared" si="65"/>
        <v/>
      </c>
      <c r="E251" s="397"/>
      <c r="F251" s="399" t="str">
        <f t="shared" si="56"/>
        <v/>
      </c>
      <c r="G251" s="400" t="str">
        <f t="shared" si="57"/>
        <v/>
      </c>
      <c r="H251" s="401" t="str">
        <f t="shared" si="58"/>
        <v/>
      </c>
      <c r="I251" s="402" t="str">
        <f t="shared" si="70"/>
        <v/>
      </c>
      <c r="J251" s="403" t="str">
        <f t="shared" si="70"/>
        <v/>
      </c>
      <c r="K251" s="403" t="str">
        <f t="shared" si="70"/>
        <v/>
      </c>
      <c r="L251" s="404" t="str">
        <f t="shared" si="69"/>
        <v/>
      </c>
      <c r="M251" s="405"/>
      <c r="N251" s="406" t="str">
        <f t="shared" si="59"/>
        <v/>
      </c>
      <c r="O251" s="406" t="str">
        <f t="shared" si="60"/>
        <v/>
      </c>
      <c r="S251" s="401" t="str">
        <f>IFERROR(IF(S250&lt;='Cat A monthly etc'!$R$3,"Nil",S250-$R$3),"")</f>
        <v/>
      </c>
      <c r="T251" s="402" t="str">
        <f t="shared" si="61"/>
        <v/>
      </c>
      <c r="U251" s="403" t="str">
        <f t="shared" si="62"/>
        <v/>
      </c>
      <c r="V251" s="403" t="str">
        <f t="shared" si="63"/>
        <v/>
      </c>
      <c r="W251" s="404" t="str">
        <f t="shared" si="64"/>
        <v/>
      </c>
      <c r="Z251" s="408"/>
      <c r="AA251" s="409"/>
      <c r="AC251" s="358" t="str">
        <f t="shared" si="66"/>
        <v/>
      </c>
      <c r="AD251" s="358" t="str">
        <f t="shared" si="67"/>
        <v/>
      </c>
    </row>
    <row r="252" spans="1:30" x14ac:dyDescent="0.25">
      <c r="A252" s="112" t="str">
        <f t="shared" si="54"/>
        <v/>
      </c>
      <c r="B252" s="112" t="str">
        <f t="shared" si="55"/>
        <v/>
      </c>
      <c r="C252" s="397" t="str">
        <f t="shared" si="68"/>
        <v/>
      </c>
      <c r="D252" s="397" t="str">
        <f t="shared" si="65"/>
        <v/>
      </c>
      <c r="E252" s="397"/>
      <c r="F252" s="399" t="str">
        <f t="shared" si="56"/>
        <v/>
      </c>
      <c r="G252" s="400" t="str">
        <f t="shared" si="57"/>
        <v/>
      </c>
      <c r="H252" s="401" t="str">
        <f t="shared" si="58"/>
        <v/>
      </c>
      <c r="I252" s="402" t="str">
        <f t="shared" si="70"/>
        <v/>
      </c>
      <c r="J252" s="403" t="str">
        <f t="shared" si="70"/>
        <v/>
      </c>
      <c r="K252" s="403" t="str">
        <f t="shared" si="70"/>
        <v/>
      </c>
      <c r="L252" s="404" t="str">
        <f t="shared" si="69"/>
        <v/>
      </c>
      <c r="M252" s="405"/>
      <c r="N252" s="406" t="str">
        <f t="shared" si="59"/>
        <v/>
      </c>
      <c r="O252" s="406" t="str">
        <f t="shared" si="60"/>
        <v/>
      </c>
      <c r="S252" s="401" t="str">
        <f>IFERROR(IF(S251&lt;='Cat A monthly etc'!$R$3,"Nil",S251-$R$3),"")</f>
        <v/>
      </c>
      <c r="T252" s="402" t="str">
        <f t="shared" si="61"/>
        <v/>
      </c>
      <c r="U252" s="403" t="str">
        <f t="shared" si="62"/>
        <v/>
      </c>
      <c r="V252" s="403" t="str">
        <f t="shared" si="63"/>
        <v/>
      </c>
      <c r="W252" s="404" t="str">
        <f t="shared" si="64"/>
        <v/>
      </c>
      <c r="Z252" s="408"/>
      <c r="AA252" s="409"/>
      <c r="AC252" s="358" t="str">
        <f t="shared" si="66"/>
        <v/>
      </c>
      <c r="AD252" s="358" t="str">
        <f t="shared" si="67"/>
        <v/>
      </c>
    </row>
    <row r="253" spans="1:30" x14ac:dyDescent="0.25">
      <c r="A253" s="112" t="str">
        <f t="shared" si="54"/>
        <v/>
      </c>
      <c r="B253" s="112" t="str">
        <f t="shared" si="55"/>
        <v/>
      </c>
      <c r="C253" s="397" t="str">
        <f t="shared" si="68"/>
        <v/>
      </c>
      <c r="D253" s="397" t="str">
        <f t="shared" si="65"/>
        <v/>
      </c>
      <c r="E253" s="397"/>
      <c r="F253" s="399" t="str">
        <f t="shared" si="56"/>
        <v/>
      </c>
      <c r="G253" s="400" t="str">
        <f t="shared" si="57"/>
        <v/>
      </c>
      <c r="H253" s="401" t="str">
        <f t="shared" si="58"/>
        <v/>
      </c>
      <c r="I253" s="402" t="str">
        <f t="shared" si="70"/>
        <v/>
      </c>
      <c r="J253" s="403" t="str">
        <f t="shared" si="70"/>
        <v/>
      </c>
      <c r="K253" s="403" t="str">
        <f t="shared" si="70"/>
        <v/>
      </c>
      <c r="L253" s="404" t="str">
        <f t="shared" si="69"/>
        <v/>
      </c>
      <c r="M253" s="405"/>
      <c r="N253" s="406" t="str">
        <f t="shared" si="59"/>
        <v/>
      </c>
      <c r="O253" s="406" t="str">
        <f t="shared" si="60"/>
        <v/>
      </c>
      <c r="S253" s="401" t="str">
        <f>IFERROR(IF(S252&lt;='Cat A monthly etc'!$R$3,"Nil",S252-$R$3),"")</f>
        <v/>
      </c>
      <c r="T253" s="402" t="str">
        <f t="shared" si="61"/>
        <v/>
      </c>
      <c r="U253" s="403" t="str">
        <f t="shared" si="62"/>
        <v/>
      </c>
      <c r="V253" s="403" t="str">
        <f t="shared" si="63"/>
        <v/>
      </c>
      <c r="W253" s="404" t="str">
        <f t="shared" si="64"/>
        <v/>
      </c>
      <c r="Z253" s="408"/>
      <c r="AA253" s="409"/>
      <c r="AC253" s="358" t="str">
        <f t="shared" si="66"/>
        <v/>
      </c>
      <c r="AD253" s="358" t="str">
        <f t="shared" si="67"/>
        <v/>
      </c>
    </row>
    <row r="254" spans="1:30" x14ac:dyDescent="0.25">
      <c r="A254" s="112" t="str">
        <f t="shared" si="54"/>
        <v/>
      </c>
      <c r="B254" s="112" t="str">
        <f t="shared" si="55"/>
        <v/>
      </c>
      <c r="C254" s="397" t="str">
        <f t="shared" si="68"/>
        <v/>
      </c>
      <c r="D254" s="397" t="str">
        <f t="shared" si="65"/>
        <v/>
      </c>
      <c r="E254" s="397"/>
      <c r="F254" s="399" t="str">
        <f t="shared" si="56"/>
        <v/>
      </c>
      <c r="G254" s="400" t="str">
        <f t="shared" si="57"/>
        <v/>
      </c>
      <c r="H254" s="401" t="str">
        <f t="shared" si="58"/>
        <v/>
      </c>
      <c r="I254" s="402" t="str">
        <f t="shared" si="70"/>
        <v/>
      </c>
      <c r="J254" s="403" t="str">
        <f t="shared" si="70"/>
        <v/>
      </c>
      <c r="K254" s="403" t="str">
        <f t="shared" si="70"/>
        <v/>
      </c>
      <c r="L254" s="404" t="str">
        <f t="shared" si="69"/>
        <v/>
      </c>
      <c r="M254" s="405"/>
      <c r="N254" s="406" t="str">
        <f t="shared" si="59"/>
        <v/>
      </c>
      <c r="O254" s="406" t="str">
        <f t="shared" si="60"/>
        <v/>
      </c>
      <c r="S254" s="401" t="str">
        <f>IFERROR(IF(S253&lt;='Cat A monthly etc'!$R$3,"Nil",S253-$R$3),"")</f>
        <v/>
      </c>
      <c r="T254" s="402" t="str">
        <f t="shared" si="61"/>
        <v/>
      </c>
      <c r="U254" s="403" t="str">
        <f t="shared" si="62"/>
        <v/>
      </c>
      <c r="V254" s="403" t="str">
        <f t="shared" si="63"/>
        <v/>
      </c>
      <c r="W254" s="404" t="str">
        <f t="shared" si="64"/>
        <v/>
      </c>
      <c r="Z254" s="408"/>
      <c r="AA254" s="409"/>
      <c r="AC254" s="358" t="str">
        <f t="shared" si="66"/>
        <v/>
      </c>
      <c r="AD254" s="358" t="str">
        <f t="shared" si="67"/>
        <v/>
      </c>
    </row>
    <row r="255" spans="1:30" x14ac:dyDescent="0.25">
      <c r="A255" s="112" t="str">
        <f t="shared" si="54"/>
        <v/>
      </c>
      <c r="B255" s="112" t="str">
        <f t="shared" si="55"/>
        <v/>
      </c>
      <c r="C255" s="397" t="str">
        <f t="shared" si="68"/>
        <v/>
      </c>
      <c r="D255" s="397" t="str">
        <f t="shared" si="65"/>
        <v/>
      </c>
      <c r="E255" s="397"/>
      <c r="F255" s="399" t="str">
        <f t="shared" si="56"/>
        <v/>
      </c>
      <c r="G255" s="400" t="str">
        <f t="shared" si="57"/>
        <v/>
      </c>
      <c r="H255" s="401" t="str">
        <f t="shared" si="58"/>
        <v/>
      </c>
      <c r="I255" s="402" t="str">
        <f t="shared" si="70"/>
        <v/>
      </c>
      <c r="J255" s="403" t="str">
        <f t="shared" si="70"/>
        <v/>
      </c>
      <c r="K255" s="403" t="str">
        <f t="shared" si="70"/>
        <v/>
      </c>
      <c r="L255" s="404" t="str">
        <f t="shared" si="69"/>
        <v/>
      </c>
      <c r="M255" s="405"/>
      <c r="N255" s="406" t="str">
        <f t="shared" si="59"/>
        <v/>
      </c>
      <c r="O255" s="406" t="str">
        <f t="shared" si="60"/>
        <v/>
      </c>
      <c r="S255" s="401" t="str">
        <f>IFERROR(IF(S254&lt;='Cat A monthly etc'!$R$3,"Nil",S254-$R$3),"")</f>
        <v/>
      </c>
      <c r="T255" s="402" t="str">
        <f t="shared" si="61"/>
        <v/>
      </c>
      <c r="U255" s="403" t="str">
        <f t="shared" si="62"/>
        <v/>
      </c>
      <c r="V255" s="403" t="str">
        <f t="shared" si="63"/>
        <v/>
      </c>
      <c r="W255" s="404" t="str">
        <f t="shared" si="64"/>
        <v/>
      </c>
      <c r="Z255" s="408"/>
      <c r="AA255" s="409"/>
      <c r="AC255" s="358" t="str">
        <f t="shared" si="66"/>
        <v/>
      </c>
      <c r="AD255" s="358" t="str">
        <f t="shared" si="67"/>
        <v/>
      </c>
    </row>
    <row r="256" spans="1:30" x14ac:dyDescent="0.25">
      <c r="A256" s="112" t="str">
        <f t="shared" si="54"/>
        <v/>
      </c>
      <c r="B256" s="112" t="str">
        <f t="shared" si="55"/>
        <v/>
      </c>
      <c r="C256" s="397" t="str">
        <f t="shared" si="68"/>
        <v/>
      </c>
      <c r="D256" s="397" t="str">
        <f t="shared" si="65"/>
        <v/>
      </c>
      <c r="E256" s="397"/>
      <c r="F256" s="399" t="str">
        <f t="shared" si="56"/>
        <v/>
      </c>
      <c r="G256" s="400" t="str">
        <f t="shared" si="57"/>
        <v/>
      </c>
      <c r="H256" s="401" t="str">
        <f t="shared" si="58"/>
        <v/>
      </c>
      <c r="I256" s="402" t="str">
        <f t="shared" si="70"/>
        <v/>
      </c>
      <c r="J256" s="403" t="str">
        <f t="shared" si="70"/>
        <v/>
      </c>
      <c r="K256" s="403" t="str">
        <f t="shared" si="70"/>
        <v/>
      </c>
      <c r="L256" s="404" t="str">
        <f t="shared" si="69"/>
        <v/>
      </c>
      <c r="M256" s="405"/>
      <c r="N256" s="406" t="str">
        <f t="shared" si="59"/>
        <v/>
      </c>
      <c r="O256" s="406" t="str">
        <f t="shared" si="60"/>
        <v/>
      </c>
      <c r="S256" s="401" t="str">
        <f>IFERROR(IF(S255&lt;='Cat A monthly etc'!$R$3,"Nil",S255-$R$3),"")</f>
        <v/>
      </c>
      <c r="T256" s="402" t="str">
        <f t="shared" si="61"/>
        <v/>
      </c>
      <c r="U256" s="403" t="str">
        <f t="shared" si="62"/>
        <v/>
      </c>
      <c r="V256" s="403" t="str">
        <f t="shared" si="63"/>
        <v/>
      </c>
      <c r="W256" s="404" t="str">
        <f t="shared" si="64"/>
        <v/>
      </c>
      <c r="Z256" s="408"/>
      <c r="AA256" s="409"/>
      <c r="AC256" s="358" t="str">
        <f t="shared" si="66"/>
        <v/>
      </c>
      <c r="AD256" s="358" t="str">
        <f t="shared" si="67"/>
        <v/>
      </c>
    </row>
    <row r="257" spans="1:30" x14ac:dyDescent="0.25">
      <c r="A257" s="112" t="str">
        <f t="shared" si="54"/>
        <v/>
      </c>
      <c r="B257" s="112" t="str">
        <f t="shared" si="55"/>
        <v/>
      </c>
      <c r="C257" s="397" t="str">
        <f t="shared" si="68"/>
        <v/>
      </c>
      <c r="D257" s="397" t="str">
        <f t="shared" si="65"/>
        <v/>
      </c>
      <c r="E257" s="397"/>
      <c r="F257" s="399" t="str">
        <f t="shared" si="56"/>
        <v/>
      </c>
      <c r="G257" s="400" t="str">
        <f t="shared" si="57"/>
        <v/>
      </c>
      <c r="H257" s="401" t="str">
        <f t="shared" si="58"/>
        <v/>
      </c>
      <c r="I257" s="402" t="str">
        <f t="shared" si="70"/>
        <v/>
      </c>
      <c r="J257" s="403" t="str">
        <f t="shared" si="70"/>
        <v/>
      </c>
      <c r="K257" s="403" t="str">
        <f t="shared" si="70"/>
        <v/>
      </c>
      <c r="L257" s="404" t="str">
        <f t="shared" si="69"/>
        <v/>
      </c>
      <c r="M257" s="405"/>
      <c r="N257" s="406" t="str">
        <f t="shared" si="59"/>
        <v/>
      </c>
      <c r="O257" s="406" t="str">
        <f t="shared" si="60"/>
        <v/>
      </c>
      <c r="S257" s="401" t="str">
        <f>IFERROR(IF(S256&lt;='Cat A monthly etc'!$R$3,"Nil",S256-$R$3),"")</f>
        <v/>
      </c>
      <c r="T257" s="402" t="str">
        <f t="shared" si="61"/>
        <v/>
      </c>
      <c r="U257" s="403" t="str">
        <f t="shared" si="62"/>
        <v/>
      </c>
      <c r="V257" s="403" t="str">
        <f t="shared" si="63"/>
        <v/>
      </c>
      <c r="W257" s="404" t="str">
        <f t="shared" si="64"/>
        <v/>
      </c>
      <c r="Z257" s="408"/>
      <c r="AA257" s="409"/>
      <c r="AC257" s="358" t="str">
        <f t="shared" si="66"/>
        <v/>
      </c>
      <c r="AD257" s="358" t="str">
        <f t="shared" si="67"/>
        <v/>
      </c>
    </row>
    <row r="258" spans="1:30" x14ac:dyDescent="0.25">
      <c r="A258" s="112" t="str">
        <f t="shared" si="54"/>
        <v/>
      </c>
      <c r="B258" s="112" t="str">
        <f t="shared" si="55"/>
        <v/>
      </c>
      <c r="C258" s="397" t="str">
        <f t="shared" si="68"/>
        <v/>
      </c>
      <c r="D258" s="397" t="str">
        <f t="shared" si="65"/>
        <v/>
      </c>
      <c r="E258" s="397"/>
      <c r="F258" s="399" t="str">
        <f t="shared" si="56"/>
        <v/>
      </c>
      <c r="G258" s="400" t="str">
        <f t="shared" si="57"/>
        <v/>
      </c>
      <c r="H258" s="401" t="str">
        <f t="shared" si="58"/>
        <v/>
      </c>
      <c r="I258" s="402" t="str">
        <f t="shared" si="70"/>
        <v/>
      </c>
      <c r="J258" s="403" t="str">
        <f t="shared" si="70"/>
        <v/>
      </c>
      <c r="K258" s="403" t="str">
        <f t="shared" si="70"/>
        <v/>
      </c>
      <c r="L258" s="404" t="str">
        <f t="shared" si="69"/>
        <v/>
      </c>
      <c r="M258" s="405"/>
      <c r="N258" s="406" t="str">
        <f t="shared" si="59"/>
        <v/>
      </c>
      <c r="O258" s="406" t="str">
        <f t="shared" si="60"/>
        <v/>
      </c>
      <c r="S258" s="401" t="str">
        <f>IFERROR(IF(S257&lt;='Cat A monthly etc'!$R$3,"Nil",S257-$R$3),"")</f>
        <v/>
      </c>
      <c r="T258" s="402" t="str">
        <f t="shared" si="61"/>
        <v/>
      </c>
      <c r="U258" s="403" t="str">
        <f t="shared" si="62"/>
        <v/>
      </c>
      <c r="V258" s="403" t="str">
        <f t="shared" si="63"/>
        <v/>
      </c>
      <c r="W258" s="404" t="str">
        <f t="shared" si="64"/>
        <v/>
      </c>
      <c r="Z258" s="408"/>
      <c r="AA258" s="409"/>
      <c r="AC258" s="358" t="str">
        <f t="shared" si="66"/>
        <v/>
      </c>
      <c r="AD258" s="358" t="str">
        <f t="shared" si="67"/>
        <v/>
      </c>
    </row>
    <row r="259" spans="1:30" x14ac:dyDescent="0.25">
      <c r="A259" s="112" t="str">
        <f t="shared" si="54"/>
        <v/>
      </c>
      <c r="B259" s="112" t="str">
        <f t="shared" si="55"/>
        <v/>
      </c>
      <c r="C259" s="397" t="str">
        <f t="shared" si="68"/>
        <v/>
      </c>
      <c r="D259" s="397" t="str">
        <f t="shared" si="65"/>
        <v/>
      </c>
      <c r="E259" s="397"/>
      <c r="F259" s="399" t="str">
        <f t="shared" si="56"/>
        <v/>
      </c>
      <c r="G259" s="400" t="str">
        <f t="shared" si="57"/>
        <v/>
      </c>
      <c r="H259" s="401" t="str">
        <f t="shared" si="58"/>
        <v/>
      </c>
      <c r="I259" s="402" t="str">
        <f t="shared" si="70"/>
        <v/>
      </c>
      <c r="J259" s="403" t="str">
        <f t="shared" si="70"/>
        <v/>
      </c>
      <c r="K259" s="403" t="str">
        <f t="shared" si="70"/>
        <v/>
      </c>
      <c r="L259" s="404" t="str">
        <f t="shared" si="69"/>
        <v/>
      </c>
      <c r="M259" s="405"/>
      <c r="N259" s="406" t="str">
        <f t="shared" si="59"/>
        <v/>
      </c>
      <c r="O259" s="406" t="str">
        <f t="shared" si="60"/>
        <v/>
      </c>
      <c r="S259" s="401" t="str">
        <f>IFERROR(IF(S258&lt;='Cat A monthly etc'!$R$3,"Nil",S258-$R$3),"")</f>
        <v/>
      </c>
      <c r="T259" s="402" t="str">
        <f t="shared" si="61"/>
        <v/>
      </c>
      <c r="U259" s="403" t="str">
        <f t="shared" si="62"/>
        <v/>
      </c>
      <c r="V259" s="403" t="str">
        <f t="shared" si="63"/>
        <v/>
      </c>
      <c r="W259" s="404" t="str">
        <f t="shared" si="64"/>
        <v/>
      </c>
      <c r="Z259" s="408"/>
      <c r="AA259" s="409"/>
      <c r="AC259" s="358" t="str">
        <f t="shared" si="66"/>
        <v/>
      </c>
      <c r="AD259" s="358" t="str">
        <f t="shared" si="67"/>
        <v/>
      </c>
    </row>
    <row r="260" spans="1:30" x14ac:dyDescent="0.25">
      <c r="A260" s="112" t="str">
        <f t="shared" si="54"/>
        <v/>
      </c>
      <c r="B260" s="112" t="str">
        <f t="shared" si="55"/>
        <v/>
      </c>
      <c r="C260" s="397" t="str">
        <f t="shared" si="68"/>
        <v/>
      </c>
      <c r="D260" s="397" t="str">
        <f t="shared" si="65"/>
        <v/>
      </c>
      <c r="E260" s="397"/>
      <c r="F260" s="399" t="str">
        <f t="shared" si="56"/>
        <v/>
      </c>
      <c r="G260" s="400" t="str">
        <f t="shared" si="57"/>
        <v/>
      </c>
      <c r="H260" s="401" t="str">
        <f t="shared" si="58"/>
        <v/>
      </c>
      <c r="I260" s="402" t="str">
        <f t="shared" si="70"/>
        <v/>
      </c>
      <c r="J260" s="403" t="str">
        <f t="shared" si="70"/>
        <v/>
      </c>
      <c r="K260" s="403" t="str">
        <f t="shared" si="70"/>
        <v/>
      </c>
      <c r="L260" s="404" t="str">
        <f t="shared" si="69"/>
        <v/>
      </c>
      <c r="M260" s="405"/>
      <c r="N260" s="406" t="str">
        <f t="shared" si="59"/>
        <v/>
      </c>
      <c r="O260" s="406" t="str">
        <f t="shared" si="60"/>
        <v/>
      </c>
      <c r="S260" s="401" t="str">
        <f>IFERROR(IF(S259&lt;='Cat A monthly etc'!$R$3,"Nil",S259-$R$3),"")</f>
        <v/>
      </c>
      <c r="T260" s="402" t="str">
        <f t="shared" si="61"/>
        <v/>
      </c>
      <c r="U260" s="403" t="str">
        <f t="shared" si="62"/>
        <v/>
      </c>
      <c r="V260" s="403" t="str">
        <f t="shared" si="63"/>
        <v/>
      </c>
      <c r="W260" s="404" t="str">
        <f t="shared" si="64"/>
        <v/>
      </c>
      <c r="Z260" s="408"/>
      <c r="AA260" s="409"/>
      <c r="AC260" s="358" t="str">
        <f t="shared" si="66"/>
        <v/>
      </c>
      <c r="AD260" s="358" t="str">
        <f t="shared" si="67"/>
        <v/>
      </c>
    </row>
    <row r="261" spans="1:30" x14ac:dyDescent="0.25">
      <c r="A261" s="112" t="str">
        <f t="shared" si="54"/>
        <v/>
      </c>
      <c r="B261" s="112" t="str">
        <f t="shared" si="55"/>
        <v/>
      </c>
      <c r="C261" s="397" t="str">
        <f t="shared" si="68"/>
        <v/>
      </c>
      <c r="D261" s="397" t="str">
        <f t="shared" si="65"/>
        <v/>
      </c>
      <c r="E261" s="397"/>
      <c r="F261" s="399" t="str">
        <f t="shared" si="56"/>
        <v/>
      </c>
      <c r="G261" s="400" t="str">
        <f t="shared" si="57"/>
        <v/>
      </c>
      <c r="H261" s="401" t="str">
        <f t="shared" si="58"/>
        <v/>
      </c>
      <c r="I261" s="402" t="str">
        <f t="shared" si="70"/>
        <v/>
      </c>
      <c r="J261" s="403" t="str">
        <f t="shared" si="70"/>
        <v/>
      </c>
      <c r="K261" s="403" t="str">
        <f t="shared" si="70"/>
        <v/>
      </c>
      <c r="L261" s="404" t="str">
        <f t="shared" si="69"/>
        <v/>
      </c>
      <c r="M261" s="405"/>
      <c r="N261" s="406" t="str">
        <f t="shared" si="59"/>
        <v/>
      </c>
      <c r="O261" s="406" t="str">
        <f t="shared" si="60"/>
        <v/>
      </c>
      <c r="S261" s="401" t="str">
        <f>IFERROR(IF(S260&lt;='Cat A monthly etc'!$R$3,"Nil",S260-$R$3),"")</f>
        <v/>
      </c>
      <c r="T261" s="402" t="str">
        <f t="shared" si="61"/>
        <v/>
      </c>
      <c r="U261" s="403" t="str">
        <f t="shared" si="62"/>
        <v/>
      </c>
      <c r="V261" s="403" t="str">
        <f t="shared" si="63"/>
        <v/>
      </c>
      <c r="W261" s="404" t="str">
        <f t="shared" si="64"/>
        <v/>
      </c>
      <c r="Z261" s="408"/>
      <c r="AA261" s="409"/>
      <c r="AC261" s="358" t="str">
        <f t="shared" si="66"/>
        <v/>
      </c>
      <c r="AD261" s="358" t="str">
        <f t="shared" si="67"/>
        <v/>
      </c>
    </row>
    <row r="262" spans="1:30" x14ac:dyDescent="0.25">
      <c r="A262" s="112" t="str">
        <f t="shared" si="54"/>
        <v/>
      </c>
      <c r="B262" s="112" t="str">
        <f t="shared" si="55"/>
        <v/>
      </c>
      <c r="C262" s="397" t="str">
        <f t="shared" si="68"/>
        <v/>
      </c>
      <c r="D262" s="397" t="str">
        <f t="shared" si="65"/>
        <v/>
      </c>
      <c r="E262" s="397"/>
      <c r="F262" s="399" t="str">
        <f t="shared" si="56"/>
        <v/>
      </c>
      <c r="G262" s="400" t="str">
        <f t="shared" si="57"/>
        <v/>
      </c>
      <c r="H262" s="401" t="str">
        <f t="shared" si="58"/>
        <v/>
      </c>
      <c r="I262" s="402" t="str">
        <f t="shared" si="70"/>
        <v/>
      </c>
      <c r="J262" s="403" t="str">
        <f t="shared" si="70"/>
        <v/>
      </c>
      <c r="K262" s="403" t="str">
        <f t="shared" si="70"/>
        <v/>
      </c>
      <c r="L262" s="404" t="str">
        <f t="shared" si="69"/>
        <v/>
      </c>
      <c r="M262" s="405"/>
      <c r="N262" s="406" t="str">
        <f t="shared" si="59"/>
        <v/>
      </c>
      <c r="O262" s="406" t="str">
        <f t="shared" si="60"/>
        <v/>
      </c>
      <c r="S262" s="401" t="str">
        <f>IFERROR(IF(S261&lt;='Cat A monthly etc'!$R$3,"Nil",S261-$R$3),"")</f>
        <v/>
      </c>
      <c r="T262" s="402" t="str">
        <f t="shared" si="61"/>
        <v/>
      </c>
      <c r="U262" s="403" t="str">
        <f t="shared" si="62"/>
        <v/>
      </c>
      <c r="V262" s="403" t="str">
        <f t="shared" si="63"/>
        <v/>
      </c>
      <c r="W262" s="404" t="str">
        <f t="shared" si="64"/>
        <v/>
      </c>
      <c r="Z262" s="408"/>
      <c r="AA262" s="409"/>
      <c r="AC262" s="358" t="str">
        <f t="shared" si="66"/>
        <v/>
      </c>
      <c r="AD262" s="358" t="str">
        <f t="shared" si="67"/>
        <v/>
      </c>
    </row>
    <row r="263" spans="1:30" x14ac:dyDescent="0.25">
      <c r="A263" s="112" t="str">
        <f t="shared" si="54"/>
        <v/>
      </c>
      <c r="B263" s="112" t="str">
        <f t="shared" si="55"/>
        <v/>
      </c>
      <c r="C263" s="397" t="str">
        <f t="shared" si="68"/>
        <v/>
      </c>
      <c r="D263" s="397" t="str">
        <f t="shared" si="65"/>
        <v/>
      </c>
      <c r="E263" s="397"/>
      <c r="F263" s="399" t="str">
        <f t="shared" si="56"/>
        <v/>
      </c>
      <c r="G263" s="400" t="str">
        <f t="shared" si="57"/>
        <v/>
      </c>
      <c r="H263" s="401" t="str">
        <f t="shared" si="58"/>
        <v/>
      </c>
      <c r="I263" s="402" t="str">
        <f t="shared" si="70"/>
        <v/>
      </c>
      <c r="J263" s="403" t="str">
        <f t="shared" si="70"/>
        <v/>
      </c>
      <c r="K263" s="403" t="str">
        <f t="shared" si="70"/>
        <v/>
      </c>
      <c r="L263" s="404" t="str">
        <f t="shared" si="69"/>
        <v/>
      </c>
      <c r="M263" s="405"/>
      <c r="N263" s="406" t="str">
        <f t="shared" si="59"/>
        <v/>
      </c>
      <c r="O263" s="406" t="str">
        <f t="shared" si="60"/>
        <v/>
      </c>
      <c r="S263" s="401" t="str">
        <f>IFERROR(IF(S262&lt;='Cat A monthly etc'!$R$3,"Nil",S262-$R$3),"")</f>
        <v/>
      </c>
      <c r="T263" s="402" t="str">
        <f t="shared" si="61"/>
        <v/>
      </c>
      <c r="U263" s="403" t="str">
        <f t="shared" si="62"/>
        <v/>
      </c>
      <c r="V263" s="403" t="str">
        <f t="shared" si="63"/>
        <v/>
      </c>
      <c r="W263" s="404" t="str">
        <f t="shared" si="64"/>
        <v/>
      </c>
      <c r="Z263" s="408"/>
      <c r="AA263" s="409"/>
      <c r="AC263" s="358" t="str">
        <f t="shared" si="66"/>
        <v/>
      </c>
      <c r="AD263" s="358" t="str">
        <f t="shared" si="67"/>
        <v/>
      </c>
    </row>
    <row r="264" spans="1:30" x14ac:dyDescent="0.25">
      <c r="A264" s="112" t="str">
        <f t="shared" si="54"/>
        <v/>
      </c>
      <c r="B264" s="112" t="str">
        <f t="shared" si="55"/>
        <v/>
      </c>
      <c r="C264" s="397" t="str">
        <f t="shared" si="68"/>
        <v/>
      </c>
      <c r="D264" s="397" t="str">
        <f t="shared" si="65"/>
        <v/>
      </c>
      <c r="E264" s="397"/>
      <c r="F264" s="399" t="str">
        <f t="shared" si="56"/>
        <v/>
      </c>
      <c r="G264" s="400" t="str">
        <f t="shared" si="57"/>
        <v/>
      </c>
      <c r="H264" s="401" t="str">
        <f t="shared" si="58"/>
        <v/>
      </c>
      <c r="I264" s="402" t="str">
        <f t="shared" si="70"/>
        <v/>
      </c>
      <c r="J264" s="403" t="str">
        <f t="shared" si="70"/>
        <v/>
      </c>
      <c r="K264" s="403" t="str">
        <f t="shared" si="70"/>
        <v/>
      </c>
      <c r="L264" s="404" t="str">
        <f t="shared" si="69"/>
        <v/>
      </c>
      <c r="M264" s="405"/>
      <c r="N264" s="406" t="str">
        <f t="shared" si="59"/>
        <v/>
      </c>
      <c r="O264" s="406" t="str">
        <f t="shared" si="60"/>
        <v/>
      </c>
      <c r="S264" s="401" t="str">
        <f>IFERROR(IF(S263&lt;='Cat A monthly etc'!$R$3,"Nil",S263-$R$3),"")</f>
        <v/>
      </c>
      <c r="T264" s="402" t="str">
        <f t="shared" si="61"/>
        <v/>
      </c>
      <c r="U264" s="403" t="str">
        <f t="shared" si="62"/>
        <v/>
      </c>
      <c r="V264" s="403" t="str">
        <f t="shared" si="63"/>
        <v/>
      </c>
      <c r="W264" s="404" t="str">
        <f t="shared" si="64"/>
        <v/>
      </c>
      <c r="Z264" s="408"/>
      <c r="AA264" s="409"/>
      <c r="AC264" s="358" t="str">
        <f t="shared" si="66"/>
        <v/>
      </c>
      <c r="AD264" s="358" t="str">
        <f t="shared" si="67"/>
        <v/>
      </c>
    </row>
    <row r="265" spans="1:30" x14ac:dyDescent="0.25">
      <c r="A265" s="112" t="str">
        <f t="shared" ref="A265:A328" si="71">IFERROR(
                      IF(
                            AND($B265&lt;&gt;$W$3,$B265=$W$2,$C265&lt;=$X$2,$D265&gt;=$X$2),
                              IF(RIGHT($F265,LEN("or any greater amount"))="or any greater amount",$W$3,""),""),"")</f>
        <v/>
      </c>
      <c r="B265" s="112" t="str">
        <f t="shared" ref="B265:B328" si="72">IFERROR(
                      IF(
                            AND($C265&lt;=$X$2,$D265&gt;=$X$2),$W$2,
                              IF(RIGHT($F265,LEN("or any greater amount"))="or any greater amount",$W$3,"")),"")</f>
        <v/>
      </c>
      <c r="C265" s="397" t="str">
        <f t="shared" si="68"/>
        <v/>
      </c>
      <c r="D265" s="397" t="str">
        <f t="shared" si="65"/>
        <v/>
      </c>
      <c r="E265" s="397"/>
      <c r="F265" s="399" t="str">
        <f t="shared" ref="F265:F328" si="73">IFERROR(IF(AND(C265="",D265=""),"",IF(C265="--",TEXT(D265,IF(D265=ROUND(D265,0),"€###.00","€##.00"))&amp;" or any lesser amount",IF(D265="--",TEXT(C265,IF(C265=ROUND(C265,0),"€###.00","€##.00"))&amp;" or any greater amount",TEXT(C265,IF(C265=ROUND(C265,0),"€###.00","€##.00"))&amp;" to "&amp;TEXT(D265,IF(D265=ROUND(D265,0),"€###.00","€##.00"))))),"")</f>
        <v/>
      </c>
      <c r="G265" s="400" t="str">
        <f t="shared" ref="G265:G328" si="74">IFERROR(IF(S265="Nil","Nil",ROUNDUP(ROUND(S265/7, 3),2)),"")</f>
        <v/>
      </c>
      <c r="H265" s="401" t="str">
        <f t="shared" ref="H265:H328" si="75">IFERROR(IF(S265="Nil","Nil",TEXT(S265,IF(S265=ROUND(S265,0),"€###","€0.00"))),"")</f>
        <v/>
      </c>
      <c r="I265" s="402" t="str">
        <f t="shared" si="70"/>
        <v/>
      </c>
      <c r="J265" s="403" t="str">
        <f t="shared" si="70"/>
        <v/>
      </c>
      <c r="K265" s="403" t="str">
        <f t="shared" si="70"/>
        <v/>
      </c>
      <c r="L265" s="404" t="str">
        <f t="shared" si="69"/>
        <v/>
      </c>
      <c r="M265" s="405"/>
      <c r="N265" s="406" t="str">
        <f t="shared" ref="N265:N328" si="76">IFERROR(IF(C265="--","&lt;"&amp;D265,C265-IF(OR($H265="Nil",$H265=""),0,$H265)),"")</f>
        <v/>
      </c>
      <c r="O265" s="406" t="str">
        <f t="shared" ref="O265:O328" si="77">IFERROR(IF(D265="--","&gt; €"&amp;N265,D265-IF(OR($H265="Nil",$H265=""),0,$H265)),"")</f>
        <v/>
      </c>
      <c r="S265" s="401" t="str">
        <f>IFERROR(IF(S264&lt;='Cat A monthly etc'!$R$3,"Nil",S264-$R$3),"")</f>
        <v/>
      </c>
      <c r="T265" s="402" t="str">
        <f t="shared" ref="T265:T328" si="78">IFERROR(IF($G265="Nil","Nil",IF(MROUND($G265*I$5,0.5)&lt;=$G265*I$5,MROUND($G265*I$5,0.5),MROUND($G265*I$5,0.5)-0.5)),"")</f>
        <v/>
      </c>
      <c r="U265" s="403" t="str">
        <f t="shared" ref="U265:U328" si="79">IFERROR(IF($G265="Nil","Nil",IF(MROUND($G265*J$5,0.5)&lt;=$G265*J$5,MROUND($G265*J$5,0.5),MROUND($G265*J$5,0.5)-0.5)),"")</f>
        <v/>
      </c>
      <c r="V265" s="403" t="str">
        <f t="shared" ref="V265:V328" si="80">IFERROR(IF($G265="Nil","Nil",IF(MROUND($G265*K$5,0.5)&lt;=$G265*K$5,MROUND($G265*K$5,0.5),MROUND($G265*K$5,0.5)-0.5)),"")</f>
        <v/>
      </c>
      <c r="W265" s="404" t="str">
        <f t="shared" ref="W265:W328" si="81">IFERROR(IF($G265="Nil","Nil",IF(MROUND($G265*L$5,0.5)&lt;=$G265*L$5,MROUND($G265*L$5,0.5),MROUND($G265*L$5,0.5)-0.5)),"")</f>
        <v/>
      </c>
      <c r="Z265" s="408"/>
      <c r="AA265" s="409"/>
      <c r="AC265" s="358" t="str">
        <f t="shared" si="66"/>
        <v/>
      </c>
      <c r="AD265" s="358" t="str">
        <f t="shared" si="67"/>
        <v/>
      </c>
    </row>
    <row r="266" spans="1:30" x14ac:dyDescent="0.25">
      <c r="A266" s="112" t="str">
        <f t="shared" si="71"/>
        <v/>
      </c>
      <c r="B266" s="112" t="str">
        <f t="shared" si="72"/>
        <v/>
      </c>
      <c r="C266" s="397" t="str">
        <f t="shared" si="68"/>
        <v/>
      </c>
      <c r="D266" s="397" t="str">
        <f t="shared" ref="D266:D320" si="82">IFERROR(IF(C265-0.01&gt;=0,C265-0.01,""),"")</f>
        <v/>
      </c>
      <c r="E266" s="397"/>
      <c r="F266" s="399" t="str">
        <f t="shared" si="73"/>
        <v/>
      </c>
      <c r="G266" s="400" t="str">
        <f t="shared" si="74"/>
        <v/>
      </c>
      <c r="H266" s="401" t="str">
        <f t="shared" si="75"/>
        <v/>
      </c>
      <c r="I266" s="402" t="str">
        <f t="shared" si="70"/>
        <v/>
      </c>
      <c r="J266" s="403" t="str">
        <f t="shared" si="70"/>
        <v/>
      </c>
      <c r="K266" s="403" t="str">
        <f t="shared" si="70"/>
        <v/>
      </c>
      <c r="L266" s="404" t="str">
        <f t="shared" si="69"/>
        <v/>
      </c>
      <c r="M266" s="405"/>
      <c r="N266" s="406" t="str">
        <f t="shared" si="76"/>
        <v/>
      </c>
      <c r="O266" s="406" t="str">
        <f t="shared" si="77"/>
        <v/>
      </c>
      <c r="S266" s="401" t="str">
        <f>IFERROR(IF(S265&lt;='Cat A monthly etc'!$R$3,"Nil",S265-$R$3),"")</f>
        <v/>
      </c>
      <c r="T266" s="402" t="str">
        <f t="shared" si="78"/>
        <v/>
      </c>
      <c r="U266" s="403" t="str">
        <f t="shared" si="79"/>
        <v/>
      </c>
      <c r="V266" s="403" t="str">
        <f t="shared" si="80"/>
        <v/>
      </c>
      <c r="W266" s="404" t="str">
        <f t="shared" si="81"/>
        <v/>
      </c>
      <c r="Z266" s="408"/>
      <c r="AA266" s="409"/>
      <c r="AC266" s="358" t="str">
        <f t="shared" ref="AC266:AC329" si="83">IFERROR(ROUNDUP(ROUND(S266/7, 3),2),"")</f>
        <v/>
      </c>
      <c r="AD266" s="358" t="str">
        <f t="shared" ref="AD266:AD329" si="84">IFERROR(ROUND(AC266-G266,2),"")</f>
        <v/>
      </c>
    </row>
    <row r="267" spans="1:30" x14ac:dyDescent="0.25">
      <c r="A267" s="112" t="str">
        <f t="shared" si="71"/>
        <v/>
      </c>
      <c r="B267" s="112" t="str">
        <f t="shared" si="72"/>
        <v/>
      </c>
      <c r="C267" s="397" t="str">
        <f t="shared" si="68"/>
        <v/>
      </c>
      <c r="D267" s="397" t="str">
        <f t="shared" si="82"/>
        <v/>
      </c>
      <c r="E267" s="397"/>
      <c r="F267" s="399" t="str">
        <f t="shared" si="73"/>
        <v/>
      </c>
      <c r="G267" s="400" t="str">
        <f t="shared" si="74"/>
        <v/>
      </c>
      <c r="H267" s="401" t="str">
        <f t="shared" si="75"/>
        <v/>
      </c>
      <c r="I267" s="402" t="str">
        <f t="shared" si="70"/>
        <v/>
      </c>
      <c r="J267" s="403" t="str">
        <f t="shared" si="70"/>
        <v/>
      </c>
      <c r="K267" s="403" t="str">
        <f t="shared" si="70"/>
        <v/>
      </c>
      <c r="L267" s="404" t="str">
        <f t="shared" si="69"/>
        <v/>
      </c>
      <c r="M267" s="405"/>
      <c r="N267" s="406" t="str">
        <f t="shared" si="76"/>
        <v/>
      </c>
      <c r="O267" s="406" t="str">
        <f t="shared" si="77"/>
        <v/>
      </c>
      <c r="S267" s="401" t="str">
        <f>IFERROR(IF(S266&lt;='Cat A monthly etc'!$R$3,"Nil",S266-$R$3),"")</f>
        <v/>
      </c>
      <c r="T267" s="402" t="str">
        <f t="shared" si="78"/>
        <v/>
      </c>
      <c r="U267" s="403" t="str">
        <f t="shared" si="79"/>
        <v/>
      </c>
      <c r="V267" s="403" t="str">
        <f t="shared" si="80"/>
        <v/>
      </c>
      <c r="W267" s="404" t="str">
        <f t="shared" si="81"/>
        <v/>
      </c>
      <c r="Z267" s="408"/>
      <c r="AA267" s="409"/>
      <c r="AC267" s="358" t="str">
        <f t="shared" si="83"/>
        <v/>
      </c>
      <c r="AD267" s="358" t="str">
        <f t="shared" si="84"/>
        <v/>
      </c>
    </row>
    <row r="268" spans="1:30" x14ac:dyDescent="0.25">
      <c r="A268" s="112" t="str">
        <f t="shared" si="71"/>
        <v/>
      </c>
      <c r="B268" s="112" t="str">
        <f t="shared" si="72"/>
        <v/>
      </c>
      <c r="C268" s="397" t="str">
        <f t="shared" si="68"/>
        <v/>
      </c>
      <c r="D268" s="397" t="str">
        <f t="shared" si="82"/>
        <v/>
      </c>
      <c r="E268" s="397"/>
      <c r="F268" s="399" t="str">
        <f t="shared" si="73"/>
        <v/>
      </c>
      <c r="G268" s="400" t="str">
        <f t="shared" si="74"/>
        <v/>
      </c>
      <c r="H268" s="401" t="str">
        <f t="shared" si="75"/>
        <v/>
      </c>
      <c r="I268" s="402" t="str">
        <f t="shared" si="70"/>
        <v/>
      </c>
      <c r="J268" s="403" t="str">
        <f t="shared" si="70"/>
        <v/>
      </c>
      <c r="K268" s="403" t="str">
        <f t="shared" si="70"/>
        <v/>
      </c>
      <c r="L268" s="404" t="str">
        <f t="shared" si="69"/>
        <v/>
      </c>
      <c r="M268" s="405"/>
      <c r="N268" s="406" t="str">
        <f t="shared" si="76"/>
        <v/>
      </c>
      <c r="O268" s="406" t="str">
        <f t="shared" si="77"/>
        <v/>
      </c>
      <c r="S268" s="401" t="str">
        <f>IFERROR(IF(S267&lt;='Cat A monthly etc'!$R$3,"Nil",S267-$R$3),"")</f>
        <v/>
      </c>
      <c r="T268" s="402" t="str">
        <f t="shared" si="78"/>
        <v/>
      </c>
      <c r="U268" s="403" t="str">
        <f t="shared" si="79"/>
        <v/>
      </c>
      <c r="V268" s="403" t="str">
        <f t="shared" si="80"/>
        <v/>
      </c>
      <c r="W268" s="404" t="str">
        <f t="shared" si="81"/>
        <v/>
      </c>
      <c r="Z268" s="408"/>
      <c r="AA268" s="409"/>
      <c r="AC268" s="358" t="str">
        <f t="shared" si="83"/>
        <v/>
      </c>
      <c r="AD268" s="358" t="str">
        <f t="shared" si="84"/>
        <v/>
      </c>
    </row>
    <row r="269" spans="1:30" x14ac:dyDescent="0.25">
      <c r="A269" s="112" t="str">
        <f t="shared" si="71"/>
        <v/>
      </c>
      <c r="B269" s="112" t="str">
        <f t="shared" si="72"/>
        <v/>
      </c>
      <c r="C269" s="397" t="str">
        <f t="shared" si="68"/>
        <v/>
      </c>
      <c r="D269" s="397" t="str">
        <f t="shared" si="82"/>
        <v/>
      </c>
      <c r="E269" s="397"/>
      <c r="F269" s="399" t="str">
        <f t="shared" si="73"/>
        <v/>
      </c>
      <c r="G269" s="400" t="str">
        <f t="shared" si="74"/>
        <v/>
      </c>
      <c r="H269" s="401" t="str">
        <f t="shared" si="75"/>
        <v/>
      </c>
      <c r="I269" s="402" t="str">
        <f t="shared" si="70"/>
        <v/>
      </c>
      <c r="J269" s="403" t="str">
        <f t="shared" si="70"/>
        <v/>
      </c>
      <c r="K269" s="403" t="str">
        <f t="shared" si="70"/>
        <v/>
      </c>
      <c r="L269" s="404" t="str">
        <f t="shared" si="69"/>
        <v/>
      </c>
      <c r="M269" s="405"/>
      <c r="N269" s="406" t="str">
        <f t="shared" si="76"/>
        <v/>
      </c>
      <c r="O269" s="406" t="str">
        <f t="shared" si="77"/>
        <v/>
      </c>
      <c r="S269" s="401" t="str">
        <f>IFERROR(IF(S268&lt;='Cat A monthly etc'!$R$3,"Nil",S268-$R$3),"")</f>
        <v/>
      </c>
      <c r="T269" s="402" t="str">
        <f t="shared" si="78"/>
        <v/>
      </c>
      <c r="U269" s="403" t="str">
        <f t="shared" si="79"/>
        <v/>
      </c>
      <c r="V269" s="403" t="str">
        <f t="shared" si="80"/>
        <v/>
      </c>
      <c r="W269" s="404" t="str">
        <f t="shared" si="81"/>
        <v/>
      </c>
      <c r="Z269" s="408"/>
      <c r="AA269" s="409"/>
      <c r="AC269" s="358" t="str">
        <f t="shared" si="83"/>
        <v/>
      </c>
      <c r="AD269" s="358" t="str">
        <f t="shared" si="84"/>
        <v/>
      </c>
    </row>
    <row r="270" spans="1:30" x14ac:dyDescent="0.25">
      <c r="A270" s="112" t="str">
        <f t="shared" si="71"/>
        <v/>
      </c>
      <c r="B270" s="112" t="str">
        <f t="shared" si="72"/>
        <v/>
      </c>
      <c r="C270" s="397" t="str">
        <f t="shared" si="68"/>
        <v/>
      </c>
      <c r="D270" s="397" t="str">
        <f t="shared" si="82"/>
        <v/>
      </c>
      <c r="E270" s="397"/>
      <c r="F270" s="399" t="str">
        <f t="shared" si="73"/>
        <v/>
      </c>
      <c r="G270" s="400" t="str">
        <f t="shared" si="74"/>
        <v/>
      </c>
      <c r="H270" s="401" t="str">
        <f t="shared" si="75"/>
        <v/>
      </c>
      <c r="I270" s="402" t="str">
        <f t="shared" si="70"/>
        <v/>
      </c>
      <c r="J270" s="403" t="str">
        <f t="shared" si="70"/>
        <v/>
      </c>
      <c r="K270" s="403" t="str">
        <f t="shared" si="70"/>
        <v/>
      </c>
      <c r="L270" s="404" t="str">
        <f t="shared" si="69"/>
        <v/>
      </c>
      <c r="M270" s="405"/>
      <c r="N270" s="406" t="str">
        <f t="shared" si="76"/>
        <v/>
      </c>
      <c r="O270" s="406" t="str">
        <f t="shared" si="77"/>
        <v/>
      </c>
      <c r="S270" s="401" t="str">
        <f>IFERROR(IF(S269&lt;='Cat A monthly etc'!$R$3,"Nil",S269-$R$3),"")</f>
        <v/>
      </c>
      <c r="T270" s="402" t="str">
        <f t="shared" si="78"/>
        <v/>
      </c>
      <c r="U270" s="403" t="str">
        <f t="shared" si="79"/>
        <v/>
      </c>
      <c r="V270" s="403" t="str">
        <f t="shared" si="80"/>
        <v/>
      </c>
      <c r="W270" s="404" t="str">
        <f t="shared" si="81"/>
        <v/>
      </c>
      <c r="Z270" s="408"/>
      <c r="AA270" s="409"/>
      <c r="AC270" s="358" t="str">
        <f t="shared" si="83"/>
        <v/>
      </c>
      <c r="AD270" s="358" t="str">
        <f t="shared" si="84"/>
        <v/>
      </c>
    </row>
    <row r="271" spans="1:30" x14ac:dyDescent="0.25">
      <c r="A271" s="112" t="str">
        <f t="shared" si="71"/>
        <v/>
      </c>
      <c r="B271" s="112" t="str">
        <f t="shared" si="72"/>
        <v/>
      </c>
      <c r="C271" s="397" t="str">
        <f t="shared" si="68"/>
        <v/>
      </c>
      <c r="D271" s="397" t="str">
        <f t="shared" si="82"/>
        <v/>
      </c>
      <c r="E271" s="397"/>
      <c r="F271" s="399" t="str">
        <f t="shared" si="73"/>
        <v/>
      </c>
      <c r="G271" s="400" t="str">
        <f t="shared" si="74"/>
        <v/>
      </c>
      <c r="H271" s="401" t="str">
        <f t="shared" si="75"/>
        <v/>
      </c>
      <c r="I271" s="402" t="str">
        <f t="shared" si="70"/>
        <v/>
      </c>
      <c r="J271" s="403" t="str">
        <f t="shared" si="70"/>
        <v/>
      </c>
      <c r="K271" s="403" t="str">
        <f t="shared" si="70"/>
        <v/>
      </c>
      <c r="L271" s="404" t="str">
        <f t="shared" si="69"/>
        <v/>
      </c>
      <c r="M271" s="405"/>
      <c r="N271" s="406" t="str">
        <f t="shared" si="76"/>
        <v/>
      </c>
      <c r="O271" s="406" t="str">
        <f t="shared" si="77"/>
        <v/>
      </c>
      <c r="S271" s="401" t="str">
        <f>IFERROR(IF(S270&lt;='Cat A monthly etc'!$R$3,"Nil",S270-$R$3),"")</f>
        <v/>
      </c>
      <c r="T271" s="402" t="str">
        <f t="shared" si="78"/>
        <v/>
      </c>
      <c r="U271" s="403" t="str">
        <f t="shared" si="79"/>
        <v/>
      </c>
      <c r="V271" s="403" t="str">
        <f t="shared" si="80"/>
        <v/>
      </c>
      <c r="W271" s="404" t="str">
        <f t="shared" si="81"/>
        <v/>
      </c>
      <c r="Z271" s="408"/>
      <c r="AA271" s="409"/>
      <c r="AC271" s="358" t="str">
        <f t="shared" si="83"/>
        <v/>
      </c>
      <c r="AD271" s="358" t="str">
        <f t="shared" si="84"/>
        <v/>
      </c>
    </row>
    <row r="272" spans="1:30" x14ac:dyDescent="0.25">
      <c r="A272" s="112" t="str">
        <f t="shared" si="71"/>
        <v/>
      </c>
      <c r="B272" s="112" t="str">
        <f t="shared" si="72"/>
        <v/>
      </c>
      <c r="C272" s="397" t="str">
        <f t="shared" si="68"/>
        <v/>
      </c>
      <c r="D272" s="397" t="str">
        <f t="shared" si="82"/>
        <v/>
      </c>
      <c r="E272" s="397"/>
      <c r="F272" s="399" t="str">
        <f t="shared" si="73"/>
        <v/>
      </c>
      <c r="G272" s="400" t="str">
        <f t="shared" si="74"/>
        <v/>
      </c>
      <c r="H272" s="401" t="str">
        <f t="shared" si="75"/>
        <v/>
      </c>
      <c r="I272" s="402" t="str">
        <f t="shared" si="70"/>
        <v/>
      </c>
      <c r="J272" s="403" t="str">
        <f t="shared" si="70"/>
        <v/>
      </c>
      <c r="K272" s="403" t="str">
        <f t="shared" si="70"/>
        <v/>
      </c>
      <c r="L272" s="404" t="str">
        <f t="shared" si="69"/>
        <v/>
      </c>
      <c r="M272" s="405"/>
      <c r="N272" s="406" t="str">
        <f t="shared" si="76"/>
        <v/>
      </c>
      <c r="O272" s="406" t="str">
        <f t="shared" si="77"/>
        <v/>
      </c>
      <c r="S272" s="401" t="str">
        <f>IFERROR(IF(S271&lt;='Cat A monthly etc'!$R$3,"Nil",S271-$R$3),"")</f>
        <v/>
      </c>
      <c r="T272" s="402" t="str">
        <f t="shared" si="78"/>
        <v/>
      </c>
      <c r="U272" s="403" t="str">
        <f t="shared" si="79"/>
        <v/>
      </c>
      <c r="V272" s="403" t="str">
        <f t="shared" si="80"/>
        <v/>
      </c>
      <c r="W272" s="404" t="str">
        <f t="shared" si="81"/>
        <v/>
      </c>
      <c r="Z272" s="408"/>
      <c r="AA272" s="409"/>
      <c r="AC272" s="358" t="str">
        <f t="shared" si="83"/>
        <v/>
      </c>
      <c r="AD272" s="358" t="str">
        <f t="shared" si="84"/>
        <v/>
      </c>
    </row>
    <row r="273" spans="1:30" x14ac:dyDescent="0.25">
      <c r="A273" s="112" t="str">
        <f t="shared" si="71"/>
        <v/>
      </c>
      <c r="B273" s="112" t="str">
        <f t="shared" si="72"/>
        <v/>
      </c>
      <c r="C273" s="397" t="str">
        <f t="shared" si="68"/>
        <v/>
      </c>
      <c r="D273" s="397" t="str">
        <f t="shared" si="82"/>
        <v/>
      </c>
      <c r="E273" s="397"/>
      <c r="F273" s="399" t="str">
        <f t="shared" si="73"/>
        <v/>
      </c>
      <c r="G273" s="400" t="str">
        <f t="shared" si="74"/>
        <v/>
      </c>
      <c r="H273" s="401" t="str">
        <f t="shared" si="75"/>
        <v/>
      </c>
      <c r="I273" s="402" t="str">
        <f t="shared" si="70"/>
        <v/>
      </c>
      <c r="J273" s="403" t="str">
        <f t="shared" si="70"/>
        <v/>
      </c>
      <c r="K273" s="403" t="str">
        <f t="shared" si="70"/>
        <v/>
      </c>
      <c r="L273" s="404" t="str">
        <f t="shared" si="69"/>
        <v/>
      </c>
      <c r="M273" s="405"/>
      <c r="N273" s="406" t="str">
        <f t="shared" si="76"/>
        <v/>
      </c>
      <c r="O273" s="406" t="str">
        <f t="shared" si="77"/>
        <v/>
      </c>
      <c r="S273" s="401" t="str">
        <f>IFERROR(IF(S272&lt;='Cat A monthly etc'!$R$3,"Nil",S272-$R$3),"")</f>
        <v/>
      </c>
      <c r="T273" s="402" t="str">
        <f t="shared" si="78"/>
        <v/>
      </c>
      <c r="U273" s="403" t="str">
        <f t="shared" si="79"/>
        <v/>
      </c>
      <c r="V273" s="403" t="str">
        <f t="shared" si="80"/>
        <v/>
      </c>
      <c r="W273" s="404" t="str">
        <f t="shared" si="81"/>
        <v/>
      </c>
      <c r="Z273" s="408"/>
      <c r="AA273" s="409"/>
      <c r="AC273" s="358" t="str">
        <f t="shared" si="83"/>
        <v/>
      </c>
      <c r="AD273" s="358" t="str">
        <f t="shared" si="84"/>
        <v/>
      </c>
    </row>
    <row r="274" spans="1:30" x14ac:dyDescent="0.25">
      <c r="A274" s="112" t="str">
        <f t="shared" si="71"/>
        <v/>
      </c>
      <c r="B274" s="112" t="str">
        <f t="shared" si="72"/>
        <v/>
      </c>
      <c r="C274" s="397" t="str">
        <f t="shared" ref="C274:C337" si="85">IFERROR(IF(C273-$R$3&gt;=0,C273-$R$3,""),"")</f>
        <v/>
      </c>
      <c r="D274" s="397" t="str">
        <f t="shared" si="82"/>
        <v/>
      </c>
      <c r="E274" s="397"/>
      <c r="F274" s="399" t="str">
        <f t="shared" si="73"/>
        <v/>
      </c>
      <c r="G274" s="400" t="str">
        <f t="shared" si="74"/>
        <v/>
      </c>
      <c r="H274" s="401" t="str">
        <f t="shared" si="75"/>
        <v/>
      </c>
      <c r="I274" s="402" t="str">
        <f t="shared" si="70"/>
        <v/>
      </c>
      <c r="J274" s="403" t="str">
        <f t="shared" si="70"/>
        <v/>
      </c>
      <c r="K274" s="403" t="str">
        <f t="shared" si="70"/>
        <v/>
      </c>
      <c r="L274" s="404" t="str">
        <f t="shared" si="69"/>
        <v/>
      </c>
      <c r="M274" s="405"/>
      <c r="N274" s="406" t="str">
        <f t="shared" si="76"/>
        <v/>
      </c>
      <c r="O274" s="406" t="str">
        <f t="shared" si="77"/>
        <v/>
      </c>
      <c r="S274" s="401" t="str">
        <f>IFERROR(IF(S273&lt;='Cat A monthly etc'!$R$3,"Nil",S273-$R$3),"")</f>
        <v/>
      </c>
      <c r="T274" s="402" t="str">
        <f t="shared" si="78"/>
        <v/>
      </c>
      <c r="U274" s="403" t="str">
        <f t="shared" si="79"/>
        <v/>
      </c>
      <c r="V274" s="403" t="str">
        <f t="shared" si="80"/>
        <v/>
      </c>
      <c r="W274" s="404" t="str">
        <f t="shared" si="81"/>
        <v/>
      </c>
      <c r="Z274" s="408"/>
      <c r="AA274" s="409"/>
      <c r="AC274" s="358" t="str">
        <f t="shared" si="83"/>
        <v/>
      </c>
      <c r="AD274" s="358" t="str">
        <f t="shared" si="84"/>
        <v/>
      </c>
    </row>
    <row r="275" spans="1:30" x14ac:dyDescent="0.25">
      <c r="A275" s="112" t="str">
        <f t="shared" si="71"/>
        <v/>
      </c>
      <c r="B275" s="112" t="str">
        <f t="shared" si="72"/>
        <v/>
      </c>
      <c r="C275" s="397" t="str">
        <f t="shared" si="85"/>
        <v/>
      </c>
      <c r="D275" s="397" t="str">
        <f t="shared" si="82"/>
        <v/>
      </c>
      <c r="E275" s="397"/>
      <c r="F275" s="399" t="str">
        <f t="shared" si="73"/>
        <v/>
      </c>
      <c r="G275" s="400" t="str">
        <f t="shared" si="74"/>
        <v/>
      </c>
      <c r="H275" s="401" t="str">
        <f t="shared" si="75"/>
        <v/>
      </c>
      <c r="I275" s="402" t="str">
        <f t="shared" si="70"/>
        <v/>
      </c>
      <c r="J275" s="403" t="str">
        <f t="shared" si="70"/>
        <v/>
      </c>
      <c r="K275" s="403" t="str">
        <f t="shared" si="70"/>
        <v/>
      </c>
      <c r="L275" s="404" t="str">
        <f t="shared" si="69"/>
        <v/>
      </c>
      <c r="M275" s="405"/>
      <c r="N275" s="406" t="str">
        <f t="shared" si="76"/>
        <v/>
      </c>
      <c r="O275" s="406" t="str">
        <f t="shared" si="77"/>
        <v/>
      </c>
      <c r="S275" s="401" t="str">
        <f>IFERROR(IF(S274&lt;='Cat A monthly etc'!$R$3,"Nil",S274-$R$3),"")</f>
        <v/>
      </c>
      <c r="T275" s="402" t="str">
        <f t="shared" si="78"/>
        <v/>
      </c>
      <c r="U275" s="403" t="str">
        <f t="shared" si="79"/>
        <v/>
      </c>
      <c r="V275" s="403" t="str">
        <f t="shared" si="80"/>
        <v/>
      </c>
      <c r="W275" s="404" t="str">
        <f t="shared" si="81"/>
        <v/>
      </c>
      <c r="Z275" s="408"/>
      <c r="AA275" s="409"/>
      <c r="AC275" s="358" t="str">
        <f t="shared" si="83"/>
        <v/>
      </c>
      <c r="AD275" s="358" t="str">
        <f t="shared" si="84"/>
        <v/>
      </c>
    </row>
    <row r="276" spans="1:30" x14ac:dyDescent="0.25">
      <c r="A276" s="112" t="str">
        <f t="shared" si="71"/>
        <v/>
      </c>
      <c r="B276" s="112" t="str">
        <f t="shared" si="72"/>
        <v/>
      </c>
      <c r="C276" s="397" t="str">
        <f t="shared" si="85"/>
        <v/>
      </c>
      <c r="D276" s="397" t="str">
        <f t="shared" si="82"/>
        <v/>
      </c>
      <c r="E276" s="397"/>
      <c r="F276" s="399" t="str">
        <f t="shared" si="73"/>
        <v/>
      </c>
      <c r="G276" s="400" t="str">
        <f t="shared" si="74"/>
        <v/>
      </c>
      <c r="H276" s="401" t="str">
        <f t="shared" si="75"/>
        <v/>
      </c>
      <c r="I276" s="402" t="str">
        <f t="shared" si="70"/>
        <v/>
      </c>
      <c r="J276" s="403" t="str">
        <f t="shared" si="70"/>
        <v/>
      </c>
      <c r="K276" s="403" t="str">
        <f t="shared" si="70"/>
        <v/>
      </c>
      <c r="L276" s="404" t="str">
        <f t="shared" si="69"/>
        <v/>
      </c>
      <c r="M276" s="405"/>
      <c r="N276" s="406" t="str">
        <f t="shared" si="76"/>
        <v/>
      </c>
      <c r="O276" s="406" t="str">
        <f t="shared" si="77"/>
        <v/>
      </c>
      <c r="S276" s="401" t="str">
        <f>IFERROR(IF(S275&lt;='Cat A monthly etc'!$R$3,"Nil",S275-$R$3),"")</f>
        <v/>
      </c>
      <c r="T276" s="402" t="str">
        <f t="shared" si="78"/>
        <v/>
      </c>
      <c r="U276" s="403" t="str">
        <f t="shared" si="79"/>
        <v/>
      </c>
      <c r="V276" s="403" t="str">
        <f t="shared" si="80"/>
        <v/>
      </c>
      <c r="W276" s="404" t="str">
        <f t="shared" si="81"/>
        <v/>
      </c>
      <c r="Z276" s="408"/>
      <c r="AA276" s="409"/>
      <c r="AC276" s="358" t="str">
        <f t="shared" si="83"/>
        <v/>
      </c>
      <c r="AD276" s="358" t="str">
        <f t="shared" si="84"/>
        <v/>
      </c>
    </row>
    <row r="277" spans="1:30" x14ac:dyDescent="0.25">
      <c r="A277" s="112" t="str">
        <f t="shared" si="71"/>
        <v/>
      </c>
      <c r="B277" s="112" t="str">
        <f t="shared" si="72"/>
        <v/>
      </c>
      <c r="C277" s="397" t="str">
        <f t="shared" si="85"/>
        <v/>
      </c>
      <c r="D277" s="397" t="str">
        <f t="shared" si="82"/>
        <v/>
      </c>
      <c r="E277" s="397"/>
      <c r="F277" s="399" t="str">
        <f t="shared" si="73"/>
        <v/>
      </c>
      <c r="G277" s="400" t="str">
        <f t="shared" si="74"/>
        <v/>
      </c>
      <c r="H277" s="401" t="str">
        <f t="shared" si="75"/>
        <v/>
      </c>
      <c r="I277" s="402" t="str">
        <f t="shared" si="70"/>
        <v/>
      </c>
      <c r="J277" s="403" t="str">
        <f t="shared" si="70"/>
        <v/>
      </c>
      <c r="K277" s="403" t="str">
        <f t="shared" si="70"/>
        <v/>
      </c>
      <c r="L277" s="404" t="str">
        <f t="shared" si="69"/>
        <v/>
      </c>
      <c r="M277" s="405"/>
      <c r="N277" s="406" t="str">
        <f t="shared" si="76"/>
        <v/>
      </c>
      <c r="O277" s="406" t="str">
        <f t="shared" si="77"/>
        <v/>
      </c>
      <c r="S277" s="401" t="str">
        <f>IFERROR(IF(S276&lt;='Cat A monthly etc'!$R$3,"Nil",S276-$R$3),"")</f>
        <v/>
      </c>
      <c r="T277" s="402" t="str">
        <f t="shared" si="78"/>
        <v/>
      </c>
      <c r="U277" s="403" t="str">
        <f t="shared" si="79"/>
        <v/>
      </c>
      <c r="V277" s="403" t="str">
        <f t="shared" si="80"/>
        <v/>
      </c>
      <c r="W277" s="404" t="str">
        <f t="shared" si="81"/>
        <v/>
      </c>
      <c r="Z277" s="408"/>
      <c r="AA277" s="409"/>
      <c r="AC277" s="358" t="str">
        <f t="shared" si="83"/>
        <v/>
      </c>
      <c r="AD277" s="358" t="str">
        <f t="shared" si="84"/>
        <v/>
      </c>
    </row>
    <row r="278" spans="1:30" x14ac:dyDescent="0.25">
      <c r="A278" s="112" t="str">
        <f t="shared" si="71"/>
        <v/>
      </c>
      <c r="B278" s="112" t="str">
        <f t="shared" si="72"/>
        <v/>
      </c>
      <c r="C278" s="397" t="str">
        <f t="shared" si="85"/>
        <v/>
      </c>
      <c r="D278" s="397" t="str">
        <f t="shared" si="82"/>
        <v/>
      </c>
      <c r="E278" s="397"/>
      <c r="F278" s="399" t="str">
        <f t="shared" si="73"/>
        <v/>
      </c>
      <c r="G278" s="400" t="str">
        <f t="shared" si="74"/>
        <v/>
      </c>
      <c r="H278" s="401" t="str">
        <f t="shared" si="75"/>
        <v/>
      </c>
      <c r="I278" s="402" t="str">
        <f t="shared" si="70"/>
        <v/>
      </c>
      <c r="J278" s="403" t="str">
        <f t="shared" si="70"/>
        <v/>
      </c>
      <c r="K278" s="403" t="str">
        <f t="shared" si="70"/>
        <v/>
      </c>
      <c r="L278" s="404" t="str">
        <f t="shared" si="69"/>
        <v/>
      </c>
      <c r="M278" s="405"/>
      <c r="N278" s="406" t="str">
        <f t="shared" si="76"/>
        <v/>
      </c>
      <c r="O278" s="406" t="str">
        <f t="shared" si="77"/>
        <v/>
      </c>
      <c r="S278" s="401" t="str">
        <f>IFERROR(IF(S277&lt;='Cat A monthly etc'!$R$3,"Nil",S277-$R$3),"")</f>
        <v/>
      </c>
      <c r="T278" s="402" t="str">
        <f t="shared" si="78"/>
        <v/>
      </c>
      <c r="U278" s="403" t="str">
        <f t="shared" si="79"/>
        <v/>
      </c>
      <c r="V278" s="403" t="str">
        <f t="shared" si="80"/>
        <v/>
      </c>
      <c r="W278" s="404" t="str">
        <f t="shared" si="81"/>
        <v/>
      </c>
      <c r="Z278" s="408"/>
      <c r="AA278" s="409"/>
      <c r="AC278" s="358" t="str">
        <f t="shared" si="83"/>
        <v/>
      </c>
      <c r="AD278" s="358" t="str">
        <f t="shared" si="84"/>
        <v/>
      </c>
    </row>
    <row r="279" spans="1:30" x14ac:dyDescent="0.25">
      <c r="A279" s="112" t="str">
        <f t="shared" si="71"/>
        <v/>
      </c>
      <c r="B279" s="112" t="str">
        <f t="shared" si="72"/>
        <v/>
      </c>
      <c r="C279" s="397" t="str">
        <f t="shared" si="85"/>
        <v/>
      </c>
      <c r="D279" s="397" t="str">
        <f t="shared" si="82"/>
        <v/>
      </c>
      <c r="E279" s="397"/>
      <c r="F279" s="399" t="str">
        <f t="shared" si="73"/>
        <v/>
      </c>
      <c r="G279" s="400" t="str">
        <f t="shared" si="74"/>
        <v/>
      </c>
      <c r="H279" s="401" t="str">
        <f t="shared" si="75"/>
        <v/>
      </c>
      <c r="I279" s="402" t="str">
        <f t="shared" si="70"/>
        <v/>
      </c>
      <c r="J279" s="403" t="str">
        <f t="shared" si="70"/>
        <v/>
      </c>
      <c r="K279" s="403" t="str">
        <f t="shared" si="70"/>
        <v/>
      </c>
      <c r="L279" s="404" t="str">
        <f t="shared" si="69"/>
        <v/>
      </c>
      <c r="M279" s="405"/>
      <c r="N279" s="406" t="str">
        <f t="shared" si="76"/>
        <v/>
      </c>
      <c r="O279" s="406" t="str">
        <f t="shared" si="77"/>
        <v/>
      </c>
      <c r="S279" s="401" t="str">
        <f>IFERROR(IF(S278&lt;='Cat A monthly etc'!$R$3,"Nil",S278-$R$3),"")</f>
        <v/>
      </c>
      <c r="T279" s="402" t="str">
        <f t="shared" si="78"/>
        <v/>
      </c>
      <c r="U279" s="403" t="str">
        <f t="shared" si="79"/>
        <v/>
      </c>
      <c r="V279" s="403" t="str">
        <f t="shared" si="80"/>
        <v/>
      </c>
      <c r="W279" s="404" t="str">
        <f t="shared" si="81"/>
        <v/>
      </c>
      <c r="Z279" s="408"/>
      <c r="AA279" s="409"/>
      <c r="AC279" s="358" t="str">
        <f t="shared" si="83"/>
        <v/>
      </c>
      <c r="AD279" s="358" t="str">
        <f t="shared" si="84"/>
        <v/>
      </c>
    </row>
    <row r="280" spans="1:30" x14ac:dyDescent="0.25">
      <c r="A280" s="112" t="str">
        <f t="shared" si="71"/>
        <v/>
      </c>
      <c r="B280" s="112" t="str">
        <f t="shared" si="72"/>
        <v/>
      </c>
      <c r="C280" s="397" t="str">
        <f t="shared" si="85"/>
        <v/>
      </c>
      <c r="D280" s="397" t="str">
        <f t="shared" si="82"/>
        <v/>
      </c>
      <c r="E280" s="397"/>
      <c r="F280" s="399" t="str">
        <f t="shared" si="73"/>
        <v/>
      </c>
      <c r="G280" s="400" t="str">
        <f t="shared" si="74"/>
        <v/>
      </c>
      <c r="H280" s="401" t="str">
        <f t="shared" si="75"/>
        <v/>
      </c>
      <c r="I280" s="402" t="str">
        <f t="shared" si="70"/>
        <v/>
      </c>
      <c r="J280" s="403" t="str">
        <f t="shared" si="70"/>
        <v/>
      </c>
      <c r="K280" s="403" t="str">
        <f t="shared" si="70"/>
        <v/>
      </c>
      <c r="L280" s="404" t="str">
        <f t="shared" si="69"/>
        <v/>
      </c>
      <c r="M280" s="405"/>
      <c r="N280" s="406" t="str">
        <f t="shared" si="76"/>
        <v/>
      </c>
      <c r="O280" s="406" t="str">
        <f t="shared" si="77"/>
        <v/>
      </c>
      <c r="S280" s="401" t="str">
        <f>IFERROR(IF(S279&lt;='Cat A monthly etc'!$R$3,"Nil",S279-$R$3),"")</f>
        <v/>
      </c>
      <c r="T280" s="402" t="str">
        <f t="shared" si="78"/>
        <v/>
      </c>
      <c r="U280" s="403" t="str">
        <f t="shared" si="79"/>
        <v/>
      </c>
      <c r="V280" s="403" t="str">
        <f t="shared" si="80"/>
        <v/>
      </c>
      <c r="W280" s="404" t="str">
        <f t="shared" si="81"/>
        <v/>
      </c>
      <c r="Z280" s="408"/>
      <c r="AA280" s="409"/>
      <c r="AC280" s="358" t="str">
        <f t="shared" si="83"/>
        <v/>
      </c>
      <c r="AD280" s="358" t="str">
        <f t="shared" si="84"/>
        <v/>
      </c>
    </row>
    <row r="281" spans="1:30" x14ac:dyDescent="0.25">
      <c r="A281" s="112" t="str">
        <f t="shared" si="71"/>
        <v/>
      </c>
      <c r="B281" s="112" t="str">
        <f t="shared" si="72"/>
        <v/>
      </c>
      <c r="C281" s="397" t="str">
        <f t="shared" si="85"/>
        <v/>
      </c>
      <c r="D281" s="397" t="str">
        <f t="shared" si="82"/>
        <v/>
      </c>
      <c r="E281" s="397"/>
      <c r="F281" s="399" t="str">
        <f t="shared" si="73"/>
        <v/>
      </c>
      <c r="G281" s="400" t="str">
        <f t="shared" si="74"/>
        <v/>
      </c>
      <c r="H281" s="401" t="str">
        <f t="shared" si="75"/>
        <v/>
      </c>
      <c r="I281" s="402" t="str">
        <f t="shared" si="70"/>
        <v/>
      </c>
      <c r="J281" s="403" t="str">
        <f t="shared" si="70"/>
        <v/>
      </c>
      <c r="K281" s="403" t="str">
        <f t="shared" si="70"/>
        <v/>
      </c>
      <c r="L281" s="404" t="str">
        <f t="shared" si="70"/>
        <v/>
      </c>
      <c r="M281" s="405"/>
      <c r="N281" s="406" t="str">
        <f t="shared" si="76"/>
        <v/>
      </c>
      <c r="O281" s="406" t="str">
        <f t="shared" si="77"/>
        <v/>
      </c>
      <c r="S281" s="401" t="str">
        <f>IFERROR(IF(S280&lt;='Cat A monthly etc'!$R$3,"Nil",S280-$R$3),"")</f>
        <v/>
      </c>
      <c r="T281" s="402" t="str">
        <f t="shared" si="78"/>
        <v/>
      </c>
      <c r="U281" s="403" t="str">
        <f t="shared" si="79"/>
        <v/>
      </c>
      <c r="V281" s="403" t="str">
        <f t="shared" si="80"/>
        <v/>
      </c>
      <c r="W281" s="404" t="str">
        <f t="shared" si="81"/>
        <v/>
      </c>
      <c r="Z281" s="408"/>
      <c r="AA281" s="409"/>
      <c r="AC281" s="358" t="str">
        <f t="shared" si="83"/>
        <v/>
      </c>
      <c r="AD281" s="358" t="str">
        <f t="shared" si="84"/>
        <v/>
      </c>
    </row>
    <row r="282" spans="1:30" x14ac:dyDescent="0.25">
      <c r="A282" s="112" t="str">
        <f t="shared" si="71"/>
        <v/>
      </c>
      <c r="B282" s="112" t="str">
        <f t="shared" si="72"/>
        <v/>
      </c>
      <c r="C282" s="397" t="str">
        <f t="shared" si="85"/>
        <v/>
      </c>
      <c r="D282" s="397" t="str">
        <f t="shared" si="82"/>
        <v/>
      </c>
      <c r="E282" s="397"/>
      <c r="F282" s="399" t="str">
        <f t="shared" si="73"/>
        <v/>
      </c>
      <c r="G282" s="400" t="str">
        <f t="shared" si="74"/>
        <v/>
      </c>
      <c r="H282" s="401" t="str">
        <f t="shared" si="75"/>
        <v/>
      </c>
      <c r="I282" s="402" t="str">
        <f t="shared" ref="I282:L342" si="86">IFERROR(IF(T282="Nil","Nil",TEXT(T282,IF(T282=ROUND(T282,0),"€###","€###.00"))),"")</f>
        <v/>
      </c>
      <c r="J282" s="403" t="str">
        <f t="shared" si="86"/>
        <v/>
      </c>
      <c r="K282" s="403" t="str">
        <f t="shared" si="86"/>
        <v/>
      </c>
      <c r="L282" s="404" t="str">
        <f t="shared" si="86"/>
        <v/>
      </c>
      <c r="M282" s="405"/>
      <c r="N282" s="406" t="str">
        <f t="shared" si="76"/>
        <v/>
      </c>
      <c r="O282" s="406" t="str">
        <f t="shared" si="77"/>
        <v/>
      </c>
      <c r="S282" s="401" t="str">
        <f>IFERROR(IF(S281&lt;='Cat A monthly etc'!$R$3,"Nil",S281-$R$3),"")</f>
        <v/>
      </c>
      <c r="T282" s="402" t="str">
        <f t="shared" si="78"/>
        <v/>
      </c>
      <c r="U282" s="403" t="str">
        <f t="shared" si="79"/>
        <v/>
      </c>
      <c r="V282" s="403" t="str">
        <f t="shared" si="80"/>
        <v/>
      </c>
      <c r="W282" s="404" t="str">
        <f t="shared" si="81"/>
        <v/>
      </c>
      <c r="Z282" s="408"/>
      <c r="AA282" s="409"/>
      <c r="AC282" s="358" t="str">
        <f t="shared" si="83"/>
        <v/>
      </c>
      <c r="AD282" s="358" t="str">
        <f t="shared" si="84"/>
        <v/>
      </c>
    </row>
    <row r="283" spans="1:30" x14ac:dyDescent="0.25">
      <c r="A283" s="112" t="str">
        <f t="shared" si="71"/>
        <v/>
      </c>
      <c r="B283" s="112" t="str">
        <f t="shared" si="72"/>
        <v/>
      </c>
      <c r="C283" s="397" t="str">
        <f t="shared" si="85"/>
        <v/>
      </c>
      <c r="D283" s="397" t="str">
        <f t="shared" si="82"/>
        <v/>
      </c>
      <c r="E283" s="397"/>
      <c r="F283" s="399" t="str">
        <f t="shared" si="73"/>
        <v/>
      </c>
      <c r="G283" s="400" t="str">
        <f t="shared" si="74"/>
        <v/>
      </c>
      <c r="H283" s="401" t="str">
        <f t="shared" si="75"/>
        <v/>
      </c>
      <c r="I283" s="402" t="str">
        <f t="shared" si="86"/>
        <v/>
      </c>
      <c r="J283" s="403" t="str">
        <f t="shared" si="86"/>
        <v/>
      </c>
      <c r="K283" s="403" t="str">
        <f t="shared" si="86"/>
        <v/>
      </c>
      <c r="L283" s="404" t="str">
        <f t="shared" si="86"/>
        <v/>
      </c>
      <c r="M283" s="405"/>
      <c r="N283" s="406" t="str">
        <f t="shared" si="76"/>
        <v/>
      </c>
      <c r="O283" s="406" t="str">
        <f t="shared" si="77"/>
        <v/>
      </c>
      <c r="S283" s="401" t="str">
        <f>IFERROR(IF(S282&lt;='Cat A monthly etc'!$R$3,"Nil",S282-$R$3),"")</f>
        <v/>
      </c>
      <c r="T283" s="402" t="str">
        <f t="shared" si="78"/>
        <v/>
      </c>
      <c r="U283" s="403" t="str">
        <f t="shared" si="79"/>
        <v/>
      </c>
      <c r="V283" s="403" t="str">
        <f t="shared" si="80"/>
        <v/>
      </c>
      <c r="W283" s="404" t="str">
        <f t="shared" si="81"/>
        <v/>
      </c>
      <c r="Z283" s="408"/>
      <c r="AA283" s="409"/>
      <c r="AC283" s="358" t="str">
        <f t="shared" si="83"/>
        <v/>
      </c>
      <c r="AD283" s="358" t="str">
        <f t="shared" si="84"/>
        <v/>
      </c>
    </row>
    <row r="284" spans="1:30" x14ac:dyDescent="0.25">
      <c r="A284" s="112" t="str">
        <f t="shared" si="71"/>
        <v/>
      </c>
      <c r="B284" s="112" t="str">
        <f t="shared" si="72"/>
        <v/>
      </c>
      <c r="C284" s="397" t="str">
        <f t="shared" si="85"/>
        <v/>
      </c>
      <c r="D284" s="397" t="str">
        <f t="shared" si="82"/>
        <v/>
      </c>
      <c r="E284" s="397"/>
      <c r="F284" s="399" t="str">
        <f t="shared" si="73"/>
        <v/>
      </c>
      <c r="G284" s="400" t="str">
        <f t="shared" si="74"/>
        <v/>
      </c>
      <c r="H284" s="401" t="str">
        <f t="shared" si="75"/>
        <v/>
      </c>
      <c r="I284" s="402" t="str">
        <f t="shared" si="86"/>
        <v/>
      </c>
      <c r="J284" s="403" t="str">
        <f t="shared" si="86"/>
        <v/>
      </c>
      <c r="K284" s="403" t="str">
        <f t="shared" si="86"/>
        <v/>
      </c>
      <c r="L284" s="404" t="str">
        <f t="shared" si="86"/>
        <v/>
      </c>
      <c r="M284" s="405"/>
      <c r="N284" s="406" t="str">
        <f t="shared" si="76"/>
        <v/>
      </c>
      <c r="O284" s="406" t="str">
        <f t="shared" si="77"/>
        <v/>
      </c>
      <c r="S284" s="401" t="str">
        <f>IFERROR(IF(S283&lt;='Cat A monthly etc'!$R$3,"Nil",S283-$R$3),"")</f>
        <v/>
      </c>
      <c r="T284" s="402" t="str">
        <f t="shared" si="78"/>
        <v/>
      </c>
      <c r="U284" s="403" t="str">
        <f t="shared" si="79"/>
        <v/>
      </c>
      <c r="V284" s="403" t="str">
        <f t="shared" si="80"/>
        <v/>
      </c>
      <c r="W284" s="404" t="str">
        <f t="shared" si="81"/>
        <v/>
      </c>
      <c r="Z284" s="408"/>
      <c r="AA284" s="409"/>
      <c r="AC284" s="358" t="str">
        <f t="shared" si="83"/>
        <v/>
      </c>
      <c r="AD284" s="358" t="str">
        <f t="shared" si="84"/>
        <v/>
      </c>
    </row>
    <row r="285" spans="1:30" x14ac:dyDescent="0.25">
      <c r="A285" s="112" t="str">
        <f t="shared" si="71"/>
        <v/>
      </c>
      <c r="B285" s="112" t="str">
        <f t="shared" si="72"/>
        <v/>
      </c>
      <c r="C285" s="397" t="str">
        <f t="shared" si="85"/>
        <v/>
      </c>
      <c r="D285" s="397" t="str">
        <f t="shared" si="82"/>
        <v/>
      </c>
      <c r="E285" s="397"/>
      <c r="F285" s="399" t="str">
        <f t="shared" si="73"/>
        <v/>
      </c>
      <c r="G285" s="400" t="str">
        <f t="shared" si="74"/>
        <v/>
      </c>
      <c r="H285" s="401" t="str">
        <f t="shared" si="75"/>
        <v/>
      </c>
      <c r="I285" s="402" t="str">
        <f t="shared" si="86"/>
        <v/>
      </c>
      <c r="J285" s="403" t="str">
        <f t="shared" si="86"/>
        <v/>
      </c>
      <c r="K285" s="403" t="str">
        <f t="shared" si="86"/>
        <v/>
      </c>
      <c r="L285" s="404" t="str">
        <f t="shared" si="86"/>
        <v/>
      </c>
      <c r="M285" s="405"/>
      <c r="N285" s="406" t="str">
        <f t="shared" si="76"/>
        <v/>
      </c>
      <c r="O285" s="406" t="str">
        <f t="shared" si="77"/>
        <v/>
      </c>
      <c r="S285" s="401" t="str">
        <f>IFERROR(IF(S284&lt;='Cat A monthly etc'!$R$3,"Nil",S284-$R$3),"")</f>
        <v/>
      </c>
      <c r="T285" s="402" t="str">
        <f t="shared" si="78"/>
        <v/>
      </c>
      <c r="U285" s="403" t="str">
        <f t="shared" si="79"/>
        <v/>
      </c>
      <c r="V285" s="403" t="str">
        <f t="shared" si="80"/>
        <v/>
      </c>
      <c r="W285" s="404" t="str">
        <f t="shared" si="81"/>
        <v/>
      </c>
      <c r="Z285" s="408"/>
      <c r="AA285" s="409"/>
      <c r="AC285" s="358" t="str">
        <f t="shared" si="83"/>
        <v/>
      </c>
      <c r="AD285" s="358" t="str">
        <f t="shared" si="84"/>
        <v/>
      </c>
    </row>
    <row r="286" spans="1:30" x14ac:dyDescent="0.25">
      <c r="A286" s="112" t="str">
        <f t="shared" si="71"/>
        <v/>
      </c>
      <c r="B286" s="112" t="str">
        <f t="shared" si="72"/>
        <v/>
      </c>
      <c r="C286" s="397" t="str">
        <f t="shared" si="85"/>
        <v/>
      </c>
      <c r="D286" s="397" t="str">
        <f t="shared" si="82"/>
        <v/>
      </c>
      <c r="E286" s="397"/>
      <c r="F286" s="399" t="str">
        <f t="shared" si="73"/>
        <v/>
      </c>
      <c r="G286" s="400" t="str">
        <f t="shared" si="74"/>
        <v/>
      </c>
      <c r="H286" s="401" t="str">
        <f t="shared" si="75"/>
        <v/>
      </c>
      <c r="I286" s="402" t="str">
        <f t="shared" si="86"/>
        <v/>
      </c>
      <c r="J286" s="403" t="str">
        <f t="shared" si="86"/>
        <v/>
      </c>
      <c r="K286" s="403" t="str">
        <f t="shared" si="86"/>
        <v/>
      </c>
      <c r="L286" s="404" t="str">
        <f t="shared" si="86"/>
        <v/>
      </c>
      <c r="M286" s="405"/>
      <c r="N286" s="406" t="str">
        <f t="shared" si="76"/>
        <v/>
      </c>
      <c r="O286" s="406" t="str">
        <f t="shared" si="77"/>
        <v/>
      </c>
      <c r="S286" s="401" t="str">
        <f>IFERROR(IF(S285&lt;='Cat A monthly etc'!$R$3,"Nil",S285-$R$3),"")</f>
        <v/>
      </c>
      <c r="T286" s="402" t="str">
        <f t="shared" si="78"/>
        <v/>
      </c>
      <c r="U286" s="403" t="str">
        <f t="shared" si="79"/>
        <v/>
      </c>
      <c r="V286" s="403" t="str">
        <f t="shared" si="80"/>
        <v/>
      </c>
      <c r="W286" s="404" t="str">
        <f t="shared" si="81"/>
        <v/>
      </c>
      <c r="Z286" s="408"/>
      <c r="AA286" s="409"/>
      <c r="AC286" s="358" t="str">
        <f t="shared" si="83"/>
        <v/>
      </c>
      <c r="AD286" s="358" t="str">
        <f t="shared" si="84"/>
        <v/>
      </c>
    </row>
    <row r="287" spans="1:30" x14ac:dyDescent="0.25">
      <c r="A287" s="112" t="str">
        <f t="shared" si="71"/>
        <v/>
      </c>
      <c r="B287" s="112" t="str">
        <f t="shared" si="72"/>
        <v/>
      </c>
      <c r="C287" s="397" t="str">
        <f t="shared" si="85"/>
        <v/>
      </c>
      <c r="D287" s="397" t="str">
        <f t="shared" si="82"/>
        <v/>
      </c>
      <c r="E287" s="397"/>
      <c r="F287" s="399" t="str">
        <f t="shared" si="73"/>
        <v/>
      </c>
      <c r="G287" s="400" t="str">
        <f t="shared" si="74"/>
        <v/>
      </c>
      <c r="H287" s="401" t="str">
        <f t="shared" si="75"/>
        <v/>
      </c>
      <c r="I287" s="402" t="str">
        <f t="shared" si="86"/>
        <v/>
      </c>
      <c r="J287" s="403" t="str">
        <f t="shared" si="86"/>
        <v/>
      </c>
      <c r="K287" s="403" t="str">
        <f t="shared" si="86"/>
        <v/>
      </c>
      <c r="L287" s="404" t="str">
        <f t="shared" si="86"/>
        <v/>
      </c>
      <c r="M287" s="405"/>
      <c r="N287" s="406" t="str">
        <f t="shared" si="76"/>
        <v/>
      </c>
      <c r="O287" s="406" t="str">
        <f t="shared" si="77"/>
        <v/>
      </c>
      <c r="S287" s="401" t="str">
        <f>IFERROR(IF(S286&lt;='Cat A monthly etc'!$R$3,"Nil",S286-$R$3),"")</f>
        <v/>
      </c>
      <c r="T287" s="402" t="str">
        <f t="shared" si="78"/>
        <v/>
      </c>
      <c r="U287" s="403" t="str">
        <f t="shared" si="79"/>
        <v/>
      </c>
      <c r="V287" s="403" t="str">
        <f t="shared" si="80"/>
        <v/>
      </c>
      <c r="W287" s="404" t="str">
        <f t="shared" si="81"/>
        <v/>
      </c>
      <c r="Z287" s="408"/>
      <c r="AA287" s="409"/>
      <c r="AC287" s="358" t="str">
        <f t="shared" si="83"/>
        <v/>
      </c>
      <c r="AD287" s="358" t="str">
        <f t="shared" si="84"/>
        <v/>
      </c>
    </row>
    <row r="288" spans="1:30" x14ac:dyDescent="0.25">
      <c r="A288" s="112" t="str">
        <f t="shared" si="71"/>
        <v/>
      </c>
      <c r="B288" s="112" t="str">
        <f t="shared" si="72"/>
        <v/>
      </c>
      <c r="C288" s="397" t="str">
        <f t="shared" si="85"/>
        <v/>
      </c>
      <c r="D288" s="397" t="str">
        <f t="shared" si="82"/>
        <v/>
      </c>
      <c r="E288" s="397"/>
      <c r="F288" s="399" t="str">
        <f t="shared" si="73"/>
        <v/>
      </c>
      <c r="G288" s="400" t="str">
        <f t="shared" si="74"/>
        <v/>
      </c>
      <c r="H288" s="401" t="str">
        <f t="shared" si="75"/>
        <v/>
      </c>
      <c r="I288" s="402" t="str">
        <f t="shared" si="86"/>
        <v/>
      </c>
      <c r="J288" s="403" t="str">
        <f t="shared" si="86"/>
        <v/>
      </c>
      <c r="K288" s="403" t="str">
        <f t="shared" si="86"/>
        <v/>
      </c>
      <c r="L288" s="404" t="str">
        <f t="shared" si="86"/>
        <v/>
      </c>
      <c r="M288" s="405"/>
      <c r="N288" s="406" t="str">
        <f t="shared" si="76"/>
        <v/>
      </c>
      <c r="O288" s="406" t="str">
        <f t="shared" si="77"/>
        <v/>
      </c>
      <c r="S288" s="401" t="str">
        <f>IFERROR(IF(S287&lt;='Cat A monthly etc'!$R$3,"Nil",S287-$R$3),"")</f>
        <v/>
      </c>
      <c r="T288" s="402" t="str">
        <f t="shared" si="78"/>
        <v/>
      </c>
      <c r="U288" s="403" t="str">
        <f t="shared" si="79"/>
        <v/>
      </c>
      <c r="V288" s="403" t="str">
        <f t="shared" si="80"/>
        <v/>
      </c>
      <c r="W288" s="404" t="str">
        <f t="shared" si="81"/>
        <v/>
      </c>
      <c r="Z288" s="408"/>
      <c r="AA288" s="409"/>
      <c r="AC288" s="358" t="str">
        <f t="shared" si="83"/>
        <v/>
      </c>
      <c r="AD288" s="358" t="str">
        <f t="shared" si="84"/>
        <v/>
      </c>
    </row>
    <row r="289" spans="1:30" x14ac:dyDescent="0.25">
      <c r="A289" s="112" t="str">
        <f t="shared" si="71"/>
        <v/>
      </c>
      <c r="B289" s="112" t="str">
        <f t="shared" si="72"/>
        <v/>
      </c>
      <c r="C289" s="397" t="str">
        <f t="shared" si="85"/>
        <v/>
      </c>
      <c r="D289" s="397" t="str">
        <f t="shared" si="82"/>
        <v/>
      </c>
      <c r="E289" s="397"/>
      <c r="F289" s="399" t="str">
        <f t="shared" si="73"/>
        <v/>
      </c>
      <c r="G289" s="400" t="str">
        <f t="shared" si="74"/>
        <v/>
      </c>
      <c r="H289" s="401" t="str">
        <f t="shared" si="75"/>
        <v/>
      </c>
      <c r="I289" s="402" t="str">
        <f t="shared" si="86"/>
        <v/>
      </c>
      <c r="J289" s="403" t="str">
        <f t="shared" si="86"/>
        <v/>
      </c>
      <c r="K289" s="403" t="str">
        <f t="shared" si="86"/>
        <v/>
      </c>
      <c r="L289" s="404" t="str">
        <f t="shared" si="86"/>
        <v/>
      </c>
      <c r="M289" s="405"/>
      <c r="N289" s="406" t="str">
        <f t="shared" si="76"/>
        <v/>
      </c>
      <c r="O289" s="406" t="str">
        <f t="shared" si="77"/>
        <v/>
      </c>
      <c r="S289" s="401" t="str">
        <f>IFERROR(IF(S288&lt;='Cat A monthly etc'!$R$3,"Nil",S288-$R$3),"")</f>
        <v/>
      </c>
      <c r="T289" s="402" t="str">
        <f t="shared" si="78"/>
        <v/>
      </c>
      <c r="U289" s="403" t="str">
        <f t="shared" si="79"/>
        <v/>
      </c>
      <c r="V289" s="403" t="str">
        <f t="shared" si="80"/>
        <v/>
      </c>
      <c r="W289" s="404" t="str">
        <f t="shared" si="81"/>
        <v/>
      </c>
      <c r="Z289" s="408"/>
      <c r="AA289" s="409"/>
      <c r="AC289" s="358" t="str">
        <f t="shared" si="83"/>
        <v/>
      </c>
      <c r="AD289" s="358" t="str">
        <f t="shared" si="84"/>
        <v/>
      </c>
    </row>
    <row r="290" spans="1:30" x14ac:dyDescent="0.25">
      <c r="A290" s="112" t="str">
        <f t="shared" si="71"/>
        <v/>
      </c>
      <c r="B290" s="112" t="str">
        <f t="shared" si="72"/>
        <v/>
      </c>
      <c r="C290" s="397" t="str">
        <f t="shared" si="85"/>
        <v/>
      </c>
      <c r="D290" s="397" t="str">
        <f t="shared" si="82"/>
        <v/>
      </c>
      <c r="E290" s="397"/>
      <c r="F290" s="399" t="str">
        <f t="shared" si="73"/>
        <v/>
      </c>
      <c r="G290" s="400" t="str">
        <f t="shared" si="74"/>
        <v/>
      </c>
      <c r="H290" s="401" t="str">
        <f t="shared" si="75"/>
        <v/>
      </c>
      <c r="I290" s="402" t="str">
        <f t="shared" si="86"/>
        <v/>
      </c>
      <c r="J290" s="403" t="str">
        <f t="shared" si="86"/>
        <v/>
      </c>
      <c r="K290" s="403" t="str">
        <f t="shared" si="86"/>
        <v/>
      </c>
      <c r="L290" s="404" t="str">
        <f t="shared" si="86"/>
        <v/>
      </c>
      <c r="M290" s="405"/>
      <c r="N290" s="406" t="str">
        <f t="shared" si="76"/>
        <v/>
      </c>
      <c r="O290" s="406" t="str">
        <f t="shared" si="77"/>
        <v/>
      </c>
      <c r="S290" s="401" t="str">
        <f>IFERROR(IF(S289&lt;='Cat A monthly etc'!$R$3,"Nil",S289-$R$3),"")</f>
        <v/>
      </c>
      <c r="T290" s="402" t="str">
        <f t="shared" si="78"/>
        <v/>
      </c>
      <c r="U290" s="403" t="str">
        <f t="shared" si="79"/>
        <v/>
      </c>
      <c r="V290" s="403" t="str">
        <f t="shared" si="80"/>
        <v/>
      </c>
      <c r="W290" s="404" t="str">
        <f t="shared" si="81"/>
        <v/>
      </c>
      <c r="Z290" s="408"/>
      <c r="AA290" s="409"/>
      <c r="AC290" s="358" t="str">
        <f t="shared" si="83"/>
        <v/>
      </c>
      <c r="AD290" s="358" t="str">
        <f t="shared" si="84"/>
        <v/>
      </c>
    </row>
    <row r="291" spans="1:30" x14ac:dyDescent="0.25">
      <c r="A291" s="112" t="str">
        <f t="shared" si="71"/>
        <v/>
      </c>
      <c r="B291" s="112" t="str">
        <f t="shared" si="72"/>
        <v/>
      </c>
      <c r="C291" s="397" t="str">
        <f t="shared" si="85"/>
        <v/>
      </c>
      <c r="D291" s="397" t="str">
        <f t="shared" si="82"/>
        <v/>
      </c>
      <c r="E291" s="397"/>
      <c r="F291" s="399" t="str">
        <f t="shared" si="73"/>
        <v/>
      </c>
      <c r="G291" s="400" t="str">
        <f t="shared" si="74"/>
        <v/>
      </c>
      <c r="H291" s="401" t="str">
        <f t="shared" si="75"/>
        <v/>
      </c>
      <c r="I291" s="402" t="str">
        <f t="shared" si="86"/>
        <v/>
      </c>
      <c r="J291" s="403" t="str">
        <f t="shared" si="86"/>
        <v/>
      </c>
      <c r="K291" s="403" t="str">
        <f t="shared" si="86"/>
        <v/>
      </c>
      <c r="L291" s="404" t="str">
        <f t="shared" si="86"/>
        <v/>
      </c>
      <c r="M291" s="405"/>
      <c r="N291" s="406" t="str">
        <f t="shared" si="76"/>
        <v/>
      </c>
      <c r="O291" s="406" t="str">
        <f t="shared" si="77"/>
        <v/>
      </c>
      <c r="S291" s="401" t="str">
        <f>IFERROR(IF(S290&lt;='Cat A monthly etc'!$R$3,"Nil",S290-$R$3),"")</f>
        <v/>
      </c>
      <c r="T291" s="402" t="str">
        <f t="shared" si="78"/>
        <v/>
      </c>
      <c r="U291" s="403" t="str">
        <f t="shared" si="79"/>
        <v/>
      </c>
      <c r="V291" s="403" t="str">
        <f t="shared" si="80"/>
        <v/>
      </c>
      <c r="W291" s="404" t="str">
        <f t="shared" si="81"/>
        <v/>
      </c>
      <c r="Z291" s="408"/>
      <c r="AA291" s="409"/>
      <c r="AC291" s="358" t="str">
        <f t="shared" si="83"/>
        <v/>
      </c>
      <c r="AD291" s="358" t="str">
        <f t="shared" si="84"/>
        <v/>
      </c>
    </row>
    <row r="292" spans="1:30" x14ac:dyDescent="0.25">
      <c r="A292" s="112" t="str">
        <f t="shared" si="71"/>
        <v/>
      </c>
      <c r="B292" s="112" t="str">
        <f t="shared" si="72"/>
        <v/>
      </c>
      <c r="C292" s="397" t="str">
        <f t="shared" si="85"/>
        <v/>
      </c>
      <c r="D292" s="397" t="str">
        <f t="shared" si="82"/>
        <v/>
      </c>
      <c r="E292" s="397"/>
      <c r="F292" s="399" t="str">
        <f t="shared" si="73"/>
        <v/>
      </c>
      <c r="G292" s="400" t="str">
        <f t="shared" si="74"/>
        <v/>
      </c>
      <c r="H292" s="401" t="str">
        <f t="shared" si="75"/>
        <v/>
      </c>
      <c r="I292" s="402" t="str">
        <f t="shared" si="86"/>
        <v/>
      </c>
      <c r="J292" s="403" t="str">
        <f t="shared" si="86"/>
        <v/>
      </c>
      <c r="K292" s="403" t="str">
        <f t="shared" si="86"/>
        <v/>
      </c>
      <c r="L292" s="404" t="str">
        <f t="shared" si="86"/>
        <v/>
      </c>
      <c r="M292" s="405"/>
      <c r="N292" s="406" t="str">
        <f t="shared" si="76"/>
        <v/>
      </c>
      <c r="O292" s="406" t="str">
        <f t="shared" si="77"/>
        <v/>
      </c>
      <c r="S292" s="401" t="str">
        <f>IFERROR(IF(S291&lt;='Cat A monthly etc'!$R$3,"Nil",S291-$R$3),"")</f>
        <v/>
      </c>
      <c r="T292" s="402" t="str">
        <f t="shared" si="78"/>
        <v/>
      </c>
      <c r="U292" s="403" t="str">
        <f t="shared" si="79"/>
        <v/>
      </c>
      <c r="V292" s="403" t="str">
        <f t="shared" si="80"/>
        <v/>
      </c>
      <c r="W292" s="404" t="str">
        <f t="shared" si="81"/>
        <v/>
      </c>
      <c r="Z292" s="408"/>
      <c r="AA292" s="409"/>
      <c r="AC292" s="358" t="str">
        <f t="shared" si="83"/>
        <v/>
      </c>
      <c r="AD292" s="358" t="str">
        <f t="shared" si="84"/>
        <v/>
      </c>
    </row>
    <row r="293" spans="1:30" x14ac:dyDescent="0.25">
      <c r="A293" s="112" t="str">
        <f t="shared" si="71"/>
        <v/>
      </c>
      <c r="B293" s="112" t="str">
        <f t="shared" si="72"/>
        <v/>
      </c>
      <c r="C293" s="397" t="str">
        <f t="shared" si="85"/>
        <v/>
      </c>
      <c r="D293" s="397" t="str">
        <f t="shared" si="82"/>
        <v/>
      </c>
      <c r="E293" s="397"/>
      <c r="F293" s="399" t="str">
        <f t="shared" si="73"/>
        <v/>
      </c>
      <c r="G293" s="400" t="str">
        <f t="shared" si="74"/>
        <v/>
      </c>
      <c r="H293" s="401" t="str">
        <f t="shared" si="75"/>
        <v/>
      </c>
      <c r="I293" s="402" t="str">
        <f t="shared" si="86"/>
        <v/>
      </c>
      <c r="J293" s="403" t="str">
        <f t="shared" si="86"/>
        <v/>
      </c>
      <c r="K293" s="403" t="str">
        <f t="shared" si="86"/>
        <v/>
      </c>
      <c r="L293" s="404" t="str">
        <f t="shared" si="86"/>
        <v/>
      </c>
      <c r="M293" s="405"/>
      <c r="N293" s="406" t="str">
        <f t="shared" si="76"/>
        <v/>
      </c>
      <c r="O293" s="406" t="str">
        <f t="shared" si="77"/>
        <v/>
      </c>
      <c r="S293" s="401" t="str">
        <f>IFERROR(IF(S292&lt;='Cat A monthly etc'!$R$3,"Nil",S292-$R$3),"")</f>
        <v/>
      </c>
      <c r="T293" s="402" t="str">
        <f t="shared" si="78"/>
        <v/>
      </c>
      <c r="U293" s="403" t="str">
        <f t="shared" si="79"/>
        <v/>
      </c>
      <c r="V293" s="403" t="str">
        <f t="shared" si="80"/>
        <v/>
      </c>
      <c r="W293" s="404" t="str">
        <f t="shared" si="81"/>
        <v/>
      </c>
      <c r="Z293" s="408"/>
      <c r="AA293" s="409"/>
      <c r="AC293" s="358" t="str">
        <f t="shared" si="83"/>
        <v/>
      </c>
      <c r="AD293" s="358" t="str">
        <f t="shared" si="84"/>
        <v/>
      </c>
    </row>
    <row r="294" spans="1:30" x14ac:dyDescent="0.25">
      <c r="A294" s="112" t="str">
        <f t="shared" si="71"/>
        <v/>
      </c>
      <c r="B294" s="112" t="str">
        <f t="shared" si="72"/>
        <v/>
      </c>
      <c r="C294" s="397" t="str">
        <f t="shared" si="85"/>
        <v/>
      </c>
      <c r="D294" s="397" t="str">
        <f t="shared" si="82"/>
        <v/>
      </c>
      <c r="E294" s="397"/>
      <c r="F294" s="399" t="str">
        <f t="shared" si="73"/>
        <v/>
      </c>
      <c r="G294" s="400" t="str">
        <f t="shared" si="74"/>
        <v/>
      </c>
      <c r="H294" s="401" t="str">
        <f t="shared" si="75"/>
        <v/>
      </c>
      <c r="I294" s="402" t="str">
        <f t="shared" si="86"/>
        <v/>
      </c>
      <c r="J294" s="403" t="str">
        <f t="shared" si="86"/>
        <v/>
      </c>
      <c r="K294" s="403" t="str">
        <f t="shared" si="86"/>
        <v/>
      </c>
      <c r="L294" s="404" t="str">
        <f t="shared" si="86"/>
        <v/>
      </c>
      <c r="M294" s="405"/>
      <c r="N294" s="406" t="str">
        <f t="shared" si="76"/>
        <v/>
      </c>
      <c r="O294" s="406" t="str">
        <f t="shared" si="77"/>
        <v/>
      </c>
      <c r="S294" s="401" t="str">
        <f>IFERROR(IF(S293&lt;='Cat A monthly etc'!$R$3,"Nil",S293-$R$3),"")</f>
        <v/>
      </c>
      <c r="T294" s="402" t="str">
        <f t="shared" si="78"/>
        <v/>
      </c>
      <c r="U294" s="403" t="str">
        <f t="shared" si="79"/>
        <v/>
      </c>
      <c r="V294" s="403" t="str">
        <f t="shared" si="80"/>
        <v/>
      </c>
      <c r="W294" s="404" t="str">
        <f t="shared" si="81"/>
        <v/>
      </c>
      <c r="Z294" s="408"/>
      <c r="AA294" s="409"/>
      <c r="AC294" s="358" t="str">
        <f t="shared" si="83"/>
        <v/>
      </c>
      <c r="AD294" s="358" t="str">
        <f t="shared" si="84"/>
        <v/>
      </c>
    </row>
    <row r="295" spans="1:30" x14ac:dyDescent="0.25">
      <c r="A295" s="112" t="str">
        <f t="shared" si="71"/>
        <v/>
      </c>
      <c r="B295" s="112" t="str">
        <f t="shared" si="72"/>
        <v/>
      </c>
      <c r="C295" s="397" t="str">
        <f t="shared" si="85"/>
        <v/>
      </c>
      <c r="D295" s="397" t="str">
        <f t="shared" si="82"/>
        <v/>
      </c>
      <c r="E295" s="397"/>
      <c r="F295" s="399" t="str">
        <f t="shared" si="73"/>
        <v/>
      </c>
      <c r="G295" s="400" t="str">
        <f t="shared" si="74"/>
        <v/>
      </c>
      <c r="H295" s="401" t="str">
        <f t="shared" si="75"/>
        <v/>
      </c>
      <c r="I295" s="402" t="str">
        <f t="shared" si="86"/>
        <v/>
      </c>
      <c r="J295" s="403" t="str">
        <f t="shared" si="86"/>
        <v/>
      </c>
      <c r="K295" s="403" t="str">
        <f t="shared" si="86"/>
        <v/>
      </c>
      <c r="L295" s="404" t="str">
        <f t="shared" si="86"/>
        <v/>
      </c>
      <c r="M295" s="405"/>
      <c r="N295" s="406" t="str">
        <f t="shared" si="76"/>
        <v/>
      </c>
      <c r="O295" s="406" t="str">
        <f t="shared" si="77"/>
        <v/>
      </c>
      <c r="S295" s="401" t="str">
        <f>IFERROR(IF(S294&lt;='Cat A monthly etc'!$R$3,"Nil",S294-$R$3),"")</f>
        <v/>
      </c>
      <c r="T295" s="402" t="str">
        <f t="shared" si="78"/>
        <v/>
      </c>
      <c r="U295" s="403" t="str">
        <f t="shared" si="79"/>
        <v/>
      </c>
      <c r="V295" s="403" t="str">
        <f t="shared" si="80"/>
        <v/>
      </c>
      <c r="W295" s="404" t="str">
        <f t="shared" si="81"/>
        <v/>
      </c>
      <c r="Z295" s="408"/>
      <c r="AA295" s="409"/>
      <c r="AC295" s="358" t="str">
        <f t="shared" si="83"/>
        <v/>
      </c>
      <c r="AD295" s="358" t="str">
        <f t="shared" si="84"/>
        <v/>
      </c>
    </row>
    <row r="296" spans="1:30" x14ac:dyDescent="0.25">
      <c r="A296" s="112" t="str">
        <f t="shared" si="71"/>
        <v/>
      </c>
      <c r="B296" s="112" t="str">
        <f t="shared" si="72"/>
        <v/>
      </c>
      <c r="C296" s="397" t="str">
        <f t="shared" si="85"/>
        <v/>
      </c>
      <c r="D296" s="397" t="str">
        <f t="shared" si="82"/>
        <v/>
      </c>
      <c r="E296" s="397"/>
      <c r="F296" s="399" t="str">
        <f t="shared" si="73"/>
        <v/>
      </c>
      <c r="G296" s="400" t="str">
        <f t="shared" si="74"/>
        <v/>
      </c>
      <c r="H296" s="401" t="str">
        <f t="shared" si="75"/>
        <v/>
      </c>
      <c r="I296" s="402" t="str">
        <f t="shared" si="86"/>
        <v/>
      </c>
      <c r="J296" s="403" t="str">
        <f t="shared" si="86"/>
        <v/>
      </c>
      <c r="K296" s="403" t="str">
        <f t="shared" si="86"/>
        <v/>
      </c>
      <c r="L296" s="404" t="str">
        <f t="shared" si="86"/>
        <v/>
      </c>
      <c r="M296" s="405"/>
      <c r="N296" s="406" t="str">
        <f t="shared" si="76"/>
        <v/>
      </c>
      <c r="O296" s="406" t="str">
        <f t="shared" si="77"/>
        <v/>
      </c>
      <c r="S296" s="401" t="str">
        <f>IFERROR(IF(S295&lt;='Cat A monthly etc'!$R$3,"Nil",S295-$R$3),"")</f>
        <v/>
      </c>
      <c r="T296" s="402" t="str">
        <f t="shared" si="78"/>
        <v/>
      </c>
      <c r="U296" s="403" t="str">
        <f t="shared" si="79"/>
        <v/>
      </c>
      <c r="V296" s="403" t="str">
        <f t="shared" si="80"/>
        <v/>
      </c>
      <c r="W296" s="404" t="str">
        <f t="shared" si="81"/>
        <v/>
      </c>
      <c r="Z296" s="408"/>
      <c r="AA296" s="409"/>
      <c r="AC296" s="358" t="str">
        <f t="shared" si="83"/>
        <v/>
      </c>
      <c r="AD296" s="358" t="str">
        <f t="shared" si="84"/>
        <v/>
      </c>
    </row>
    <row r="297" spans="1:30" x14ac:dyDescent="0.25">
      <c r="A297" s="112" t="str">
        <f t="shared" si="71"/>
        <v/>
      </c>
      <c r="B297" s="112" t="str">
        <f t="shared" si="72"/>
        <v/>
      </c>
      <c r="C297" s="397" t="str">
        <f t="shared" si="85"/>
        <v/>
      </c>
      <c r="D297" s="397" t="str">
        <f t="shared" si="82"/>
        <v/>
      </c>
      <c r="E297" s="397"/>
      <c r="F297" s="399" t="str">
        <f t="shared" si="73"/>
        <v/>
      </c>
      <c r="G297" s="400" t="str">
        <f t="shared" si="74"/>
        <v/>
      </c>
      <c r="H297" s="401" t="str">
        <f t="shared" si="75"/>
        <v/>
      </c>
      <c r="I297" s="402" t="str">
        <f t="shared" si="86"/>
        <v/>
      </c>
      <c r="J297" s="403" t="str">
        <f t="shared" si="86"/>
        <v/>
      </c>
      <c r="K297" s="403" t="str">
        <f t="shared" si="86"/>
        <v/>
      </c>
      <c r="L297" s="404" t="str">
        <f t="shared" si="86"/>
        <v/>
      </c>
      <c r="M297" s="405"/>
      <c r="N297" s="406" t="str">
        <f t="shared" si="76"/>
        <v/>
      </c>
      <c r="O297" s="406" t="str">
        <f t="shared" si="77"/>
        <v/>
      </c>
      <c r="S297" s="401" t="str">
        <f>IFERROR(IF(S296&lt;='Cat A monthly etc'!$R$3,"Nil",S296-$R$3),"")</f>
        <v/>
      </c>
      <c r="T297" s="402" t="str">
        <f t="shared" si="78"/>
        <v/>
      </c>
      <c r="U297" s="403" t="str">
        <f t="shared" si="79"/>
        <v/>
      </c>
      <c r="V297" s="403" t="str">
        <f t="shared" si="80"/>
        <v/>
      </c>
      <c r="W297" s="404" t="str">
        <f t="shared" si="81"/>
        <v/>
      </c>
      <c r="Z297" s="408"/>
      <c r="AA297" s="409"/>
      <c r="AC297" s="358" t="str">
        <f t="shared" si="83"/>
        <v/>
      </c>
      <c r="AD297" s="358" t="str">
        <f t="shared" si="84"/>
        <v/>
      </c>
    </row>
    <row r="298" spans="1:30" x14ac:dyDescent="0.25">
      <c r="A298" s="112" t="str">
        <f t="shared" si="71"/>
        <v/>
      </c>
      <c r="B298" s="112" t="str">
        <f t="shared" si="72"/>
        <v/>
      </c>
      <c r="C298" s="397" t="str">
        <f t="shared" si="85"/>
        <v/>
      </c>
      <c r="D298" s="397" t="str">
        <f t="shared" si="82"/>
        <v/>
      </c>
      <c r="E298" s="397"/>
      <c r="F298" s="399" t="str">
        <f t="shared" si="73"/>
        <v/>
      </c>
      <c r="G298" s="400" t="str">
        <f t="shared" si="74"/>
        <v/>
      </c>
      <c r="H298" s="401" t="str">
        <f t="shared" si="75"/>
        <v/>
      </c>
      <c r="I298" s="402" t="str">
        <f t="shared" si="86"/>
        <v/>
      </c>
      <c r="J298" s="403" t="str">
        <f t="shared" si="86"/>
        <v/>
      </c>
      <c r="K298" s="403" t="str">
        <f t="shared" si="86"/>
        <v/>
      </c>
      <c r="L298" s="404" t="str">
        <f t="shared" si="86"/>
        <v/>
      </c>
      <c r="M298" s="405"/>
      <c r="N298" s="406" t="str">
        <f t="shared" si="76"/>
        <v/>
      </c>
      <c r="O298" s="406" t="str">
        <f t="shared" si="77"/>
        <v/>
      </c>
      <c r="S298" s="401" t="str">
        <f>IFERROR(IF(S297&lt;='Cat A monthly etc'!$R$3,"Nil",S297-$R$3),"")</f>
        <v/>
      </c>
      <c r="T298" s="402" t="str">
        <f t="shared" si="78"/>
        <v/>
      </c>
      <c r="U298" s="403" t="str">
        <f t="shared" si="79"/>
        <v/>
      </c>
      <c r="V298" s="403" t="str">
        <f t="shared" si="80"/>
        <v/>
      </c>
      <c r="W298" s="404" t="str">
        <f t="shared" si="81"/>
        <v/>
      </c>
      <c r="Z298" s="408"/>
      <c r="AA298" s="409"/>
      <c r="AC298" s="358" t="str">
        <f t="shared" si="83"/>
        <v/>
      </c>
      <c r="AD298" s="358" t="str">
        <f t="shared" si="84"/>
        <v/>
      </c>
    </row>
    <row r="299" spans="1:30" x14ac:dyDescent="0.25">
      <c r="A299" s="112" t="str">
        <f t="shared" si="71"/>
        <v/>
      </c>
      <c r="B299" s="112" t="str">
        <f t="shared" si="72"/>
        <v/>
      </c>
      <c r="C299" s="397" t="str">
        <f t="shared" si="85"/>
        <v/>
      </c>
      <c r="D299" s="397" t="str">
        <f t="shared" si="82"/>
        <v/>
      </c>
      <c r="E299" s="397"/>
      <c r="F299" s="399" t="str">
        <f t="shared" si="73"/>
        <v/>
      </c>
      <c r="G299" s="400" t="str">
        <f t="shared" si="74"/>
        <v/>
      </c>
      <c r="H299" s="401" t="str">
        <f t="shared" si="75"/>
        <v/>
      </c>
      <c r="I299" s="402" t="str">
        <f t="shared" si="86"/>
        <v/>
      </c>
      <c r="J299" s="403" t="str">
        <f t="shared" si="86"/>
        <v/>
      </c>
      <c r="K299" s="403" t="str">
        <f t="shared" si="86"/>
        <v/>
      </c>
      <c r="L299" s="404" t="str">
        <f t="shared" si="86"/>
        <v/>
      </c>
      <c r="M299" s="405"/>
      <c r="N299" s="406" t="str">
        <f t="shared" si="76"/>
        <v/>
      </c>
      <c r="O299" s="406" t="str">
        <f t="shared" si="77"/>
        <v/>
      </c>
      <c r="S299" s="401" t="str">
        <f>IFERROR(IF(S298&lt;='Cat A monthly etc'!$R$3,"Nil",S298-$R$3),"")</f>
        <v/>
      </c>
      <c r="T299" s="402" t="str">
        <f t="shared" si="78"/>
        <v/>
      </c>
      <c r="U299" s="403" t="str">
        <f t="shared" si="79"/>
        <v/>
      </c>
      <c r="V299" s="403" t="str">
        <f t="shared" si="80"/>
        <v/>
      </c>
      <c r="W299" s="404" t="str">
        <f t="shared" si="81"/>
        <v/>
      </c>
      <c r="Z299" s="408"/>
      <c r="AA299" s="409"/>
      <c r="AC299" s="358" t="str">
        <f t="shared" si="83"/>
        <v/>
      </c>
      <c r="AD299" s="358" t="str">
        <f t="shared" si="84"/>
        <v/>
      </c>
    </row>
    <row r="300" spans="1:30" x14ac:dyDescent="0.25">
      <c r="A300" s="112" t="str">
        <f t="shared" si="71"/>
        <v/>
      </c>
      <c r="B300" s="112" t="str">
        <f t="shared" si="72"/>
        <v/>
      </c>
      <c r="C300" s="397" t="str">
        <f t="shared" si="85"/>
        <v/>
      </c>
      <c r="D300" s="397" t="str">
        <f t="shared" si="82"/>
        <v/>
      </c>
      <c r="E300" s="397"/>
      <c r="F300" s="399" t="str">
        <f t="shared" si="73"/>
        <v/>
      </c>
      <c r="G300" s="400" t="str">
        <f t="shared" si="74"/>
        <v/>
      </c>
      <c r="H300" s="401" t="str">
        <f t="shared" si="75"/>
        <v/>
      </c>
      <c r="I300" s="402" t="str">
        <f t="shared" si="86"/>
        <v/>
      </c>
      <c r="J300" s="403" t="str">
        <f t="shared" si="86"/>
        <v/>
      </c>
      <c r="K300" s="403" t="str">
        <f t="shared" si="86"/>
        <v/>
      </c>
      <c r="L300" s="404" t="str">
        <f t="shared" si="86"/>
        <v/>
      </c>
      <c r="M300" s="405"/>
      <c r="N300" s="406" t="str">
        <f t="shared" si="76"/>
        <v/>
      </c>
      <c r="O300" s="406" t="str">
        <f t="shared" si="77"/>
        <v/>
      </c>
      <c r="S300" s="401" t="str">
        <f>IFERROR(IF(S299&lt;='Cat A monthly etc'!$R$3,"Nil",S299-$R$3),"")</f>
        <v/>
      </c>
      <c r="T300" s="402" t="str">
        <f t="shared" si="78"/>
        <v/>
      </c>
      <c r="U300" s="403" t="str">
        <f t="shared" si="79"/>
        <v/>
      </c>
      <c r="V300" s="403" t="str">
        <f t="shared" si="80"/>
        <v/>
      </c>
      <c r="W300" s="404" t="str">
        <f t="shared" si="81"/>
        <v/>
      </c>
      <c r="Z300" s="408"/>
      <c r="AA300" s="409"/>
      <c r="AC300" s="358" t="str">
        <f t="shared" si="83"/>
        <v/>
      </c>
      <c r="AD300" s="358" t="str">
        <f t="shared" si="84"/>
        <v/>
      </c>
    </row>
    <row r="301" spans="1:30" x14ac:dyDescent="0.25">
      <c r="A301" s="112" t="str">
        <f t="shared" si="71"/>
        <v/>
      </c>
      <c r="B301" s="112" t="str">
        <f t="shared" si="72"/>
        <v/>
      </c>
      <c r="C301" s="397" t="str">
        <f t="shared" si="85"/>
        <v/>
      </c>
      <c r="D301" s="397" t="str">
        <f t="shared" si="82"/>
        <v/>
      </c>
      <c r="E301" s="397"/>
      <c r="F301" s="399" t="str">
        <f t="shared" si="73"/>
        <v/>
      </c>
      <c r="G301" s="400" t="str">
        <f t="shared" si="74"/>
        <v/>
      </c>
      <c r="H301" s="401" t="str">
        <f t="shared" si="75"/>
        <v/>
      </c>
      <c r="I301" s="402" t="str">
        <f t="shared" si="86"/>
        <v/>
      </c>
      <c r="J301" s="403" t="str">
        <f t="shared" si="86"/>
        <v/>
      </c>
      <c r="K301" s="403" t="str">
        <f t="shared" si="86"/>
        <v/>
      </c>
      <c r="L301" s="404" t="str">
        <f t="shared" si="86"/>
        <v/>
      </c>
      <c r="M301" s="405"/>
      <c r="N301" s="406" t="str">
        <f t="shared" si="76"/>
        <v/>
      </c>
      <c r="O301" s="406" t="str">
        <f t="shared" si="77"/>
        <v/>
      </c>
      <c r="S301" s="401" t="str">
        <f>IFERROR(IF(S300&lt;='Cat A monthly etc'!$R$3,"Nil",S300-$R$3),"")</f>
        <v/>
      </c>
      <c r="T301" s="402" t="str">
        <f t="shared" si="78"/>
        <v/>
      </c>
      <c r="U301" s="403" t="str">
        <f t="shared" si="79"/>
        <v/>
      </c>
      <c r="V301" s="403" t="str">
        <f t="shared" si="80"/>
        <v/>
      </c>
      <c r="W301" s="404" t="str">
        <f t="shared" si="81"/>
        <v/>
      </c>
      <c r="Z301" s="408"/>
      <c r="AA301" s="409"/>
      <c r="AC301" s="358" t="str">
        <f t="shared" si="83"/>
        <v/>
      </c>
      <c r="AD301" s="358" t="str">
        <f t="shared" si="84"/>
        <v/>
      </c>
    </row>
    <row r="302" spans="1:30" x14ac:dyDescent="0.25">
      <c r="A302" s="112" t="str">
        <f t="shared" si="71"/>
        <v/>
      </c>
      <c r="B302" s="112" t="str">
        <f t="shared" si="72"/>
        <v/>
      </c>
      <c r="C302" s="397" t="str">
        <f t="shared" si="85"/>
        <v/>
      </c>
      <c r="D302" s="397" t="str">
        <f t="shared" si="82"/>
        <v/>
      </c>
      <c r="E302" s="397"/>
      <c r="F302" s="399" t="str">
        <f t="shared" si="73"/>
        <v/>
      </c>
      <c r="G302" s="400" t="str">
        <f t="shared" si="74"/>
        <v/>
      </c>
      <c r="H302" s="401" t="str">
        <f t="shared" si="75"/>
        <v/>
      </c>
      <c r="I302" s="402" t="str">
        <f t="shared" si="86"/>
        <v/>
      </c>
      <c r="J302" s="403" t="str">
        <f t="shared" si="86"/>
        <v/>
      </c>
      <c r="K302" s="403" t="str">
        <f t="shared" si="86"/>
        <v/>
      </c>
      <c r="L302" s="404" t="str">
        <f t="shared" si="86"/>
        <v/>
      </c>
      <c r="M302" s="405"/>
      <c r="N302" s="406" t="str">
        <f t="shared" si="76"/>
        <v/>
      </c>
      <c r="O302" s="406" t="str">
        <f t="shared" si="77"/>
        <v/>
      </c>
      <c r="S302" s="401" t="str">
        <f>IFERROR(IF(S301&lt;='Cat A monthly etc'!$R$3,"Nil",S301-$R$3),"")</f>
        <v/>
      </c>
      <c r="T302" s="402" t="str">
        <f t="shared" si="78"/>
        <v/>
      </c>
      <c r="U302" s="403" t="str">
        <f t="shared" si="79"/>
        <v/>
      </c>
      <c r="V302" s="403" t="str">
        <f t="shared" si="80"/>
        <v/>
      </c>
      <c r="W302" s="404" t="str">
        <f t="shared" si="81"/>
        <v/>
      </c>
      <c r="Z302" s="408"/>
      <c r="AA302" s="409"/>
      <c r="AC302" s="358" t="str">
        <f t="shared" si="83"/>
        <v/>
      </c>
      <c r="AD302" s="358" t="str">
        <f t="shared" si="84"/>
        <v/>
      </c>
    </row>
    <row r="303" spans="1:30" x14ac:dyDescent="0.25">
      <c r="A303" s="112" t="str">
        <f t="shared" si="71"/>
        <v/>
      </c>
      <c r="B303" s="112" t="str">
        <f t="shared" si="72"/>
        <v/>
      </c>
      <c r="C303" s="397" t="str">
        <f t="shared" si="85"/>
        <v/>
      </c>
      <c r="D303" s="397" t="str">
        <f t="shared" si="82"/>
        <v/>
      </c>
      <c r="E303" s="397"/>
      <c r="F303" s="399" t="str">
        <f t="shared" si="73"/>
        <v/>
      </c>
      <c r="G303" s="400" t="str">
        <f t="shared" si="74"/>
        <v/>
      </c>
      <c r="H303" s="401" t="str">
        <f t="shared" si="75"/>
        <v/>
      </c>
      <c r="I303" s="402" t="str">
        <f t="shared" si="86"/>
        <v/>
      </c>
      <c r="J303" s="403" t="str">
        <f t="shared" si="86"/>
        <v/>
      </c>
      <c r="K303" s="403" t="str">
        <f t="shared" si="86"/>
        <v/>
      </c>
      <c r="L303" s="404" t="str">
        <f t="shared" si="86"/>
        <v/>
      </c>
      <c r="M303" s="405"/>
      <c r="N303" s="406" t="str">
        <f t="shared" si="76"/>
        <v/>
      </c>
      <c r="O303" s="406" t="str">
        <f t="shared" si="77"/>
        <v/>
      </c>
      <c r="S303" s="401" t="str">
        <f>IFERROR(IF(S302&lt;='Cat A monthly etc'!$R$3,"Nil",S302-$R$3),"")</f>
        <v/>
      </c>
      <c r="T303" s="402" t="str">
        <f t="shared" si="78"/>
        <v/>
      </c>
      <c r="U303" s="403" t="str">
        <f t="shared" si="79"/>
        <v/>
      </c>
      <c r="V303" s="403" t="str">
        <f t="shared" si="80"/>
        <v/>
      </c>
      <c r="W303" s="404" t="str">
        <f t="shared" si="81"/>
        <v/>
      </c>
      <c r="Z303" s="408"/>
      <c r="AA303" s="409"/>
      <c r="AC303" s="358" t="str">
        <f t="shared" si="83"/>
        <v/>
      </c>
      <c r="AD303" s="358" t="str">
        <f t="shared" si="84"/>
        <v/>
      </c>
    </row>
    <row r="304" spans="1:30" x14ac:dyDescent="0.25">
      <c r="A304" s="112" t="str">
        <f t="shared" si="71"/>
        <v/>
      </c>
      <c r="B304" s="112" t="str">
        <f t="shared" si="72"/>
        <v/>
      </c>
      <c r="C304" s="397" t="str">
        <f t="shared" si="85"/>
        <v/>
      </c>
      <c r="D304" s="397" t="str">
        <f t="shared" si="82"/>
        <v/>
      </c>
      <c r="E304" s="397"/>
      <c r="F304" s="399" t="str">
        <f t="shared" si="73"/>
        <v/>
      </c>
      <c r="G304" s="400" t="str">
        <f t="shared" si="74"/>
        <v/>
      </c>
      <c r="H304" s="401" t="str">
        <f t="shared" si="75"/>
        <v/>
      </c>
      <c r="I304" s="402" t="str">
        <f t="shared" si="86"/>
        <v/>
      </c>
      <c r="J304" s="403" t="str">
        <f t="shared" si="86"/>
        <v/>
      </c>
      <c r="K304" s="403" t="str">
        <f t="shared" si="86"/>
        <v/>
      </c>
      <c r="L304" s="404" t="str">
        <f t="shared" si="86"/>
        <v/>
      </c>
      <c r="M304" s="405"/>
      <c r="N304" s="406" t="str">
        <f t="shared" si="76"/>
        <v/>
      </c>
      <c r="O304" s="406" t="str">
        <f t="shared" si="77"/>
        <v/>
      </c>
      <c r="S304" s="401" t="str">
        <f>IFERROR(IF(S303&lt;='Cat A monthly etc'!$R$3,"Nil",S303-$R$3),"")</f>
        <v/>
      </c>
      <c r="T304" s="402" t="str">
        <f t="shared" si="78"/>
        <v/>
      </c>
      <c r="U304" s="403" t="str">
        <f t="shared" si="79"/>
        <v/>
      </c>
      <c r="V304" s="403" t="str">
        <f t="shared" si="80"/>
        <v/>
      </c>
      <c r="W304" s="404" t="str">
        <f t="shared" si="81"/>
        <v/>
      </c>
      <c r="Z304" s="408"/>
      <c r="AA304" s="409"/>
      <c r="AC304" s="358" t="str">
        <f t="shared" si="83"/>
        <v/>
      </c>
      <c r="AD304" s="358" t="str">
        <f t="shared" si="84"/>
        <v/>
      </c>
    </row>
    <row r="305" spans="1:30" x14ac:dyDescent="0.25">
      <c r="A305" s="112" t="str">
        <f t="shared" si="71"/>
        <v/>
      </c>
      <c r="B305" s="112" t="str">
        <f t="shared" si="72"/>
        <v/>
      </c>
      <c r="C305" s="397" t="str">
        <f t="shared" si="85"/>
        <v/>
      </c>
      <c r="D305" s="397" t="str">
        <f t="shared" si="82"/>
        <v/>
      </c>
      <c r="E305" s="397"/>
      <c r="F305" s="399" t="str">
        <f t="shared" si="73"/>
        <v/>
      </c>
      <c r="G305" s="400" t="str">
        <f t="shared" si="74"/>
        <v/>
      </c>
      <c r="H305" s="401" t="str">
        <f t="shared" si="75"/>
        <v/>
      </c>
      <c r="I305" s="402" t="str">
        <f t="shared" si="86"/>
        <v/>
      </c>
      <c r="J305" s="403" t="str">
        <f t="shared" si="86"/>
        <v/>
      </c>
      <c r="K305" s="403" t="str">
        <f t="shared" si="86"/>
        <v/>
      </c>
      <c r="L305" s="404" t="str">
        <f t="shared" si="86"/>
        <v/>
      </c>
      <c r="M305" s="405"/>
      <c r="N305" s="406" t="str">
        <f t="shared" si="76"/>
        <v/>
      </c>
      <c r="O305" s="406" t="str">
        <f t="shared" si="77"/>
        <v/>
      </c>
      <c r="S305" s="401" t="str">
        <f>IFERROR(IF(S304&lt;='Cat A monthly etc'!$R$3,"Nil",S304-$R$3),"")</f>
        <v/>
      </c>
      <c r="T305" s="402" t="str">
        <f t="shared" si="78"/>
        <v/>
      </c>
      <c r="U305" s="403" t="str">
        <f t="shared" si="79"/>
        <v/>
      </c>
      <c r="V305" s="403" t="str">
        <f t="shared" si="80"/>
        <v/>
      </c>
      <c r="W305" s="404" t="str">
        <f t="shared" si="81"/>
        <v/>
      </c>
      <c r="Z305" s="408"/>
      <c r="AA305" s="409"/>
      <c r="AC305" s="358" t="str">
        <f t="shared" si="83"/>
        <v/>
      </c>
      <c r="AD305" s="358" t="str">
        <f t="shared" si="84"/>
        <v/>
      </c>
    </row>
    <row r="306" spans="1:30" x14ac:dyDescent="0.25">
      <c r="A306" s="112" t="str">
        <f t="shared" si="71"/>
        <v/>
      </c>
      <c r="B306" s="112" t="str">
        <f t="shared" si="72"/>
        <v/>
      </c>
      <c r="C306" s="397" t="str">
        <f t="shared" si="85"/>
        <v/>
      </c>
      <c r="D306" s="397" t="str">
        <f t="shared" si="82"/>
        <v/>
      </c>
      <c r="E306" s="397"/>
      <c r="F306" s="399" t="str">
        <f t="shared" si="73"/>
        <v/>
      </c>
      <c r="G306" s="400" t="str">
        <f t="shared" si="74"/>
        <v/>
      </c>
      <c r="H306" s="401" t="str">
        <f t="shared" si="75"/>
        <v/>
      </c>
      <c r="I306" s="402" t="str">
        <f t="shared" si="86"/>
        <v/>
      </c>
      <c r="J306" s="403" t="str">
        <f t="shared" si="86"/>
        <v/>
      </c>
      <c r="K306" s="403" t="str">
        <f t="shared" si="86"/>
        <v/>
      </c>
      <c r="L306" s="404" t="str">
        <f t="shared" si="86"/>
        <v/>
      </c>
      <c r="M306" s="405"/>
      <c r="N306" s="406" t="str">
        <f t="shared" si="76"/>
        <v/>
      </c>
      <c r="O306" s="406" t="str">
        <f t="shared" si="77"/>
        <v/>
      </c>
      <c r="S306" s="401" t="str">
        <f>IFERROR(IF(S305&lt;='Cat A monthly etc'!$R$3,"Nil",S305-$R$3),"")</f>
        <v/>
      </c>
      <c r="T306" s="402" t="str">
        <f t="shared" si="78"/>
        <v/>
      </c>
      <c r="U306" s="403" t="str">
        <f t="shared" si="79"/>
        <v/>
      </c>
      <c r="V306" s="403" t="str">
        <f t="shared" si="80"/>
        <v/>
      </c>
      <c r="W306" s="404" t="str">
        <f t="shared" si="81"/>
        <v/>
      </c>
      <c r="Z306" s="408"/>
      <c r="AA306" s="409"/>
      <c r="AC306" s="358" t="str">
        <f t="shared" si="83"/>
        <v/>
      </c>
      <c r="AD306" s="358" t="str">
        <f t="shared" si="84"/>
        <v/>
      </c>
    </row>
    <row r="307" spans="1:30" x14ac:dyDescent="0.25">
      <c r="A307" s="112" t="str">
        <f t="shared" si="71"/>
        <v/>
      </c>
      <c r="B307" s="112" t="str">
        <f t="shared" si="72"/>
        <v/>
      </c>
      <c r="C307" s="397" t="str">
        <f t="shared" si="85"/>
        <v/>
      </c>
      <c r="D307" s="397" t="str">
        <f t="shared" si="82"/>
        <v/>
      </c>
      <c r="E307" s="397"/>
      <c r="F307" s="399" t="str">
        <f t="shared" si="73"/>
        <v/>
      </c>
      <c r="G307" s="400" t="str">
        <f t="shared" si="74"/>
        <v/>
      </c>
      <c r="H307" s="401" t="str">
        <f t="shared" si="75"/>
        <v/>
      </c>
      <c r="I307" s="402" t="str">
        <f t="shared" si="86"/>
        <v/>
      </c>
      <c r="J307" s="403" t="str">
        <f t="shared" si="86"/>
        <v/>
      </c>
      <c r="K307" s="403" t="str">
        <f t="shared" si="86"/>
        <v/>
      </c>
      <c r="L307" s="404" t="str">
        <f t="shared" si="86"/>
        <v/>
      </c>
      <c r="M307" s="405"/>
      <c r="N307" s="406" t="str">
        <f t="shared" si="76"/>
        <v/>
      </c>
      <c r="O307" s="406" t="str">
        <f t="shared" si="77"/>
        <v/>
      </c>
      <c r="S307" s="401" t="str">
        <f>IFERROR(IF(S306&lt;='Cat A monthly etc'!$R$3,"Nil",S306-$R$3),"")</f>
        <v/>
      </c>
      <c r="T307" s="402" t="str">
        <f t="shared" si="78"/>
        <v/>
      </c>
      <c r="U307" s="403" t="str">
        <f t="shared" si="79"/>
        <v/>
      </c>
      <c r="V307" s="403" t="str">
        <f t="shared" si="80"/>
        <v/>
      </c>
      <c r="W307" s="404" t="str">
        <f t="shared" si="81"/>
        <v/>
      </c>
      <c r="Z307" s="408"/>
      <c r="AA307" s="409"/>
      <c r="AC307" s="358" t="str">
        <f t="shared" si="83"/>
        <v/>
      </c>
      <c r="AD307" s="358" t="str">
        <f t="shared" si="84"/>
        <v/>
      </c>
    </row>
    <row r="308" spans="1:30" x14ac:dyDescent="0.25">
      <c r="A308" s="112" t="str">
        <f t="shared" si="71"/>
        <v/>
      </c>
      <c r="B308" s="112" t="str">
        <f t="shared" si="72"/>
        <v/>
      </c>
      <c r="C308" s="397" t="str">
        <f t="shared" si="85"/>
        <v/>
      </c>
      <c r="D308" s="397" t="str">
        <f t="shared" si="82"/>
        <v/>
      </c>
      <c r="E308" s="397"/>
      <c r="F308" s="399" t="str">
        <f t="shared" si="73"/>
        <v/>
      </c>
      <c r="G308" s="400" t="str">
        <f t="shared" si="74"/>
        <v/>
      </c>
      <c r="H308" s="401" t="str">
        <f t="shared" si="75"/>
        <v/>
      </c>
      <c r="I308" s="402" t="str">
        <f t="shared" si="86"/>
        <v/>
      </c>
      <c r="J308" s="403" t="str">
        <f t="shared" si="86"/>
        <v/>
      </c>
      <c r="K308" s="403" t="str">
        <f t="shared" si="86"/>
        <v/>
      </c>
      <c r="L308" s="404" t="str">
        <f t="shared" si="86"/>
        <v/>
      </c>
      <c r="M308" s="405"/>
      <c r="N308" s="406" t="str">
        <f t="shared" si="76"/>
        <v/>
      </c>
      <c r="O308" s="406" t="str">
        <f t="shared" si="77"/>
        <v/>
      </c>
      <c r="S308" s="401" t="str">
        <f>IFERROR(IF(S307&lt;='Cat A monthly etc'!$R$3,"Nil",S307-$R$3),"")</f>
        <v/>
      </c>
      <c r="T308" s="402" t="str">
        <f t="shared" si="78"/>
        <v/>
      </c>
      <c r="U308" s="403" t="str">
        <f t="shared" si="79"/>
        <v/>
      </c>
      <c r="V308" s="403" t="str">
        <f t="shared" si="80"/>
        <v/>
      </c>
      <c r="W308" s="404" t="str">
        <f t="shared" si="81"/>
        <v/>
      </c>
      <c r="Z308" s="408"/>
      <c r="AA308" s="409"/>
      <c r="AC308" s="358" t="str">
        <f t="shared" si="83"/>
        <v/>
      </c>
      <c r="AD308" s="358" t="str">
        <f t="shared" si="84"/>
        <v/>
      </c>
    </row>
    <row r="309" spans="1:30" x14ac:dyDescent="0.25">
      <c r="A309" s="112" t="str">
        <f t="shared" si="71"/>
        <v/>
      </c>
      <c r="B309" s="112" t="str">
        <f t="shared" si="72"/>
        <v/>
      </c>
      <c r="C309" s="397" t="str">
        <f t="shared" si="85"/>
        <v/>
      </c>
      <c r="D309" s="397" t="str">
        <f t="shared" si="82"/>
        <v/>
      </c>
      <c r="E309" s="397"/>
      <c r="F309" s="399" t="str">
        <f t="shared" si="73"/>
        <v/>
      </c>
      <c r="G309" s="400" t="str">
        <f t="shared" si="74"/>
        <v/>
      </c>
      <c r="H309" s="401" t="str">
        <f t="shared" si="75"/>
        <v/>
      </c>
      <c r="I309" s="402" t="str">
        <f t="shared" si="86"/>
        <v/>
      </c>
      <c r="J309" s="403" t="str">
        <f t="shared" si="86"/>
        <v/>
      </c>
      <c r="K309" s="403" t="str">
        <f t="shared" si="86"/>
        <v/>
      </c>
      <c r="L309" s="404" t="str">
        <f t="shared" si="86"/>
        <v/>
      </c>
      <c r="M309" s="405"/>
      <c r="N309" s="406" t="str">
        <f t="shared" si="76"/>
        <v/>
      </c>
      <c r="O309" s="406" t="str">
        <f t="shared" si="77"/>
        <v/>
      </c>
      <c r="S309" s="401" t="str">
        <f>IFERROR(IF(S308&lt;='Cat A monthly etc'!$R$3,"Nil",S308-$R$3),"")</f>
        <v/>
      </c>
      <c r="T309" s="402" t="str">
        <f t="shared" si="78"/>
        <v/>
      </c>
      <c r="U309" s="403" t="str">
        <f t="shared" si="79"/>
        <v/>
      </c>
      <c r="V309" s="403" t="str">
        <f t="shared" si="80"/>
        <v/>
      </c>
      <c r="W309" s="404" t="str">
        <f t="shared" si="81"/>
        <v/>
      </c>
      <c r="Z309" s="408"/>
      <c r="AA309" s="409"/>
      <c r="AC309" s="358" t="str">
        <f t="shared" si="83"/>
        <v/>
      </c>
      <c r="AD309" s="358" t="str">
        <f t="shared" si="84"/>
        <v/>
      </c>
    </row>
    <row r="310" spans="1:30" x14ac:dyDescent="0.25">
      <c r="A310" s="112" t="str">
        <f t="shared" si="71"/>
        <v/>
      </c>
      <c r="B310" s="112" t="str">
        <f t="shared" si="72"/>
        <v/>
      </c>
      <c r="C310" s="397" t="str">
        <f t="shared" si="85"/>
        <v/>
      </c>
      <c r="D310" s="397" t="str">
        <f t="shared" si="82"/>
        <v/>
      </c>
      <c r="E310" s="397"/>
      <c r="F310" s="399" t="str">
        <f t="shared" si="73"/>
        <v/>
      </c>
      <c r="G310" s="400" t="str">
        <f t="shared" si="74"/>
        <v/>
      </c>
      <c r="H310" s="401" t="str">
        <f t="shared" si="75"/>
        <v/>
      </c>
      <c r="I310" s="402" t="str">
        <f t="shared" si="86"/>
        <v/>
      </c>
      <c r="J310" s="403" t="str">
        <f t="shared" si="86"/>
        <v/>
      </c>
      <c r="K310" s="403" t="str">
        <f t="shared" si="86"/>
        <v/>
      </c>
      <c r="L310" s="404" t="str">
        <f t="shared" si="86"/>
        <v/>
      </c>
      <c r="M310" s="405"/>
      <c r="N310" s="406" t="str">
        <f t="shared" si="76"/>
        <v/>
      </c>
      <c r="O310" s="406" t="str">
        <f t="shared" si="77"/>
        <v/>
      </c>
      <c r="S310" s="401" t="str">
        <f>IFERROR(IF(S309&lt;='Cat A monthly etc'!$R$3,"Nil",S309-$R$3),"")</f>
        <v/>
      </c>
      <c r="T310" s="402" t="str">
        <f t="shared" si="78"/>
        <v/>
      </c>
      <c r="U310" s="403" t="str">
        <f t="shared" si="79"/>
        <v/>
      </c>
      <c r="V310" s="403" t="str">
        <f t="shared" si="80"/>
        <v/>
      </c>
      <c r="W310" s="404" t="str">
        <f t="shared" si="81"/>
        <v/>
      </c>
      <c r="Z310" s="408"/>
      <c r="AA310" s="409"/>
      <c r="AC310" s="358" t="str">
        <f t="shared" si="83"/>
        <v/>
      </c>
      <c r="AD310" s="358" t="str">
        <f t="shared" si="84"/>
        <v/>
      </c>
    </row>
    <row r="311" spans="1:30" x14ac:dyDescent="0.25">
      <c r="A311" s="112" t="str">
        <f t="shared" si="71"/>
        <v/>
      </c>
      <c r="B311" s="112" t="str">
        <f t="shared" si="72"/>
        <v/>
      </c>
      <c r="C311" s="397" t="str">
        <f t="shared" si="85"/>
        <v/>
      </c>
      <c r="D311" s="397" t="str">
        <f t="shared" si="82"/>
        <v/>
      </c>
      <c r="E311" s="397"/>
      <c r="F311" s="399" t="str">
        <f t="shared" si="73"/>
        <v/>
      </c>
      <c r="G311" s="400" t="str">
        <f t="shared" si="74"/>
        <v/>
      </c>
      <c r="H311" s="401" t="str">
        <f t="shared" si="75"/>
        <v/>
      </c>
      <c r="I311" s="402" t="str">
        <f t="shared" si="86"/>
        <v/>
      </c>
      <c r="J311" s="403" t="str">
        <f t="shared" si="86"/>
        <v/>
      </c>
      <c r="K311" s="403" t="str">
        <f t="shared" si="86"/>
        <v/>
      </c>
      <c r="L311" s="404" t="str">
        <f t="shared" si="86"/>
        <v/>
      </c>
      <c r="M311" s="405"/>
      <c r="N311" s="406" t="str">
        <f t="shared" si="76"/>
        <v/>
      </c>
      <c r="O311" s="406" t="str">
        <f t="shared" si="77"/>
        <v/>
      </c>
      <c r="S311" s="401" t="str">
        <f>IFERROR(IF(S310&lt;='Cat A monthly etc'!$R$3,"Nil",S310-$R$3),"")</f>
        <v/>
      </c>
      <c r="T311" s="402" t="str">
        <f t="shared" si="78"/>
        <v/>
      </c>
      <c r="U311" s="403" t="str">
        <f t="shared" si="79"/>
        <v/>
      </c>
      <c r="V311" s="403" t="str">
        <f t="shared" si="80"/>
        <v/>
      </c>
      <c r="W311" s="404" t="str">
        <f t="shared" si="81"/>
        <v/>
      </c>
      <c r="Z311" s="408"/>
      <c r="AA311" s="409"/>
      <c r="AC311" s="358" t="str">
        <f t="shared" si="83"/>
        <v/>
      </c>
      <c r="AD311" s="358" t="str">
        <f t="shared" si="84"/>
        <v/>
      </c>
    </row>
    <row r="312" spans="1:30" x14ac:dyDescent="0.25">
      <c r="A312" s="112" t="str">
        <f t="shared" si="71"/>
        <v/>
      </c>
      <c r="B312" s="112" t="str">
        <f t="shared" si="72"/>
        <v/>
      </c>
      <c r="C312" s="397" t="str">
        <f t="shared" si="85"/>
        <v/>
      </c>
      <c r="D312" s="397" t="str">
        <f t="shared" si="82"/>
        <v/>
      </c>
      <c r="E312" s="397"/>
      <c r="F312" s="399" t="str">
        <f t="shared" si="73"/>
        <v/>
      </c>
      <c r="G312" s="400" t="str">
        <f t="shared" si="74"/>
        <v/>
      </c>
      <c r="H312" s="401" t="str">
        <f t="shared" si="75"/>
        <v/>
      </c>
      <c r="I312" s="402" t="str">
        <f t="shared" si="86"/>
        <v/>
      </c>
      <c r="J312" s="403" t="str">
        <f t="shared" si="86"/>
        <v/>
      </c>
      <c r="K312" s="403" t="str">
        <f t="shared" si="86"/>
        <v/>
      </c>
      <c r="L312" s="404" t="str">
        <f t="shared" si="86"/>
        <v/>
      </c>
      <c r="M312" s="405"/>
      <c r="N312" s="406" t="str">
        <f t="shared" si="76"/>
        <v/>
      </c>
      <c r="O312" s="406" t="str">
        <f t="shared" si="77"/>
        <v/>
      </c>
      <c r="S312" s="401" t="str">
        <f>IFERROR(IF(S311&lt;='Cat A monthly etc'!$R$3,"Nil",S311-$R$3),"")</f>
        <v/>
      </c>
      <c r="T312" s="402" t="str">
        <f t="shared" si="78"/>
        <v/>
      </c>
      <c r="U312" s="403" t="str">
        <f t="shared" si="79"/>
        <v/>
      </c>
      <c r="V312" s="403" t="str">
        <f t="shared" si="80"/>
        <v/>
      </c>
      <c r="W312" s="404" t="str">
        <f t="shared" si="81"/>
        <v/>
      </c>
      <c r="Z312" s="408"/>
      <c r="AA312" s="409"/>
      <c r="AC312" s="358" t="str">
        <f t="shared" si="83"/>
        <v/>
      </c>
      <c r="AD312" s="358" t="str">
        <f t="shared" si="84"/>
        <v/>
      </c>
    </row>
    <row r="313" spans="1:30" x14ac:dyDescent="0.25">
      <c r="A313" s="112" t="str">
        <f t="shared" si="71"/>
        <v/>
      </c>
      <c r="B313" s="112" t="str">
        <f t="shared" si="72"/>
        <v/>
      </c>
      <c r="C313" s="397" t="str">
        <f t="shared" si="85"/>
        <v/>
      </c>
      <c r="D313" s="397" t="str">
        <f t="shared" si="82"/>
        <v/>
      </c>
      <c r="E313" s="397"/>
      <c r="F313" s="399" t="str">
        <f t="shared" si="73"/>
        <v/>
      </c>
      <c r="G313" s="400" t="str">
        <f t="shared" si="74"/>
        <v/>
      </c>
      <c r="H313" s="401" t="str">
        <f t="shared" si="75"/>
        <v/>
      </c>
      <c r="I313" s="402" t="str">
        <f t="shared" si="86"/>
        <v/>
      </c>
      <c r="J313" s="403" t="str">
        <f t="shared" si="86"/>
        <v/>
      </c>
      <c r="K313" s="403" t="str">
        <f t="shared" si="86"/>
        <v/>
      </c>
      <c r="L313" s="404" t="str">
        <f t="shared" si="86"/>
        <v/>
      </c>
      <c r="M313" s="405"/>
      <c r="N313" s="406" t="str">
        <f t="shared" si="76"/>
        <v/>
      </c>
      <c r="O313" s="406" t="str">
        <f t="shared" si="77"/>
        <v/>
      </c>
      <c r="S313" s="401" t="str">
        <f>IFERROR(IF(S312&lt;='Cat A monthly etc'!$R$3,"Nil",S312-$R$3),"")</f>
        <v/>
      </c>
      <c r="T313" s="402" t="str">
        <f t="shared" si="78"/>
        <v/>
      </c>
      <c r="U313" s="403" t="str">
        <f t="shared" si="79"/>
        <v/>
      </c>
      <c r="V313" s="403" t="str">
        <f t="shared" si="80"/>
        <v/>
      </c>
      <c r="W313" s="404" t="str">
        <f t="shared" si="81"/>
        <v/>
      </c>
      <c r="Z313" s="408"/>
      <c r="AA313" s="409"/>
      <c r="AC313" s="358" t="str">
        <f t="shared" si="83"/>
        <v/>
      </c>
      <c r="AD313" s="358" t="str">
        <f t="shared" si="84"/>
        <v/>
      </c>
    </row>
    <row r="314" spans="1:30" x14ac:dyDescent="0.25">
      <c r="A314" s="112" t="str">
        <f t="shared" si="71"/>
        <v/>
      </c>
      <c r="B314" s="112" t="str">
        <f t="shared" si="72"/>
        <v/>
      </c>
      <c r="C314" s="397" t="str">
        <f t="shared" si="85"/>
        <v/>
      </c>
      <c r="D314" s="397" t="str">
        <f t="shared" si="82"/>
        <v/>
      </c>
      <c r="E314" s="397"/>
      <c r="F314" s="399" t="str">
        <f t="shared" si="73"/>
        <v/>
      </c>
      <c r="G314" s="400" t="str">
        <f t="shared" si="74"/>
        <v/>
      </c>
      <c r="H314" s="401" t="str">
        <f t="shared" si="75"/>
        <v/>
      </c>
      <c r="I314" s="402" t="str">
        <f t="shared" si="86"/>
        <v/>
      </c>
      <c r="J314" s="403" t="str">
        <f t="shared" si="86"/>
        <v/>
      </c>
      <c r="K314" s="403" t="str">
        <f t="shared" si="86"/>
        <v/>
      </c>
      <c r="L314" s="404" t="str">
        <f t="shared" si="86"/>
        <v/>
      </c>
      <c r="M314" s="405"/>
      <c r="N314" s="406" t="str">
        <f t="shared" si="76"/>
        <v/>
      </c>
      <c r="O314" s="406" t="str">
        <f t="shared" si="77"/>
        <v/>
      </c>
      <c r="S314" s="401" t="str">
        <f>IFERROR(IF(S313&lt;='Cat A monthly etc'!$R$3,"Nil",S313-$R$3),"")</f>
        <v/>
      </c>
      <c r="T314" s="402" t="str">
        <f t="shared" si="78"/>
        <v/>
      </c>
      <c r="U314" s="403" t="str">
        <f t="shared" si="79"/>
        <v/>
      </c>
      <c r="V314" s="403" t="str">
        <f t="shared" si="80"/>
        <v/>
      </c>
      <c r="W314" s="404" t="str">
        <f t="shared" si="81"/>
        <v/>
      </c>
      <c r="Z314" s="408"/>
      <c r="AA314" s="409"/>
      <c r="AC314" s="358" t="str">
        <f t="shared" si="83"/>
        <v/>
      </c>
      <c r="AD314" s="358" t="str">
        <f t="shared" si="84"/>
        <v/>
      </c>
    </row>
    <row r="315" spans="1:30" x14ac:dyDescent="0.25">
      <c r="A315" s="112" t="str">
        <f t="shared" si="71"/>
        <v/>
      </c>
      <c r="B315" s="112" t="str">
        <f t="shared" si="72"/>
        <v/>
      </c>
      <c r="C315" s="397" t="str">
        <f t="shared" si="85"/>
        <v/>
      </c>
      <c r="D315" s="397" t="str">
        <f t="shared" si="82"/>
        <v/>
      </c>
      <c r="E315" s="397"/>
      <c r="F315" s="399" t="str">
        <f t="shared" si="73"/>
        <v/>
      </c>
      <c r="G315" s="400" t="str">
        <f t="shared" si="74"/>
        <v/>
      </c>
      <c r="H315" s="401" t="str">
        <f t="shared" si="75"/>
        <v/>
      </c>
      <c r="I315" s="402" t="str">
        <f t="shared" si="86"/>
        <v/>
      </c>
      <c r="J315" s="403" t="str">
        <f t="shared" si="86"/>
        <v/>
      </c>
      <c r="K315" s="403" t="str">
        <f t="shared" si="86"/>
        <v/>
      </c>
      <c r="L315" s="404" t="str">
        <f t="shared" si="86"/>
        <v/>
      </c>
      <c r="M315" s="405"/>
      <c r="N315" s="406" t="str">
        <f t="shared" si="76"/>
        <v/>
      </c>
      <c r="O315" s="406" t="str">
        <f t="shared" si="77"/>
        <v/>
      </c>
      <c r="S315" s="401" t="str">
        <f>IFERROR(IF(S314&lt;='Cat A monthly etc'!$R$3,"Nil",S314-$R$3),"")</f>
        <v/>
      </c>
      <c r="T315" s="402" t="str">
        <f t="shared" si="78"/>
        <v/>
      </c>
      <c r="U315" s="403" t="str">
        <f t="shared" si="79"/>
        <v/>
      </c>
      <c r="V315" s="403" t="str">
        <f t="shared" si="80"/>
        <v/>
      </c>
      <c r="W315" s="404" t="str">
        <f t="shared" si="81"/>
        <v/>
      </c>
      <c r="Z315" s="408"/>
      <c r="AA315" s="409"/>
      <c r="AC315" s="358" t="str">
        <f t="shared" si="83"/>
        <v/>
      </c>
      <c r="AD315" s="358" t="str">
        <f t="shared" si="84"/>
        <v/>
      </c>
    </row>
    <row r="316" spans="1:30" x14ac:dyDescent="0.25">
      <c r="A316" s="112" t="str">
        <f t="shared" si="71"/>
        <v/>
      </c>
      <c r="B316" s="112" t="str">
        <f t="shared" si="72"/>
        <v/>
      </c>
      <c r="C316" s="397" t="str">
        <f t="shared" si="85"/>
        <v/>
      </c>
      <c r="D316" s="397" t="str">
        <f t="shared" si="82"/>
        <v/>
      </c>
      <c r="E316" s="397"/>
      <c r="F316" s="399" t="str">
        <f t="shared" si="73"/>
        <v/>
      </c>
      <c r="G316" s="400" t="str">
        <f t="shared" si="74"/>
        <v/>
      </c>
      <c r="H316" s="401" t="str">
        <f t="shared" si="75"/>
        <v/>
      </c>
      <c r="I316" s="402" t="str">
        <f t="shared" si="86"/>
        <v/>
      </c>
      <c r="J316" s="403" t="str">
        <f t="shared" si="86"/>
        <v/>
      </c>
      <c r="K316" s="403" t="str">
        <f t="shared" si="86"/>
        <v/>
      </c>
      <c r="L316" s="404" t="str">
        <f t="shared" si="86"/>
        <v/>
      </c>
      <c r="M316" s="405"/>
      <c r="N316" s="406" t="str">
        <f t="shared" si="76"/>
        <v/>
      </c>
      <c r="O316" s="406" t="str">
        <f t="shared" si="77"/>
        <v/>
      </c>
      <c r="S316" s="401" t="str">
        <f>IFERROR(IF(S315&lt;='Cat A monthly etc'!$R$3,"Nil",S315-$R$3),"")</f>
        <v/>
      </c>
      <c r="T316" s="402" t="str">
        <f t="shared" si="78"/>
        <v/>
      </c>
      <c r="U316" s="403" t="str">
        <f t="shared" si="79"/>
        <v/>
      </c>
      <c r="V316" s="403" t="str">
        <f t="shared" si="80"/>
        <v/>
      </c>
      <c r="W316" s="404" t="str">
        <f t="shared" si="81"/>
        <v/>
      </c>
      <c r="Z316" s="408"/>
      <c r="AA316" s="409"/>
      <c r="AC316" s="358" t="str">
        <f t="shared" si="83"/>
        <v/>
      </c>
      <c r="AD316" s="358" t="str">
        <f t="shared" si="84"/>
        <v/>
      </c>
    </row>
    <row r="317" spans="1:30" x14ac:dyDescent="0.25">
      <c r="A317" s="112" t="str">
        <f t="shared" si="71"/>
        <v/>
      </c>
      <c r="B317" s="112" t="str">
        <f t="shared" si="72"/>
        <v/>
      </c>
      <c r="C317" s="397" t="str">
        <f t="shared" si="85"/>
        <v/>
      </c>
      <c r="D317" s="397" t="str">
        <f t="shared" si="82"/>
        <v/>
      </c>
      <c r="E317" s="397"/>
      <c r="F317" s="399" t="str">
        <f t="shared" si="73"/>
        <v/>
      </c>
      <c r="G317" s="400" t="str">
        <f t="shared" si="74"/>
        <v/>
      </c>
      <c r="H317" s="401" t="str">
        <f t="shared" si="75"/>
        <v/>
      </c>
      <c r="I317" s="402" t="str">
        <f t="shared" si="86"/>
        <v/>
      </c>
      <c r="J317" s="403" t="str">
        <f t="shared" si="86"/>
        <v/>
      </c>
      <c r="K317" s="403" t="str">
        <f t="shared" si="86"/>
        <v/>
      </c>
      <c r="L317" s="404" t="str">
        <f t="shared" si="86"/>
        <v/>
      </c>
      <c r="M317" s="405"/>
      <c r="N317" s="406" t="str">
        <f t="shared" si="76"/>
        <v/>
      </c>
      <c r="O317" s="406" t="str">
        <f t="shared" si="77"/>
        <v/>
      </c>
      <c r="S317" s="401" t="str">
        <f>IFERROR(IF(S316&lt;='Cat A monthly etc'!$R$3,"Nil",S316-$R$3),"")</f>
        <v/>
      </c>
      <c r="T317" s="402" t="str">
        <f t="shared" si="78"/>
        <v/>
      </c>
      <c r="U317" s="403" t="str">
        <f t="shared" si="79"/>
        <v/>
      </c>
      <c r="V317" s="403" t="str">
        <f t="shared" si="80"/>
        <v/>
      </c>
      <c r="W317" s="404" t="str">
        <f t="shared" si="81"/>
        <v/>
      </c>
      <c r="Z317" s="408"/>
      <c r="AA317" s="409"/>
      <c r="AC317" s="358" t="str">
        <f t="shared" si="83"/>
        <v/>
      </c>
      <c r="AD317" s="358" t="str">
        <f t="shared" si="84"/>
        <v/>
      </c>
    </row>
    <row r="318" spans="1:30" x14ac:dyDescent="0.25">
      <c r="A318" s="112" t="str">
        <f t="shared" si="71"/>
        <v/>
      </c>
      <c r="B318" s="112" t="str">
        <f t="shared" si="72"/>
        <v/>
      </c>
      <c r="C318" s="397" t="str">
        <f t="shared" si="85"/>
        <v/>
      </c>
      <c r="D318" s="397" t="str">
        <f t="shared" si="82"/>
        <v/>
      </c>
      <c r="E318" s="397"/>
      <c r="F318" s="399" t="str">
        <f t="shared" si="73"/>
        <v/>
      </c>
      <c r="G318" s="400" t="str">
        <f t="shared" si="74"/>
        <v/>
      </c>
      <c r="H318" s="401" t="str">
        <f t="shared" si="75"/>
        <v/>
      </c>
      <c r="I318" s="402" t="str">
        <f t="shared" si="86"/>
        <v/>
      </c>
      <c r="J318" s="403" t="str">
        <f t="shared" si="86"/>
        <v/>
      </c>
      <c r="K318" s="403" t="str">
        <f t="shared" si="86"/>
        <v/>
      </c>
      <c r="L318" s="404" t="str">
        <f t="shared" si="86"/>
        <v/>
      </c>
      <c r="M318" s="405"/>
      <c r="N318" s="406" t="str">
        <f t="shared" si="76"/>
        <v/>
      </c>
      <c r="O318" s="406" t="str">
        <f t="shared" si="77"/>
        <v/>
      </c>
      <c r="S318" s="401" t="str">
        <f>IFERROR(IF(S317&lt;='Cat A monthly etc'!$R$3,"Nil",S317-$R$3),"")</f>
        <v/>
      </c>
      <c r="T318" s="402" t="str">
        <f t="shared" si="78"/>
        <v/>
      </c>
      <c r="U318" s="403" t="str">
        <f t="shared" si="79"/>
        <v/>
      </c>
      <c r="V318" s="403" t="str">
        <f t="shared" si="80"/>
        <v/>
      </c>
      <c r="W318" s="404" t="str">
        <f t="shared" si="81"/>
        <v/>
      </c>
      <c r="Z318" s="408"/>
      <c r="AA318" s="409"/>
      <c r="AC318" s="358" t="str">
        <f t="shared" si="83"/>
        <v/>
      </c>
      <c r="AD318" s="358" t="str">
        <f t="shared" si="84"/>
        <v/>
      </c>
    </row>
    <row r="319" spans="1:30" x14ac:dyDescent="0.25">
      <c r="A319" s="112" t="str">
        <f t="shared" si="71"/>
        <v/>
      </c>
      <c r="B319" s="112" t="str">
        <f t="shared" si="72"/>
        <v/>
      </c>
      <c r="C319" s="397" t="str">
        <f t="shared" si="85"/>
        <v/>
      </c>
      <c r="D319" s="397" t="str">
        <f t="shared" si="82"/>
        <v/>
      </c>
      <c r="E319" s="397"/>
      <c r="F319" s="399" t="str">
        <f t="shared" si="73"/>
        <v/>
      </c>
      <c r="G319" s="400" t="str">
        <f t="shared" si="74"/>
        <v/>
      </c>
      <c r="H319" s="401" t="str">
        <f t="shared" si="75"/>
        <v/>
      </c>
      <c r="I319" s="402" t="str">
        <f t="shared" si="86"/>
        <v/>
      </c>
      <c r="J319" s="403" t="str">
        <f t="shared" si="86"/>
        <v/>
      </c>
      <c r="K319" s="403" t="str">
        <f t="shared" si="86"/>
        <v/>
      </c>
      <c r="L319" s="404" t="str">
        <f t="shared" si="86"/>
        <v/>
      </c>
      <c r="M319" s="405"/>
      <c r="N319" s="406" t="str">
        <f t="shared" si="76"/>
        <v/>
      </c>
      <c r="O319" s="406" t="str">
        <f t="shared" si="77"/>
        <v/>
      </c>
      <c r="S319" s="401" t="str">
        <f>IFERROR(IF(S318&lt;='Cat A monthly etc'!$R$3,"Nil",S318-$R$3),"")</f>
        <v/>
      </c>
      <c r="T319" s="402" t="str">
        <f t="shared" si="78"/>
        <v/>
      </c>
      <c r="U319" s="403" t="str">
        <f t="shared" si="79"/>
        <v/>
      </c>
      <c r="V319" s="403" t="str">
        <f t="shared" si="80"/>
        <v/>
      </c>
      <c r="W319" s="404" t="str">
        <f t="shared" si="81"/>
        <v/>
      </c>
      <c r="Z319" s="408"/>
      <c r="AA319" s="409"/>
      <c r="AC319" s="358" t="str">
        <f t="shared" si="83"/>
        <v/>
      </c>
      <c r="AD319" s="358" t="str">
        <f t="shared" si="84"/>
        <v/>
      </c>
    </row>
    <row r="320" spans="1:30" x14ac:dyDescent="0.25">
      <c r="A320" s="112" t="str">
        <f t="shared" si="71"/>
        <v/>
      </c>
      <c r="B320" s="112" t="str">
        <f t="shared" si="72"/>
        <v/>
      </c>
      <c r="C320" s="397" t="str">
        <f t="shared" si="85"/>
        <v/>
      </c>
      <c r="D320" s="397" t="str">
        <f t="shared" si="82"/>
        <v/>
      </c>
      <c r="E320" s="397"/>
      <c r="F320" s="399" t="str">
        <f t="shared" si="73"/>
        <v/>
      </c>
      <c r="G320" s="400" t="str">
        <f t="shared" si="74"/>
        <v/>
      </c>
      <c r="H320" s="401" t="str">
        <f t="shared" si="75"/>
        <v/>
      </c>
      <c r="I320" s="402" t="str">
        <f t="shared" si="86"/>
        <v/>
      </c>
      <c r="J320" s="403" t="str">
        <f t="shared" si="86"/>
        <v/>
      </c>
      <c r="K320" s="403" t="str">
        <f t="shared" si="86"/>
        <v/>
      </c>
      <c r="L320" s="404" t="str">
        <f t="shared" si="86"/>
        <v/>
      </c>
      <c r="M320" s="405"/>
      <c r="N320" s="406" t="str">
        <f t="shared" si="76"/>
        <v/>
      </c>
      <c r="O320" s="406" t="str">
        <f t="shared" si="77"/>
        <v/>
      </c>
      <c r="S320" s="401" t="str">
        <f>IFERROR(IF(S319&lt;='Cat A monthly etc'!$R$3,"Nil",S319-$R$3),"")</f>
        <v/>
      </c>
      <c r="T320" s="402" t="str">
        <f t="shared" si="78"/>
        <v/>
      </c>
      <c r="U320" s="403" t="str">
        <f t="shared" si="79"/>
        <v/>
      </c>
      <c r="V320" s="403" t="str">
        <f t="shared" si="80"/>
        <v/>
      </c>
      <c r="W320" s="404" t="str">
        <f t="shared" si="81"/>
        <v/>
      </c>
      <c r="Z320" s="408"/>
      <c r="AA320" s="409"/>
      <c r="AC320" s="358" t="str">
        <f t="shared" si="83"/>
        <v/>
      </c>
      <c r="AD320" s="358" t="str">
        <f t="shared" si="84"/>
        <v/>
      </c>
    </row>
    <row r="321" spans="1:30" x14ac:dyDescent="0.25">
      <c r="A321" s="112" t="str">
        <f t="shared" si="71"/>
        <v/>
      </c>
      <c r="B321" s="112" t="str">
        <f t="shared" si="72"/>
        <v/>
      </c>
      <c r="C321" s="397" t="str">
        <f t="shared" si="85"/>
        <v/>
      </c>
      <c r="D321" s="397" t="str">
        <f>IFERROR(IF(C320-0.01&gt;=0,C320-0.01,""),"")</f>
        <v/>
      </c>
      <c r="E321" s="397"/>
      <c r="F321" s="399" t="str">
        <f t="shared" si="73"/>
        <v/>
      </c>
      <c r="G321" s="400" t="str">
        <f t="shared" si="74"/>
        <v/>
      </c>
      <c r="H321" s="401" t="str">
        <f t="shared" si="75"/>
        <v/>
      </c>
      <c r="I321" s="402" t="str">
        <f t="shared" si="86"/>
        <v/>
      </c>
      <c r="J321" s="403" t="str">
        <f t="shared" si="86"/>
        <v/>
      </c>
      <c r="K321" s="403" t="str">
        <f t="shared" si="86"/>
        <v/>
      </c>
      <c r="L321" s="404" t="str">
        <f t="shared" si="86"/>
        <v/>
      </c>
      <c r="M321" s="405"/>
      <c r="N321" s="406" t="str">
        <f t="shared" si="76"/>
        <v/>
      </c>
      <c r="O321" s="406" t="str">
        <f t="shared" si="77"/>
        <v/>
      </c>
      <c r="S321" s="401" t="str">
        <f>IFERROR(IF(S320&lt;='Cat A monthly etc'!$R$3,"Nil",S320-$R$3),"")</f>
        <v/>
      </c>
      <c r="T321" s="402" t="str">
        <f t="shared" si="78"/>
        <v/>
      </c>
      <c r="U321" s="403" t="str">
        <f t="shared" si="79"/>
        <v/>
      </c>
      <c r="V321" s="403" t="str">
        <f t="shared" si="80"/>
        <v/>
      </c>
      <c r="W321" s="404" t="str">
        <f t="shared" si="81"/>
        <v/>
      </c>
      <c r="Z321" s="408"/>
      <c r="AA321" s="409"/>
      <c r="AC321" s="358" t="str">
        <f t="shared" si="83"/>
        <v/>
      </c>
      <c r="AD321" s="358" t="str">
        <f t="shared" si="84"/>
        <v/>
      </c>
    </row>
    <row r="322" spans="1:30" x14ac:dyDescent="0.25">
      <c r="A322" s="112" t="str">
        <f t="shared" si="71"/>
        <v/>
      </c>
      <c r="B322" s="112" t="str">
        <f t="shared" si="72"/>
        <v/>
      </c>
      <c r="C322" s="397" t="str">
        <f t="shared" si="85"/>
        <v/>
      </c>
      <c r="D322" s="397" t="str">
        <f t="shared" ref="D322:D385" si="87">IFERROR(IF(C321-0.01&gt;=0,C321-0.01,""),"")</f>
        <v/>
      </c>
      <c r="E322" s="397"/>
      <c r="F322" s="399" t="str">
        <f t="shared" si="73"/>
        <v/>
      </c>
      <c r="G322" s="400" t="str">
        <f t="shared" si="74"/>
        <v/>
      </c>
      <c r="H322" s="401" t="str">
        <f t="shared" si="75"/>
        <v/>
      </c>
      <c r="I322" s="402" t="str">
        <f t="shared" si="86"/>
        <v/>
      </c>
      <c r="J322" s="403" t="str">
        <f t="shared" si="86"/>
        <v/>
      </c>
      <c r="K322" s="403" t="str">
        <f t="shared" si="86"/>
        <v/>
      </c>
      <c r="L322" s="404" t="str">
        <f t="shared" si="86"/>
        <v/>
      </c>
      <c r="M322" s="405"/>
      <c r="N322" s="406" t="str">
        <f t="shared" si="76"/>
        <v/>
      </c>
      <c r="O322" s="406" t="str">
        <f t="shared" si="77"/>
        <v/>
      </c>
      <c r="S322" s="401" t="str">
        <f>IFERROR(IF(S321&lt;='Cat A monthly etc'!$R$3,"Nil",S321-$R$3),"")</f>
        <v/>
      </c>
      <c r="T322" s="402" t="str">
        <f t="shared" si="78"/>
        <v/>
      </c>
      <c r="U322" s="403" t="str">
        <f t="shared" si="79"/>
        <v/>
      </c>
      <c r="V322" s="403" t="str">
        <f t="shared" si="80"/>
        <v/>
      </c>
      <c r="W322" s="404" t="str">
        <f t="shared" si="81"/>
        <v/>
      </c>
      <c r="Z322" s="408"/>
      <c r="AA322" s="409"/>
      <c r="AC322" s="358" t="str">
        <f t="shared" si="83"/>
        <v/>
      </c>
      <c r="AD322" s="358" t="str">
        <f t="shared" si="84"/>
        <v/>
      </c>
    </row>
    <row r="323" spans="1:30" x14ac:dyDescent="0.25">
      <c r="A323" s="112" t="str">
        <f t="shared" si="71"/>
        <v/>
      </c>
      <c r="B323" s="112" t="str">
        <f t="shared" si="72"/>
        <v/>
      </c>
      <c r="C323" s="397" t="str">
        <f t="shared" si="85"/>
        <v/>
      </c>
      <c r="D323" s="397" t="str">
        <f t="shared" si="87"/>
        <v/>
      </c>
      <c r="E323" s="397"/>
      <c r="F323" s="399" t="str">
        <f t="shared" si="73"/>
        <v/>
      </c>
      <c r="G323" s="400" t="str">
        <f t="shared" si="74"/>
        <v/>
      </c>
      <c r="H323" s="401" t="str">
        <f t="shared" si="75"/>
        <v/>
      </c>
      <c r="I323" s="402" t="str">
        <f t="shared" si="86"/>
        <v/>
      </c>
      <c r="J323" s="403" t="str">
        <f t="shared" si="86"/>
        <v/>
      </c>
      <c r="K323" s="403" t="str">
        <f t="shared" si="86"/>
        <v/>
      </c>
      <c r="L323" s="404" t="str">
        <f t="shared" si="86"/>
        <v/>
      </c>
      <c r="M323" s="405"/>
      <c r="N323" s="406" t="str">
        <f t="shared" si="76"/>
        <v/>
      </c>
      <c r="O323" s="406" t="str">
        <f t="shared" si="77"/>
        <v/>
      </c>
      <c r="S323" s="401" t="str">
        <f>IFERROR(IF(S322&lt;='Cat A monthly etc'!$R$3,"Nil",S322-$R$3),"")</f>
        <v/>
      </c>
      <c r="T323" s="402" t="str">
        <f t="shared" si="78"/>
        <v/>
      </c>
      <c r="U323" s="403" t="str">
        <f t="shared" si="79"/>
        <v/>
      </c>
      <c r="V323" s="403" t="str">
        <f t="shared" si="80"/>
        <v/>
      </c>
      <c r="W323" s="404" t="str">
        <f t="shared" si="81"/>
        <v/>
      </c>
      <c r="Z323" s="408"/>
      <c r="AA323" s="409"/>
      <c r="AC323" s="358" t="str">
        <f t="shared" si="83"/>
        <v/>
      </c>
      <c r="AD323" s="358" t="str">
        <f t="shared" si="84"/>
        <v/>
      </c>
    </row>
    <row r="324" spans="1:30" x14ac:dyDescent="0.25">
      <c r="A324" s="112" t="str">
        <f t="shared" si="71"/>
        <v/>
      </c>
      <c r="B324" s="112" t="str">
        <f t="shared" si="72"/>
        <v/>
      </c>
      <c r="C324" s="397" t="str">
        <f t="shared" si="85"/>
        <v/>
      </c>
      <c r="D324" s="397" t="str">
        <f t="shared" si="87"/>
        <v/>
      </c>
      <c r="E324" s="397"/>
      <c r="F324" s="399" t="str">
        <f t="shared" si="73"/>
        <v/>
      </c>
      <c r="G324" s="400" t="str">
        <f t="shared" si="74"/>
        <v/>
      </c>
      <c r="H324" s="401" t="str">
        <f t="shared" si="75"/>
        <v/>
      </c>
      <c r="I324" s="402" t="str">
        <f t="shared" si="86"/>
        <v/>
      </c>
      <c r="J324" s="403" t="str">
        <f t="shared" si="86"/>
        <v/>
      </c>
      <c r="K324" s="403" t="str">
        <f t="shared" si="86"/>
        <v/>
      </c>
      <c r="L324" s="404" t="str">
        <f t="shared" si="86"/>
        <v/>
      </c>
      <c r="M324" s="405"/>
      <c r="N324" s="406" t="str">
        <f t="shared" si="76"/>
        <v/>
      </c>
      <c r="O324" s="406" t="str">
        <f t="shared" si="77"/>
        <v/>
      </c>
      <c r="S324" s="401" t="str">
        <f>IFERROR(IF(S323&lt;='Cat A monthly etc'!$R$3,"Nil",S323-$R$3),"")</f>
        <v/>
      </c>
      <c r="T324" s="402" t="str">
        <f t="shared" si="78"/>
        <v/>
      </c>
      <c r="U324" s="403" t="str">
        <f t="shared" si="79"/>
        <v/>
      </c>
      <c r="V324" s="403" t="str">
        <f t="shared" si="80"/>
        <v/>
      </c>
      <c r="W324" s="404" t="str">
        <f t="shared" si="81"/>
        <v/>
      </c>
      <c r="Z324" s="408"/>
      <c r="AA324" s="409"/>
      <c r="AC324" s="358" t="str">
        <f t="shared" si="83"/>
        <v/>
      </c>
      <c r="AD324" s="358" t="str">
        <f t="shared" si="84"/>
        <v/>
      </c>
    </row>
    <row r="325" spans="1:30" x14ac:dyDescent="0.25">
      <c r="A325" s="112" t="str">
        <f t="shared" si="71"/>
        <v/>
      </c>
      <c r="B325" s="112" t="str">
        <f t="shared" si="72"/>
        <v/>
      </c>
      <c r="C325" s="397" t="str">
        <f t="shared" si="85"/>
        <v/>
      </c>
      <c r="D325" s="397" t="str">
        <f t="shared" si="87"/>
        <v/>
      </c>
      <c r="E325" s="397"/>
      <c r="F325" s="399" t="str">
        <f t="shared" si="73"/>
        <v/>
      </c>
      <c r="G325" s="400" t="str">
        <f t="shared" si="74"/>
        <v/>
      </c>
      <c r="H325" s="401" t="str">
        <f t="shared" si="75"/>
        <v/>
      </c>
      <c r="I325" s="402" t="str">
        <f t="shared" si="86"/>
        <v/>
      </c>
      <c r="J325" s="403" t="str">
        <f t="shared" si="86"/>
        <v/>
      </c>
      <c r="K325" s="403" t="str">
        <f t="shared" si="86"/>
        <v/>
      </c>
      <c r="L325" s="404" t="str">
        <f t="shared" si="86"/>
        <v/>
      </c>
      <c r="M325" s="405"/>
      <c r="N325" s="406" t="str">
        <f t="shared" si="76"/>
        <v/>
      </c>
      <c r="O325" s="406" t="str">
        <f t="shared" si="77"/>
        <v/>
      </c>
      <c r="S325" s="401" t="str">
        <f>IFERROR(IF(S324&lt;='Cat A monthly etc'!$R$3,"Nil",S324-$R$3),"")</f>
        <v/>
      </c>
      <c r="T325" s="402" t="str">
        <f t="shared" si="78"/>
        <v/>
      </c>
      <c r="U325" s="403" t="str">
        <f t="shared" si="79"/>
        <v/>
      </c>
      <c r="V325" s="403" t="str">
        <f t="shared" si="80"/>
        <v/>
      </c>
      <c r="W325" s="404" t="str">
        <f t="shared" si="81"/>
        <v/>
      </c>
      <c r="Z325" s="408"/>
      <c r="AA325" s="409"/>
      <c r="AC325" s="358" t="str">
        <f t="shared" si="83"/>
        <v/>
      </c>
      <c r="AD325" s="358" t="str">
        <f t="shared" si="84"/>
        <v/>
      </c>
    </row>
    <row r="326" spans="1:30" x14ac:dyDescent="0.25">
      <c r="A326" s="112" t="str">
        <f t="shared" si="71"/>
        <v/>
      </c>
      <c r="B326" s="112" t="str">
        <f t="shared" si="72"/>
        <v/>
      </c>
      <c r="C326" s="397" t="str">
        <f t="shared" si="85"/>
        <v/>
      </c>
      <c r="D326" s="397" t="str">
        <f t="shared" si="87"/>
        <v/>
      </c>
      <c r="E326" s="397"/>
      <c r="F326" s="399" t="str">
        <f t="shared" si="73"/>
        <v/>
      </c>
      <c r="G326" s="400" t="str">
        <f t="shared" si="74"/>
        <v/>
      </c>
      <c r="H326" s="401" t="str">
        <f t="shared" si="75"/>
        <v/>
      </c>
      <c r="I326" s="402" t="str">
        <f t="shared" si="86"/>
        <v/>
      </c>
      <c r="J326" s="403" t="str">
        <f t="shared" si="86"/>
        <v/>
      </c>
      <c r="K326" s="403" t="str">
        <f t="shared" si="86"/>
        <v/>
      </c>
      <c r="L326" s="404" t="str">
        <f t="shared" si="86"/>
        <v/>
      </c>
      <c r="M326" s="405"/>
      <c r="N326" s="406" t="str">
        <f t="shared" si="76"/>
        <v/>
      </c>
      <c r="O326" s="406" t="str">
        <f t="shared" si="77"/>
        <v/>
      </c>
      <c r="S326" s="401" t="str">
        <f>IFERROR(IF(S325&lt;='Cat A monthly etc'!$R$3,"Nil",S325-$R$3),"")</f>
        <v/>
      </c>
      <c r="T326" s="402" t="str">
        <f t="shared" si="78"/>
        <v/>
      </c>
      <c r="U326" s="403" t="str">
        <f t="shared" si="79"/>
        <v/>
      </c>
      <c r="V326" s="403" t="str">
        <f t="shared" si="80"/>
        <v/>
      </c>
      <c r="W326" s="404" t="str">
        <f t="shared" si="81"/>
        <v/>
      </c>
      <c r="Z326" s="408"/>
      <c r="AA326" s="409"/>
      <c r="AC326" s="358" t="str">
        <f t="shared" si="83"/>
        <v/>
      </c>
      <c r="AD326" s="358" t="str">
        <f t="shared" si="84"/>
        <v/>
      </c>
    </row>
    <row r="327" spans="1:30" x14ac:dyDescent="0.25">
      <c r="A327" s="112" t="str">
        <f t="shared" si="71"/>
        <v/>
      </c>
      <c r="B327" s="112" t="str">
        <f t="shared" si="72"/>
        <v/>
      </c>
      <c r="C327" s="397" t="str">
        <f t="shared" si="85"/>
        <v/>
      </c>
      <c r="D327" s="397" t="str">
        <f t="shared" si="87"/>
        <v/>
      </c>
      <c r="E327" s="397"/>
      <c r="F327" s="399" t="str">
        <f t="shared" si="73"/>
        <v/>
      </c>
      <c r="G327" s="400" t="str">
        <f t="shared" si="74"/>
        <v/>
      </c>
      <c r="H327" s="401" t="str">
        <f t="shared" si="75"/>
        <v/>
      </c>
      <c r="I327" s="402" t="str">
        <f t="shared" si="86"/>
        <v/>
      </c>
      <c r="J327" s="403" t="str">
        <f t="shared" si="86"/>
        <v/>
      </c>
      <c r="K327" s="403" t="str">
        <f t="shared" si="86"/>
        <v/>
      </c>
      <c r="L327" s="404" t="str">
        <f t="shared" si="86"/>
        <v/>
      </c>
      <c r="M327" s="405"/>
      <c r="N327" s="406" t="str">
        <f t="shared" si="76"/>
        <v/>
      </c>
      <c r="O327" s="406" t="str">
        <f t="shared" si="77"/>
        <v/>
      </c>
      <c r="S327" s="401" t="str">
        <f>IFERROR(IF(S326&lt;='Cat A monthly etc'!$R$3,"Nil",S326-$R$3),"")</f>
        <v/>
      </c>
      <c r="T327" s="402" t="str">
        <f t="shared" si="78"/>
        <v/>
      </c>
      <c r="U327" s="403" t="str">
        <f t="shared" si="79"/>
        <v/>
      </c>
      <c r="V327" s="403" t="str">
        <f t="shared" si="80"/>
        <v/>
      </c>
      <c r="W327" s="404" t="str">
        <f t="shared" si="81"/>
        <v/>
      </c>
      <c r="Z327" s="408"/>
      <c r="AA327" s="409"/>
      <c r="AC327" s="358" t="str">
        <f t="shared" si="83"/>
        <v/>
      </c>
      <c r="AD327" s="358" t="str">
        <f t="shared" si="84"/>
        <v/>
      </c>
    </row>
    <row r="328" spans="1:30" x14ac:dyDescent="0.25">
      <c r="A328" s="112" t="str">
        <f t="shared" si="71"/>
        <v/>
      </c>
      <c r="B328" s="112" t="str">
        <f t="shared" si="72"/>
        <v/>
      </c>
      <c r="C328" s="397" t="str">
        <f t="shared" si="85"/>
        <v/>
      </c>
      <c r="D328" s="397" t="str">
        <f t="shared" si="87"/>
        <v/>
      </c>
      <c r="E328" s="397"/>
      <c r="F328" s="399" t="str">
        <f t="shared" si="73"/>
        <v/>
      </c>
      <c r="G328" s="400" t="str">
        <f t="shared" si="74"/>
        <v/>
      </c>
      <c r="H328" s="401" t="str">
        <f t="shared" si="75"/>
        <v/>
      </c>
      <c r="I328" s="402" t="str">
        <f t="shared" si="86"/>
        <v/>
      </c>
      <c r="J328" s="403" t="str">
        <f t="shared" si="86"/>
        <v/>
      </c>
      <c r="K328" s="403" t="str">
        <f t="shared" si="86"/>
        <v/>
      </c>
      <c r="L328" s="404" t="str">
        <f t="shared" si="86"/>
        <v/>
      </c>
      <c r="M328" s="405"/>
      <c r="N328" s="406" t="str">
        <f t="shared" si="76"/>
        <v/>
      </c>
      <c r="O328" s="406" t="str">
        <f t="shared" si="77"/>
        <v/>
      </c>
      <c r="S328" s="401" t="str">
        <f>IFERROR(IF(S327&lt;='Cat A monthly etc'!$R$3,"Nil",S327-$R$3),"")</f>
        <v/>
      </c>
      <c r="T328" s="402" t="str">
        <f t="shared" si="78"/>
        <v/>
      </c>
      <c r="U328" s="403" t="str">
        <f t="shared" si="79"/>
        <v/>
      </c>
      <c r="V328" s="403" t="str">
        <f t="shared" si="80"/>
        <v/>
      </c>
      <c r="W328" s="404" t="str">
        <f t="shared" si="81"/>
        <v/>
      </c>
      <c r="Z328" s="408"/>
      <c r="AA328" s="409"/>
      <c r="AC328" s="358" t="str">
        <f t="shared" si="83"/>
        <v/>
      </c>
      <c r="AD328" s="358" t="str">
        <f t="shared" si="84"/>
        <v/>
      </c>
    </row>
    <row r="329" spans="1:30" x14ac:dyDescent="0.25">
      <c r="A329" s="112" t="str">
        <f t="shared" ref="A329:A392" si="88">IFERROR(
                      IF(
                            AND($B329&lt;&gt;$W$3,$B329=$W$2,$C329&lt;=$X$2,$D329&gt;=$X$2),
                              IF(RIGHT($F329,LEN("or any greater amount"))="or any greater amount",$W$3,""),""),"")</f>
        <v/>
      </c>
      <c r="B329" s="112" t="str">
        <f t="shared" ref="B329:B392" si="89">IFERROR(
                      IF(
                            AND($C329&lt;=$X$2,$D329&gt;=$X$2),$W$2,
                              IF(RIGHT($F329,LEN("or any greater amount"))="or any greater amount",$W$3,"")),"")</f>
        <v/>
      </c>
      <c r="C329" s="397" t="str">
        <f t="shared" si="85"/>
        <v/>
      </c>
      <c r="D329" s="397" t="str">
        <f t="shared" si="87"/>
        <v/>
      </c>
      <c r="E329" s="397"/>
      <c r="F329" s="399" t="str">
        <f t="shared" ref="F329:F392" si="90">IFERROR(IF(AND(C329="",D329=""),"",IF(C329="--",TEXT(D329,IF(D329=ROUND(D329,0),"€###.00","€##.00"))&amp;" or any lesser amount",IF(D329="--",TEXT(C329,IF(C329=ROUND(C329,0),"€###.00","€##.00"))&amp;" or any greater amount",TEXT(C329,IF(C329=ROUND(C329,0),"€###.00","€##.00"))&amp;" to "&amp;TEXT(D329,IF(D329=ROUND(D329,0),"€###.00","€##.00"))))),"")</f>
        <v/>
      </c>
      <c r="G329" s="400" t="str">
        <f t="shared" ref="G329:G392" si="91">IFERROR(IF(S329="Nil","Nil",ROUNDUP(ROUND(S329/7, 3),2)),"")</f>
        <v/>
      </c>
      <c r="H329" s="401" t="str">
        <f t="shared" ref="H329:H392" si="92">IFERROR(IF(S329="Nil","Nil",TEXT(S329,IF(S329=ROUND(S329,0),"€###","€0.00"))),"")</f>
        <v/>
      </c>
      <c r="I329" s="402" t="str">
        <f t="shared" si="86"/>
        <v/>
      </c>
      <c r="J329" s="403" t="str">
        <f t="shared" si="86"/>
        <v/>
      </c>
      <c r="K329" s="403" t="str">
        <f t="shared" si="86"/>
        <v/>
      </c>
      <c r="L329" s="404" t="str">
        <f t="shared" si="86"/>
        <v/>
      </c>
      <c r="M329" s="405"/>
      <c r="N329" s="406" t="str">
        <f t="shared" ref="N329:N392" si="93">IFERROR(IF(C329="--","&lt;"&amp;D329,C329-IF(OR($H329="Nil",$H329=""),0,$H329)),"")</f>
        <v/>
      </c>
      <c r="O329" s="406" t="str">
        <f t="shared" ref="O329:O392" si="94">IFERROR(IF(D329="--","&gt; €"&amp;N329,D329-IF(OR($H329="Nil",$H329=""),0,$H329)),"")</f>
        <v/>
      </c>
      <c r="S329" s="401" t="str">
        <f>IFERROR(IF(S328&lt;='Cat A monthly etc'!$R$3,"Nil",S328-$R$3),"")</f>
        <v/>
      </c>
      <c r="T329" s="402" t="str">
        <f t="shared" ref="T329:T392" si="95">IFERROR(IF($G329="Nil","Nil",IF(MROUND($G329*I$5,0.5)&lt;=$G329*I$5,MROUND($G329*I$5,0.5),MROUND($G329*I$5,0.5)-0.5)),"")</f>
        <v/>
      </c>
      <c r="U329" s="403" t="str">
        <f t="shared" ref="U329:U392" si="96">IFERROR(IF($G329="Nil","Nil",IF(MROUND($G329*J$5,0.5)&lt;=$G329*J$5,MROUND($G329*J$5,0.5),MROUND($G329*J$5,0.5)-0.5)),"")</f>
        <v/>
      </c>
      <c r="V329" s="403" t="str">
        <f t="shared" ref="V329:V392" si="97">IFERROR(IF($G329="Nil","Nil",IF(MROUND($G329*K$5,0.5)&lt;=$G329*K$5,MROUND($G329*K$5,0.5),MROUND($G329*K$5,0.5)-0.5)),"")</f>
        <v/>
      </c>
      <c r="W329" s="404" t="str">
        <f t="shared" ref="W329:W392" si="98">IFERROR(IF($G329="Nil","Nil",IF(MROUND($G329*L$5,0.5)&lt;=$G329*L$5,MROUND($G329*L$5,0.5),MROUND($G329*L$5,0.5)-0.5)),"")</f>
        <v/>
      </c>
      <c r="Z329" s="408"/>
      <c r="AA329" s="409"/>
      <c r="AC329" s="358" t="str">
        <f t="shared" si="83"/>
        <v/>
      </c>
      <c r="AD329" s="358" t="str">
        <f t="shared" si="84"/>
        <v/>
      </c>
    </row>
    <row r="330" spans="1:30" x14ac:dyDescent="0.25">
      <c r="A330" s="112" t="str">
        <f t="shared" si="88"/>
        <v/>
      </c>
      <c r="B330" s="112" t="str">
        <f t="shared" si="89"/>
        <v/>
      </c>
      <c r="C330" s="397" t="str">
        <f t="shared" si="85"/>
        <v/>
      </c>
      <c r="D330" s="397" t="str">
        <f t="shared" si="87"/>
        <v/>
      </c>
      <c r="E330" s="397"/>
      <c r="F330" s="399" t="str">
        <f t="shared" si="90"/>
        <v/>
      </c>
      <c r="G330" s="400" t="str">
        <f t="shared" si="91"/>
        <v/>
      </c>
      <c r="H330" s="401" t="str">
        <f t="shared" si="92"/>
        <v/>
      </c>
      <c r="I330" s="402" t="str">
        <f t="shared" si="86"/>
        <v/>
      </c>
      <c r="J330" s="403" t="str">
        <f t="shared" si="86"/>
        <v/>
      </c>
      <c r="K330" s="403" t="str">
        <f t="shared" si="86"/>
        <v/>
      </c>
      <c r="L330" s="404" t="str">
        <f t="shared" si="86"/>
        <v/>
      </c>
      <c r="M330" s="405"/>
      <c r="N330" s="406" t="str">
        <f t="shared" si="93"/>
        <v/>
      </c>
      <c r="O330" s="406" t="str">
        <f t="shared" si="94"/>
        <v/>
      </c>
      <c r="S330" s="401" t="str">
        <f>IFERROR(IF(S329&lt;='Cat A monthly etc'!$R$3,"Nil",S329-$R$3),"")</f>
        <v/>
      </c>
      <c r="T330" s="402" t="str">
        <f t="shared" si="95"/>
        <v/>
      </c>
      <c r="U330" s="403" t="str">
        <f t="shared" si="96"/>
        <v/>
      </c>
      <c r="V330" s="403" t="str">
        <f t="shared" si="97"/>
        <v/>
      </c>
      <c r="W330" s="404" t="str">
        <f t="shared" si="98"/>
        <v/>
      </c>
      <c r="Z330" s="408"/>
      <c r="AA330" s="409"/>
      <c r="AC330" s="358" t="str">
        <f t="shared" ref="AC330:AC393" si="99">IFERROR(ROUNDUP(ROUND(S330/7, 3),2),"")</f>
        <v/>
      </c>
      <c r="AD330" s="358" t="str">
        <f t="shared" ref="AD330:AD393" si="100">IFERROR(ROUND(AC330-G330,2),"")</f>
        <v/>
      </c>
    </row>
    <row r="331" spans="1:30" x14ac:dyDescent="0.25">
      <c r="A331" s="112" t="str">
        <f t="shared" si="88"/>
        <v/>
      </c>
      <c r="B331" s="112" t="str">
        <f t="shared" si="89"/>
        <v/>
      </c>
      <c r="C331" s="397" t="str">
        <f t="shared" si="85"/>
        <v/>
      </c>
      <c r="D331" s="397" t="str">
        <f t="shared" si="87"/>
        <v/>
      </c>
      <c r="E331" s="397"/>
      <c r="F331" s="399" t="str">
        <f t="shared" si="90"/>
        <v/>
      </c>
      <c r="G331" s="400" t="str">
        <f t="shared" si="91"/>
        <v/>
      </c>
      <c r="H331" s="401" t="str">
        <f t="shared" si="92"/>
        <v/>
      </c>
      <c r="I331" s="402" t="str">
        <f t="shared" si="86"/>
        <v/>
      </c>
      <c r="J331" s="403" t="str">
        <f t="shared" si="86"/>
        <v/>
      </c>
      <c r="K331" s="403" t="str">
        <f t="shared" si="86"/>
        <v/>
      </c>
      <c r="L331" s="404" t="str">
        <f t="shared" si="86"/>
        <v/>
      </c>
      <c r="M331" s="405"/>
      <c r="N331" s="406" t="str">
        <f t="shared" si="93"/>
        <v/>
      </c>
      <c r="O331" s="406" t="str">
        <f t="shared" si="94"/>
        <v/>
      </c>
      <c r="S331" s="401" t="str">
        <f>IFERROR(IF(S330&lt;='Cat A monthly etc'!$R$3,"Nil",S330-$R$3),"")</f>
        <v/>
      </c>
      <c r="T331" s="402" t="str">
        <f t="shared" si="95"/>
        <v/>
      </c>
      <c r="U331" s="403" t="str">
        <f t="shared" si="96"/>
        <v/>
      </c>
      <c r="V331" s="403" t="str">
        <f t="shared" si="97"/>
        <v/>
      </c>
      <c r="W331" s="404" t="str">
        <f t="shared" si="98"/>
        <v/>
      </c>
      <c r="Z331" s="408"/>
      <c r="AA331" s="409"/>
      <c r="AC331" s="358" t="str">
        <f t="shared" si="99"/>
        <v/>
      </c>
      <c r="AD331" s="358" t="str">
        <f t="shared" si="100"/>
        <v/>
      </c>
    </row>
    <row r="332" spans="1:30" x14ac:dyDescent="0.25">
      <c r="A332" s="112" t="str">
        <f t="shared" si="88"/>
        <v/>
      </c>
      <c r="B332" s="112" t="str">
        <f t="shared" si="89"/>
        <v/>
      </c>
      <c r="C332" s="397" t="str">
        <f t="shared" si="85"/>
        <v/>
      </c>
      <c r="D332" s="397" t="str">
        <f t="shared" si="87"/>
        <v/>
      </c>
      <c r="E332" s="397"/>
      <c r="F332" s="399" t="str">
        <f t="shared" si="90"/>
        <v/>
      </c>
      <c r="G332" s="400" t="str">
        <f t="shared" si="91"/>
        <v/>
      </c>
      <c r="H332" s="401" t="str">
        <f t="shared" si="92"/>
        <v/>
      </c>
      <c r="I332" s="402" t="str">
        <f t="shared" si="86"/>
        <v/>
      </c>
      <c r="J332" s="403" t="str">
        <f t="shared" si="86"/>
        <v/>
      </c>
      <c r="K332" s="403" t="str">
        <f t="shared" si="86"/>
        <v/>
      </c>
      <c r="L332" s="404" t="str">
        <f t="shared" si="86"/>
        <v/>
      </c>
      <c r="M332" s="405"/>
      <c r="N332" s="406" t="str">
        <f t="shared" si="93"/>
        <v/>
      </c>
      <c r="O332" s="406" t="str">
        <f t="shared" si="94"/>
        <v/>
      </c>
      <c r="S332" s="401" t="str">
        <f>IFERROR(IF(S331&lt;='Cat A monthly etc'!$R$3,"Nil",S331-$R$3),"")</f>
        <v/>
      </c>
      <c r="T332" s="402" t="str">
        <f t="shared" si="95"/>
        <v/>
      </c>
      <c r="U332" s="403" t="str">
        <f t="shared" si="96"/>
        <v/>
      </c>
      <c r="V332" s="403" t="str">
        <f t="shared" si="97"/>
        <v/>
      </c>
      <c r="W332" s="404" t="str">
        <f t="shared" si="98"/>
        <v/>
      </c>
      <c r="Z332" s="408"/>
      <c r="AA332" s="409"/>
      <c r="AC332" s="358" t="str">
        <f t="shared" si="99"/>
        <v/>
      </c>
      <c r="AD332" s="358" t="str">
        <f t="shared" si="100"/>
        <v/>
      </c>
    </row>
    <row r="333" spans="1:30" x14ac:dyDescent="0.25">
      <c r="A333" s="112" t="str">
        <f t="shared" si="88"/>
        <v/>
      </c>
      <c r="B333" s="112" t="str">
        <f t="shared" si="89"/>
        <v/>
      </c>
      <c r="C333" s="397" t="str">
        <f t="shared" si="85"/>
        <v/>
      </c>
      <c r="D333" s="397" t="str">
        <f t="shared" si="87"/>
        <v/>
      </c>
      <c r="E333" s="397"/>
      <c r="F333" s="399" t="str">
        <f t="shared" si="90"/>
        <v/>
      </c>
      <c r="G333" s="400" t="str">
        <f t="shared" si="91"/>
        <v/>
      </c>
      <c r="H333" s="401" t="str">
        <f t="shared" si="92"/>
        <v/>
      </c>
      <c r="I333" s="402" t="str">
        <f t="shared" si="86"/>
        <v/>
      </c>
      <c r="J333" s="403" t="str">
        <f t="shared" si="86"/>
        <v/>
      </c>
      <c r="K333" s="403" t="str">
        <f t="shared" si="86"/>
        <v/>
      </c>
      <c r="L333" s="404" t="str">
        <f t="shared" si="86"/>
        <v/>
      </c>
      <c r="M333" s="405"/>
      <c r="N333" s="406" t="str">
        <f t="shared" si="93"/>
        <v/>
      </c>
      <c r="O333" s="406" t="str">
        <f t="shared" si="94"/>
        <v/>
      </c>
      <c r="S333" s="401" t="str">
        <f>IFERROR(IF(S332&lt;='Cat A monthly etc'!$R$3,"Nil",S332-$R$3),"")</f>
        <v/>
      </c>
      <c r="T333" s="402" t="str">
        <f t="shared" si="95"/>
        <v/>
      </c>
      <c r="U333" s="403" t="str">
        <f t="shared" si="96"/>
        <v/>
      </c>
      <c r="V333" s="403" t="str">
        <f t="shared" si="97"/>
        <v/>
      </c>
      <c r="W333" s="404" t="str">
        <f t="shared" si="98"/>
        <v/>
      </c>
      <c r="Z333" s="408"/>
      <c r="AA333" s="409"/>
      <c r="AC333" s="358" t="str">
        <f t="shared" si="99"/>
        <v/>
      </c>
      <c r="AD333" s="358" t="str">
        <f t="shared" si="100"/>
        <v/>
      </c>
    </row>
    <row r="334" spans="1:30" x14ac:dyDescent="0.25">
      <c r="A334" s="112" t="str">
        <f t="shared" si="88"/>
        <v/>
      </c>
      <c r="B334" s="112" t="str">
        <f t="shared" si="89"/>
        <v/>
      </c>
      <c r="C334" s="397" t="str">
        <f t="shared" si="85"/>
        <v/>
      </c>
      <c r="D334" s="397" t="str">
        <f t="shared" si="87"/>
        <v/>
      </c>
      <c r="E334" s="397"/>
      <c r="F334" s="399" t="str">
        <f t="shared" si="90"/>
        <v/>
      </c>
      <c r="G334" s="400" t="str">
        <f t="shared" si="91"/>
        <v/>
      </c>
      <c r="H334" s="401" t="str">
        <f t="shared" si="92"/>
        <v/>
      </c>
      <c r="I334" s="402" t="str">
        <f t="shared" si="86"/>
        <v/>
      </c>
      <c r="J334" s="403" t="str">
        <f t="shared" si="86"/>
        <v/>
      </c>
      <c r="K334" s="403" t="str">
        <f t="shared" si="86"/>
        <v/>
      </c>
      <c r="L334" s="404" t="str">
        <f t="shared" si="86"/>
        <v/>
      </c>
      <c r="M334" s="405"/>
      <c r="N334" s="406" t="str">
        <f t="shared" si="93"/>
        <v/>
      </c>
      <c r="O334" s="406" t="str">
        <f t="shared" si="94"/>
        <v/>
      </c>
      <c r="S334" s="401" t="str">
        <f>IFERROR(IF(S333&lt;='Cat A monthly etc'!$R$3,"Nil",S333-$R$3),"")</f>
        <v/>
      </c>
      <c r="T334" s="402" t="str">
        <f t="shared" si="95"/>
        <v/>
      </c>
      <c r="U334" s="403" t="str">
        <f t="shared" si="96"/>
        <v/>
      </c>
      <c r="V334" s="403" t="str">
        <f t="shared" si="97"/>
        <v/>
      </c>
      <c r="W334" s="404" t="str">
        <f t="shared" si="98"/>
        <v/>
      </c>
      <c r="Z334" s="408"/>
      <c r="AA334" s="409"/>
      <c r="AC334" s="358" t="str">
        <f t="shared" si="99"/>
        <v/>
      </c>
      <c r="AD334" s="358" t="str">
        <f t="shared" si="100"/>
        <v/>
      </c>
    </row>
    <row r="335" spans="1:30" x14ac:dyDescent="0.25">
      <c r="A335" s="112" t="str">
        <f t="shared" si="88"/>
        <v/>
      </c>
      <c r="B335" s="112" t="str">
        <f t="shared" si="89"/>
        <v/>
      </c>
      <c r="C335" s="397" t="str">
        <f t="shared" si="85"/>
        <v/>
      </c>
      <c r="D335" s="397" t="str">
        <f t="shared" si="87"/>
        <v/>
      </c>
      <c r="E335" s="397"/>
      <c r="F335" s="399" t="str">
        <f t="shared" si="90"/>
        <v/>
      </c>
      <c r="G335" s="400" t="str">
        <f t="shared" si="91"/>
        <v/>
      </c>
      <c r="H335" s="401" t="str">
        <f t="shared" si="92"/>
        <v/>
      </c>
      <c r="I335" s="402" t="str">
        <f t="shared" si="86"/>
        <v/>
      </c>
      <c r="J335" s="403" t="str">
        <f t="shared" si="86"/>
        <v/>
      </c>
      <c r="K335" s="403" t="str">
        <f t="shared" si="86"/>
        <v/>
      </c>
      <c r="L335" s="404" t="str">
        <f t="shared" si="86"/>
        <v/>
      </c>
      <c r="M335" s="405"/>
      <c r="N335" s="406" t="str">
        <f t="shared" si="93"/>
        <v/>
      </c>
      <c r="O335" s="406" t="str">
        <f t="shared" si="94"/>
        <v/>
      </c>
      <c r="S335" s="401" t="str">
        <f>IFERROR(IF(S334&lt;='Cat A monthly etc'!$R$3,"Nil",S334-$R$3),"")</f>
        <v/>
      </c>
      <c r="T335" s="402" t="str">
        <f t="shared" si="95"/>
        <v/>
      </c>
      <c r="U335" s="403" t="str">
        <f t="shared" si="96"/>
        <v/>
      </c>
      <c r="V335" s="403" t="str">
        <f t="shared" si="97"/>
        <v/>
      </c>
      <c r="W335" s="404" t="str">
        <f t="shared" si="98"/>
        <v/>
      </c>
      <c r="Z335" s="408"/>
      <c r="AA335" s="409"/>
      <c r="AC335" s="358" t="str">
        <f t="shared" si="99"/>
        <v/>
      </c>
      <c r="AD335" s="358" t="str">
        <f t="shared" si="100"/>
        <v/>
      </c>
    </row>
    <row r="336" spans="1:30" x14ac:dyDescent="0.25">
      <c r="A336" s="112" t="str">
        <f t="shared" si="88"/>
        <v/>
      </c>
      <c r="B336" s="112" t="str">
        <f t="shared" si="89"/>
        <v/>
      </c>
      <c r="C336" s="397" t="str">
        <f t="shared" si="85"/>
        <v/>
      </c>
      <c r="D336" s="397" t="str">
        <f t="shared" si="87"/>
        <v/>
      </c>
      <c r="E336" s="397"/>
      <c r="F336" s="399" t="str">
        <f t="shared" si="90"/>
        <v/>
      </c>
      <c r="G336" s="400" t="str">
        <f t="shared" si="91"/>
        <v/>
      </c>
      <c r="H336" s="401" t="str">
        <f t="shared" si="92"/>
        <v/>
      </c>
      <c r="I336" s="402" t="str">
        <f t="shared" si="86"/>
        <v/>
      </c>
      <c r="J336" s="403" t="str">
        <f t="shared" si="86"/>
        <v/>
      </c>
      <c r="K336" s="403" t="str">
        <f t="shared" si="86"/>
        <v/>
      </c>
      <c r="L336" s="404" t="str">
        <f t="shared" si="86"/>
        <v/>
      </c>
      <c r="M336" s="405"/>
      <c r="N336" s="406" t="str">
        <f t="shared" si="93"/>
        <v/>
      </c>
      <c r="O336" s="406" t="str">
        <f t="shared" si="94"/>
        <v/>
      </c>
      <c r="S336" s="401" t="str">
        <f>IFERROR(IF(S335&lt;='Cat A monthly etc'!$R$3,"Nil",S335-$R$3),"")</f>
        <v/>
      </c>
      <c r="T336" s="402" t="str">
        <f t="shared" si="95"/>
        <v/>
      </c>
      <c r="U336" s="403" t="str">
        <f t="shared" si="96"/>
        <v/>
      </c>
      <c r="V336" s="403" t="str">
        <f t="shared" si="97"/>
        <v/>
      </c>
      <c r="W336" s="404" t="str">
        <f t="shared" si="98"/>
        <v/>
      </c>
      <c r="Z336" s="408"/>
      <c r="AA336" s="409"/>
      <c r="AC336" s="358" t="str">
        <f t="shared" si="99"/>
        <v/>
      </c>
      <c r="AD336" s="358" t="str">
        <f t="shared" si="100"/>
        <v/>
      </c>
    </row>
    <row r="337" spans="1:30" x14ac:dyDescent="0.25">
      <c r="A337" s="112" t="str">
        <f t="shared" si="88"/>
        <v/>
      </c>
      <c r="B337" s="112" t="str">
        <f t="shared" si="89"/>
        <v/>
      </c>
      <c r="C337" s="397" t="str">
        <f t="shared" si="85"/>
        <v/>
      </c>
      <c r="D337" s="397" t="str">
        <f t="shared" si="87"/>
        <v/>
      </c>
      <c r="E337" s="397"/>
      <c r="F337" s="399" t="str">
        <f t="shared" si="90"/>
        <v/>
      </c>
      <c r="G337" s="400" t="str">
        <f t="shared" si="91"/>
        <v/>
      </c>
      <c r="H337" s="401" t="str">
        <f t="shared" si="92"/>
        <v/>
      </c>
      <c r="I337" s="402" t="str">
        <f t="shared" si="86"/>
        <v/>
      </c>
      <c r="J337" s="403" t="str">
        <f t="shared" si="86"/>
        <v/>
      </c>
      <c r="K337" s="403" t="str">
        <f t="shared" si="86"/>
        <v/>
      </c>
      <c r="L337" s="404" t="str">
        <f t="shared" si="86"/>
        <v/>
      </c>
      <c r="M337" s="405"/>
      <c r="N337" s="406" t="str">
        <f t="shared" si="93"/>
        <v/>
      </c>
      <c r="O337" s="406" t="str">
        <f t="shared" si="94"/>
        <v/>
      </c>
      <c r="S337" s="401" t="str">
        <f>IFERROR(IF(S336&lt;='Cat A monthly etc'!$R$3,"Nil",S336-$R$3),"")</f>
        <v/>
      </c>
      <c r="T337" s="402" t="str">
        <f t="shared" si="95"/>
        <v/>
      </c>
      <c r="U337" s="403" t="str">
        <f t="shared" si="96"/>
        <v/>
      </c>
      <c r="V337" s="403" t="str">
        <f t="shared" si="97"/>
        <v/>
      </c>
      <c r="W337" s="404" t="str">
        <f t="shared" si="98"/>
        <v/>
      </c>
      <c r="Z337" s="408"/>
      <c r="AA337" s="409"/>
      <c r="AC337" s="358" t="str">
        <f t="shared" si="99"/>
        <v/>
      </c>
      <c r="AD337" s="358" t="str">
        <f t="shared" si="100"/>
        <v/>
      </c>
    </row>
    <row r="338" spans="1:30" x14ac:dyDescent="0.25">
      <c r="A338" s="112" t="str">
        <f t="shared" si="88"/>
        <v/>
      </c>
      <c r="B338" s="112" t="str">
        <f t="shared" si="89"/>
        <v/>
      </c>
      <c r="C338" s="397" t="str">
        <f t="shared" ref="C338:C401" si="101">IFERROR(IF(C337-$R$3&gt;=0,C337-$R$3,""),"")</f>
        <v/>
      </c>
      <c r="D338" s="397" t="str">
        <f t="shared" si="87"/>
        <v/>
      </c>
      <c r="E338" s="397"/>
      <c r="F338" s="399" t="str">
        <f t="shared" si="90"/>
        <v/>
      </c>
      <c r="G338" s="400" t="str">
        <f t="shared" si="91"/>
        <v/>
      </c>
      <c r="H338" s="401" t="str">
        <f t="shared" si="92"/>
        <v/>
      </c>
      <c r="I338" s="402" t="str">
        <f t="shared" si="86"/>
        <v/>
      </c>
      <c r="J338" s="403" t="str">
        <f t="shared" si="86"/>
        <v/>
      </c>
      <c r="K338" s="403" t="str">
        <f t="shared" si="86"/>
        <v/>
      </c>
      <c r="L338" s="404" t="str">
        <f t="shared" si="86"/>
        <v/>
      </c>
      <c r="M338" s="405"/>
      <c r="N338" s="406" t="str">
        <f t="shared" si="93"/>
        <v/>
      </c>
      <c r="O338" s="406" t="str">
        <f t="shared" si="94"/>
        <v/>
      </c>
      <c r="S338" s="401" t="str">
        <f>IFERROR(IF(S337&lt;='Cat A monthly etc'!$R$3,"Nil",S337-$R$3),"")</f>
        <v/>
      </c>
      <c r="T338" s="402" t="str">
        <f t="shared" si="95"/>
        <v/>
      </c>
      <c r="U338" s="403" t="str">
        <f t="shared" si="96"/>
        <v/>
      </c>
      <c r="V338" s="403" t="str">
        <f t="shared" si="97"/>
        <v/>
      </c>
      <c r="W338" s="404" t="str">
        <f t="shared" si="98"/>
        <v/>
      </c>
      <c r="Z338" s="408"/>
      <c r="AA338" s="409"/>
      <c r="AC338" s="358" t="str">
        <f t="shared" si="99"/>
        <v/>
      </c>
      <c r="AD338" s="358" t="str">
        <f t="shared" si="100"/>
        <v/>
      </c>
    </row>
    <row r="339" spans="1:30" x14ac:dyDescent="0.25">
      <c r="A339" s="112" t="str">
        <f t="shared" si="88"/>
        <v/>
      </c>
      <c r="B339" s="112" t="str">
        <f t="shared" si="89"/>
        <v/>
      </c>
      <c r="C339" s="397" t="str">
        <f t="shared" si="101"/>
        <v/>
      </c>
      <c r="D339" s="397" t="str">
        <f t="shared" si="87"/>
        <v/>
      </c>
      <c r="E339" s="397"/>
      <c r="F339" s="399" t="str">
        <f t="shared" si="90"/>
        <v/>
      </c>
      <c r="G339" s="400" t="str">
        <f t="shared" si="91"/>
        <v/>
      </c>
      <c r="H339" s="401" t="str">
        <f t="shared" si="92"/>
        <v/>
      </c>
      <c r="I339" s="402" t="str">
        <f t="shared" si="86"/>
        <v/>
      </c>
      <c r="J339" s="403" t="str">
        <f t="shared" si="86"/>
        <v/>
      </c>
      <c r="K339" s="403" t="str">
        <f t="shared" si="86"/>
        <v/>
      </c>
      <c r="L339" s="404" t="str">
        <f t="shared" si="86"/>
        <v/>
      </c>
      <c r="M339" s="405"/>
      <c r="N339" s="406" t="str">
        <f t="shared" si="93"/>
        <v/>
      </c>
      <c r="O339" s="406" t="str">
        <f t="shared" si="94"/>
        <v/>
      </c>
      <c r="S339" s="401" t="str">
        <f>IFERROR(IF(S338&lt;='Cat A monthly etc'!$R$3,"Nil",S338-$R$3),"")</f>
        <v/>
      </c>
      <c r="T339" s="402" t="str">
        <f t="shared" si="95"/>
        <v/>
      </c>
      <c r="U339" s="403" t="str">
        <f t="shared" si="96"/>
        <v/>
      </c>
      <c r="V339" s="403" t="str">
        <f t="shared" si="97"/>
        <v/>
      </c>
      <c r="W339" s="404" t="str">
        <f t="shared" si="98"/>
        <v/>
      </c>
      <c r="Z339" s="408"/>
      <c r="AA339" s="409"/>
      <c r="AC339" s="358" t="str">
        <f t="shared" si="99"/>
        <v/>
      </c>
      <c r="AD339" s="358" t="str">
        <f t="shared" si="100"/>
        <v/>
      </c>
    </row>
    <row r="340" spans="1:30" x14ac:dyDescent="0.25">
      <c r="A340" s="112" t="str">
        <f t="shared" si="88"/>
        <v/>
      </c>
      <c r="B340" s="112" t="str">
        <f t="shared" si="89"/>
        <v/>
      </c>
      <c r="C340" s="397" t="str">
        <f t="shared" si="101"/>
        <v/>
      </c>
      <c r="D340" s="397" t="str">
        <f t="shared" si="87"/>
        <v/>
      </c>
      <c r="E340" s="397"/>
      <c r="F340" s="399" t="str">
        <f t="shared" si="90"/>
        <v/>
      </c>
      <c r="G340" s="400" t="str">
        <f t="shared" si="91"/>
        <v/>
      </c>
      <c r="H340" s="401" t="str">
        <f t="shared" si="92"/>
        <v/>
      </c>
      <c r="I340" s="402" t="str">
        <f t="shared" si="86"/>
        <v/>
      </c>
      <c r="J340" s="403" t="str">
        <f t="shared" si="86"/>
        <v/>
      </c>
      <c r="K340" s="403" t="str">
        <f t="shared" si="86"/>
        <v/>
      </c>
      <c r="L340" s="404" t="str">
        <f t="shared" si="86"/>
        <v/>
      </c>
      <c r="M340" s="405"/>
      <c r="N340" s="406" t="str">
        <f t="shared" si="93"/>
        <v/>
      </c>
      <c r="O340" s="406" t="str">
        <f t="shared" si="94"/>
        <v/>
      </c>
      <c r="S340" s="401" t="str">
        <f>IFERROR(IF(S339&lt;='Cat A monthly etc'!$R$3,"Nil",S339-$R$3),"")</f>
        <v/>
      </c>
      <c r="T340" s="402" t="str">
        <f t="shared" si="95"/>
        <v/>
      </c>
      <c r="U340" s="403" t="str">
        <f t="shared" si="96"/>
        <v/>
      </c>
      <c r="V340" s="403" t="str">
        <f t="shared" si="97"/>
        <v/>
      </c>
      <c r="W340" s="404" t="str">
        <f t="shared" si="98"/>
        <v/>
      </c>
      <c r="Z340" s="408"/>
      <c r="AA340" s="409"/>
      <c r="AC340" s="358" t="str">
        <f t="shared" si="99"/>
        <v/>
      </c>
      <c r="AD340" s="358" t="str">
        <f t="shared" si="100"/>
        <v/>
      </c>
    </row>
    <row r="341" spans="1:30" x14ac:dyDescent="0.25">
      <c r="A341" s="112" t="str">
        <f t="shared" si="88"/>
        <v/>
      </c>
      <c r="B341" s="112" t="str">
        <f t="shared" si="89"/>
        <v/>
      </c>
      <c r="C341" s="397" t="str">
        <f t="shared" si="101"/>
        <v/>
      </c>
      <c r="D341" s="397" t="str">
        <f t="shared" si="87"/>
        <v/>
      </c>
      <c r="E341" s="397"/>
      <c r="F341" s="399" t="str">
        <f t="shared" si="90"/>
        <v/>
      </c>
      <c r="G341" s="400" t="str">
        <f t="shared" si="91"/>
        <v/>
      </c>
      <c r="H341" s="401" t="str">
        <f t="shared" si="92"/>
        <v/>
      </c>
      <c r="I341" s="402" t="str">
        <f t="shared" si="86"/>
        <v/>
      </c>
      <c r="J341" s="403" t="str">
        <f t="shared" si="86"/>
        <v/>
      </c>
      <c r="K341" s="403" t="str">
        <f t="shared" si="86"/>
        <v/>
      </c>
      <c r="L341" s="404" t="str">
        <f t="shared" si="86"/>
        <v/>
      </c>
      <c r="M341" s="405"/>
      <c r="N341" s="406" t="str">
        <f t="shared" si="93"/>
        <v/>
      </c>
      <c r="O341" s="406" t="str">
        <f t="shared" si="94"/>
        <v/>
      </c>
      <c r="S341" s="401" t="str">
        <f>IFERROR(IF(S340&lt;='Cat A monthly etc'!$R$3,"Nil",S340-$R$3),"")</f>
        <v/>
      </c>
      <c r="T341" s="402" t="str">
        <f t="shared" si="95"/>
        <v/>
      </c>
      <c r="U341" s="403" t="str">
        <f t="shared" si="96"/>
        <v/>
      </c>
      <c r="V341" s="403" t="str">
        <f t="shared" si="97"/>
        <v/>
      </c>
      <c r="W341" s="404" t="str">
        <f t="shared" si="98"/>
        <v/>
      </c>
      <c r="Z341" s="408"/>
      <c r="AA341" s="409"/>
      <c r="AC341" s="358" t="str">
        <f t="shared" si="99"/>
        <v/>
      </c>
      <c r="AD341" s="358" t="str">
        <f t="shared" si="100"/>
        <v/>
      </c>
    </row>
    <row r="342" spans="1:30" x14ac:dyDescent="0.25">
      <c r="A342" s="112" t="str">
        <f t="shared" si="88"/>
        <v/>
      </c>
      <c r="B342" s="112" t="str">
        <f t="shared" si="89"/>
        <v/>
      </c>
      <c r="C342" s="397" t="str">
        <f t="shared" si="101"/>
        <v/>
      </c>
      <c r="D342" s="397" t="str">
        <f t="shared" si="87"/>
        <v/>
      </c>
      <c r="E342" s="397"/>
      <c r="F342" s="399" t="str">
        <f t="shared" si="90"/>
        <v/>
      </c>
      <c r="G342" s="400" t="str">
        <f t="shared" si="91"/>
        <v/>
      </c>
      <c r="H342" s="401" t="str">
        <f t="shared" si="92"/>
        <v/>
      </c>
      <c r="I342" s="402" t="str">
        <f t="shared" si="86"/>
        <v/>
      </c>
      <c r="J342" s="403" t="str">
        <f t="shared" si="86"/>
        <v/>
      </c>
      <c r="K342" s="403" t="str">
        <f t="shared" si="86"/>
        <v/>
      </c>
      <c r="L342" s="404" t="str">
        <f t="shared" si="86"/>
        <v/>
      </c>
      <c r="M342" s="405"/>
      <c r="N342" s="406" t="str">
        <f t="shared" si="93"/>
        <v/>
      </c>
      <c r="O342" s="406" t="str">
        <f t="shared" si="94"/>
        <v/>
      </c>
      <c r="S342" s="401" t="str">
        <f>IFERROR(IF(S341&lt;='Cat A monthly etc'!$R$3,"Nil",S341-$R$3),"")</f>
        <v/>
      </c>
      <c r="T342" s="402" t="str">
        <f t="shared" si="95"/>
        <v/>
      </c>
      <c r="U342" s="403" t="str">
        <f t="shared" si="96"/>
        <v/>
      </c>
      <c r="V342" s="403" t="str">
        <f t="shared" si="97"/>
        <v/>
      </c>
      <c r="W342" s="404" t="str">
        <f t="shared" si="98"/>
        <v/>
      </c>
      <c r="Z342" s="408"/>
      <c r="AA342" s="409"/>
      <c r="AC342" s="358" t="str">
        <f t="shared" si="99"/>
        <v/>
      </c>
      <c r="AD342" s="358" t="str">
        <f t="shared" si="100"/>
        <v/>
      </c>
    </row>
    <row r="343" spans="1:30" x14ac:dyDescent="0.25">
      <c r="A343" s="112" t="str">
        <f t="shared" si="88"/>
        <v/>
      </c>
      <c r="B343" s="112" t="str">
        <f t="shared" si="89"/>
        <v/>
      </c>
      <c r="C343" s="397" t="str">
        <f t="shared" si="101"/>
        <v/>
      </c>
      <c r="D343" s="397" t="str">
        <f t="shared" si="87"/>
        <v/>
      </c>
      <c r="E343" s="397"/>
      <c r="F343" s="399" t="str">
        <f t="shared" si="90"/>
        <v/>
      </c>
      <c r="G343" s="400" t="str">
        <f t="shared" si="91"/>
        <v/>
      </c>
      <c r="H343" s="401" t="str">
        <f t="shared" si="92"/>
        <v/>
      </c>
      <c r="I343" s="402" t="str">
        <f t="shared" ref="I343:L406" si="102">IFERROR(IF(T343="Nil","Nil",TEXT(T343,IF(T343=ROUND(T343,0),"€###","€###.00"))),"")</f>
        <v/>
      </c>
      <c r="J343" s="403" t="str">
        <f t="shared" si="102"/>
        <v/>
      </c>
      <c r="K343" s="403" t="str">
        <f t="shared" si="102"/>
        <v/>
      </c>
      <c r="L343" s="404" t="str">
        <f t="shared" si="102"/>
        <v/>
      </c>
      <c r="M343" s="405"/>
      <c r="N343" s="406" t="str">
        <f t="shared" si="93"/>
        <v/>
      </c>
      <c r="O343" s="406" t="str">
        <f t="shared" si="94"/>
        <v/>
      </c>
      <c r="S343" s="401" t="str">
        <f>IFERROR(IF(S342&lt;='Cat A monthly etc'!$R$3,"Nil",S342-$R$3),"")</f>
        <v/>
      </c>
      <c r="T343" s="402" t="str">
        <f t="shared" si="95"/>
        <v/>
      </c>
      <c r="U343" s="403" t="str">
        <f t="shared" si="96"/>
        <v/>
      </c>
      <c r="V343" s="403" t="str">
        <f t="shared" si="97"/>
        <v/>
      </c>
      <c r="W343" s="404" t="str">
        <f t="shared" si="98"/>
        <v/>
      </c>
      <c r="Z343" s="408"/>
      <c r="AA343" s="409"/>
      <c r="AC343" s="358" t="str">
        <f t="shared" si="99"/>
        <v/>
      </c>
      <c r="AD343" s="358" t="str">
        <f t="shared" si="100"/>
        <v/>
      </c>
    </row>
    <row r="344" spans="1:30" x14ac:dyDescent="0.25">
      <c r="A344" s="112" t="str">
        <f t="shared" si="88"/>
        <v/>
      </c>
      <c r="B344" s="112" t="str">
        <f t="shared" si="89"/>
        <v/>
      </c>
      <c r="C344" s="397" t="str">
        <f t="shared" si="101"/>
        <v/>
      </c>
      <c r="D344" s="397" t="str">
        <f t="shared" si="87"/>
        <v/>
      </c>
      <c r="E344" s="397"/>
      <c r="F344" s="399" t="str">
        <f t="shared" si="90"/>
        <v/>
      </c>
      <c r="G344" s="400" t="str">
        <f t="shared" si="91"/>
        <v/>
      </c>
      <c r="H344" s="401" t="str">
        <f t="shared" si="92"/>
        <v/>
      </c>
      <c r="I344" s="402" t="str">
        <f t="shared" si="102"/>
        <v/>
      </c>
      <c r="J344" s="403" t="str">
        <f t="shared" si="102"/>
        <v/>
      </c>
      <c r="K344" s="403" t="str">
        <f t="shared" si="102"/>
        <v/>
      </c>
      <c r="L344" s="404" t="str">
        <f t="shared" si="102"/>
        <v/>
      </c>
      <c r="M344" s="405"/>
      <c r="N344" s="406" t="str">
        <f t="shared" si="93"/>
        <v/>
      </c>
      <c r="O344" s="406" t="str">
        <f t="shared" si="94"/>
        <v/>
      </c>
      <c r="S344" s="401" t="str">
        <f>IFERROR(IF(S343&lt;='Cat A monthly etc'!$R$3,"Nil",S343-$R$3),"")</f>
        <v/>
      </c>
      <c r="T344" s="402" t="str">
        <f t="shared" si="95"/>
        <v/>
      </c>
      <c r="U344" s="403" t="str">
        <f t="shared" si="96"/>
        <v/>
      </c>
      <c r="V344" s="403" t="str">
        <f t="shared" si="97"/>
        <v/>
      </c>
      <c r="W344" s="404" t="str">
        <f t="shared" si="98"/>
        <v/>
      </c>
      <c r="Z344" s="408"/>
      <c r="AA344" s="409"/>
      <c r="AC344" s="358" t="str">
        <f t="shared" si="99"/>
        <v/>
      </c>
      <c r="AD344" s="358" t="str">
        <f t="shared" si="100"/>
        <v/>
      </c>
    </row>
    <row r="345" spans="1:30" x14ac:dyDescent="0.25">
      <c r="A345" s="112" t="str">
        <f t="shared" si="88"/>
        <v/>
      </c>
      <c r="B345" s="112" t="str">
        <f t="shared" si="89"/>
        <v/>
      </c>
      <c r="C345" s="397" t="str">
        <f t="shared" si="101"/>
        <v/>
      </c>
      <c r="D345" s="397" t="str">
        <f t="shared" si="87"/>
        <v/>
      </c>
      <c r="E345" s="397"/>
      <c r="F345" s="399" t="str">
        <f t="shared" si="90"/>
        <v/>
      </c>
      <c r="G345" s="400" t="str">
        <f t="shared" si="91"/>
        <v/>
      </c>
      <c r="H345" s="401" t="str">
        <f t="shared" si="92"/>
        <v/>
      </c>
      <c r="I345" s="402" t="str">
        <f t="shared" si="102"/>
        <v/>
      </c>
      <c r="J345" s="403" t="str">
        <f t="shared" si="102"/>
        <v/>
      </c>
      <c r="K345" s="403" t="str">
        <f t="shared" si="102"/>
        <v/>
      </c>
      <c r="L345" s="404" t="str">
        <f t="shared" si="102"/>
        <v/>
      </c>
      <c r="M345" s="405"/>
      <c r="N345" s="406" t="str">
        <f t="shared" si="93"/>
        <v/>
      </c>
      <c r="O345" s="406" t="str">
        <f t="shared" si="94"/>
        <v/>
      </c>
      <c r="S345" s="401" t="str">
        <f>IFERROR(IF(S344&lt;='Cat A monthly etc'!$R$3,"Nil",S344-$R$3),"")</f>
        <v/>
      </c>
      <c r="T345" s="402" t="str">
        <f t="shared" si="95"/>
        <v/>
      </c>
      <c r="U345" s="403" t="str">
        <f t="shared" si="96"/>
        <v/>
      </c>
      <c r="V345" s="403" t="str">
        <f t="shared" si="97"/>
        <v/>
      </c>
      <c r="W345" s="404" t="str">
        <f t="shared" si="98"/>
        <v/>
      </c>
      <c r="Z345" s="408"/>
      <c r="AA345" s="409"/>
      <c r="AC345" s="358" t="str">
        <f t="shared" si="99"/>
        <v/>
      </c>
      <c r="AD345" s="358" t="str">
        <f t="shared" si="100"/>
        <v/>
      </c>
    </row>
    <row r="346" spans="1:30" x14ac:dyDescent="0.25">
      <c r="A346" s="112" t="str">
        <f t="shared" si="88"/>
        <v/>
      </c>
      <c r="B346" s="112" t="str">
        <f t="shared" si="89"/>
        <v/>
      </c>
      <c r="C346" s="397" t="str">
        <f t="shared" si="101"/>
        <v/>
      </c>
      <c r="D346" s="397" t="str">
        <f t="shared" si="87"/>
        <v/>
      </c>
      <c r="E346" s="397"/>
      <c r="F346" s="399" t="str">
        <f t="shared" si="90"/>
        <v/>
      </c>
      <c r="G346" s="400" t="str">
        <f t="shared" si="91"/>
        <v/>
      </c>
      <c r="H346" s="401" t="str">
        <f t="shared" si="92"/>
        <v/>
      </c>
      <c r="I346" s="402" t="str">
        <f t="shared" si="102"/>
        <v/>
      </c>
      <c r="J346" s="403" t="str">
        <f t="shared" si="102"/>
        <v/>
      </c>
      <c r="K346" s="403" t="str">
        <f t="shared" si="102"/>
        <v/>
      </c>
      <c r="L346" s="404" t="str">
        <f t="shared" si="102"/>
        <v/>
      </c>
      <c r="M346" s="405"/>
      <c r="N346" s="406" t="str">
        <f t="shared" si="93"/>
        <v/>
      </c>
      <c r="O346" s="406" t="str">
        <f t="shared" si="94"/>
        <v/>
      </c>
      <c r="S346" s="401" t="str">
        <f>IFERROR(IF(S345&lt;='Cat A monthly etc'!$R$3,"Nil",S345-$R$3),"")</f>
        <v/>
      </c>
      <c r="T346" s="402" t="str">
        <f t="shared" si="95"/>
        <v/>
      </c>
      <c r="U346" s="403" t="str">
        <f t="shared" si="96"/>
        <v/>
      </c>
      <c r="V346" s="403" t="str">
        <f t="shared" si="97"/>
        <v/>
      </c>
      <c r="W346" s="404" t="str">
        <f t="shared" si="98"/>
        <v/>
      </c>
      <c r="Z346" s="408"/>
      <c r="AA346" s="409"/>
      <c r="AC346" s="358" t="str">
        <f t="shared" si="99"/>
        <v/>
      </c>
      <c r="AD346" s="358" t="str">
        <f t="shared" si="100"/>
        <v/>
      </c>
    </row>
    <row r="347" spans="1:30" x14ac:dyDescent="0.25">
      <c r="A347" s="112" t="str">
        <f t="shared" si="88"/>
        <v/>
      </c>
      <c r="B347" s="112" t="str">
        <f t="shared" si="89"/>
        <v/>
      </c>
      <c r="C347" s="397" t="str">
        <f t="shared" si="101"/>
        <v/>
      </c>
      <c r="D347" s="397" t="str">
        <f t="shared" si="87"/>
        <v/>
      </c>
      <c r="E347" s="397"/>
      <c r="F347" s="399" t="str">
        <f t="shared" si="90"/>
        <v/>
      </c>
      <c r="G347" s="400" t="str">
        <f t="shared" si="91"/>
        <v/>
      </c>
      <c r="H347" s="401" t="str">
        <f t="shared" si="92"/>
        <v/>
      </c>
      <c r="I347" s="402" t="str">
        <f t="shared" si="102"/>
        <v/>
      </c>
      <c r="J347" s="403" t="str">
        <f t="shared" si="102"/>
        <v/>
      </c>
      <c r="K347" s="403" t="str">
        <f t="shared" si="102"/>
        <v/>
      </c>
      <c r="L347" s="404" t="str">
        <f t="shared" si="102"/>
        <v/>
      </c>
      <c r="M347" s="405"/>
      <c r="N347" s="406" t="str">
        <f t="shared" si="93"/>
        <v/>
      </c>
      <c r="O347" s="406" t="str">
        <f t="shared" si="94"/>
        <v/>
      </c>
      <c r="S347" s="401" t="str">
        <f>IFERROR(IF(S346&lt;='Cat A monthly etc'!$R$3,"Nil",S346-$R$3),"")</f>
        <v/>
      </c>
      <c r="T347" s="402" t="str">
        <f t="shared" si="95"/>
        <v/>
      </c>
      <c r="U347" s="403" t="str">
        <f t="shared" si="96"/>
        <v/>
      </c>
      <c r="V347" s="403" t="str">
        <f t="shared" si="97"/>
        <v/>
      </c>
      <c r="W347" s="404" t="str">
        <f t="shared" si="98"/>
        <v/>
      </c>
      <c r="Z347" s="408"/>
      <c r="AA347" s="409"/>
      <c r="AC347" s="358" t="str">
        <f t="shared" si="99"/>
        <v/>
      </c>
      <c r="AD347" s="358" t="str">
        <f t="shared" si="100"/>
        <v/>
      </c>
    </row>
    <row r="348" spans="1:30" x14ac:dyDescent="0.25">
      <c r="A348" s="112" t="str">
        <f t="shared" si="88"/>
        <v/>
      </c>
      <c r="B348" s="112" t="str">
        <f t="shared" si="89"/>
        <v/>
      </c>
      <c r="C348" s="397" t="str">
        <f t="shared" si="101"/>
        <v/>
      </c>
      <c r="D348" s="397" t="str">
        <f t="shared" si="87"/>
        <v/>
      </c>
      <c r="E348" s="397"/>
      <c r="F348" s="399" t="str">
        <f t="shared" si="90"/>
        <v/>
      </c>
      <c r="G348" s="400" t="str">
        <f t="shared" si="91"/>
        <v/>
      </c>
      <c r="H348" s="401" t="str">
        <f t="shared" si="92"/>
        <v/>
      </c>
      <c r="I348" s="402" t="str">
        <f t="shared" si="102"/>
        <v/>
      </c>
      <c r="J348" s="403" t="str">
        <f t="shared" si="102"/>
        <v/>
      </c>
      <c r="K348" s="403" t="str">
        <f t="shared" si="102"/>
        <v/>
      </c>
      <c r="L348" s="404" t="str">
        <f t="shared" si="102"/>
        <v/>
      </c>
      <c r="M348" s="405"/>
      <c r="N348" s="406" t="str">
        <f t="shared" si="93"/>
        <v/>
      </c>
      <c r="O348" s="406" t="str">
        <f t="shared" si="94"/>
        <v/>
      </c>
      <c r="S348" s="401" t="str">
        <f>IFERROR(IF(S347&lt;='Cat A monthly etc'!$R$3,"Nil",S347-$R$3),"")</f>
        <v/>
      </c>
      <c r="T348" s="402" t="str">
        <f t="shared" si="95"/>
        <v/>
      </c>
      <c r="U348" s="403" t="str">
        <f t="shared" si="96"/>
        <v/>
      </c>
      <c r="V348" s="403" t="str">
        <f t="shared" si="97"/>
        <v/>
      </c>
      <c r="W348" s="404" t="str">
        <f t="shared" si="98"/>
        <v/>
      </c>
      <c r="Z348" s="408"/>
      <c r="AA348" s="409"/>
      <c r="AC348" s="358" t="str">
        <f t="shared" si="99"/>
        <v/>
      </c>
      <c r="AD348" s="358" t="str">
        <f t="shared" si="100"/>
        <v/>
      </c>
    </row>
    <row r="349" spans="1:30" x14ac:dyDescent="0.25">
      <c r="A349" s="112" t="str">
        <f t="shared" si="88"/>
        <v/>
      </c>
      <c r="B349" s="112" t="str">
        <f t="shared" si="89"/>
        <v/>
      </c>
      <c r="C349" s="397" t="str">
        <f t="shared" si="101"/>
        <v/>
      </c>
      <c r="D349" s="397" t="str">
        <f t="shared" si="87"/>
        <v/>
      </c>
      <c r="E349" s="397"/>
      <c r="F349" s="399" t="str">
        <f t="shared" si="90"/>
        <v/>
      </c>
      <c r="G349" s="400" t="str">
        <f t="shared" si="91"/>
        <v/>
      </c>
      <c r="H349" s="401" t="str">
        <f t="shared" si="92"/>
        <v/>
      </c>
      <c r="I349" s="402" t="str">
        <f t="shared" si="102"/>
        <v/>
      </c>
      <c r="J349" s="403" t="str">
        <f t="shared" si="102"/>
        <v/>
      </c>
      <c r="K349" s="403" t="str">
        <f t="shared" si="102"/>
        <v/>
      </c>
      <c r="L349" s="404" t="str">
        <f t="shared" si="102"/>
        <v/>
      </c>
      <c r="M349" s="405"/>
      <c r="N349" s="406" t="str">
        <f t="shared" si="93"/>
        <v/>
      </c>
      <c r="O349" s="406" t="str">
        <f t="shared" si="94"/>
        <v/>
      </c>
      <c r="S349" s="401" t="str">
        <f>IFERROR(IF(S348&lt;='Cat A monthly etc'!$R$3,"Nil",S348-$R$3),"")</f>
        <v/>
      </c>
      <c r="T349" s="402" t="str">
        <f t="shared" si="95"/>
        <v/>
      </c>
      <c r="U349" s="403" t="str">
        <f t="shared" si="96"/>
        <v/>
      </c>
      <c r="V349" s="403" t="str">
        <f t="shared" si="97"/>
        <v/>
      </c>
      <c r="W349" s="404" t="str">
        <f t="shared" si="98"/>
        <v/>
      </c>
      <c r="Z349" s="408"/>
      <c r="AA349" s="409"/>
      <c r="AC349" s="358" t="str">
        <f t="shared" si="99"/>
        <v/>
      </c>
      <c r="AD349" s="358" t="str">
        <f t="shared" si="100"/>
        <v/>
      </c>
    </row>
    <row r="350" spans="1:30" x14ac:dyDescent="0.25">
      <c r="A350" s="112" t="str">
        <f t="shared" si="88"/>
        <v/>
      </c>
      <c r="B350" s="112" t="str">
        <f t="shared" si="89"/>
        <v/>
      </c>
      <c r="C350" s="397" t="str">
        <f t="shared" si="101"/>
        <v/>
      </c>
      <c r="D350" s="397" t="str">
        <f t="shared" si="87"/>
        <v/>
      </c>
      <c r="E350" s="397"/>
      <c r="F350" s="399" t="str">
        <f t="shared" si="90"/>
        <v/>
      </c>
      <c r="G350" s="400" t="str">
        <f t="shared" si="91"/>
        <v/>
      </c>
      <c r="H350" s="401" t="str">
        <f t="shared" si="92"/>
        <v/>
      </c>
      <c r="I350" s="402" t="str">
        <f t="shared" si="102"/>
        <v/>
      </c>
      <c r="J350" s="403" t="str">
        <f t="shared" si="102"/>
        <v/>
      </c>
      <c r="K350" s="403" t="str">
        <f t="shared" si="102"/>
        <v/>
      </c>
      <c r="L350" s="404" t="str">
        <f t="shared" si="102"/>
        <v/>
      </c>
      <c r="M350" s="405"/>
      <c r="N350" s="406" t="str">
        <f t="shared" si="93"/>
        <v/>
      </c>
      <c r="O350" s="406" t="str">
        <f t="shared" si="94"/>
        <v/>
      </c>
      <c r="S350" s="401" t="str">
        <f>IFERROR(IF(S349&lt;='Cat A monthly etc'!$R$3,"Nil",S349-$R$3),"")</f>
        <v/>
      </c>
      <c r="T350" s="402" t="str">
        <f t="shared" si="95"/>
        <v/>
      </c>
      <c r="U350" s="403" t="str">
        <f t="shared" si="96"/>
        <v/>
      </c>
      <c r="V350" s="403" t="str">
        <f t="shared" si="97"/>
        <v/>
      </c>
      <c r="W350" s="404" t="str">
        <f t="shared" si="98"/>
        <v/>
      </c>
      <c r="Z350" s="408"/>
      <c r="AA350" s="409"/>
      <c r="AC350" s="358" t="str">
        <f t="shared" si="99"/>
        <v/>
      </c>
      <c r="AD350" s="358" t="str">
        <f t="shared" si="100"/>
        <v/>
      </c>
    </row>
    <row r="351" spans="1:30" x14ac:dyDescent="0.25">
      <c r="A351" s="112" t="str">
        <f t="shared" si="88"/>
        <v/>
      </c>
      <c r="B351" s="112" t="str">
        <f t="shared" si="89"/>
        <v/>
      </c>
      <c r="C351" s="397" t="str">
        <f t="shared" si="101"/>
        <v/>
      </c>
      <c r="D351" s="397" t="str">
        <f t="shared" si="87"/>
        <v/>
      </c>
      <c r="E351" s="397"/>
      <c r="F351" s="399" t="str">
        <f t="shared" si="90"/>
        <v/>
      </c>
      <c r="G351" s="400" t="str">
        <f t="shared" si="91"/>
        <v/>
      </c>
      <c r="H351" s="401" t="str">
        <f t="shared" si="92"/>
        <v/>
      </c>
      <c r="I351" s="402" t="str">
        <f t="shared" si="102"/>
        <v/>
      </c>
      <c r="J351" s="403" t="str">
        <f t="shared" si="102"/>
        <v/>
      </c>
      <c r="K351" s="403" t="str">
        <f t="shared" si="102"/>
        <v/>
      </c>
      <c r="L351" s="404" t="str">
        <f t="shared" si="102"/>
        <v/>
      </c>
      <c r="M351" s="405"/>
      <c r="N351" s="406" t="str">
        <f t="shared" si="93"/>
        <v/>
      </c>
      <c r="O351" s="406" t="str">
        <f t="shared" si="94"/>
        <v/>
      </c>
      <c r="S351" s="401" t="str">
        <f>IFERROR(IF(S350&lt;='Cat A monthly etc'!$R$3,"Nil",S350-$R$3),"")</f>
        <v/>
      </c>
      <c r="T351" s="402" t="str">
        <f t="shared" si="95"/>
        <v/>
      </c>
      <c r="U351" s="403" t="str">
        <f t="shared" si="96"/>
        <v/>
      </c>
      <c r="V351" s="403" t="str">
        <f t="shared" si="97"/>
        <v/>
      </c>
      <c r="W351" s="404" t="str">
        <f t="shared" si="98"/>
        <v/>
      </c>
      <c r="Z351" s="408"/>
      <c r="AA351" s="409"/>
      <c r="AC351" s="358" t="str">
        <f t="shared" si="99"/>
        <v/>
      </c>
      <c r="AD351" s="358" t="str">
        <f t="shared" si="100"/>
        <v/>
      </c>
    </row>
    <row r="352" spans="1:30" x14ac:dyDescent="0.25">
      <c r="A352" s="112" t="str">
        <f t="shared" si="88"/>
        <v/>
      </c>
      <c r="B352" s="112" t="str">
        <f t="shared" si="89"/>
        <v/>
      </c>
      <c r="C352" s="397" t="str">
        <f t="shared" si="101"/>
        <v/>
      </c>
      <c r="D352" s="397" t="str">
        <f t="shared" si="87"/>
        <v/>
      </c>
      <c r="E352" s="397"/>
      <c r="F352" s="399" t="str">
        <f t="shared" si="90"/>
        <v/>
      </c>
      <c r="G352" s="400" t="str">
        <f t="shared" si="91"/>
        <v/>
      </c>
      <c r="H352" s="401" t="str">
        <f t="shared" si="92"/>
        <v/>
      </c>
      <c r="I352" s="402" t="str">
        <f t="shared" si="102"/>
        <v/>
      </c>
      <c r="J352" s="403" t="str">
        <f t="shared" si="102"/>
        <v/>
      </c>
      <c r="K352" s="403" t="str">
        <f t="shared" si="102"/>
        <v/>
      </c>
      <c r="L352" s="404" t="str">
        <f t="shared" si="102"/>
        <v/>
      </c>
      <c r="M352" s="405"/>
      <c r="N352" s="406" t="str">
        <f t="shared" si="93"/>
        <v/>
      </c>
      <c r="O352" s="406" t="str">
        <f t="shared" si="94"/>
        <v/>
      </c>
      <c r="S352" s="401" t="str">
        <f>IFERROR(IF(S351&lt;='Cat A monthly etc'!$R$3,"Nil",S351-$R$3),"")</f>
        <v/>
      </c>
      <c r="T352" s="402" t="str">
        <f t="shared" si="95"/>
        <v/>
      </c>
      <c r="U352" s="403" t="str">
        <f t="shared" si="96"/>
        <v/>
      </c>
      <c r="V352" s="403" t="str">
        <f t="shared" si="97"/>
        <v/>
      </c>
      <c r="W352" s="404" t="str">
        <f t="shared" si="98"/>
        <v/>
      </c>
      <c r="Z352" s="408"/>
      <c r="AA352" s="409"/>
      <c r="AC352" s="358" t="str">
        <f t="shared" si="99"/>
        <v/>
      </c>
      <c r="AD352" s="358" t="str">
        <f t="shared" si="100"/>
        <v/>
      </c>
    </row>
    <row r="353" spans="1:30" x14ac:dyDescent="0.25">
      <c r="A353" s="112" t="str">
        <f t="shared" si="88"/>
        <v/>
      </c>
      <c r="B353" s="112" t="str">
        <f t="shared" si="89"/>
        <v/>
      </c>
      <c r="C353" s="397" t="str">
        <f t="shared" si="101"/>
        <v/>
      </c>
      <c r="D353" s="397" t="str">
        <f t="shared" si="87"/>
        <v/>
      </c>
      <c r="E353" s="397"/>
      <c r="F353" s="399" t="str">
        <f t="shared" si="90"/>
        <v/>
      </c>
      <c r="G353" s="400" t="str">
        <f t="shared" si="91"/>
        <v/>
      </c>
      <c r="H353" s="401" t="str">
        <f t="shared" si="92"/>
        <v/>
      </c>
      <c r="I353" s="402" t="str">
        <f t="shared" si="102"/>
        <v/>
      </c>
      <c r="J353" s="403" t="str">
        <f t="shared" si="102"/>
        <v/>
      </c>
      <c r="K353" s="403" t="str">
        <f t="shared" si="102"/>
        <v/>
      </c>
      <c r="L353" s="404" t="str">
        <f t="shared" si="102"/>
        <v/>
      </c>
      <c r="M353" s="405"/>
      <c r="N353" s="406" t="str">
        <f t="shared" si="93"/>
        <v/>
      </c>
      <c r="O353" s="406" t="str">
        <f t="shared" si="94"/>
        <v/>
      </c>
      <c r="S353" s="401" t="str">
        <f>IFERROR(IF(S352&lt;='Cat A monthly etc'!$R$3,"Nil",S352-$R$3),"")</f>
        <v/>
      </c>
      <c r="T353" s="402" t="str">
        <f t="shared" si="95"/>
        <v/>
      </c>
      <c r="U353" s="403" t="str">
        <f t="shared" si="96"/>
        <v/>
      </c>
      <c r="V353" s="403" t="str">
        <f t="shared" si="97"/>
        <v/>
      </c>
      <c r="W353" s="404" t="str">
        <f t="shared" si="98"/>
        <v/>
      </c>
      <c r="Z353" s="408"/>
      <c r="AA353" s="409"/>
      <c r="AC353" s="358" t="str">
        <f t="shared" si="99"/>
        <v/>
      </c>
      <c r="AD353" s="358" t="str">
        <f t="shared" si="100"/>
        <v/>
      </c>
    </row>
    <row r="354" spans="1:30" x14ac:dyDescent="0.25">
      <c r="A354" s="112" t="str">
        <f t="shared" si="88"/>
        <v/>
      </c>
      <c r="B354" s="112" t="str">
        <f t="shared" si="89"/>
        <v/>
      </c>
      <c r="C354" s="397" t="str">
        <f t="shared" si="101"/>
        <v/>
      </c>
      <c r="D354" s="397" t="str">
        <f t="shared" si="87"/>
        <v/>
      </c>
      <c r="E354" s="397"/>
      <c r="F354" s="399" t="str">
        <f t="shared" si="90"/>
        <v/>
      </c>
      <c r="G354" s="400" t="str">
        <f t="shared" si="91"/>
        <v/>
      </c>
      <c r="H354" s="401" t="str">
        <f t="shared" si="92"/>
        <v/>
      </c>
      <c r="I354" s="402" t="str">
        <f t="shared" si="102"/>
        <v/>
      </c>
      <c r="J354" s="403" t="str">
        <f t="shared" si="102"/>
        <v/>
      </c>
      <c r="K354" s="403" t="str">
        <f t="shared" si="102"/>
        <v/>
      </c>
      <c r="L354" s="404" t="str">
        <f t="shared" si="102"/>
        <v/>
      </c>
      <c r="M354" s="405"/>
      <c r="N354" s="406" t="str">
        <f t="shared" si="93"/>
        <v/>
      </c>
      <c r="O354" s="406" t="str">
        <f t="shared" si="94"/>
        <v/>
      </c>
      <c r="S354" s="401" t="str">
        <f>IFERROR(IF(S353&lt;='Cat A monthly etc'!$R$3,"Nil",S353-$R$3),"")</f>
        <v/>
      </c>
      <c r="T354" s="402" t="str">
        <f t="shared" si="95"/>
        <v/>
      </c>
      <c r="U354" s="403" t="str">
        <f t="shared" si="96"/>
        <v/>
      </c>
      <c r="V354" s="403" t="str">
        <f t="shared" si="97"/>
        <v/>
      </c>
      <c r="W354" s="404" t="str">
        <f t="shared" si="98"/>
        <v/>
      </c>
      <c r="Z354" s="408"/>
      <c r="AA354" s="409"/>
      <c r="AC354" s="358" t="str">
        <f t="shared" si="99"/>
        <v/>
      </c>
      <c r="AD354" s="358" t="str">
        <f t="shared" si="100"/>
        <v/>
      </c>
    </row>
    <row r="355" spans="1:30" x14ac:dyDescent="0.25">
      <c r="A355" s="112" t="str">
        <f t="shared" si="88"/>
        <v/>
      </c>
      <c r="B355" s="112" t="str">
        <f t="shared" si="89"/>
        <v/>
      </c>
      <c r="C355" s="397" t="str">
        <f t="shared" si="101"/>
        <v/>
      </c>
      <c r="D355" s="397" t="str">
        <f t="shared" si="87"/>
        <v/>
      </c>
      <c r="E355" s="397"/>
      <c r="F355" s="399" t="str">
        <f t="shared" si="90"/>
        <v/>
      </c>
      <c r="G355" s="400" t="str">
        <f t="shared" si="91"/>
        <v/>
      </c>
      <c r="H355" s="401" t="str">
        <f t="shared" si="92"/>
        <v/>
      </c>
      <c r="I355" s="402" t="str">
        <f t="shared" si="102"/>
        <v/>
      </c>
      <c r="J355" s="403" t="str">
        <f t="shared" si="102"/>
        <v/>
      </c>
      <c r="K355" s="403" t="str">
        <f t="shared" si="102"/>
        <v/>
      </c>
      <c r="L355" s="404" t="str">
        <f t="shared" si="102"/>
        <v/>
      </c>
      <c r="M355" s="405"/>
      <c r="N355" s="406" t="str">
        <f t="shared" si="93"/>
        <v/>
      </c>
      <c r="O355" s="406" t="str">
        <f t="shared" si="94"/>
        <v/>
      </c>
      <c r="S355" s="401" t="str">
        <f>IFERROR(IF(S354&lt;='Cat A monthly etc'!$R$3,"Nil",S354-$R$3),"")</f>
        <v/>
      </c>
      <c r="T355" s="402" t="str">
        <f t="shared" si="95"/>
        <v/>
      </c>
      <c r="U355" s="403" t="str">
        <f t="shared" si="96"/>
        <v/>
      </c>
      <c r="V355" s="403" t="str">
        <f t="shared" si="97"/>
        <v/>
      </c>
      <c r="W355" s="404" t="str">
        <f t="shared" si="98"/>
        <v/>
      </c>
      <c r="Z355" s="408"/>
      <c r="AA355" s="409"/>
      <c r="AC355" s="358" t="str">
        <f t="shared" si="99"/>
        <v/>
      </c>
      <c r="AD355" s="358" t="str">
        <f t="shared" si="100"/>
        <v/>
      </c>
    </row>
    <row r="356" spans="1:30" x14ac:dyDescent="0.25">
      <c r="A356" s="112" t="str">
        <f t="shared" si="88"/>
        <v/>
      </c>
      <c r="B356" s="112" t="str">
        <f t="shared" si="89"/>
        <v/>
      </c>
      <c r="C356" s="397" t="str">
        <f t="shared" si="101"/>
        <v/>
      </c>
      <c r="D356" s="397" t="str">
        <f t="shared" si="87"/>
        <v/>
      </c>
      <c r="E356" s="397"/>
      <c r="F356" s="399" t="str">
        <f t="shared" si="90"/>
        <v/>
      </c>
      <c r="G356" s="400" t="str">
        <f t="shared" si="91"/>
        <v/>
      </c>
      <c r="H356" s="401" t="str">
        <f t="shared" si="92"/>
        <v/>
      </c>
      <c r="I356" s="402" t="str">
        <f t="shared" si="102"/>
        <v/>
      </c>
      <c r="J356" s="403" t="str">
        <f t="shared" si="102"/>
        <v/>
      </c>
      <c r="K356" s="403" t="str">
        <f t="shared" si="102"/>
        <v/>
      </c>
      <c r="L356" s="404" t="str">
        <f t="shared" si="102"/>
        <v/>
      </c>
      <c r="M356" s="405"/>
      <c r="N356" s="406" t="str">
        <f t="shared" si="93"/>
        <v/>
      </c>
      <c r="O356" s="406" t="str">
        <f t="shared" si="94"/>
        <v/>
      </c>
      <c r="S356" s="401" t="str">
        <f>IFERROR(IF(S355&lt;='Cat A monthly etc'!$R$3,"Nil",S355-$R$3),"")</f>
        <v/>
      </c>
      <c r="T356" s="402" t="str">
        <f t="shared" si="95"/>
        <v/>
      </c>
      <c r="U356" s="403" t="str">
        <f t="shared" si="96"/>
        <v/>
      </c>
      <c r="V356" s="403" t="str">
        <f t="shared" si="97"/>
        <v/>
      </c>
      <c r="W356" s="404" t="str">
        <f t="shared" si="98"/>
        <v/>
      </c>
      <c r="Z356" s="408"/>
      <c r="AA356" s="409"/>
      <c r="AC356" s="358" t="str">
        <f t="shared" si="99"/>
        <v/>
      </c>
      <c r="AD356" s="358" t="str">
        <f t="shared" si="100"/>
        <v/>
      </c>
    </row>
    <row r="357" spans="1:30" x14ac:dyDescent="0.25">
      <c r="A357" s="112" t="str">
        <f t="shared" si="88"/>
        <v/>
      </c>
      <c r="B357" s="112" t="str">
        <f t="shared" si="89"/>
        <v/>
      </c>
      <c r="C357" s="397" t="str">
        <f t="shared" si="101"/>
        <v/>
      </c>
      <c r="D357" s="397" t="str">
        <f t="shared" si="87"/>
        <v/>
      </c>
      <c r="E357" s="397"/>
      <c r="F357" s="399" t="str">
        <f t="shared" si="90"/>
        <v/>
      </c>
      <c r="G357" s="400" t="str">
        <f t="shared" si="91"/>
        <v/>
      </c>
      <c r="H357" s="401" t="str">
        <f t="shared" si="92"/>
        <v/>
      </c>
      <c r="I357" s="402" t="str">
        <f t="shared" si="102"/>
        <v/>
      </c>
      <c r="J357" s="403" t="str">
        <f t="shared" si="102"/>
        <v/>
      </c>
      <c r="K357" s="403" t="str">
        <f t="shared" si="102"/>
        <v/>
      </c>
      <c r="L357" s="404" t="str">
        <f t="shared" si="102"/>
        <v/>
      </c>
      <c r="M357" s="405"/>
      <c r="N357" s="406" t="str">
        <f t="shared" si="93"/>
        <v/>
      </c>
      <c r="O357" s="406" t="str">
        <f t="shared" si="94"/>
        <v/>
      </c>
      <c r="S357" s="401" t="str">
        <f>IFERROR(IF(S356&lt;='Cat A monthly etc'!$R$3,"Nil",S356-$R$3),"")</f>
        <v/>
      </c>
      <c r="T357" s="402" t="str">
        <f t="shared" si="95"/>
        <v/>
      </c>
      <c r="U357" s="403" t="str">
        <f t="shared" si="96"/>
        <v/>
      </c>
      <c r="V357" s="403" t="str">
        <f t="shared" si="97"/>
        <v/>
      </c>
      <c r="W357" s="404" t="str">
        <f t="shared" si="98"/>
        <v/>
      </c>
      <c r="Z357" s="408"/>
      <c r="AA357" s="409"/>
      <c r="AC357" s="358" t="str">
        <f t="shared" si="99"/>
        <v/>
      </c>
      <c r="AD357" s="358" t="str">
        <f t="shared" si="100"/>
        <v/>
      </c>
    </row>
    <row r="358" spans="1:30" x14ac:dyDescent="0.25">
      <c r="A358" s="112" t="str">
        <f t="shared" si="88"/>
        <v/>
      </c>
      <c r="B358" s="112" t="str">
        <f t="shared" si="89"/>
        <v/>
      </c>
      <c r="C358" s="397" t="str">
        <f t="shared" si="101"/>
        <v/>
      </c>
      <c r="D358" s="397" t="str">
        <f t="shared" si="87"/>
        <v/>
      </c>
      <c r="E358" s="397"/>
      <c r="F358" s="399" t="str">
        <f t="shared" si="90"/>
        <v/>
      </c>
      <c r="G358" s="400" t="str">
        <f t="shared" si="91"/>
        <v/>
      </c>
      <c r="H358" s="401" t="str">
        <f t="shared" si="92"/>
        <v/>
      </c>
      <c r="I358" s="402" t="str">
        <f t="shared" si="102"/>
        <v/>
      </c>
      <c r="J358" s="403" t="str">
        <f t="shared" si="102"/>
        <v/>
      </c>
      <c r="K358" s="403" t="str">
        <f t="shared" si="102"/>
        <v/>
      </c>
      <c r="L358" s="404" t="str">
        <f t="shared" si="102"/>
        <v/>
      </c>
      <c r="M358" s="405"/>
      <c r="N358" s="406" t="str">
        <f t="shared" si="93"/>
        <v/>
      </c>
      <c r="O358" s="406" t="str">
        <f t="shared" si="94"/>
        <v/>
      </c>
      <c r="S358" s="401" t="str">
        <f>IFERROR(IF(S357&lt;='Cat A monthly etc'!$R$3,"Nil",S357-$R$3),"")</f>
        <v/>
      </c>
      <c r="T358" s="402" t="str">
        <f t="shared" si="95"/>
        <v/>
      </c>
      <c r="U358" s="403" t="str">
        <f t="shared" si="96"/>
        <v/>
      </c>
      <c r="V358" s="403" t="str">
        <f t="shared" si="97"/>
        <v/>
      </c>
      <c r="W358" s="404" t="str">
        <f t="shared" si="98"/>
        <v/>
      </c>
      <c r="Z358" s="408"/>
      <c r="AA358" s="409"/>
      <c r="AC358" s="358" t="str">
        <f t="shared" si="99"/>
        <v/>
      </c>
      <c r="AD358" s="358" t="str">
        <f t="shared" si="100"/>
        <v/>
      </c>
    </row>
    <row r="359" spans="1:30" x14ac:dyDescent="0.25">
      <c r="A359" s="112" t="str">
        <f t="shared" si="88"/>
        <v/>
      </c>
      <c r="B359" s="112" t="str">
        <f t="shared" si="89"/>
        <v/>
      </c>
      <c r="C359" s="397" t="str">
        <f t="shared" si="101"/>
        <v/>
      </c>
      <c r="D359" s="397" t="str">
        <f t="shared" si="87"/>
        <v/>
      </c>
      <c r="E359" s="397"/>
      <c r="F359" s="399" t="str">
        <f t="shared" si="90"/>
        <v/>
      </c>
      <c r="G359" s="400" t="str">
        <f t="shared" si="91"/>
        <v/>
      </c>
      <c r="H359" s="401" t="str">
        <f t="shared" si="92"/>
        <v/>
      </c>
      <c r="I359" s="402" t="str">
        <f t="shared" si="102"/>
        <v/>
      </c>
      <c r="J359" s="403" t="str">
        <f t="shared" si="102"/>
        <v/>
      </c>
      <c r="K359" s="403" t="str">
        <f t="shared" si="102"/>
        <v/>
      </c>
      <c r="L359" s="404" t="str">
        <f t="shared" si="102"/>
        <v/>
      </c>
      <c r="M359" s="405"/>
      <c r="N359" s="406" t="str">
        <f t="shared" si="93"/>
        <v/>
      </c>
      <c r="O359" s="406" t="str">
        <f t="shared" si="94"/>
        <v/>
      </c>
      <c r="S359" s="401" t="str">
        <f>IFERROR(IF(S358&lt;='Cat A monthly etc'!$R$3,"Nil",S358-$R$3),"")</f>
        <v/>
      </c>
      <c r="T359" s="402" t="str">
        <f t="shared" si="95"/>
        <v/>
      </c>
      <c r="U359" s="403" t="str">
        <f t="shared" si="96"/>
        <v/>
      </c>
      <c r="V359" s="403" t="str">
        <f t="shared" si="97"/>
        <v/>
      </c>
      <c r="W359" s="404" t="str">
        <f t="shared" si="98"/>
        <v/>
      </c>
      <c r="Z359" s="408"/>
      <c r="AA359" s="409"/>
      <c r="AC359" s="358" t="str">
        <f t="shared" si="99"/>
        <v/>
      </c>
      <c r="AD359" s="358" t="str">
        <f t="shared" si="100"/>
        <v/>
      </c>
    </row>
    <row r="360" spans="1:30" x14ac:dyDescent="0.25">
      <c r="A360" s="112" t="str">
        <f t="shared" si="88"/>
        <v/>
      </c>
      <c r="B360" s="112" t="str">
        <f t="shared" si="89"/>
        <v/>
      </c>
      <c r="C360" s="397" t="str">
        <f t="shared" si="101"/>
        <v/>
      </c>
      <c r="D360" s="397" t="str">
        <f t="shared" si="87"/>
        <v/>
      </c>
      <c r="E360" s="397"/>
      <c r="F360" s="399" t="str">
        <f t="shared" si="90"/>
        <v/>
      </c>
      <c r="G360" s="400" t="str">
        <f t="shared" si="91"/>
        <v/>
      </c>
      <c r="H360" s="401" t="str">
        <f t="shared" si="92"/>
        <v/>
      </c>
      <c r="I360" s="402" t="str">
        <f t="shared" si="102"/>
        <v/>
      </c>
      <c r="J360" s="403" t="str">
        <f t="shared" si="102"/>
        <v/>
      </c>
      <c r="K360" s="403" t="str">
        <f t="shared" si="102"/>
        <v/>
      </c>
      <c r="L360" s="404" t="str">
        <f t="shared" si="102"/>
        <v/>
      </c>
      <c r="M360" s="405"/>
      <c r="N360" s="406" t="str">
        <f t="shared" si="93"/>
        <v/>
      </c>
      <c r="O360" s="406" t="str">
        <f t="shared" si="94"/>
        <v/>
      </c>
      <c r="S360" s="401" t="str">
        <f>IFERROR(IF(S359&lt;='Cat A monthly etc'!$R$3,"Nil",S359-$R$3),"")</f>
        <v/>
      </c>
      <c r="T360" s="402" t="str">
        <f t="shared" si="95"/>
        <v/>
      </c>
      <c r="U360" s="403" t="str">
        <f t="shared" si="96"/>
        <v/>
      </c>
      <c r="V360" s="403" t="str">
        <f t="shared" si="97"/>
        <v/>
      </c>
      <c r="W360" s="404" t="str">
        <f t="shared" si="98"/>
        <v/>
      </c>
      <c r="Z360" s="408"/>
      <c r="AA360" s="409"/>
      <c r="AC360" s="358" t="str">
        <f t="shared" si="99"/>
        <v/>
      </c>
      <c r="AD360" s="358" t="str">
        <f t="shared" si="100"/>
        <v/>
      </c>
    </row>
    <row r="361" spans="1:30" x14ac:dyDescent="0.25">
      <c r="A361" s="112" t="str">
        <f t="shared" si="88"/>
        <v/>
      </c>
      <c r="B361" s="112" t="str">
        <f t="shared" si="89"/>
        <v/>
      </c>
      <c r="C361" s="397" t="str">
        <f t="shared" si="101"/>
        <v/>
      </c>
      <c r="D361" s="397" t="str">
        <f t="shared" si="87"/>
        <v/>
      </c>
      <c r="E361" s="397"/>
      <c r="F361" s="399" t="str">
        <f t="shared" si="90"/>
        <v/>
      </c>
      <c r="G361" s="400" t="str">
        <f t="shared" si="91"/>
        <v/>
      </c>
      <c r="H361" s="401" t="str">
        <f t="shared" si="92"/>
        <v/>
      </c>
      <c r="I361" s="402" t="str">
        <f t="shared" si="102"/>
        <v/>
      </c>
      <c r="J361" s="403" t="str">
        <f t="shared" si="102"/>
        <v/>
      </c>
      <c r="K361" s="403" t="str">
        <f t="shared" si="102"/>
        <v/>
      </c>
      <c r="L361" s="404" t="str">
        <f t="shared" si="102"/>
        <v/>
      </c>
      <c r="M361" s="405"/>
      <c r="N361" s="406" t="str">
        <f t="shared" si="93"/>
        <v/>
      </c>
      <c r="O361" s="406" t="str">
        <f t="shared" si="94"/>
        <v/>
      </c>
      <c r="S361" s="401" t="str">
        <f>IFERROR(IF(S360&lt;='Cat A monthly etc'!$R$3,"Nil",S360-$R$3),"")</f>
        <v/>
      </c>
      <c r="T361" s="402" t="str">
        <f t="shared" si="95"/>
        <v/>
      </c>
      <c r="U361" s="403" t="str">
        <f t="shared" si="96"/>
        <v/>
      </c>
      <c r="V361" s="403" t="str">
        <f t="shared" si="97"/>
        <v/>
      </c>
      <c r="W361" s="404" t="str">
        <f t="shared" si="98"/>
        <v/>
      </c>
      <c r="Z361" s="408"/>
      <c r="AA361" s="409"/>
      <c r="AC361" s="358" t="str">
        <f t="shared" si="99"/>
        <v/>
      </c>
      <c r="AD361" s="358" t="str">
        <f t="shared" si="100"/>
        <v/>
      </c>
    </row>
    <row r="362" spans="1:30" x14ac:dyDescent="0.25">
      <c r="A362" s="112" t="str">
        <f t="shared" si="88"/>
        <v/>
      </c>
      <c r="B362" s="112" t="str">
        <f t="shared" si="89"/>
        <v/>
      </c>
      <c r="C362" s="397" t="str">
        <f t="shared" si="101"/>
        <v/>
      </c>
      <c r="D362" s="397" t="str">
        <f t="shared" si="87"/>
        <v/>
      </c>
      <c r="E362" s="397"/>
      <c r="F362" s="399" t="str">
        <f t="shared" si="90"/>
        <v/>
      </c>
      <c r="G362" s="400" t="str">
        <f t="shared" si="91"/>
        <v/>
      </c>
      <c r="H362" s="401" t="str">
        <f t="shared" si="92"/>
        <v/>
      </c>
      <c r="I362" s="402" t="str">
        <f t="shared" si="102"/>
        <v/>
      </c>
      <c r="J362" s="403" t="str">
        <f t="shared" si="102"/>
        <v/>
      </c>
      <c r="K362" s="403" t="str">
        <f t="shared" si="102"/>
        <v/>
      </c>
      <c r="L362" s="404" t="str">
        <f t="shared" si="102"/>
        <v/>
      </c>
      <c r="M362" s="405"/>
      <c r="N362" s="406" t="str">
        <f t="shared" si="93"/>
        <v/>
      </c>
      <c r="O362" s="406" t="str">
        <f t="shared" si="94"/>
        <v/>
      </c>
      <c r="S362" s="401" t="str">
        <f>IFERROR(IF(S361&lt;='Cat A monthly etc'!$R$3,"Nil",S361-$R$3),"")</f>
        <v/>
      </c>
      <c r="T362" s="402" t="str">
        <f t="shared" si="95"/>
        <v/>
      </c>
      <c r="U362" s="403" t="str">
        <f t="shared" si="96"/>
        <v/>
      </c>
      <c r="V362" s="403" t="str">
        <f t="shared" si="97"/>
        <v/>
      </c>
      <c r="W362" s="404" t="str">
        <f t="shared" si="98"/>
        <v/>
      </c>
      <c r="Z362" s="408"/>
      <c r="AA362" s="409"/>
      <c r="AC362" s="358" t="str">
        <f t="shared" si="99"/>
        <v/>
      </c>
      <c r="AD362" s="358" t="str">
        <f t="shared" si="100"/>
        <v/>
      </c>
    </row>
    <row r="363" spans="1:30" x14ac:dyDescent="0.25">
      <c r="A363" s="112" t="str">
        <f t="shared" si="88"/>
        <v/>
      </c>
      <c r="B363" s="112" t="str">
        <f t="shared" si="89"/>
        <v/>
      </c>
      <c r="C363" s="397" t="str">
        <f t="shared" si="101"/>
        <v/>
      </c>
      <c r="D363" s="397" t="str">
        <f t="shared" si="87"/>
        <v/>
      </c>
      <c r="E363" s="397"/>
      <c r="F363" s="399" t="str">
        <f t="shared" si="90"/>
        <v/>
      </c>
      <c r="G363" s="400" t="str">
        <f t="shared" si="91"/>
        <v/>
      </c>
      <c r="H363" s="401" t="str">
        <f t="shared" si="92"/>
        <v/>
      </c>
      <c r="I363" s="402" t="str">
        <f t="shared" si="102"/>
        <v/>
      </c>
      <c r="J363" s="403" t="str">
        <f t="shared" si="102"/>
        <v/>
      </c>
      <c r="K363" s="403" t="str">
        <f t="shared" si="102"/>
        <v/>
      </c>
      <c r="L363" s="404" t="str">
        <f t="shared" si="102"/>
        <v/>
      </c>
      <c r="M363" s="405"/>
      <c r="N363" s="406" t="str">
        <f t="shared" si="93"/>
        <v/>
      </c>
      <c r="O363" s="406" t="str">
        <f t="shared" si="94"/>
        <v/>
      </c>
      <c r="S363" s="401" t="str">
        <f>IFERROR(IF(S362&lt;='Cat A monthly etc'!$R$3,"Nil",S362-$R$3),"")</f>
        <v/>
      </c>
      <c r="T363" s="402" t="str">
        <f t="shared" si="95"/>
        <v/>
      </c>
      <c r="U363" s="403" t="str">
        <f t="shared" si="96"/>
        <v/>
      </c>
      <c r="V363" s="403" t="str">
        <f t="shared" si="97"/>
        <v/>
      </c>
      <c r="W363" s="404" t="str">
        <f t="shared" si="98"/>
        <v/>
      </c>
      <c r="Z363" s="408"/>
      <c r="AA363" s="409"/>
      <c r="AC363" s="358" t="str">
        <f t="shared" si="99"/>
        <v/>
      </c>
      <c r="AD363" s="358" t="str">
        <f t="shared" si="100"/>
        <v/>
      </c>
    </row>
    <row r="364" spans="1:30" x14ac:dyDescent="0.25">
      <c r="A364" s="112" t="str">
        <f t="shared" si="88"/>
        <v/>
      </c>
      <c r="B364" s="112" t="str">
        <f t="shared" si="89"/>
        <v/>
      </c>
      <c r="C364" s="397" t="str">
        <f t="shared" si="101"/>
        <v/>
      </c>
      <c r="D364" s="397" t="str">
        <f t="shared" si="87"/>
        <v/>
      </c>
      <c r="E364" s="397"/>
      <c r="F364" s="399" t="str">
        <f t="shared" si="90"/>
        <v/>
      </c>
      <c r="G364" s="400" t="str">
        <f t="shared" si="91"/>
        <v/>
      </c>
      <c r="H364" s="401" t="str">
        <f t="shared" si="92"/>
        <v/>
      </c>
      <c r="I364" s="402" t="str">
        <f t="shared" si="102"/>
        <v/>
      </c>
      <c r="J364" s="403" t="str">
        <f t="shared" si="102"/>
        <v/>
      </c>
      <c r="K364" s="403" t="str">
        <f t="shared" si="102"/>
        <v/>
      </c>
      <c r="L364" s="404" t="str">
        <f t="shared" si="102"/>
        <v/>
      </c>
      <c r="M364" s="405"/>
      <c r="N364" s="406" t="str">
        <f t="shared" si="93"/>
        <v/>
      </c>
      <c r="O364" s="406" t="str">
        <f t="shared" si="94"/>
        <v/>
      </c>
      <c r="S364" s="401" t="str">
        <f>IFERROR(IF(S363&lt;='Cat A monthly etc'!$R$3,"Nil",S363-$R$3),"")</f>
        <v/>
      </c>
      <c r="T364" s="402" t="str">
        <f t="shared" si="95"/>
        <v/>
      </c>
      <c r="U364" s="403" t="str">
        <f t="shared" si="96"/>
        <v/>
      </c>
      <c r="V364" s="403" t="str">
        <f t="shared" si="97"/>
        <v/>
      </c>
      <c r="W364" s="404" t="str">
        <f t="shared" si="98"/>
        <v/>
      </c>
      <c r="Z364" s="408"/>
      <c r="AA364" s="409"/>
      <c r="AC364" s="358" t="str">
        <f t="shared" si="99"/>
        <v/>
      </c>
      <c r="AD364" s="358" t="str">
        <f t="shared" si="100"/>
        <v/>
      </c>
    </row>
    <row r="365" spans="1:30" x14ac:dyDescent="0.25">
      <c r="A365" s="112" t="str">
        <f t="shared" si="88"/>
        <v/>
      </c>
      <c r="B365" s="112" t="str">
        <f t="shared" si="89"/>
        <v/>
      </c>
      <c r="C365" s="397" t="str">
        <f t="shared" si="101"/>
        <v/>
      </c>
      <c r="D365" s="397" t="str">
        <f t="shared" si="87"/>
        <v/>
      </c>
      <c r="E365" s="397"/>
      <c r="F365" s="399" t="str">
        <f t="shared" si="90"/>
        <v/>
      </c>
      <c r="G365" s="400" t="str">
        <f t="shared" si="91"/>
        <v/>
      </c>
      <c r="H365" s="401" t="str">
        <f t="shared" si="92"/>
        <v/>
      </c>
      <c r="I365" s="402" t="str">
        <f t="shared" si="102"/>
        <v/>
      </c>
      <c r="J365" s="403" t="str">
        <f t="shared" si="102"/>
        <v/>
      </c>
      <c r="K365" s="403" t="str">
        <f t="shared" si="102"/>
        <v/>
      </c>
      <c r="L365" s="404" t="str">
        <f t="shared" si="102"/>
        <v/>
      </c>
      <c r="M365" s="405"/>
      <c r="N365" s="406" t="str">
        <f t="shared" si="93"/>
        <v/>
      </c>
      <c r="O365" s="406" t="str">
        <f t="shared" si="94"/>
        <v/>
      </c>
      <c r="S365" s="401" t="str">
        <f>IFERROR(IF(S364&lt;='Cat A monthly etc'!$R$3,"Nil",S364-$R$3),"")</f>
        <v/>
      </c>
      <c r="T365" s="402" t="str">
        <f t="shared" si="95"/>
        <v/>
      </c>
      <c r="U365" s="403" t="str">
        <f t="shared" si="96"/>
        <v/>
      </c>
      <c r="V365" s="403" t="str">
        <f t="shared" si="97"/>
        <v/>
      </c>
      <c r="W365" s="404" t="str">
        <f t="shared" si="98"/>
        <v/>
      </c>
      <c r="Z365" s="408"/>
      <c r="AA365" s="409"/>
      <c r="AC365" s="358" t="str">
        <f t="shared" si="99"/>
        <v/>
      </c>
      <c r="AD365" s="358" t="str">
        <f t="shared" si="100"/>
        <v/>
      </c>
    </row>
    <row r="366" spans="1:30" x14ac:dyDescent="0.25">
      <c r="A366" s="112" t="str">
        <f t="shared" si="88"/>
        <v/>
      </c>
      <c r="B366" s="112" t="str">
        <f t="shared" si="89"/>
        <v/>
      </c>
      <c r="C366" s="397" t="str">
        <f t="shared" si="101"/>
        <v/>
      </c>
      <c r="D366" s="397" t="str">
        <f t="shared" si="87"/>
        <v/>
      </c>
      <c r="E366" s="397"/>
      <c r="F366" s="399" t="str">
        <f t="shared" si="90"/>
        <v/>
      </c>
      <c r="G366" s="400" t="str">
        <f t="shared" si="91"/>
        <v/>
      </c>
      <c r="H366" s="401" t="str">
        <f t="shared" si="92"/>
        <v/>
      </c>
      <c r="I366" s="402" t="str">
        <f t="shared" si="102"/>
        <v/>
      </c>
      <c r="J366" s="403" t="str">
        <f t="shared" si="102"/>
        <v/>
      </c>
      <c r="K366" s="403" t="str">
        <f t="shared" si="102"/>
        <v/>
      </c>
      <c r="L366" s="404" t="str">
        <f t="shared" si="102"/>
        <v/>
      </c>
      <c r="M366" s="405"/>
      <c r="N366" s="406" t="str">
        <f t="shared" si="93"/>
        <v/>
      </c>
      <c r="O366" s="406" t="str">
        <f t="shared" si="94"/>
        <v/>
      </c>
      <c r="S366" s="401" t="str">
        <f>IFERROR(IF(S365&lt;='Cat A monthly etc'!$R$3,"Nil",S365-$R$3),"")</f>
        <v/>
      </c>
      <c r="T366" s="402" t="str">
        <f t="shared" si="95"/>
        <v/>
      </c>
      <c r="U366" s="403" t="str">
        <f t="shared" si="96"/>
        <v/>
      </c>
      <c r="V366" s="403" t="str">
        <f t="shared" si="97"/>
        <v/>
      </c>
      <c r="W366" s="404" t="str">
        <f t="shared" si="98"/>
        <v/>
      </c>
      <c r="Z366" s="408"/>
      <c r="AA366" s="409"/>
      <c r="AC366" s="358" t="str">
        <f t="shared" si="99"/>
        <v/>
      </c>
      <c r="AD366" s="358" t="str">
        <f t="shared" si="100"/>
        <v/>
      </c>
    </row>
    <row r="367" spans="1:30" x14ac:dyDescent="0.25">
      <c r="A367" s="112" t="str">
        <f t="shared" si="88"/>
        <v/>
      </c>
      <c r="B367" s="112" t="str">
        <f t="shared" si="89"/>
        <v/>
      </c>
      <c r="C367" s="397" t="str">
        <f t="shared" si="101"/>
        <v/>
      </c>
      <c r="D367" s="397" t="str">
        <f t="shared" si="87"/>
        <v/>
      </c>
      <c r="E367" s="397"/>
      <c r="F367" s="399" t="str">
        <f t="shared" si="90"/>
        <v/>
      </c>
      <c r="G367" s="400" t="str">
        <f t="shared" si="91"/>
        <v/>
      </c>
      <c r="H367" s="401" t="str">
        <f t="shared" si="92"/>
        <v/>
      </c>
      <c r="I367" s="402" t="str">
        <f t="shared" si="102"/>
        <v/>
      </c>
      <c r="J367" s="403" t="str">
        <f t="shared" si="102"/>
        <v/>
      </c>
      <c r="K367" s="403" t="str">
        <f t="shared" si="102"/>
        <v/>
      </c>
      <c r="L367" s="404" t="str">
        <f t="shared" si="102"/>
        <v/>
      </c>
      <c r="M367" s="405"/>
      <c r="N367" s="406" t="str">
        <f t="shared" si="93"/>
        <v/>
      </c>
      <c r="O367" s="406" t="str">
        <f t="shared" si="94"/>
        <v/>
      </c>
      <c r="S367" s="401" t="str">
        <f>IFERROR(IF(S366&lt;='Cat A monthly etc'!$R$3,"Nil",S366-$R$3),"")</f>
        <v/>
      </c>
      <c r="T367" s="402" t="str">
        <f t="shared" si="95"/>
        <v/>
      </c>
      <c r="U367" s="403" t="str">
        <f t="shared" si="96"/>
        <v/>
      </c>
      <c r="V367" s="403" t="str">
        <f t="shared" si="97"/>
        <v/>
      </c>
      <c r="W367" s="404" t="str">
        <f t="shared" si="98"/>
        <v/>
      </c>
      <c r="Z367" s="408"/>
      <c r="AA367" s="409"/>
      <c r="AC367" s="358" t="str">
        <f t="shared" si="99"/>
        <v/>
      </c>
      <c r="AD367" s="358" t="str">
        <f t="shared" si="100"/>
        <v/>
      </c>
    </row>
    <row r="368" spans="1:30" x14ac:dyDescent="0.25">
      <c r="A368" s="112" t="str">
        <f t="shared" si="88"/>
        <v/>
      </c>
      <c r="B368" s="112" t="str">
        <f t="shared" si="89"/>
        <v/>
      </c>
      <c r="C368" s="397" t="str">
        <f t="shared" si="101"/>
        <v/>
      </c>
      <c r="D368" s="397" t="str">
        <f t="shared" si="87"/>
        <v/>
      </c>
      <c r="E368" s="397"/>
      <c r="F368" s="399" t="str">
        <f t="shared" si="90"/>
        <v/>
      </c>
      <c r="G368" s="400" t="str">
        <f t="shared" si="91"/>
        <v/>
      </c>
      <c r="H368" s="401" t="str">
        <f t="shared" si="92"/>
        <v/>
      </c>
      <c r="I368" s="402" t="str">
        <f t="shared" si="102"/>
        <v/>
      </c>
      <c r="J368" s="403" t="str">
        <f t="shared" si="102"/>
        <v/>
      </c>
      <c r="K368" s="403" t="str">
        <f t="shared" si="102"/>
        <v/>
      </c>
      <c r="L368" s="404" t="str">
        <f t="shared" si="102"/>
        <v/>
      </c>
      <c r="M368" s="405"/>
      <c r="N368" s="406" t="str">
        <f t="shared" si="93"/>
        <v/>
      </c>
      <c r="O368" s="406" t="str">
        <f t="shared" si="94"/>
        <v/>
      </c>
      <c r="S368" s="401" t="str">
        <f>IFERROR(IF(S367&lt;='Cat A monthly etc'!$R$3,"Nil",S367-$R$3),"")</f>
        <v/>
      </c>
      <c r="T368" s="402" t="str">
        <f t="shared" si="95"/>
        <v/>
      </c>
      <c r="U368" s="403" t="str">
        <f t="shared" si="96"/>
        <v/>
      </c>
      <c r="V368" s="403" t="str">
        <f t="shared" si="97"/>
        <v/>
      </c>
      <c r="W368" s="404" t="str">
        <f t="shared" si="98"/>
        <v/>
      </c>
      <c r="Z368" s="408"/>
      <c r="AA368" s="409"/>
      <c r="AC368" s="358" t="str">
        <f t="shared" si="99"/>
        <v/>
      </c>
      <c r="AD368" s="358" t="str">
        <f t="shared" si="100"/>
        <v/>
      </c>
    </row>
    <row r="369" spans="1:30" x14ac:dyDescent="0.25">
      <c r="A369" s="112" t="str">
        <f t="shared" si="88"/>
        <v/>
      </c>
      <c r="B369" s="112" t="str">
        <f t="shared" si="89"/>
        <v/>
      </c>
      <c r="C369" s="397" t="str">
        <f t="shared" si="101"/>
        <v/>
      </c>
      <c r="D369" s="397" t="str">
        <f t="shared" si="87"/>
        <v/>
      </c>
      <c r="E369" s="397"/>
      <c r="F369" s="399" t="str">
        <f t="shared" si="90"/>
        <v/>
      </c>
      <c r="G369" s="400" t="str">
        <f t="shared" si="91"/>
        <v/>
      </c>
      <c r="H369" s="401" t="str">
        <f t="shared" si="92"/>
        <v/>
      </c>
      <c r="I369" s="402" t="str">
        <f t="shared" si="102"/>
        <v/>
      </c>
      <c r="J369" s="403" t="str">
        <f t="shared" si="102"/>
        <v/>
      </c>
      <c r="K369" s="403" t="str">
        <f t="shared" si="102"/>
        <v/>
      </c>
      <c r="L369" s="404" t="str">
        <f t="shared" si="102"/>
        <v/>
      </c>
      <c r="M369" s="405"/>
      <c r="N369" s="406" t="str">
        <f t="shared" si="93"/>
        <v/>
      </c>
      <c r="O369" s="406" t="str">
        <f t="shared" si="94"/>
        <v/>
      </c>
      <c r="S369" s="401" t="str">
        <f>IFERROR(IF(S368&lt;='Cat A monthly etc'!$R$3,"Nil",S368-$R$3),"")</f>
        <v/>
      </c>
      <c r="T369" s="402" t="str">
        <f t="shared" si="95"/>
        <v/>
      </c>
      <c r="U369" s="403" t="str">
        <f t="shared" si="96"/>
        <v/>
      </c>
      <c r="V369" s="403" t="str">
        <f t="shared" si="97"/>
        <v/>
      </c>
      <c r="W369" s="404" t="str">
        <f t="shared" si="98"/>
        <v/>
      </c>
      <c r="Z369" s="408"/>
      <c r="AA369" s="409"/>
      <c r="AC369" s="358" t="str">
        <f t="shared" si="99"/>
        <v/>
      </c>
      <c r="AD369" s="358" t="str">
        <f t="shared" si="100"/>
        <v/>
      </c>
    </row>
    <row r="370" spans="1:30" x14ac:dyDescent="0.25">
      <c r="A370" s="112" t="str">
        <f t="shared" si="88"/>
        <v/>
      </c>
      <c r="B370" s="112" t="str">
        <f t="shared" si="89"/>
        <v/>
      </c>
      <c r="C370" s="397" t="str">
        <f t="shared" si="101"/>
        <v/>
      </c>
      <c r="D370" s="397" t="str">
        <f t="shared" si="87"/>
        <v/>
      </c>
      <c r="E370" s="397"/>
      <c r="F370" s="399" t="str">
        <f t="shared" si="90"/>
        <v/>
      </c>
      <c r="G370" s="400" t="str">
        <f t="shared" si="91"/>
        <v/>
      </c>
      <c r="H370" s="401" t="str">
        <f t="shared" si="92"/>
        <v/>
      </c>
      <c r="I370" s="402" t="str">
        <f t="shared" si="102"/>
        <v/>
      </c>
      <c r="J370" s="403" t="str">
        <f t="shared" si="102"/>
        <v/>
      </c>
      <c r="K370" s="403" t="str">
        <f t="shared" si="102"/>
        <v/>
      </c>
      <c r="L370" s="404" t="str">
        <f t="shared" si="102"/>
        <v/>
      </c>
      <c r="M370" s="405"/>
      <c r="N370" s="406" t="str">
        <f t="shared" si="93"/>
        <v/>
      </c>
      <c r="O370" s="406" t="str">
        <f t="shared" si="94"/>
        <v/>
      </c>
      <c r="S370" s="401" t="str">
        <f>IFERROR(IF(S369&lt;='Cat A monthly etc'!$R$3,"Nil",S369-$R$3),"")</f>
        <v/>
      </c>
      <c r="T370" s="402" t="str">
        <f t="shared" si="95"/>
        <v/>
      </c>
      <c r="U370" s="403" t="str">
        <f t="shared" si="96"/>
        <v/>
      </c>
      <c r="V370" s="403" t="str">
        <f t="shared" si="97"/>
        <v/>
      </c>
      <c r="W370" s="404" t="str">
        <f t="shared" si="98"/>
        <v/>
      </c>
      <c r="Z370" s="408"/>
      <c r="AA370" s="409"/>
      <c r="AC370" s="358" t="str">
        <f t="shared" si="99"/>
        <v/>
      </c>
      <c r="AD370" s="358" t="str">
        <f t="shared" si="100"/>
        <v/>
      </c>
    </row>
    <row r="371" spans="1:30" x14ac:dyDescent="0.25">
      <c r="A371" s="112" t="str">
        <f t="shared" si="88"/>
        <v/>
      </c>
      <c r="B371" s="112" t="str">
        <f t="shared" si="89"/>
        <v/>
      </c>
      <c r="C371" s="397" t="str">
        <f t="shared" si="101"/>
        <v/>
      </c>
      <c r="D371" s="397" t="str">
        <f t="shared" si="87"/>
        <v/>
      </c>
      <c r="E371" s="397"/>
      <c r="F371" s="399" t="str">
        <f t="shared" si="90"/>
        <v/>
      </c>
      <c r="G371" s="400" t="str">
        <f t="shared" si="91"/>
        <v/>
      </c>
      <c r="H371" s="401" t="str">
        <f t="shared" si="92"/>
        <v/>
      </c>
      <c r="I371" s="402" t="str">
        <f t="shared" si="102"/>
        <v/>
      </c>
      <c r="J371" s="403" t="str">
        <f t="shared" si="102"/>
        <v/>
      </c>
      <c r="K371" s="403" t="str">
        <f t="shared" si="102"/>
        <v/>
      </c>
      <c r="L371" s="404" t="str">
        <f t="shared" si="102"/>
        <v/>
      </c>
      <c r="M371" s="405"/>
      <c r="N371" s="406" t="str">
        <f t="shared" si="93"/>
        <v/>
      </c>
      <c r="O371" s="406" t="str">
        <f t="shared" si="94"/>
        <v/>
      </c>
      <c r="S371" s="401" t="str">
        <f>IFERROR(IF(S370&lt;='Cat A monthly etc'!$R$3,"Nil",S370-$R$3),"")</f>
        <v/>
      </c>
      <c r="T371" s="402" t="str">
        <f t="shared" si="95"/>
        <v/>
      </c>
      <c r="U371" s="403" t="str">
        <f t="shared" si="96"/>
        <v/>
      </c>
      <c r="V371" s="403" t="str">
        <f t="shared" si="97"/>
        <v/>
      </c>
      <c r="W371" s="404" t="str">
        <f t="shared" si="98"/>
        <v/>
      </c>
      <c r="Z371" s="408"/>
      <c r="AA371" s="409"/>
      <c r="AC371" s="358" t="str">
        <f t="shared" si="99"/>
        <v/>
      </c>
      <c r="AD371" s="358" t="str">
        <f t="shared" si="100"/>
        <v/>
      </c>
    </row>
    <row r="372" spans="1:30" x14ac:dyDescent="0.25">
      <c r="A372" s="112" t="str">
        <f t="shared" si="88"/>
        <v/>
      </c>
      <c r="B372" s="112" t="str">
        <f t="shared" si="89"/>
        <v/>
      </c>
      <c r="C372" s="397" t="str">
        <f t="shared" si="101"/>
        <v/>
      </c>
      <c r="D372" s="397" t="str">
        <f t="shared" si="87"/>
        <v/>
      </c>
      <c r="E372" s="397"/>
      <c r="F372" s="399" t="str">
        <f t="shared" si="90"/>
        <v/>
      </c>
      <c r="G372" s="400" t="str">
        <f t="shared" si="91"/>
        <v/>
      </c>
      <c r="H372" s="401" t="str">
        <f t="shared" si="92"/>
        <v/>
      </c>
      <c r="I372" s="402" t="str">
        <f t="shared" si="102"/>
        <v/>
      </c>
      <c r="J372" s="403" t="str">
        <f t="shared" si="102"/>
        <v/>
      </c>
      <c r="K372" s="403" t="str">
        <f t="shared" si="102"/>
        <v/>
      </c>
      <c r="L372" s="404" t="str">
        <f t="shared" si="102"/>
        <v/>
      </c>
      <c r="M372" s="405"/>
      <c r="N372" s="406" t="str">
        <f t="shared" si="93"/>
        <v/>
      </c>
      <c r="O372" s="406" t="str">
        <f t="shared" si="94"/>
        <v/>
      </c>
      <c r="S372" s="401" t="str">
        <f>IFERROR(IF(S371&lt;='Cat A monthly etc'!$R$3,"Nil",S371-$R$3),"")</f>
        <v/>
      </c>
      <c r="T372" s="402" t="str">
        <f t="shared" si="95"/>
        <v/>
      </c>
      <c r="U372" s="403" t="str">
        <f t="shared" si="96"/>
        <v/>
      </c>
      <c r="V372" s="403" t="str">
        <f t="shared" si="97"/>
        <v/>
      </c>
      <c r="W372" s="404" t="str">
        <f t="shared" si="98"/>
        <v/>
      </c>
      <c r="Z372" s="408"/>
      <c r="AA372" s="409"/>
      <c r="AC372" s="358" t="str">
        <f t="shared" si="99"/>
        <v/>
      </c>
      <c r="AD372" s="358" t="str">
        <f t="shared" si="100"/>
        <v/>
      </c>
    </row>
    <row r="373" spans="1:30" x14ac:dyDescent="0.25">
      <c r="A373" s="112" t="str">
        <f t="shared" si="88"/>
        <v/>
      </c>
      <c r="B373" s="112" t="str">
        <f t="shared" si="89"/>
        <v/>
      </c>
      <c r="C373" s="397" t="str">
        <f t="shared" si="101"/>
        <v/>
      </c>
      <c r="D373" s="397" t="str">
        <f t="shared" si="87"/>
        <v/>
      </c>
      <c r="E373" s="397"/>
      <c r="F373" s="399" t="str">
        <f t="shared" si="90"/>
        <v/>
      </c>
      <c r="G373" s="400" t="str">
        <f t="shared" si="91"/>
        <v/>
      </c>
      <c r="H373" s="401" t="str">
        <f t="shared" si="92"/>
        <v/>
      </c>
      <c r="I373" s="402" t="str">
        <f t="shared" si="102"/>
        <v/>
      </c>
      <c r="J373" s="403" t="str">
        <f t="shared" si="102"/>
        <v/>
      </c>
      <c r="K373" s="403" t="str">
        <f t="shared" si="102"/>
        <v/>
      </c>
      <c r="L373" s="404" t="str">
        <f t="shared" si="102"/>
        <v/>
      </c>
      <c r="M373" s="405"/>
      <c r="N373" s="406" t="str">
        <f t="shared" si="93"/>
        <v/>
      </c>
      <c r="O373" s="406" t="str">
        <f t="shared" si="94"/>
        <v/>
      </c>
      <c r="S373" s="401" t="str">
        <f>IFERROR(IF(S372&lt;='Cat A monthly etc'!$R$3,"Nil",S372-$R$3),"")</f>
        <v/>
      </c>
      <c r="T373" s="402" t="str">
        <f t="shared" si="95"/>
        <v/>
      </c>
      <c r="U373" s="403" t="str">
        <f t="shared" si="96"/>
        <v/>
      </c>
      <c r="V373" s="403" t="str">
        <f t="shared" si="97"/>
        <v/>
      </c>
      <c r="W373" s="404" t="str">
        <f t="shared" si="98"/>
        <v/>
      </c>
      <c r="Z373" s="408"/>
      <c r="AA373" s="409"/>
      <c r="AC373" s="358" t="str">
        <f t="shared" si="99"/>
        <v/>
      </c>
      <c r="AD373" s="358" t="str">
        <f t="shared" si="100"/>
        <v/>
      </c>
    </row>
    <row r="374" spans="1:30" x14ac:dyDescent="0.25">
      <c r="A374" s="112" t="str">
        <f t="shared" si="88"/>
        <v/>
      </c>
      <c r="B374" s="112" t="str">
        <f t="shared" si="89"/>
        <v/>
      </c>
      <c r="C374" s="397" t="str">
        <f t="shared" si="101"/>
        <v/>
      </c>
      <c r="D374" s="397" t="str">
        <f t="shared" si="87"/>
        <v/>
      </c>
      <c r="E374" s="397"/>
      <c r="F374" s="399" t="str">
        <f t="shared" si="90"/>
        <v/>
      </c>
      <c r="G374" s="400" t="str">
        <f t="shared" si="91"/>
        <v/>
      </c>
      <c r="H374" s="401" t="str">
        <f t="shared" si="92"/>
        <v/>
      </c>
      <c r="I374" s="402" t="str">
        <f t="shared" si="102"/>
        <v/>
      </c>
      <c r="J374" s="403" t="str">
        <f t="shared" si="102"/>
        <v/>
      </c>
      <c r="K374" s="403" t="str">
        <f t="shared" si="102"/>
        <v/>
      </c>
      <c r="L374" s="404" t="str">
        <f t="shared" si="102"/>
        <v/>
      </c>
      <c r="M374" s="405"/>
      <c r="N374" s="406" t="str">
        <f t="shared" si="93"/>
        <v/>
      </c>
      <c r="O374" s="406" t="str">
        <f t="shared" si="94"/>
        <v/>
      </c>
      <c r="S374" s="401" t="str">
        <f>IFERROR(IF(S373&lt;='Cat A monthly etc'!$R$3,"Nil",S373-$R$3),"")</f>
        <v/>
      </c>
      <c r="T374" s="402" t="str">
        <f t="shared" si="95"/>
        <v/>
      </c>
      <c r="U374" s="403" t="str">
        <f t="shared" si="96"/>
        <v/>
      </c>
      <c r="V374" s="403" t="str">
        <f t="shared" si="97"/>
        <v/>
      </c>
      <c r="W374" s="404" t="str">
        <f t="shared" si="98"/>
        <v/>
      </c>
      <c r="Z374" s="408"/>
      <c r="AA374" s="409"/>
      <c r="AC374" s="358" t="str">
        <f t="shared" si="99"/>
        <v/>
      </c>
      <c r="AD374" s="358" t="str">
        <f t="shared" si="100"/>
        <v/>
      </c>
    </row>
    <row r="375" spans="1:30" x14ac:dyDescent="0.25">
      <c r="A375" s="112" t="str">
        <f t="shared" si="88"/>
        <v/>
      </c>
      <c r="B375" s="112" t="str">
        <f t="shared" si="89"/>
        <v/>
      </c>
      <c r="C375" s="397" t="str">
        <f t="shared" si="101"/>
        <v/>
      </c>
      <c r="D375" s="397" t="str">
        <f t="shared" si="87"/>
        <v/>
      </c>
      <c r="E375" s="397"/>
      <c r="F375" s="399" t="str">
        <f t="shared" si="90"/>
        <v/>
      </c>
      <c r="G375" s="400" t="str">
        <f t="shared" si="91"/>
        <v/>
      </c>
      <c r="H375" s="401" t="str">
        <f t="shared" si="92"/>
        <v/>
      </c>
      <c r="I375" s="402" t="str">
        <f t="shared" si="102"/>
        <v/>
      </c>
      <c r="J375" s="403" t="str">
        <f t="shared" si="102"/>
        <v/>
      </c>
      <c r="K375" s="403" t="str">
        <f t="shared" si="102"/>
        <v/>
      </c>
      <c r="L375" s="404" t="str">
        <f t="shared" si="102"/>
        <v/>
      </c>
      <c r="M375" s="405"/>
      <c r="N375" s="406" t="str">
        <f t="shared" si="93"/>
        <v/>
      </c>
      <c r="O375" s="406" t="str">
        <f t="shared" si="94"/>
        <v/>
      </c>
      <c r="S375" s="401" t="str">
        <f>IFERROR(IF(S374&lt;='Cat A monthly etc'!$R$3,"Nil",S374-$R$3),"")</f>
        <v/>
      </c>
      <c r="T375" s="402" t="str">
        <f t="shared" si="95"/>
        <v/>
      </c>
      <c r="U375" s="403" t="str">
        <f t="shared" si="96"/>
        <v/>
      </c>
      <c r="V375" s="403" t="str">
        <f t="shared" si="97"/>
        <v/>
      </c>
      <c r="W375" s="404" t="str">
        <f t="shared" si="98"/>
        <v/>
      </c>
      <c r="Z375" s="408"/>
      <c r="AA375" s="409"/>
      <c r="AC375" s="358" t="str">
        <f t="shared" si="99"/>
        <v/>
      </c>
      <c r="AD375" s="358" t="str">
        <f t="shared" si="100"/>
        <v/>
      </c>
    </row>
    <row r="376" spans="1:30" x14ac:dyDescent="0.25">
      <c r="A376" s="112" t="str">
        <f t="shared" si="88"/>
        <v/>
      </c>
      <c r="B376" s="112" t="str">
        <f t="shared" si="89"/>
        <v/>
      </c>
      <c r="C376" s="397" t="str">
        <f t="shared" si="101"/>
        <v/>
      </c>
      <c r="D376" s="397" t="str">
        <f t="shared" si="87"/>
        <v/>
      </c>
      <c r="E376" s="397"/>
      <c r="F376" s="399" t="str">
        <f t="shared" si="90"/>
        <v/>
      </c>
      <c r="G376" s="400" t="str">
        <f t="shared" si="91"/>
        <v/>
      </c>
      <c r="H376" s="401" t="str">
        <f t="shared" si="92"/>
        <v/>
      </c>
      <c r="I376" s="402" t="str">
        <f t="shared" si="102"/>
        <v/>
      </c>
      <c r="J376" s="403" t="str">
        <f t="shared" si="102"/>
        <v/>
      </c>
      <c r="K376" s="403" t="str">
        <f t="shared" si="102"/>
        <v/>
      </c>
      <c r="L376" s="404" t="str">
        <f t="shared" si="102"/>
        <v/>
      </c>
      <c r="M376" s="405"/>
      <c r="N376" s="406" t="str">
        <f t="shared" si="93"/>
        <v/>
      </c>
      <c r="O376" s="406" t="str">
        <f t="shared" si="94"/>
        <v/>
      </c>
      <c r="S376" s="401" t="str">
        <f>IFERROR(IF(S375&lt;='Cat A monthly etc'!$R$3,"Nil",S375-$R$3),"")</f>
        <v/>
      </c>
      <c r="T376" s="402" t="str">
        <f t="shared" si="95"/>
        <v/>
      </c>
      <c r="U376" s="403" t="str">
        <f t="shared" si="96"/>
        <v/>
      </c>
      <c r="V376" s="403" t="str">
        <f t="shared" si="97"/>
        <v/>
      </c>
      <c r="W376" s="404" t="str">
        <f t="shared" si="98"/>
        <v/>
      </c>
      <c r="Z376" s="408"/>
      <c r="AA376" s="409"/>
      <c r="AC376" s="358" t="str">
        <f t="shared" si="99"/>
        <v/>
      </c>
      <c r="AD376" s="358" t="str">
        <f t="shared" si="100"/>
        <v/>
      </c>
    </row>
    <row r="377" spans="1:30" x14ac:dyDescent="0.25">
      <c r="A377" s="112" t="str">
        <f t="shared" si="88"/>
        <v/>
      </c>
      <c r="B377" s="112" t="str">
        <f t="shared" si="89"/>
        <v/>
      </c>
      <c r="C377" s="397" t="str">
        <f t="shared" si="101"/>
        <v/>
      </c>
      <c r="D377" s="397" t="str">
        <f t="shared" si="87"/>
        <v/>
      </c>
      <c r="E377" s="397"/>
      <c r="F377" s="399" t="str">
        <f t="shared" si="90"/>
        <v/>
      </c>
      <c r="G377" s="400" t="str">
        <f t="shared" si="91"/>
        <v/>
      </c>
      <c r="H377" s="401" t="str">
        <f t="shared" si="92"/>
        <v/>
      </c>
      <c r="I377" s="402" t="str">
        <f t="shared" si="102"/>
        <v/>
      </c>
      <c r="J377" s="403" t="str">
        <f t="shared" si="102"/>
        <v/>
      </c>
      <c r="K377" s="403" t="str">
        <f t="shared" si="102"/>
        <v/>
      </c>
      <c r="L377" s="404" t="str">
        <f t="shared" si="102"/>
        <v/>
      </c>
      <c r="M377" s="405"/>
      <c r="N377" s="406" t="str">
        <f t="shared" si="93"/>
        <v/>
      </c>
      <c r="O377" s="406" t="str">
        <f t="shared" si="94"/>
        <v/>
      </c>
      <c r="S377" s="401" t="str">
        <f>IFERROR(IF(S376&lt;='Cat A monthly etc'!$R$3,"Nil",S376-$R$3),"")</f>
        <v/>
      </c>
      <c r="T377" s="402" t="str">
        <f t="shared" si="95"/>
        <v/>
      </c>
      <c r="U377" s="403" t="str">
        <f t="shared" si="96"/>
        <v/>
      </c>
      <c r="V377" s="403" t="str">
        <f t="shared" si="97"/>
        <v/>
      </c>
      <c r="W377" s="404" t="str">
        <f t="shared" si="98"/>
        <v/>
      </c>
      <c r="Z377" s="408"/>
      <c r="AA377" s="409"/>
      <c r="AC377" s="358" t="str">
        <f t="shared" si="99"/>
        <v/>
      </c>
      <c r="AD377" s="358" t="str">
        <f t="shared" si="100"/>
        <v/>
      </c>
    </row>
    <row r="378" spans="1:30" x14ac:dyDescent="0.25">
      <c r="A378" s="112" t="str">
        <f t="shared" si="88"/>
        <v/>
      </c>
      <c r="B378" s="112" t="str">
        <f t="shared" si="89"/>
        <v/>
      </c>
      <c r="C378" s="397" t="str">
        <f t="shared" si="101"/>
        <v/>
      </c>
      <c r="D378" s="397" t="str">
        <f t="shared" si="87"/>
        <v/>
      </c>
      <c r="E378" s="397"/>
      <c r="F378" s="399" t="str">
        <f t="shared" si="90"/>
        <v/>
      </c>
      <c r="G378" s="400" t="str">
        <f t="shared" si="91"/>
        <v/>
      </c>
      <c r="H378" s="401" t="str">
        <f t="shared" si="92"/>
        <v/>
      </c>
      <c r="I378" s="402" t="str">
        <f t="shared" si="102"/>
        <v/>
      </c>
      <c r="J378" s="403" t="str">
        <f t="shared" si="102"/>
        <v/>
      </c>
      <c r="K378" s="403" t="str">
        <f t="shared" si="102"/>
        <v/>
      </c>
      <c r="L378" s="404" t="str">
        <f t="shared" si="102"/>
        <v/>
      </c>
      <c r="M378" s="405"/>
      <c r="N378" s="406" t="str">
        <f t="shared" si="93"/>
        <v/>
      </c>
      <c r="O378" s="406" t="str">
        <f t="shared" si="94"/>
        <v/>
      </c>
      <c r="S378" s="401" t="str">
        <f>IFERROR(IF(S377&lt;='Cat A monthly etc'!$R$3,"Nil",S377-$R$3),"")</f>
        <v/>
      </c>
      <c r="T378" s="402" t="str">
        <f t="shared" si="95"/>
        <v/>
      </c>
      <c r="U378" s="403" t="str">
        <f t="shared" si="96"/>
        <v/>
      </c>
      <c r="V378" s="403" t="str">
        <f t="shared" si="97"/>
        <v/>
      </c>
      <c r="W378" s="404" t="str">
        <f t="shared" si="98"/>
        <v/>
      </c>
      <c r="Z378" s="408"/>
      <c r="AA378" s="409"/>
      <c r="AC378" s="358" t="str">
        <f t="shared" si="99"/>
        <v/>
      </c>
      <c r="AD378" s="358" t="str">
        <f t="shared" si="100"/>
        <v/>
      </c>
    </row>
    <row r="379" spans="1:30" x14ac:dyDescent="0.25">
      <c r="A379" s="112" t="str">
        <f t="shared" si="88"/>
        <v/>
      </c>
      <c r="B379" s="112" t="str">
        <f t="shared" si="89"/>
        <v/>
      </c>
      <c r="C379" s="397" t="str">
        <f t="shared" si="101"/>
        <v/>
      </c>
      <c r="D379" s="397" t="str">
        <f t="shared" si="87"/>
        <v/>
      </c>
      <c r="E379" s="397"/>
      <c r="F379" s="399" t="str">
        <f t="shared" si="90"/>
        <v/>
      </c>
      <c r="G379" s="400" t="str">
        <f t="shared" si="91"/>
        <v/>
      </c>
      <c r="H379" s="401" t="str">
        <f t="shared" si="92"/>
        <v/>
      </c>
      <c r="I379" s="402" t="str">
        <f t="shared" si="102"/>
        <v/>
      </c>
      <c r="J379" s="403" t="str">
        <f t="shared" si="102"/>
        <v/>
      </c>
      <c r="K379" s="403" t="str">
        <f t="shared" si="102"/>
        <v/>
      </c>
      <c r="L379" s="404" t="str">
        <f t="shared" si="102"/>
        <v/>
      </c>
      <c r="M379" s="405"/>
      <c r="N379" s="406" t="str">
        <f t="shared" si="93"/>
        <v/>
      </c>
      <c r="O379" s="406" t="str">
        <f t="shared" si="94"/>
        <v/>
      </c>
      <c r="S379" s="401" t="str">
        <f>IFERROR(IF(S378&lt;='Cat A monthly etc'!$R$3,"Nil",S378-$R$3),"")</f>
        <v/>
      </c>
      <c r="T379" s="402" t="str">
        <f t="shared" si="95"/>
        <v/>
      </c>
      <c r="U379" s="403" t="str">
        <f t="shared" si="96"/>
        <v/>
      </c>
      <c r="V379" s="403" t="str">
        <f t="shared" si="97"/>
        <v/>
      </c>
      <c r="W379" s="404" t="str">
        <f t="shared" si="98"/>
        <v/>
      </c>
      <c r="Z379" s="408"/>
      <c r="AA379" s="409"/>
      <c r="AC379" s="358" t="str">
        <f t="shared" si="99"/>
        <v/>
      </c>
      <c r="AD379" s="358" t="str">
        <f t="shared" si="100"/>
        <v/>
      </c>
    </row>
    <row r="380" spans="1:30" x14ac:dyDescent="0.25">
      <c r="A380" s="112" t="str">
        <f t="shared" si="88"/>
        <v/>
      </c>
      <c r="B380" s="112" t="str">
        <f t="shared" si="89"/>
        <v/>
      </c>
      <c r="C380" s="397" t="str">
        <f t="shared" si="101"/>
        <v/>
      </c>
      <c r="D380" s="397" t="str">
        <f t="shared" si="87"/>
        <v/>
      </c>
      <c r="E380" s="397"/>
      <c r="F380" s="399" t="str">
        <f t="shared" si="90"/>
        <v/>
      </c>
      <c r="G380" s="400" t="str">
        <f t="shared" si="91"/>
        <v/>
      </c>
      <c r="H380" s="401" t="str">
        <f t="shared" si="92"/>
        <v/>
      </c>
      <c r="I380" s="402" t="str">
        <f t="shared" si="102"/>
        <v/>
      </c>
      <c r="J380" s="403" t="str">
        <f t="shared" si="102"/>
        <v/>
      </c>
      <c r="K380" s="403" t="str">
        <f t="shared" si="102"/>
        <v/>
      </c>
      <c r="L380" s="404" t="str">
        <f t="shared" si="102"/>
        <v/>
      </c>
      <c r="M380" s="405"/>
      <c r="N380" s="406" t="str">
        <f t="shared" si="93"/>
        <v/>
      </c>
      <c r="O380" s="406" t="str">
        <f t="shared" si="94"/>
        <v/>
      </c>
      <c r="S380" s="401" t="str">
        <f>IFERROR(IF(S379&lt;='Cat A monthly etc'!$R$3,"Nil",S379-$R$3),"")</f>
        <v/>
      </c>
      <c r="T380" s="402" t="str">
        <f t="shared" si="95"/>
        <v/>
      </c>
      <c r="U380" s="403" t="str">
        <f t="shared" si="96"/>
        <v/>
      </c>
      <c r="V380" s="403" t="str">
        <f t="shared" si="97"/>
        <v/>
      </c>
      <c r="W380" s="404" t="str">
        <f t="shared" si="98"/>
        <v/>
      </c>
      <c r="Z380" s="408"/>
      <c r="AA380" s="409"/>
      <c r="AC380" s="358" t="str">
        <f t="shared" si="99"/>
        <v/>
      </c>
      <c r="AD380" s="358" t="str">
        <f t="shared" si="100"/>
        <v/>
      </c>
    </row>
    <row r="381" spans="1:30" x14ac:dyDescent="0.25">
      <c r="A381" s="112" t="str">
        <f t="shared" si="88"/>
        <v/>
      </c>
      <c r="B381" s="112" t="str">
        <f t="shared" si="89"/>
        <v/>
      </c>
      <c r="C381" s="397" t="str">
        <f t="shared" si="101"/>
        <v/>
      </c>
      <c r="D381" s="397" t="str">
        <f t="shared" si="87"/>
        <v/>
      </c>
      <c r="E381" s="397"/>
      <c r="F381" s="399" t="str">
        <f t="shared" si="90"/>
        <v/>
      </c>
      <c r="G381" s="400" t="str">
        <f t="shared" si="91"/>
        <v/>
      </c>
      <c r="H381" s="401" t="str">
        <f t="shared" si="92"/>
        <v/>
      </c>
      <c r="I381" s="402" t="str">
        <f t="shared" si="102"/>
        <v/>
      </c>
      <c r="J381" s="403" t="str">
        <f t="shared" si="102"/>
        <v/>
      </c>
      <c r="K381" s="403" t="str">
        <f t="shared" si="102"/>
        <v/>
      </c>
      <c r="L381" s="404" t="str">
        <f t="shared" si="102"/>
        <v/>
      </c>
      <c r="M381" s="405"/>
      <c r="N381" s="406" t="str">
        <f t="shared" si="93"/>
        <v/>
      </c>
      <c r="O381" s="406" t="str">
        <f t="shared" si="94"/>
        <v/>
      </c>
      <c r="S381" s="401" t="str">
        <f>IFERROR(IF(S380&lt;='Cat A monthly etc'!$R$3,"Nil",S380-$R$3),"")</f>
        <v/>
      </c>
      <c r="T381" s="402" t="str">
        <f t="shared" si="95"/>
        <v/>
      </c>
      <c r="U381" s="403" t="str">
        <f t="shared" si="96"/>
        <v/>
      </c>
      <c r="V381" s="403" t="str">
        <f t="shared" si="97"/>
        <v/>
      </c>
      <c r="W381" s="404" t="str">
        <f t="shared" si="98"/>
        <v/>
      </c>
      <c r="Z381" s="408"/>
      <c r="AA381" s="409"/>
      <c r="AC381" s="358" t="str">
        <f t="shared" si="99"/>
        <v/>
      </c>
      <c r="AD381" s="358" t="str">
        <f t="shared" si="100"/>
        <v/>
      </c>
    </row>
    <row r="382" spans="1:30" x14ac:dyDescent="0.25">
      <c r="A382" s="112" t="str">
        <f t="shared" si="88"/>
        <v/>
      </c>
      <c r="B382" s="112" t="str">
        <f t="shared" si="89"/>
        <v/>
      </c>
      <c r="C382" s="397" t="str">
        <f t="shared" si="101"/>
        <v/>
      </c>
      <c r="D382" s="397" t="str">
        <f t="shared" si="87"/>
        <v/>
      </c>
      <c r="E382" s="397"/>
      <c r="F382" s="399" t="str">
        <f t="shared" si="90"/>
        <v/>
      </c>
      <c r="G382" s="400" t="str">
        <f t="shared" si="91"/>
        <v/>
      </c>
      <c r="H382" s="401" t="str">
        <f t="shared" si="92"/>
        <v/>
      </c>
      <c r="I382" s="402" t="str">
        <f t="shared" si="102"/>
        <v/>
      </c>
      <c r="J382" s="403" t="str">
        <f t="shared" si="102"/>
        <v/>
      </c>
      <c r="K382" s="403" t="str">
        <f t="shared" si="102"/>
        <v/>
      </c>
      <c r="L382" s="404" t="str">
        <f t="shared" si="102"/>
        <v/>
      </c>
      <c r="M382" s="405"/>
      <c r="N382" s="406" t="str">
        <f t="shared" si="93"/>
        <v/>
      </c>
      <c r="O382" s="406" t="str">
        <f t="shared" si="94"/>
        <v/>
      </c>
      <c r="S382" s="401" t="str">
        <f>IFERROR(IF(S381&lt;='Cat A monthly etc'!$R$3,"Nil",S381-$R$3),"")</f>
        <v/>
      </c>
      <c r="T382" s="402" t="str">
        <f t="shared" si="95"/>
        <v/>
      </c>
      <c r="U382" s="403" t="str">
        <f t="shared" si="96"/>
        <v/>
      </c>
      <c r="V382" s="403" t="str">
        <f t="shared" si="97"/>
        <v/>
      </c>
      <c r="W382" s="404" t="str">
        <f t="shared" si="98"/>
        <v/>
      </c>
      <c r="Z382" s="408"/>
      <c r="AA382" s="409"/>
      <c r="AC382" s="358" t="str">
        <f t="shared" si="99"/>
        <v/>
      </c>
      <c r="AD382" s="358" t="str">
        <f t="shared" si="100"/>
        <v/>
      </c>
    </row>
    <row r="383" spans="1:30" x14ac:dyDescent="0.25">
      <c r="A383" s="112" t="str">
        <f t="shared" si="88"/>
        <v/>
      </c>
      <c r="B383" s="112" t="str">
        <f t="shared" si="89"/>
        <v/>
      </c>
      <c r="C383" s="397" t="str">
        <f t="shared" si="101"/>
        <v/>
      </c>
      <c r="D383" s="397" t="str">
        <f t="shared" si="87"/>
        <v/>
      </c>
      <c r="E383" s="397"/>
      <c r="F383" s="399" t="str">
        <f t="shared" si="90"/>
        <v/>
      </c>
      <c r="G383" s="400" t="str">
        <f t="shared" si="91"/>
        <v/>
      </c>
      <c r="H383" s="401" t="str">
        <f t="shared" si="92"/>
        <v/>
      </c>
      <c r="I383" s="402" t="str">
        <f t="shared" si="102"/>
        <v/>
      </c>
      <c r="J383" s="403" t="str">
        <f t="shared" si="102"/>
        <v/>
      </c>
      <c r="K383" s="403" t="str">
        <f t="shared" si="102"/>
        <v/>
      </c>
      <c r="L383" s="404" t="str">
        <f t="shared" si="102"/>
        <v/>
      </c>
      <c r="M383" s="405"/>
      <c r="N383" s="406" t="str">
        <f t="shared" si="93"/>
        <v/>
      </c>
      <c r="O383" s="406" t="str">
        <f t="shared" si="94"/>
        <v/>
      </c>
      <c r="S383" s="401" t="str">
        <f>IFERROR(IF(S382&lt;='Cat A monthly etc'!$R$3,"Nil",S382-$R$3),"")</f>
        <v/>
      </c>
      <c r="T383" s="402" t="str">
        <f t="shared" si="95"/>
        <v/>
      </c>
      <c r="U383" s="403" t="str">
        <f t="shared" si="96"/>
        <v/>
      </c>
      <c r="V383" s="403" t="str">
        <f t="shared" si="97"/>
        <v/>
      </c>
      <c r="W383" s="404" t="str">
        <f t="shared" si="98"/>
        <v/>
      </c>
      <c r="Z383" s="408"/>
      <c r="AA383" s="409"/>
      <c r="AC383" s="358" t="str">
        <f t="shared" si="99"/>
        <v/>
      </c>
      <c r="AD383" s="358" t="str">
        <f t="shared" si="100"/>
        <v/>
      </c>
    </row>
    <row r="384" spans="1:30" x14ac:dyDescent="0.25">
      <c r="A384" s="112" t="str">
        <f t="shared" si="88"/>
        <v/>
      </c>
      <c r="B384" s="112" t="str">
        <f t="shared" si="89"/>
        <v/>
      </c>
      <c r="C384" s="397" t="str">
        <f t="shared" si="101"/>
        <v/>
      </c>
      <c r="D384" s="397" t="str">
        <f t="shared" si="87"/>
        <v/>
      </c>
      <c r="E384" s="397"/>
      <c r="F384" s="399" t="str">
        <f t="shared" si="90"/>
        <v/>
      </c>
      <c r="G384" s="400" t="str">
        <f t="shared" si="91"/>
        <v/>
      </c>
      <c r="H384" s="401" t="str">
        <f t="shared" si="92"/>
        <v/>
      </c>
      <c r="I384" s="402" t="str">
        <f t="shared" si="102"/>
        <v/>
      </c>
      <c r="J384" s="403" t="str">
        <f t="shared" si="102"/>
        <v/>
      </c>
      <c r="K384" s="403" t="str">
        <f t="shared" si="102"/>
        <v/>
      </c>
      <c r="L384" s="404" t="str">
        <f t="shared" si="102"/>
        <v/>
      </c>
      <c r="M384" s="405"/>
      <c r="N384" s="406" t="str">
        <f t="shared" si="93"/>
        <v/>
      </c>
      <c r="O384" s="406" t="str">
        <f t="shared" si="94"/>
        <v/>
      </c>
      <c r="S384" s="401" t="str">
        <f>IFERROR(IF(S383&lt;='Cat A monthly etc'!$R$3,"Nil",S383-$R$3),"")</f>
        <v/>
      </c>
      <c r="T384" s="402" t="str">
        <f t="shared" si="95"/>
        <v/>
      </c>
      <c r="U384" s="403" t="str">
        <f t="shared" si="96"/>
        <v/>
      </c>
      <c r="V384" s="403" t="str">
        <f t="shared" si="97"/>
        <v/>
      </c>
      <c r="W384" s="404" t="str">
        <f t="shared" si="98"/>
        <v/>
      </c>
      <c r="Z384" s="408"/>
      <c r="AA384" s="409"/>
      <c r="AC384" s="358" t="str">
        <f t="shared" si="99"/>
        <v/>
      </c>
      <c r="AD384" s="358" t="str">
        <f t="shared" si="100"/>
        <v/>
      </c>
    </row>
    <row r="385" spans="1:30" x14ac:dyDescent="0.25">
      <c r="A385" s="112" t="str">
        <f t="shared" si="88"/>
        <v/>
      </c>
      <c r="B385" s="112" t="str">
        <f t="shared" si="89"/>
        <v/>
      </c>
      <c r="C385" s="397" t="str">
        <f t="shared" si="101"/>
        <v/>
      </c>
      <c r="D385" s="397" t="str">
        <f t="shared" si="87"/>
        <v/>
      </c>
      <c r="E385" s="397"/>
      <c r="F385" s="399" t="str">
        <f t="shared" si="90"/>
        <v/>
      </c>
      <c r="G385" s="400" t="str">
        <f t="shared" si="91"/>
        <v/>
      </c>
      <c r="H385" s="401" t="str">
        <f t="shared" si="92"/>
        <v/>
      </c>
      <c r="I385" s="402" t="str">
        <f t="shared" si="102"/>
        <v/>
      </c>
      <c r="J385" s="403" t="str">
        <f t="shared" si="102"/>
        <v/>
      </c>
      <c r="K385" s="403" t="str">
        <f t="shared" si="102"/>
        <v/>
      </c>
      <c r="L385" s="404" t="str">
        <f t="shared" si="102"/>
        <v/>
      </c>
      <c r="M385" s="405"/>
      <c r="N385" s="406" t="str">
        <f t="shared" si="93"/>
        <v/>
      </c>
      <c r="O385" s="406" t="str">
        <f t="shared" si="94"/>
        <v/>
      </c>
      <c r="S385" s="401" t="str">
        <f>IFERROR(IF(S384&lt;='Cat A monthly etc'!$R$3,"Nil",S384-$R$3),"")</f>
        <v/>
      </c>
      <c r="T385" s="402" t="str">
        <f t="shared" si="95"/>
        <v/>
      </c>
      <c r="U385" s="403" t="str">
        <f t="shared" si="96"/>
        <v/>
      </c>
      <c r="V385" s="403" t="str">
        <f t="shared" si="97"/>
        <v/>
      </c>
      <c r="W385" s="404" t="str">
        <f t="shared" si="98"/>
        <v/>
      </c>
      <c r="Z385" s="408"/>
      <c r="AA385" s="409"/>
      <c r="AC385" s="358" t="str">
        <f t="shared" si="99"/>
        <v/>
      </c>
      <c r="AD385" s="358" t="str">
        <f t="shared" si="100"/>
        <v/>
      </c>
    </row>
    <row r="386" spans="1:30" x14ac:dyDescent="0.25">
      <c r="A386" s="112" t="str">
        <f t="shared" si="88"/>
        <v/>
      </c>
      <c r="B386" s="112" t="str">
        <f t="shared" si="89"/>
        <v/>
      </c>
      <c r="C386" s="397" t="str">
        <f t="shared" si="101"/>
        <v/>
      </c>
      <c r="D386" s="397" t="str">
        <f t="shared" ref="D386:D449" si="103">IFERROR(IF(C385-0.01&gt;=0,C385-0.01,""),"")</f>
        <v/>
      </c>
      <c r="E386" s="397"/>
      <c r="F386" s="399" t="str">
        <f t="shared" si="90"/>
        <v/>
      </c>
      <c r="G386" s="400" t="str">
        <f t="shared" si="91"/>
        <v/>
      </c>
      <c r="H386" s="401" t="str">
        <f t="shared" si="92"/>
        <v/>
      </c>
      <c r="I386" s="402" t="str">
        <f t="shared" si="102"/>
        <v/>
      </c>
      <c r="J386" s="403" t="str">
        <f t="shared" si="102"/>
        <v/>
      </c>
      <c r="K386" s="403" t="str">
        <f t="shared" si="102"/>
        <v/>
      </c>
      <c r="L386" s="404" t="str">
        <f t="shared" si="102"/>
        <v/>
      </c>
      <c r="M386" s="405"/>
      <c r="N386" s="406" t="str">
        <f t="shared" si="93"/>
        <v/>
      </c>
      <c r="O386" s="406" t="str">
        <f t="shared" si="94"/>
        <v/>
      </c>
      <c r="S386" s="401" t="str">
        <f>IFERROR(IF(S385&lt;='Cat A monthly etc'!$R$3,"Nil",S385-$R$3),"")</f>
        <v/>
      </c>
      <c r="T386" s="402" t="str">
        <f t="shared" si="95"/>
        <v/>
      </c>
      <c r="U386" s="403" t="str">
        <f t="shared" si="96"/>
        <v/>
      </c>
      <c r="V386" s="403" t="str">
        <f t="shared" si="97"/>
        <v/>
      </c>
      <c r="W386" s="404" t="str">
        <f t="shared" si="98"/>
        <v/>
      </c>
      <c r="Z386" s="408"/>
      <c r="AA386" s="409"/>
      <c r="AC386" s="358" t="str">
        <f t="shared" si="99"/>
        <v/>
      </c>
      <c r="AD386" s="358" t="str">
        <f t="shared" si="100"/>
        <v/>
      </c>
    </row>
    <row r="387" spans="1:30" x14ac:dyDescent="0.25">
      <c r="A387" s="112" t="str">
        <f t="shared" si="88"/>
        <v/>
      </c>
      <c r="B387" s="112" t="str">
        <f t="shared" si="89"/>
        <v/>
      </c>
      <c r="C387" s="397" t="str">
        <f t="shared" si="101"/>
        <v/>
      </c>
      <c r="D387" s="397" t="str">
        <f t="shared" si="103"/>
        <v/>
      </c>
      <c r="E387" s="397"/>
      <c r="F387" s="399" t="str">
        <f t="shared" si="90"/>
        <v/>
      </c>
      <c r="G387" s="400" t="str">
        <f t="shared" si="91"/>
        <v/>
      </c>
      <c r="H387" s="401" t="str">
        <f t="shared" si="92"/>
        <v/>
      </c>
      <c r="I387" s="402" t="str">
        <f t="shared" si="102"/>
        <v/>
      </c>
      <c r="J387" s="403" t="str">
        <f t="shared" si="102"/>
        <v/>
      </c>
      <c r="K387" s="403" t="str">
        <f t="shared" si="102"/>
        <v/>
      </c>
      <c r="L387" s="404" t="str">
        <f t="shared" si="102"/>
        <v/>
      </c>
      <c r="M387" s="405"/>
      <c r="N387" s="406" t="str">
        <f t="shared" si="93"/>
        <v/>
      </c>
      <c r="O387" s="406" t="str">
        <f t="shared" si="94"/>
        <v/>
      </c>
      <c r="S387" s="401" t="str">
        <f>IFERROR(IF(S386&lt;='Cat A monthly etc'!$R$3,"Nil",S386-$R$3),"")</f>
        <v/>
      </c>
      <c r="T387" s="402" t="str">
        <f t="shared" si="95"/>
        <v/>
      </c>
      <c r="U387" s="403" t="str">
        <f t="shared" si="96"/>
        <v/>
      </c>
      <c r="V387" s="403" t="str">
        <f t="shared" si="97"/>
        <v/>
      </c>
      <c r="W387" s="404" t="str">
        <f t="shared" si="98"/>
        <v/>
      </c>
      <c r="Z387" s="408"/>
      <c r="AA387" s="409"/>
      <c r="AC387" s="358" t="str">
        <f t="shared" si="99"/>
        <v/>
      </c>
      <c r="AD387" s="358" t="str">
        <f t="shared" si="100"/>
        <v/>
      </c>
    </row>
    <row r="388" spans="1:30" x14ac:dyDescent="0.25">
      <c r="A388" s="112" t="str">
        <f t="shared" si="88"/>
        <v/>
      </c>
      <c r="B388" s="112" t="str">
        <f t="shared" si="89"/>
        <v/>
      </c>
      <c r="C388" s="397" t="str">
        <f t="shared" si="101"/>
        <v/>
      </c>
      <c r="D388" s="397" t="str">
        <f t="shared" si="103"/>
        <v/>
      </c>
      <c r="E388" s="397"/>
      <c r="F388" s="399" t="str">
        <f t="shared" si="90"/>
        <v/>
      </c>
      <c r="G388" s="400" t="str">
        <f t="shared" si="91"/>
        <v/>
      </c>
      <c r="H388" s="401" t="str">
        <f t="shared" si="92"/>
        <v/>
      </c>
      <c r="I388" s="402" t="str">
        <f t="shared" si="102"/>
        <v/>
      </c>
      <c r="J388" s="403" t="str">
        <f t="shared" si="102"/>
        <v/>
      </c>
      <c r="K388" s="403" t="str">
        <f t="shared" si="102"/>
        <v/>
      </c>
      <c r="L388" s="404" t="str">
        <f t="shared" si="102"/>
        <v/>
      </c>
      <c r="M388" s="405"/>
      <c r="N388" s="406" t="str">
        <f t="shared" si="93"/>
        <v/>
      </c>
      <c r="O388" s="406" t="str">
        <f t="shared" si="94"/>
        <v/>
      </c>
      <c r="S388" s="401" t="str">
        <f>IFERROR(IF(S387&lt;='Cat A monthly etc'!$R$3,"Nil",S387-$R$3),"")</f>
        <v/>
      </c>
      <c r="T388" s="402" t="str">
        <f t="shared" si="95"/>
        <v/>
      </c>
      <c r="U388" s="403" t="str">
        <f t="shared" si="96"/>
        <v/>
      </c>
      <c r="V388" s="403" t="str">
        <f t="shared" si="97"/>
        <v/>
      </c>
      <c r="W388" s="404" t="str">
        <f t="shared" si="98"/>
        <v/>
      </c>
      <c r="Z388" s="408"/>
      <c r="AA388" s="409"/>
      <c r="AC388" s="358" t="str">
        <f t="shared" si="99"/>
        <v/>
      </c>
      <c r="AD388" s="358" t="str">
        <f t="shared" si="100"/>
        <v/>
      </c>
    </row>
    <row r="389" spans="1:30" x14ac:dyDescent="0.25">
      <c r="A389" s="112" t="str">
        <f t="shared" si="88"/>
        <v/>
      </c>
      <c r="B389" s="112" t="str">
        <f t="shared" si="89"/>
        <v/>
      </c>
      <c r="C389" s="397" t="str">
        <f t="shared" si="101"/>
        <v/>
      </c>
      <c r="D389" s="397" t="str">
        <f t="shared" si="103"/>
        <v/>
      </c>
      <c r="E389" s="397"/>
      <c r="F389" s="399" t="str">
        <f t="shared" si="90"/>
        <v/>
      </c>
      <c r="G389" s="400" t="str">
        <f t="shared" si="91"/>
        <v/>
      </c>
      <c r="H389" s="401" t="str">
        <f t="shared" si="92"/>
        <v/>
      </c>
      <c r="I389" s="402" t="str">
        <f t="shared" si="102"/>
        <v/>
      </c>
      <c r="J389" s="403" t="str">
        <f t="shared" si="102"/>
        <v/>
      </c>
      <c r="K389" s="403" t="str">
        <f t="shared" si="102"/>
        <v/>
      </c>
      <c r="L389" s="404" t="str">
        <f t="shared" si="102"/>
        <v/>
      </c>
      <c r="M389" s="405"/>
      <c r="N389" s="406" t="str">
        <f t="shared" si="93"/>
        <v/>
      </c>
      <c r="O389" s="406" t="str">
        <f t="shared" si="94"/>
        <v/>
      </c>
      <c r="S389" s="401" t="str">
        <f>IFERROR(IF(S388&lt;='Cat A monthly etc'!$R$3,"Nil",S388-$R$3),"")</f>
        <v/>
      </c>
      <c r="T389" s="402" t="str">
        <f t="shared" si="95"/>
        <v/>
      </c>
      <c r="U389" s="403" t="str">
        <f t="shared" si="96"/>
        <v/>
      </c>
      <c r="V389" s="403" t="str">
        <f t="shared" si="97"/>
        <v/>
      </c>
      <c r="W389" s="404" t="str">
        <f t="shared" si="98"/>
        <v/>
      </c>
      <c r="Z389" s="408"/>
      <c r="AA389" s="409"/>
      <c r="AC389" s="358" t="str">
        <f t="shared" si="99"/>
        <v/>
      </c>
      <c r="AD389" s="358" t="str">
        <f t="shared" si="100"/>
        <v/>
      </c>
    </row>
    <row r="390" spans="1:30" x14ac:dyDescent="0.25">
      <c r="A390" s="112" t="str">
        <f t="shared" si="88"/>
        <v/>
      </c>
      <c r="B390" s="112" t="str">
        <f t="shared" si="89"/>
        <v/>
      </c>
      <c r="C390" s="397" t="str">
        <f t="shared" si="101"/>
        <v/>
      </c>
      <c r="D390" s="397" t="str">
        <f t="shared" si="103"/>
        <v/>
      </c>
      <c r="E390" s="397"/>
      <c r="F390" s="399" t="str">
        <f t="shared" si="90"/>
        <v/>
      </c>
      <c r="G390" s="400" t="str">
        <f t="shared" si="91"/>
        <v/>
      </c>
      <c r="H390" s="401" t="str">
        <f t="shared" si="92"/>
        <v/>
      </c>
      <c r="I390" s="402" t="str">
        <f t="shared" si="102"/>
        <v/>
      </c>
      <c r="J390" s="403" t="str">
        <f t="shared" si="102"/>
        <v/>
      </c>
      <c r="K390" s="403" t="str">
        <f t="shared" si="102"/>
        <v/>
      </c>
      <c r="L390" s="404" t="str">
        <f t="shared" si="102"/>
        <v/>
      </c>
      <c r="M390" s="405"/>
      <c r="N390" s="406" t="str">
        <f t="shared" si="93"/>
        <v/>
      </c>
      <c r="O390" s="406" t="str">
        <f t="shared" si="94"/>
        <v/>
      </c>
      <c r="S390" s="401" t="str">
        <f>IFERROR(IF(S389&lt;='Cat A monthly etc'!$R$3,"Nil",S389-$R$3),"")</f>
        <v/>
      </c>
      <c r="T390" s="402" t="str">
        <f t="shared" si="95"/>
        <v/>
      </c>
      <c r="U390" s="403" t="str">
        <f t="shared" si="96"/>
        <v/>
      </c>
      <c r="V390" s="403" t="str">
        <f t="shared" si="97"/>
        <v/>
      </c>
      <c r="W390" s="404" t="str">
        <f t="shared" si="98"/>
        <v/>
      </c>
      <c r="Z390" s="408"/>
      <c r="AA390" s="409"/>
      <c r="AC390" s="358" t="str">
        <f t="shared" si="99"/>
        <v/>
      </c>
      <c r="AD390" s="358" t="str">
        <f t="shared" si="100"/>
        <v/>
      </c>
    </row>
    <row r="391" spans="1:30" x14ac:dyDescent="0.25">
      <c r="A391" s="112" t="str">
        <f t="shared" si="88"/>
        <v/>
      </c>
      <c r="B391" s="112" t="str">
        <f t="shared" si="89"/>
        <v/>
      </c>
      <c r="C391" s="397" t="str">
        <f t="shared" si="101"/>
        <v/>
      </c>
      <c r="D391" s="397" t="str">
        <f t="shared" si="103"/>
        <v/>
      </c>
      <c r="E391" s="397"/>
      <c r="F391" s="399" t="str">
        <f t="shared" si="90"/>
        <v/>
      </c>
      <c r="G391" s="400" t="str">
        <f t="shared" si="91"/>
        <v/>
      </c>
      <c r="H391" s="401" t="str">
        <f t="shared" si="92"/>
        <v/>
      </c>
      <c r="I391" s="402" t="str">
        <f t="shared" si="102"/>
        <v/>
      </c>
      <c r="J391" s="403" t="str">
        <f t="shared" si="102"/>
        <v/>
      </c>
      <c r="K391" s="403" t="str">
        <f t="shared" si="102"/>
        <v/>
      </c>
      <c r="L391" s="404" t="str">
        <f t="shared" si="102"/>
        <v/>
      </c>
      <c r="M391" s="405"/>
      <c r="N391" s="406" t="str">
        <f t="shared" si="93"/>
        <v/>
      </c>
      <c r="O391" s="406" t="str">
        <f t="shared" si="94"/>
        <v/>
      </c>
      <c r="S391" s="401" t="str">
        <f>IFERROR(IF(S390&lt;='Cat A monthly etc'!$R$3,"Nil",S390-$R$3),"")</f>
        <v/>
      </c>
      <c r="T391" s="402" t="str">
        <f t="shared" si="95"/>
        <v/>
      </c>
      <c r="U391" s="403" t="str">
        <f t="shared" si="96"/>
        <v/>
      </c>
      <c r="V391" s="403" t="str">
        <f t="shared" si="97"/>
        <v/>
      </c>
      <c r="W391" s="404" t="str">
        <f t="shared" si="98"/>
        <v/>
      </c>
      <c r="Z391" s="408"/>
      <c r="AA391" s="409"/>
      <c r="AC391" s="358" t="str">
        <f t="shared" si="99"/>
        <v/>
      </c>
      <c r="AD391" s="358" t="str">
        <f t="shared" si="100"/>
        <v/>
      </c>
    </row>
    <row r="392" spans="1:30" x14ac:dyDescent="0.25">
      <c r="A392" s="112" t="str">
        <f t="shared" si="88"/>
        <v/>
      </c>
      <c r="B392" s="112" t="str">
        <f t="shared" si="89"/>
        <v/>
      </c>
      <c r="C392" s="397" t="str">
        <f t="shared" si="101"/>
        <v/>
      </c>
      <c r="D392" s="397" t="str">
        <f t="shared" si="103"/>
        <v/>
      </c>
      <c r="E392" s="397"/>
      <c r="F392" s="399" t="str">
        <f t="shared" si="90"/>
        <v/>
      </c>
      <c r="G392" s="400" t="str">
        <f t="shared" si="91"/>
        <v/>
      </c>
      <c r="H392" s="401" t="str">
        <f t="shared" si="92"/>
        <v/>
      </c>
      <c r="I392" s="402" t="str">
        <f t="shared" si="102"/>
        <v/>
      </c>
      <c r="J392" s="403" t="str">
        <f t="shared" si="102"/>
        <v/>
      </c>
      <c r="K392" s="403" t="str">
        <f t="shared" si="102"/>
        <v/>
      </c>
      <c r="L392" s="404" t="str">
        <f t="shared" si="102"/>
        <v/>
      </c>
      <c r="M392" s="405"/>
      <c r="N392" s="406" t="str">
        <f t="shared" si="93"/>
        <v/>
      </c>
      <c r="O392" s="406" t="str">
        <f t="shared" si="94"/>
        <v/>
      </c>
      <c r="S392" s="401" t="str">
        <f>IFERROR(IF(S391&lt;='Cat A monthly etc'!$R$3,"Nil",S391-$R$3),"")</f>
        <v/>
      </c>
      <c r="T392" s="402" t="str">
        <f t="shared" si="95"/>
        <v/>
      </c>
      <c r="U392" s="403" t="str">
        <f t="shared" si="96"/>
        <v/>
      </c>
      <c r="V392" s="403" t="str">
        <f t="shared" si="97"/>
        <v/>
      </c>
      <c r="W392" s="404" t="str">
        <f t="shared" si="98"/>
        <v/>
      </c>
      <c r="Z392" s="408"/>
      <c r="AA392" s="409"/>
      <c r="AC392" s="358" t="str">
        <f t="shared" si="99"/>
        <v/>
      </c>
      <c r="AD392" s="358" t="str">
        <f t="shared" si="100"/>
        <v/>
      </c>
    </row>
    <row r="393" spans="1:30" x14ac:dyDescent="0.25">
      <c r="A393" s="112" t="str">
        <f t="shared" ref="A393:A456" si="104">IFERROR(
                      IF(
                            AND($B393&lt;&gt;$W$3,$B393=$W$2,$C393&lt;=$X$2,$D393&gt;=$X$2),
                              IF(RIGHT($F393,LEN("or any greater amount"))="or any greater amount",$W$3,""),""),"")</f>
        <v/>
      </c>
      <c r="B393" s="112" t="str">
        <f t="shared" ref="B393:B456" si="105">IFERROR(
                      IF(
                            AND($C393&lt;=$X$2,$D393&gt;=$X$2),$W$2,
                              IF(RIGHT($F393,LEN("or any greater amount"))="or any greater amount",$W$3,"")),"")</f>
        <v/>
      </c>
      <c r="C393" s="397" t="str">
        <f t="shared" si="101"/>
        <v/>
      </c>
      <c r="D393" s="397" t="str">
        <f t="shared" si="103"/>
        <v/>
      </c>
      <c r="E393" s="397"/>
      <c r="F393" s="399" t="str">
        <f t="shared" ref="F393:F456" si="106">IFERROR(IF(AND(C393="",D393=""),"",IF(C393="--",TEXT(D393,IF(D393=ROUND(D393,0),"€###.00","€##.00"))&amp;" or any lesser amount",IF(D393="--",TEXT(C393,IF(C393=ROUND(C393,0),"€###.00","€##.00"))&amp;" or any greater amount",TEXT(C393,IF(C393=ROUND(C393,0),"€###.00","€##.00"))&amp;" to "&amp;TEXT(D393,IF(D393=ROUND(D393,0),"€###.00","€##.00"))))),"")</f>
        <v/>
      </c>
      <c r="G393" s="400" t="str">
        <f t="shared" ref="G393:G456" si="107">IFERROR(IF(S393="Nil","Nil",ROUNDUP(ROUND(S393/7, 3),2)),"")</f>
        <v/>
      </c>
      <c r="H393" s="401" t="str">
        <f t="shared" ref="H393:H456" si="108">IFERROR(IF(S393="Nil","Nil",TEXT(S393,IF(S393=ROUND(S393,0),"€###","€0.00"))),"")</f>
        <v/>
      </c>
      <c r="I393" s="402" t="str">
        <f t="shared" si="102"/>
        <v/>
      </c>
      <c r="J393" s="403" t="str">
        <f t="shared" si="102"/>
        <v/>
      </c>
      <c r="K393" s="403" t="str">
        <f t="shared" si="102"/>
        <v/>
      </c>
      <c r="L393" s="404" t="str">
        <f t="shared" si="102"/>
        <v/>
      </c>
      <c r="M393" s="405"/>
      <c r="N393" s="406" t="str">
        <f t="shared" ref="N393:N456" si="109">IFERROR(IF(C393="--","&lt;"&amp;D393,C393-IF(OR($H393="Nil",$H393=""),0,$H393)),"")</f>
        <v/>
      </c>
      <c r="O393" s="406" t="str">
        <f t="shared" ref="O393:O456" si="110">IFERROR(IF(D393="--","&gt; €"&amp;N393,D393-IF(OR($H393="Nil",$H393=""),0,$H393)),"")</f>
        <v/>
      </c>
      <c r="S393" s="401" t="str">
        <f>IFERROR(IF(S392&lt;='Cat A monthly etc'!$R$3,"Nil",S392-$R$3),"")</f>
        <v/>
      </c>
      <c r="T393" s="402" t="str">
        <f t="shared" ref="T393:T456" si="111">IFERROR(IF($G393="Nil","Nil",IF(MROUND($G393*I$5,0.5)&lt;=$G393*I$5,MROUND($G393*I$5,0.5),MROUND($G393*I$5,0.5)-0.5)),"")</f>
        <v/>
      </c>
      <c r="U393" s="403" t="str">
        <f t="shared" ref="U393:U456" si="112">IFERROR(IF($G393="Nil","Nil",IF(MROUND($G393*J$5,0.5)&lt;=$G393*J$5,MROUND($G393*J$5,0.5),MROUND($G393*J$5,0.5)-0.5)),"")</f>
        <v/>
      </c>
      <c r="V393" s="403" t="str">
        <f t="shared" ref="V393:V456" si="113">IFERROR(IF($G393="Nil","Nil",IF(MROUND($G393*K$5,0.5)&lt;=$G393*K$5,MROUND($G393*K$5,0.5),MROUND($G393*K$5,0.5)-0.5)),"")</f>
        <v/>
      </c>
      <c r="W393" s="404" t="str">
        <f t="shared" ref="W393:W456" si="114">IFERROR(IF($G393="Nil","Nil",IF(MROUND($G393*L$5,0.5)&lt;=$G393*L$5,MROUND($G393*L$5,0.5),MROUND($G393*L$5,0.5)-0.5)),"")</f>
        <v/>
      </c>
      <c r="Z393" s="408"/>
      <c r="AA393" s="409"/>
      <c r="AC393" s="358" t="str">
        <f t="shared" si="99"/>
        <v/>
      </c>
      <c r="AD393" s="358" t="str">
        <f t="shared" si="100"/>
        <v/>
      </c>
    </row>
    <row r="394" spans="1:30" x14ac:dyDescent="0.25">
      <c r="A394" s="112" t="str">
        <f t="shared" si="104"/>
        <v/>
      </c>
      <c r="B394" s="112" t="str">
        <f t="shared" si="105"/>
        <v/>
      </c>
      <c r="C394" s="397" t="str">
        <f t="shared" si="101"/>
        <v/>
      </c>
      <c r="D394" s="397" t="str">
        <f t="shared" si="103"/>
        <v/>
      </c>
      <c r="E394" s="397"/>
      <c r="F394" s="399" t="str">
        <f t="shared" si="106"/>
        <v/>
      </c>
      <c r="G394" s="400" t="str">
        <f t="shared" si="107"/>
        <v/>
      </c>
      <c r="H394" s="401" t="str">
        <f t="shared" si="108"/>
        <v/>
      </c>
      <c r="I394" s="402" t="str">
        <f t="shared" si="102"/>
        <v/>
      </c>
      <c r="J394" s="403" t="str">
        <f t="shared" si="102"/>
        <v/>
      </c>
      <c r="K394" s="403" t="str">
        <f t="shared" si="102"/>
        <v/>
      </c>
      <c r="L394" s="404" t="str">
        <f t="shared" si="102"/>
        <v/>
      </c>
      <c r="M394" s="405"/>
      <c r="N394" s="406" t="str">
        <f t="shared" si="109"/>
        <v/>
      </c>
      <c r="O394" s="406" t="str">
        <f t="shared" si="110"/>
        <v/>
      </c>
      <c r="S394" s="401" t="str">
        <f>IFERROR(IF(S393&lt;='Cat A monthly etc'!$R$3,"Nil",S393-$R$3),"")</f>
        <v/>
      </c>
      <c r="T394" s="402" t="str">
        <f t="shared" si="111"/>
        <v/>
      </c>
      <c r="U394" s="403" t="str">
        <f t="shared" si="112"/>
        <v/>
      </c>
      <c r="V394" s="403" t="str">
        <f t="shared" si="113"/>
        <v/>
      </c>
      <c r="W394" s="404" t="str">
        <f t="shared" si="114"/>
        <v/>
      </c>
      <c r="Z394" s="408"/>
      <c r="AA394" s="409"/>
      <c r="AC394" s="358" t="str">
        <f t="shared" ref="AC394:AC457" si="115">IFERROR(ROUNDUP(ROUND(S394/7, 3),2),"")</f>
        <v/>
      </c>
      <c r="AD394" s="358" t="str">
        <f t="shared" ref="AD394:AD457" si="116">IFERROR(ROUND(AC394-G394,2),"")</f>
        <v/>
      </c>
    </row>
    <row r="395" spans="1:30" x14ac:dyDescent="0.25">
      <c r="A395" s="112" t="str">
        <f t="shared" si="104"/>
        <v/>
      </c>
      <c r="B395" s="112" t="str">
        <f t="shared" si="105"/>
        <v/>
      </c>
      <c r="C395" s="397" t="str">
        <f t="shared" si="101"/>
        <v/>
      </c>
      <c r="D395" s="397" t="str">
        <f t="shared" si="103"/>
        <v/>
      </c>
      <c r="E395" s="397"/>
      <c r="F395" s="399" t="str">
        <f t="shared" si="106"/>
        <v/>
      </c>
      <c r="G395" s="400" t="str">
        <f t="shared" si="107"/>
        <v/>
      </c>
      <c r="H395" s="401" t="str">
        <f t="shared" si="108"/>
        <v/>
      </c>
      <c r="I395" s="402" t="str">
        <f t="shared" si="102"/>
        <v/>
      </c>
      <c r="J395" s="403" t="str">
        <f t="shared" si="102"/>
        <v/>
      </c>
      <c r="K395" s="403" t="str">
        <f t="shared" si="102"/>
        <v/>
      </c>
      <c r="L395" s="404" t="str">
        <f t="shared" si="102"/>
        <v/>
      </c>
      <c r="M395" s="405"/>
      <c r="N395" s="406" t="str">
        <f t="shared" si="109"/>
        <v/>
      </c>
      <c r="O395" s="406" t="str">
        <f t="shared" si="110"/>
        <v/>
      </c>
      <c r="S395" s="401" t="str">
        <f>IFERROR(IF(S394&lt;='Cat A monthly etc'!$R$3,"Nil",S394-$R$3),"")</f>
        <v/>
      </c>
      <c r="T395" s="402" t="str">
        <f t="shared" si="111"/>
        <v/>
      </c>
      <c r="U395" s="403" t="str">
        <f t="shared" si="112"/>
        <v/>
      </c>
      <c r="V395" s="403" t="str">
        <f t="shared" si="113"/>
        <v/>
      </c>
      <c r="W395" s="404" t="str">
        <f t="shared" si="114"/>
        <v/>
      </c>
      <c r="Z395" s="408"/>
      <c r="AA395" s="409"/>
      <c r="AC395" s="358" t="str">
        <f t="shared" si="115"/>
        <v/>
      </c>
      <c r="AD395" s="358" t="str">
        <f t="shared" si="116"/>
        <v/>
      </c>
    </row>
    <row r="396" spans="1:30" x14ac:dyDescent="0.25">
      <c r="A396" s="112" t="str">
        <f t="shared" si="104"/>
        <v/>
      </c>
      <c r="B396" s="112" t="str">
        <f t="shared" si="105"/>
        <v/>
      </c>
      <c r="C396" s="397" t="str">
        <f t="shared" si="101"/>
        <v/>
      </c>
      <c r="D396" s="397" t="str">
        <f t="shared" si="103"/>
        <v/>
      </c>
      <c r="E396" s="397"/>
      <c r="F396" s="399" t="str">
        <f t="shared" si="106"/>
        <v/>
      </c>
      <c r="G396" s="400" t="str">
        <f t="shared" si="107"/>
        <v/>
      </c>
      <c r="H396" s="401" t="str">
        <f t="shared" si="108"/>
        <v/>
      </c>
      <c r="I396" s="402" t="str">
        <f t="shared" si="102"/>
        <v/>
      </c>
      <c r="J396" s="403" t="str">
        <f t="shared" si="102"/>
        <v/>
      </c>
      <c r="K396" s="403" t="str">
        <f t="shared" si="102"/>
        <v/>
      </c>
      <c r="L396" s="404" t="str">
        <f t="shared" si="102"/>
        <v/>
      </c>
      <c r="M396" s="405"/>
      <c r="N396" s="406" t="str">
        <f t="shared" si="109"/>
        <v/>
      </c>
      <c r="O396" s="406" t="str">
        <f t="shared" si="110"/>
        <v/>
      </c>
      <c r="S396" s="401" t="str">
        <f>IFERROR(IF(S395&lt;='Cat A monthly etc'!$R$3,"Nil",S395-$R$3),"")</f>
        <v/>
      </c>
      <c r="T396" s="402" t="str">
        <f t="shared" si="111"/>
        <v/>
      </c>
      <c r="U396" s="403" t="str">
        <f t="shared" si="112"/>
        <v/>
      </c>
      <c r="V396" s="403" t="str">
        <f t="shared" si="113"/>
        <v/>
      </c>
      <c r="W396" s="404" t="str">
        <f t="shared" si="114"/>
        <v/>
      </c>
      <c r="Z396" s="408"/>
      <c r="AA396" s="409"/>
      <c r="AC396" s="358" t="str">
        <f t="shared" si="115"/>
        <v/>
      </c>
      <c r="AD396" s="358" t="str">
        <f t="shared" si="116"/>
        <v/>
      </c>
    </row>
    <row r="397" spans="1:30" x14ac:dyDescent="0.25">
      <c r="A397" s="112" t="str">
        <f t="shared" si="104"/>
        <v/>
      </c>
      <c r="B397" s="112" t="str">
        <f t="shared" si="105"/>
        <v/>
      </c>
      <c r="C397" s="397" t="str">
        <f t="shared" si="101"/>
        <v/>
      </c>
      <c r="D397" s="397" t="str">
        <f t="shared" si="103"/>
        <v/>
      </c>
      <c r="E397" s="397"/>
      <c r="F397" s="399" t="str">
        <f t="shared" si="106"/>
        <v/>
      </c>
      <c r="G397" s="400" t="str">
        <f t="shared" si="107"/>
        <v/>
      </c>
      <c r="H397" s="401" t="str">
        <f t="shared" si="108"/>
        <v/>
      </c>
      <c r="I397" s="402" t="str">
        <f t="shared" si="102"/>
        <v/>
      </c>
      <c r="J397" s="403" t="str">
        <f t="shared" si="102"/>
        <v/>
      </c>
      <c r="K397" s="403" t="str">
        <f t="shared" si="102"/>
        <v/>
      </c>
      <c r="L397" s="404" t="str">
        <f t="shared" si="102"/>
        <v/>
      </c>
      <c r="M397" s="405"/>
      <c r="N397" s="406" t="str">
        <f t="shared" si="109"/>
        <v/>
      </c>
      <c r="O397" s="406" t="str">
        <f t="shared" si="110"/>
        <v/>
      </c>
      <c r="S397" s="401" t="str">
        <f>IFERROR(IF(S396&lt;='Cat A monthly etc'!$R$3,"Nil",S396-$R$3),"")</f>
        <v/>
      </c>
      <c r="T397" s="402" t="str">
        <f t="shared" si="111"/>
        <v/>
      </c>
      <c r="U397" s="403" t="str">
        <f t="shared" si="112"/>
        <v/>
      </c>
      <c r="V397" s="403" t="str">
        <f t="shared" si="113"/>
        <v/>
      </c>
      <c r="W397" s="404" t="str">
        <f t="shared" si="114"/>
        <v/>
      </c>
      <c r="Z397" s="408"/>
      <c r="AA397" s="409"/>
      <c r="AC397" s="358" t="str">
        <f t="shared" si="115"/>
        <v/>
      </c>
      <c r="AD397" s="358" t="str">
        <f t="shared" si="116"/>
        <v/>
      </c>
    </row>
    <row r="398" spans="1:30" x14ac:dyDescent="0.25">
      <c r="A398" s="112" t="str">
        <f t="shared" si="104"/>
        <v/>
      </c>
      <c r="B398" s="112" t="str">
        <f t="shared" si="105"/>
        <v/>
      </c>
      <c r="C398" s="397" t="str">
        <f t="shared" si="101"/>
        <v/>
      </c>
      <c r="D398" s="397" t="str">
        <f t="shared" si="103"/>
        <v/>
      </c>
      <c r="E398" s="397"/>
      <c r="F398" s="399" t="str">
        <f t="shared" si="106"/>
        <v/>
      </c>
      <c r="G398" s="400" t="str">
        <f t="shared" si="107"/>
        <v/>
      </c>
      <c r="H398" s="401" t="str">
        <f t="shared" si="108"/>
        <v/>
      </c>
      <c r="I398" s="402" t="str">
        <f t="shared" si="102"/>
        <v/>
      </c>
      <c r="J398" s="403" t="str">
        <f t="shared" si="102"/>
        <v/>
      </c>
      <c r="K398" s="403" t="str">
        <f t="shared" si="102"/>
        <v/>
      </c>
      <c r="L398" s="404" t="str">
        <f t="shared" si="102"/>
        <v/>
      </c>
      <c r="M398" s="405"/>
      <c r="N398" s="406" t="str">
        <f t="shared" si="109"/>
        <v/>
      </c>
      <c r="O398" s="406" t="str">
        <f t="shared" si="110"/>
        <v/>
      </c>
      <c r="S398" s="401" t="str">
        <f>IFERROR(IF(S397&lt;='Cat A monthly etc'!$R$3,"Nil",S397-$R$3),"")</f>
        <v/>
      </c>
      <c r="T398" s="402" t="str">
        <f t="shared" si="111"/>
        <v/>
      </c>
      <c r="U398" s="403" t="str">
        <f t="shared" si="112"/>
        <v/>
      </c>
      <c r="V398" s="403" t="str">
        <f t="shared" si="113"/>
        <v/>
      </c>
      <c r="W398" s="404" t="str">
        <f t="shared" si="114"/>
        <v/>
      </c>
      <c r="Z398" s="408"/>
      <c r="AA398" s="409"/>
      <c r="AC398" s="358" t="str">
        <f t="shared" si="115"/>
        <v/>
      </c>
      <c r="AD398" s="358" t="str">
        <f t="shared" si="116"/>
        <v/>
      </c>
    </row>
    <row r="399" spans="1:30" x14ac:dyDescent="0.25">
      <c r="A399" s="112" t="str">
        <f t="shared" si="104"/>
        <v/>
      </c>
      <c r="B399" s="112" t="str">
        <f t="shared" si="105"/>
        <v/>
      </c>
      <c r="C399" s="397" t="str">
        <f t="shared" si="101"/>
        <v/>
      </c>
      <c r="D399" s="397" t="str">
        <f t="shared" si="103"/>
        <v/>
      </c>
      <c r="E399" s="397"/>
      <c r="F399" s="399" t="str">
        <f t="shared" si="106"/>
        <v/>
      </c>
      <c r="G399" s="400" t="str">
        <f t="shared" si="107"/>
        <v/>
      </c>
      <c r="H399" s="401" t="str">
        <f t="shared" si="108"/>
        <v/>
      </c>
      <c r="I399" s="402" t="str">
        <f t="shared" si="102"/>
        <v/>
      </c>
      <c r="J399" s="403" t="str">
        <f t="shared" si="102"/>
        <v/>
      </c>
      <c r="K399" s="403" t="str">
        <f t="shared" si="102"/>
        <v/>
      </c>
      <c r="L399" s="404" t="str">
        <f t="shared" si="102"/>
        <v/>
      </c>
      <c r="M399" s="405"/>
      <c r="N399" s="406" t="str">
        <f t="shared" si="109"/>
        <v/>
      </c>
      <c r="O399" s="406" t="str">
        <f t="shared" si="110"/>
        <v/>
      </c>
      <c r="S399" s="401" t="str">
        <f>IFERROR(IF(S398&lt;='Cat A monthly etc'!$R$3,"Nil",S398-$R$3),"")</f>
        <v/>
      </c>
      <c r="T399" s="402" t="str">
        <f t="shared" si="111"/>
        <v/>
      </c>
      <c r="U399" s="403" t="str">
        <f t="shared" si="112"/>
        <v/>
      </c>
      <c r="V399" s="403" t="str">
        <f t="shared" si="113"/>
        <v/>
      </c>
      <c r="W399" s="404" t="str">
        <f t="shared" si="114"/>
        <v/>
      </c>
      <c r="Z399" s="408"/>
      <c r="AA399" s="409"/>
      <c r="AC399" s="358" t="str">
        <f t="shared" si="115"/>
        <v/>
      </c>
      <c r="AD399" s="358" t="str">
        <f t="shared" si="116"/>
        <v/>
      </c>
    </row>
    <row r="400" spans="1:30" x14ac:dyDescent="0.25">
      <c r="A400" s="112" t="str">
        <f t="shared" si="104"/>
        <v/>
      </c>
      <c r="B400" s="112" t="str">
        <f t="shared" si="105"/>
        <v/>
      </c>
      <c r="C400" s="397" t="str">
        <f t="shared" si="101"/>
        <v/>
      </c>
      <c r="D400" s="397" t="str">
        <f t="shared" si="103"/>
        <v/>
      </c>
      <c r="E400" s="397"/>
      <c r="F400" s="399" t="str">
        <f t="shared" si="106"/>
        <v/>
      </c>
      <c r="G400" s="400" t="str">
        <f t="shared" si="107"/>
        <v/>
      </c>
      <c r="H400" s="401" t="str">
        <f t="shared" si="108"/>
        <v/>
      </c>
      <c r="I400" s="402" t="str">
        <f t="shared" si="102"/>
        <v/>
      </c>
      <c r="J400" s="403" t="str">
        <f t="shared" si="102"/>
        <v/>
      </c>
      <c r="K400" s="403" t="str">
        <f t="shared" si="102"/>
        <v/>
      </c>
      <c r="L400" s="404" t="str">
        <f t="shared" si="102"/>
        <v/>
      </c>
      <c r="M400" s="405"/>
      <c r="N400" s="406" t="str">
        <f t="shared" si="109"/>
        <v/>
      </c>
      <c r="O400" s="406" t="str">
        <f t="shared" si="110"/>
        <v/>
      </c>
      <c r="S400" s="401" t="str">
        <f>IFERROR(IF(S399&lt;='Cat A monthly etc'!$R$3,"Nil",S399-$R$3),"")</f>
        <v/>
      </c>
      <c r="T400" s="402" t="str">
        <f t="shared" si="111"/>
        <v/>
      </c>
      <c r="U400" s="403" t="str">
        <f t="shared" si="112"/>
        <v/>
      </c>
      <c r="V400" s="403" t="str">
        <f t="shared" si="113"/>
        <v/>
      </c>
      <c r="W400" s="404" t="str">
        <f t="shared" si="114"/>
        <v/>
      </c>
      <c r="Z400" s="408"/>
      <c r="AA400" s="409"/>
      <c r="AC400" s="358" t="str">
        <f t="shared" si="115"/>
        <v/>
      </c>
      <c r="AD400" s="358" t="str">
        <f t="shared" si="116"/>
        <v/>
      </c>
    </row>
    <row r="401" spans="1:30" x14ac:dyDescent="0.25">
      <c r="A401" s="112" t="str">
        <f t="shared" si="104"/>
        <v/>
      </c>
      <c r="B401" s="112" t="str">
        <f t="shared" si="105"/>
        <v/>
      </c>
      <c r="C401" s="397" t="str">
        <f t="shared" si="101"/>
        <v/>
      </c>
      <c r="D401" s="397" t="str">
        <f t="shared" si="103"/>
        <v/>
      </c>
      <c r="E401" s="397"/>
      <c r="F401" s="399" t="str">
        <f t="shared" si="106"/>
        <v/>
      </c>
      <c r="G401" s="400" t="str">
        <f t="shared" si="107"/>
        <v/>
      </c>
      <c r="H401" s="401" t="str">
        <f t="shared" si="108"/>
        <v/>
      </c>
      <c r="I401" s="402" t="str">
        <f t="shared" si="102"/>
        <v/>
      </c>
      <c r="J401" s="403" t="str">
        <f t="shared" si="102"/>
        <v/>
      </c>
      <c r="K401" s="403" t="str">
        <f t="shared" si="102"/>
        <v/>
      </c>
      <c r="L401" s="404" t="str">
        <f t="shared" si="102"/>
        <v/>
      </c>
      <c r="M401" s="405"/>
      <c r="N401" s="406" t="str">
        <f t="shared" si="109"/>
        <v/>
      </c>
      <c r="O401" s="406" t="str">
        <f t="shared" si="110"/>
        <v/>
      </c>
      <c r="S401" s="401" t="str">
        <f>IFERROR(IF(S400&lt;='Cat A monthly etc'!$R$3,"Nil",S400-$R$3),"")</f>
        <v/>
      </c>
      <c r="T401" s="402" t="str">
        <f t="shared" si="111"/>
        <v/>
      </c>
      <c r="U401" s="403" t="str">
        <f t="shared" si="112"/>
        <v/>
      </c>
      <c r="V401" s="403" t="str">
        <f t="shared" si="113"/>
        <v/>
      </c>
      <c r="W401" s="404" t="str">
        <f t="shared" si="114"/>
        <v/>
      </c>
      <c r="Z401" s="408"/>
      <c r="AA401" s="409"/>
      <c r="AC401" s="358" t="str">
        <f t="shared" si="115"/>
        <v/>
      </c>
      <c r="AD401" s="358" t="str">
        <f t="shared" si="116"/>
        <v/>
      </c>
    </row>
    <row r="402" spans="1:30" x14ac:dyDescent="0.25">
      <c r="A402" s="112" t="str">
        <f t="shared" si="104"/>
        <v/>
      </c>
      <c r="B402" s="112" t="str">
        <f t="shared" si="105"/>
        <v/>
      </c>
      <c r="C402" s="397" t="str">
        <f t="shared" ref="C402:C465" si="117">IFERROR(IF(C401-$R$3&gt;=0,C401-$R$3,""),"")</f>
        <v/>
      </c>
      <c r="D402" s="397" t="str">
        <f t="shared" si="103"/>
        <v/>
      </c>
      <c r="E402" s="397"/>
      <c r="F402" s="399" t="str">
        <f t="shared" si="106"/>
        <v/>
      </c>
      <c r="G402" s="400" t="str">
        <f t="shared" si="107"/>
        <v/>
      </c>
      <c r="H402" s="401" t="str">
        <f t="shared" si="108"/>
        <v/>
      </c>
      <c r="I402" s="402" t="str">
        <f t="shared" si="102"/>
        <v/>
      </c>
      <c r="J402" s="403" t="str">
        <f t="shared" si="102"/>
        <v/>
      </c>
      <c r="K402" s="403" t="str">
        <f t="shared" si="102"/>
        <v/>
      </c>
      <c r="L402" s="404" t="str">
        <f t="shared" si="102"/>
        <v/>
      </c>
      <c r="M402" s="405"/>
      <c r="N402" s="406" t="str">
        <f t="shared" si="109"/>
        <v/>
      </c>
      <c r="O402" s="406" t="str">
        <f t="shared" si="110"/>
        <v/>
      </c>
      <c r="S402" s="401" t="str">
        <f>IFERROR(IF(S401&lt;='Cat A monthly etc'!$R$3,"Nil",S401-$R$3),"")</f>
        <v/>
      </c>
      <c r="T402" s="402" t="str">
        <f t="shared" si="111"/>
        <v/>
      </c>
      <c r="U402" s="403" t="str">
        <f t="shared" si="112"/>
        <v/>
      </c>
      <c r="V402" s="403" t="str">
        <f t="shared" si="113"/>
        <v/>
      </c>
      <c r="W402" s="404" t="str">
        <f t="shared" si="114"/>
        <v/>
      </c>
      <c r="Z402" s="408"/>
      <c r="AA402" s="409"/>
      <c r="AC402" s="358" t="str">
        <f t="shared" si="115"/>
        <v/>
      </c>
      <c r="AD402" s="358" t="str">
        <f t="shared" si="116"/>
        <v/>
      </c>
    </row>
    <row r="403" spans="1:30" x14ac:dyDescent="0.25">
      <c r="A403" s="112" t="str">
        <f t="shared" si="104"/>
        <v/>
      </c>
      <c r="B403" s="112" t="str">
        <f t="shared" si="105"/>
        <v/>
      </c>
      <c r="C403" s="397" t="str">
        <f t="shared" si="117"/>
        <v/>
      </c>
      <c r="D403" s="397" t="str">
        <f t="shared" si="103"/>
        <v/>
      </c>
      <c r="E403" s="397"/>
      <c r="F403" s="399" t="str">
        <f t="shared" si="106"/>
        <v/>
      </c>
      <c r="G403" s="400" t="str">
        <f t="shared" si="107"/>
        <v/>
      </c>
      <c r="H403" s="401" t="str">
        <f t="shared" si="108"/>
        <v/>
      </c>
      <c r="I403" s="402" t="str">
        <f t="shared" si="102"/>
        <v/>
      </c>
      <c r="J403" s="403" t="str">
        <f t="shared" si="102"/>
        <v/>
      </c>
      <c r="K403" s="403" t="str">
        <f t="shared" si="102"/>
        <v/>
      </c>
      <c r="L403" s="404" t="str">
        <f t="shared" si="102"/>
        <v/>
      </c>
      <c r="M403" s="405"/>
      <c r="N403" s="406" t="str">
        <f t="shared" si="109"/>
        <v/>
      </c>
      <c r="O403" s="406" t="str">
        <f t="shared" si="110"/>
        <v/>
      </c>
      <c r="S403" s="401" t="str">
        <f>IFERROR(IF(S402&lt;='Cat A monthly etc'!$R$3,"Nil",S402-$R$3),"")</f>
        <v/>
      </c>
      <c r="T403" s="402" t="str">
        <f t="shared" si="111"/>
        <v/>
      </c>
      <c r="U403" s="403" t="str">
        <f t="shared" si="112"/>
        <v/>
      </c>
      <c r="V403" s="403" t="str">
        <f t="shared" si="113"/>
        <v/>
      </c>
      <c r="W403" s="404" t="str">
        <f t="shared" si="114"/>
        <v/>
      </c>
      <c r="Z403" s="408"/>
      <c r="AA403" s="409"/>
      <c r="AC403" s="358" t="str">
        <f t="shared" si="115"/>
        <v/>
      </c>
      <c r="AD403" s="358" t="str">
        <f t="shared" si="116"/>
        <v/>
      </c>
    </row>
    <row r="404" spans="1:30" x14ac:dyDescent="0.25">
      <c r="A404" s="112" t="str">
        <f t="shared" si="104"/>
        <v/>
      </c>
      <c r="B404" s="112" t="str">
        <f t="shared" si="105"/>
        <v/>
      </c>
      <c r="C404" s="397" t="str">
        <f t="shared" si="117"/>
        <v/>
      </c>
      <c r="D404" s="397" t="str">
        <f t="shared" si="103"/>
        <v/>
      </c>
      <c r="E404" s="397"/>
      <c r="F404" s="399" t="str">
        <f t="shared" si="106"/>
        <v/>
      </c>
      <c r="G404" s="400" t="str">
        <f t="shared" si="107"/>
        <v/>
      </c>
      <c r="H404" s="401" t="str">
        <f t="shared" si="108"/>
        <v/>
      </c>
      <c r="I404" s="402" t="str">
        <f t="shared" si="102"/>
        <v/>
      </c>
      <c r="J404" s="403" t="str">
        <f t="shared" si="102"/>
        <v/>
      </c>
      <c r="K404" s="403" t="str">
        <f t="shared" si="102"/>
        <v/>
      </c>
      <c r="L404" s="404" t="str">
        <f t="shared" si="102"/>
        <v/>
      </c>
      <c r="M404" s="405"/>
      <c r="N404" s="406" t="str">
        <f t="shared" si="109"/>
        <v/>
      </c>
      <c r="O404" s="406" t="str">
        <f t="shared" si="110"/>
        <v/>
      </c>
      <c r="S404" s="401" t="str">
        <f>IFERROR(IF(S403&lt;='Cat A monthly etc'!$R$3,"Nil",S403-$R$3),"")</f>
        <v/>
      </c>
      <c r="T404" s="402" t="str">
        <f t="shared" si="111"/>
        <v/>
      </c>
      <c r="U404" s="403" t="str">
        <f t="shared" si="112"/>
        <v/>
      </c>
      <c r="V404" s="403" t="str">
        <f t="shared" si="113"/>
        <v/>
      </c>
      <c r="W404" s="404" t="str">
        <f t="shared" si="114"/>
        <v/>
      </c>
      <c r="Z404" s="408"/>
      <c r="AA404" s="409"/>
      <c r="AC404" s="358" t="str">
        <f t="shared" si="115"/>
        <v/>
      </c>
      <c r="AD404" s="358" t="str">
        <f t="shared" si="116"/>
        <v/>
      </c>
    </row>
    <row r="405" spans="1:30" x14ac:dyDescent="0.25">
      <c r="A405" s="112" t="str">
        <f t="shared" si="104"/>
        <v/>
      </c>
      <c r="B405" s="112" t="str">
        <f t="shared" si="105"/>
        <v/>
      </c>
      <c r="C405" s="397" t="str">
        <f t="shared" si="117"/>
        <v/>
      </c>
      <c r="D405" s="397" t="str">
        <f t="shared" si="103"/>
        <v/>
      </c>
      <c r="E405" s="397"/>
      <c r="F405" s="399" t="str">
        <f t="shared" si="106"/>
        <v/>
      </c>
      <c r="G405" s="400" t="str">
        <f t="shared" si="107"/>
        <v/>
      </c>
      <c r="H405" s="401" t="str">
        <f t="shared" si="108"/>
        <v/>
      </c>
      <c r="I405" s="402" t="str">
        <f t="shared" si="102"/>
        <v/>
      </c>
      <c r="J405" s="403" t="str">
        <f t="shared" si="102"/>
        <v/>
      </c>
      <c r="K405" s="403" t="str">
        <f t="shared" si="102"/>
        <v/>
      </c>
      <c r="L405" s="404" t="str">
        <f t="shared" si="102"/>
        <v/>
      </c>
      <c r="M405" s="405"/>
      <c r="N405" s="406" t="str">
        <f t="shared" si="109"/>
        <v/>
      </c>
      <c r="O405" s="406" t="str">
        <f t="shared" si="110"/>
        <v/>
      </c>
      <c r="S405" s="401" t="str">
        <f>IFERROR(IF(S404&lt;='Cat A monthly etc'!$R$3,"Nil",S404-$R$3),"")</f>
        <v/>
      </c>
      <c r="T405" s="402" t="str">
        <f t="shared" si="111"/>
        <v/>
      </c>
      <c r="U405" s="403" t="str">
        <f t="shared" si="112"/>
        <v/>
      </c>
      <c r="V405" s="403" t="str">
        <f t="shared" si="113"/>
        <v/>
      </c>
      <c r="W405" s="404" t="str">
        <f t="shared" si="114"/>
        <v/>
      </c>
      <c r="Z405" s="408"/>
      <c r="AA405" s="409"/>
      <c r="AC405" s="358" t="str">
        <f t="shared" si="115"/>
        <v/>
      </c>
      <c r="AD405" s="358" t="str">
        <f t="shared" si="116"/>
        <v/>
      </c>
    </row>
    <row r="406" spans="1:30" x14ac:dyDescent="0.25">
      <c r="A406" s="112" t="str">
        <f t="shared" si="104"/>
        <v/>
      </c>
      <c r="B406" s="112" t="str">
        <f t="shared" si="105"/>
        <v/>
      </c>
      <c r="C406" s="397" t="str">
        <f t="shared" si="117"/>
        <v/>
      </c>
      <c r="D406" s="397" t="str">
        <f t="shared" si="103"/>
        <v/>
      </c>
      <c r="E406" s="397"/>
      <c r="F406" s="399" t="str">
        <f t="shared" si="106"/>
        <v/>
      </c>
      <c r="G406" s="400" t="str">
        <f t="shared" si="107"/>
        <v/>
      </c>
      <c r="H406" s="401" t="str">
        <f t="shared" si="108"/>
        <v/>
      </c>
      <c r="I406" s="402" t="str">
        <f t="shared" si="102"/>
        <v/>
      </c>
      <c r="J406" s="403" t="str">
        <f t="shared" si="102"/>
        <v/>
      </c>
      <c r="K406" s="403" t="str">
        <f t="shared" si="102"/>
        <v/>
      </c>
      <c r="L406" s="404" t="str">
        <f t="shared" ref="L406:L469" si="118">IFERROR(IF(W406="Nil","Nil",TEXT(W406,IF(W406=ROUND(W406,0),"€###","€###.00"))),"")</f>
        <v/>
      </c>
      <c r="M406" s="405"/>
      <c r="N406" s="406" t="str">
        <f t="shared" si="109"/>
        <v/>
      </c>
      <c r="O406" s="406" t="str">
        <f t="shared" si="110"/>
        <v/>
      </c>
      <c r="S406" s="401" t="str">
        <f>IFERROR(IF(S405&lt;='Cat A monthly etc'!$R$3,"Nil",S405-$R$3),"")</f>
        <v/>
      </c>
      <c r="T406" s="402" t="str">
        <f t="shared" si="111"/>
        <v/>
      </c>
      <c r="U406" s="403" t="str">
        <f t="shared" si="112"/>
        <v/>
      </c>
      <c r="V406" s="403" t="str">
        <f t="shared" si="113"/>
        <v/>
      </c>
      <c r="W406" s="404" t="str">
        <f t="shared" si="114"/>
        <v/>
      </c>
      <c r="Z406" s="408"/>
      <c r="AA406" s="409"/>
      <c r="AC406" s="358" t="str">
        <f t="shared" si="115"/>
        <v/>
      </c>
      <c r="AD406" s="358" t="str">
        <f t="shared" si="116"/>
        <v/>
      </c>
    </row>
    <row r="407" spans="1:30" x14ac:dyDescent="0.25">
      <c r="A407" s="112" t="str">
        <f t="shared" si="104"/>
        <v/>
      </c>
      <c r="B407" s="112" t="str">
        <f t="shared" si="105"/>
        <v/>
      </c>
      <c r="C407" s="397" t="str">
        <f t="shared" si="117"/>
        <v/>
      </c>
      <c r="D407" s="397" t="str">
        <f t="shared" si="103"/>
        <v/>
      </c>
      <c r="E407" s="397"/>
      <c r="F407" s="399" t="str">
        <f t="shared" si="106"/>
        <v/>
      </c>
      <c r="G407" s="400" t="str">
        <f t="shared" si="107"/>
        <v/>
      </c>
      <c r="H407" s="401" t="str">
        <f t="shared" si="108"/>
        <v/>
      </c>
      <c r="I407" s="402" t="str">
        <f t="shared" ref="I407:L470" si="119">IFERROR(IF(T407="Nil","Nil",TEXT(T407,IF(T407=ROUND(T407,0),"€###","€###.00"))),"")</f>
        <v/>
      </c>
      <c r="J407" s="403" t="str">
        <f t="shared" si="119"/>
        <v/>
      </c>
      <c r="K407" s="403" t="str">
        <f t="shared" si="119"/>
        <v/>
      </c>
      <c r="L407" s="404" t="str">
        <f t="shared" si="118"/>
        <v/>
      </c>
      <c r="M407" s="405"/>
      <c r="N407" s="406" t="str">
        <f t="shared" si="109"/>
        <v/>
      </c>
      <c r="O407" s="406" t="str">
        <f t="shared" si="110"/>
        <v/>
      </c>
      <c r="S407" s="401" t="str">
        <f>IFERROR(IF(S406&lt;='Cat A monthly etc'!$R$3,"Nil",S406-$R$3),"")</f>
        <v/>
      </c>
      <c r="T407" s="402" t="str">
        <f t="shared" si="111"/>
        <v/>
      </c>
      <c r="U407" s="403" t="str">
        <f t="shared" si="112"/>
        <v/>
      </c>
      <c r="V407" s="403" t="str">
        <f t="shared" si="113"/>
        <v/>
      </c>
      <c r="W407" s="404" t="str">
        <f t="shared" si="114"/>
        <v/>
      </c>
      <c r="Z407" s="408"/>
      <c r="AA407" s="409"/>
      <c r="AC407" s="358" t="str">
        <f t="shared" si="115"/>
        <v/>
      </c>
      <c r="AD407" s="358" t="str">
        <f t="shared" si="116"/>
        <v/>
      </c>
    </row>
    <row r="408" spans="1:30" x14ac:dyDescent="0.25">
      <c r="A408" s="112" t="str">
        <f t="shared" si="104"/>
        <v/>
      </c>
      <c r="B408" s="112" t="str">
        <f t="shared" si="105"/>
        <v/>
      </c>
      <c r="C408" s="397" t="str">
        <f t="shared" si="117"/>
        <v/>
      </c>
      <c r="D408" s="397" t="str">
        <f t="shared" si="103"/>
        <v/>
      </c>
      <c r="E408" s="397"/>
      <c r="F408" s="399" t="str">
        <f t="shared" si="106"/>
        <v/>
      </c>
      <c r="G408" s="400" t="str">
        <f t="shared" si="107"/>
        <v/>
      </c>
      <c r="H408" s="401" t="str">
        <f t="shared" si="108"/>
        <v/>
      </c>
      <c r="I408" s="402" t="str">
        <f t="shared" si="119"/>
        <v/>
      </c>
      <c r="J408" s="403" t="str">
        <f t="shared" si="119"/>
        <v/>
      </c>
      <c r="K408" s="403" t="str">
        <f t="shared" si="119"/>
        <v/>
      </c>
      <c r="L408" s="404" t="str">
        <f t="shared" si="118"/>
        <v/>
      </c>
      <c r="M408" s="405"/>
      <c r="N408" s="406" t="str">
        <f t="shared" si="109"/>
        <v/>
      </c>
      <c r="O408" s="406" t="str">
        <f t="shared" si="110"/>
        <v/>
      </c>
      <c r="S408" s="401" t="str">
        <f>IFERROR(IF(S407&lt;='Cat A monthly etc'!$R$3,"Nil",S407-$R$3),"")</f>
        <v/>
      </c>
      <c r="T408" s="402" t="str">
        <f t="shared" si="111"/>
        <v/>
      </c>
      <c r="U408" s="403" t="str">
        <f t="shared" si="112"/>
        <v/>
      </c>
      <c r="V408" s="403" t="str">
        <f t="shared" si="113"/>
        <v/>
      </c>
      <c r="W408" s="404" t="str">
        <f t="shared" si="114"/>
        <v/>
      </c>
      <c r="Z408" s="408"/>
      <c r="AA408" s="409"/>
      <c r="AC408" s="358" t="str">
        <f t="shared" si="115"/>
        <v/>
      </c>
      <c r="AD408" s="358" t="str">
        <f t="shared" si="116"/>
        <v/>
      </c>
    </row>
    <row r="409" spans="1:30" x14ac:dyDescent="0.25">
      <c r="A409" s="112" t="str">
        <f t="shared" si="104"/>
        <v/>
      </c>
      <c r="B409" s="112" t="str">
        <f t="shared" si="105"/>
        <v/>
      </c>
      <c r="C409" s="397" t="str">
        <f t="shared" si="117"/>
        <v/>
      </c>
      <c r="D409" s="397" t="str">
        <f t="shared" si="103"/>
        <v/>
      </c>
      <c r="E409" s="397"/>
      <c r="F409" s="399" t="str">
        <f t="shared" si="106"/>
        <v/>
      </c>
      <c r="G409" s="400" t="str">
        <f t="shared" si="107"/>
        <v/>
      </c>
      <c r="H409" s="401" t="str">
        <f t="shared" si="108"/>
        <v/>
      </c>
      <c r="I409" s="402" t="str">
        <f t="shared" si="119"/>
        <v/>
      </c>
      <c r="J409" s="403" t="str">
        <f t="shared" si="119"/>
        <v/>
      </c>
      <c r="K409" s="403" t="str">
        <f t="shared" si="119"/>
        <v/>
      </c>
      <c r="L409" s="404" t="str">
        <f t="shared" si="118"/>
        <v/>
      </c>
      <c r="M409" s="405"/>
      <c r="N409" s="406" t="str">
        <f t="shared" si="109"/>
        <v/>
      </c>
      <c r="O409" s="406" t="str">
        <f t="shared" si="110"/>
        <v/>
      </c>
      <c r="S409" s="401" t="str">
        <f>IFERROR(IF(S408&lt;='Cat A monthly etc'!$R$3,"Nil",S408-$R$3),"")</f>
        <v/>
      </c>
      <c r="T409" s="402" t="str">
        <f t="shared" si="111"/>
        <v/>
      </c>
      <c r="U409" s="403" t="str">
        <f t="shared" si="112"/>
        <v/>
      </c>
      <c r="V409" s="403" t="str">
        <f t="shared" si="113"/>
        <v/>
      </c>
      <c r="W409" s="404" t="str">
        <f t="shared" si="114"/>
        <v/>
      </c>
      <c r="Z409" s="408"/>
      <c r="AA409" s="409"/>
      <c r="AC409" s="358" t="str">
        <f t="shared" si="115"/>
        <v/>
      </c>
      <c r="AD409" s="358" t="str">
        <f t="shared" si="116"/>
        <v/>
      </c>
    </row>
    <row r="410" spans="1:30" x14ac:dyDescent="0.25">
      <c r="A410" s="112" t="str">
        <f t="shared" si="104"/>
        <v/>
      </c>
      <c r="B410" s="112" t="str">
        <f t="shared" si="105"/>
        <v/>
      </c>
      <c r="C410" s="397" t="str">
        <f t="shared" si="117"/>
        <v/>
      </c>
      <c r="D410" s="397" t="str">
        <f t="shared" si="103"/>
        <v/>
      </c>
      <c r="E410" s="397"/>
      <c r="F410" s="399" t="str">
        <f t="shared" si="106"/>
        <v/>
      </c>
      <c r="G410" s="400" t="str">
        <f t="shared" si="107"/>
        <v/>
      </c>
      <c r="H410" s="401" t="str">
        <f t="shared" si="108"/>
        <v/>
      </c>
      <c r="I410" s="402" t="str">
        <f t="shared" si="119"/>
        <v/>
      </c>
      <c r="J410" s="403" t="str">
        <f t="shared" si="119"/>
        <v/>
      </c>
      <c r="K410" s="403" t="str">
        <f t="shared" si="119"/>
        <v/>
      </c>
      <c r="L410" s="404" t="str">
        <f t="shared" si="118"/>
        <v/>
      </c>
      <c r="M410" s="405"/>
      <c r="N410" s="406" t="str">
        <f t="shared" si="109"/>
        <v/>
      </c>
      <c r="O410" s="406" t="str">
        <f t="shared" si="110"/>
        <v/>
      </c>
      <c r="S410" s="401" t="str">
        <f>IFERROR(IF(S409&lt;='Cat A monthly etc'!$R$3,"Nil",S409-$R$3),"")</f>
        <v/>
      </c>
      <c r="T410" s="402" t="str">
        <f t="shared" si="111"/>
        <v/>
      </c>
      <c r="U410" s="403" t="str">
        <f t="shared" si="112"/>
        <v/>
      </c>
      <c r="V410" s="403" t="str">
        <f t="shared" si="113"/>
        <v/>
      </c>
      <c r="W410" s="404" t="str">
        <f t="shared" si="114"/>
        <v/>
      </c>
      <c r="Z410" s="408"/>
      <c r="AA410" s="409"/>
      <c r="AC410" s="358" t="str">
        <f t="shared" si="115"/>
        <v/>
      </c>
      <c r="AD410" s="358" t="str">
        <f t="shared" si="116"/>
        <v/>
      </c>
    </row>
    <row r="411" spans="1:30" x14ac:dyDescent="0.25">
      <c r="A411" s="112" t="str">
        <f t="shared" si="104"/>
        <v/>
      </c>
      <c r="B411" s="112" t="str">
        <f t="shared" si="105"/>
        <v/>
      </c>
      <c r="C411" s="397" t="str">
        <f t="shared" si="117"/>
        <v/>
      </c>
      <c r="D411" s="397" t="str">
        <f t="shared" si="103"/>
        <v/>
      </c>
      <c r="E411" s="397"/>
      <c r="F411" s="399" t="str">
        <f t="shared" si="106"/>
        <v/>
      </c>
      <c r="G411" s="400" t="str">
        <f t="shared" si="107"/>
        <v/>
      </c>
      <c r="H411" s="401" t="str">
        <f t="shared" si="108"/>
        <v/>
      </c>
      <c r="I411" s="402" t="str">
        <f t="shared" si="119"/>
        <v/>
      </c>
      <c r="J411" s="403" t="str">
        <f t="shared" si="119"/>
        <v/>
      </c>
      <c r="K411" s="403" t="str">
        <f t="shared" si="119"/>
        <v/>
      </c>
      <c r="L411" s="404" t="str">
        <f t="shared" si="118"/>
        <v/>
      </c>
      <c r="M411" s="405"/>
      <c r="N411" s="406" t="str">
        <f t="shared" si="109"/>
        <v/>
      </c>
      <c r="O411" s="406" t="str">
        <f t="shared" si="110"/>
        <v/>
      </c>
      <c r="S411" s="401" t="str">
        <f>IFERROR(IF(S410&lt;='Cat A monthly etc'!$R$3,"Nil",S410-$R$3),"")</f>
        <v/>
      </c>
      <c r="T411" s="402" t="str">
        <f t="shared" si="111"/>
        <v/>
      </c>
      <c r="U411" s="403" t="str">
        <f t="shared" si="112"/>
        <v/>
      </c>
      <c r="V411" s="403" t="str">
        <f t="shared" si="113"/>
        <v/>
      </c>
      <c r="W411" s="404" t="str">
        <f t="shared" si="114"/>
        <v/>
      </c>
      <c r="Z411" s="408"/>
      <c r="AA411" s="409"/>
      <c r="AC411" s="358" t="str">
        <f t="shared" si="115"/>
        <v/>
      </c>
      <c r="AD411" s="358" t="str">
        <f t="shared" si="116"/>
        <v/>
      </c>
    </row>
    <row r="412" spans="1:30" x14ac:dyDescent="0.25">
      <c r="A412" s="112" t="str">
        <f t="shared" si="104"/>
        <v/>
      </c>
      <c r="B412" s="112" t="str">
        <f t="shared" si="105"/>
        <v/>
      </c>
      <c r="C412" s="397" t="str">
        <f t="shared" si="117"/>
        <v/>
      </c>
      <c r="D412" s="397" t="str">
        <f t="shared" si="103"/>
        <v/>
      </c>
      <c r="E412" s="397"/>
      <c r="F412" s="399" t="str">
        <f t="shared" si="106"/>
        <v/>
      </c>
      <c r="G412" s="400" t="str">
        <f t="shared" si="107"/>
        <v/>
      </c>
      <c r="H412" s="401" t="str">
        <f t="shared" si="108"/>
        <v/>
      </c>
      <c r="I412" s="402" t="str">
        <f t="shared" si="119"/>
        <v/>
      </c>
      <c r="J412" s="403" t="str">
        <f t="shared" si="119"/>
        <v/>
      </c>
      <c r="K412" s="403" t="str">
        <f t="shared" si="119"/>
        <v/>
      </c>
      <c r="L412" s="404" t="str">
        <f t="shared" si="118"/>
        <v/>
      </c>
      <c r="M412" s="405"/>
      <c r="N412" s="406" t="str">
        <f t="shared" si="109"/>
        <v/>
      </c>
      <c r="O412" s="406" t="str">
        <f t="shared" si="110"/>
        <v/>
      </c>
      <c r="S412" s="401" t="str">
        <f>IFERROR(IF(S411&lt;='Cat A monthly etc'!$R$3,"Nil",S411-$R$3),"")</f>
        <v/>
      </c>
      <c r="T412" s="402" t="str">
        <f t="shared" si="111"/>
        <v/>
      </c>
      <c r="U412" s="403" t="str">
        <f t="shared" si="112"/>
        <v/>
      </c>
      <c r="V412" s="403" t="str">
        <f t="shared" si="113"/>
        <v/>
      </c>
      <c r="W412" s="404" t="str">
        <f t="shared" si="114"/>
        <v/>
      </c>
      <c r="Z412" s="408"/>
      <c r="AA412" s="409"/>
      <c r="AC412" s="358" t="str">
        <f t="shared" si="115"/>
        <v/>
      </c>
      <c r="AD412" s="358" t="str">
        <f t="shared" si="116"/>
        <v/>
      </c>
    </row>
    <row r="413" spans="1:30" x14ac:dyDescent="0.25">
      <c r="A413" s="112" t="str">
        <f t="shared" si="104"/>
        <v/>
      </c>
      <c r="B413" s="112" t="str">
        <f t="shared" si="105"/>
        <v/>
      </c>
      <c r="C413" s="397" t="str">
        <f t="shared" si="117"/>
        <v/>
      </c>
      <c r="D413" s="397" t="str">
        <f t="shared" si="103"/>
        <v/>
      </c>
      <c r="E413" s="397"/>
      <c r="F413" s="399" t="str">
        <f t="shared" si="106"/>
        <v/>
      </c>
      <c r="G413" s="400" t="str">
        <f t="shared" si="107"/>
        <v/>
      </c>
      <c r="H413" s="401" t="str">
        <f t="shared" si="108"/>
        <v/>
      </c>
      <c r="I413" s="402" t="str">
        <f t="shared" si="119"/>
        <v/>
      </c>
      <c r="J413" s="403" t="str">
        <f t="shared" si="119"/>
        <v/>
      </c>
      <c r="K413" s="403" t="str">
        <f t="shared" si="119"/>
        <v/>
      </c>
      <c r="L413" s="404" t="str">
        <f t="shared" si="118"/>
        <v/>
      </c>
      <c r="M413" s="405"/>
      <c r="N413" s="406" t="str">
        <f t="shared" si="109"/>
        <v/>
      </c>
      <c r="O413" s="406" t="str">
        <f t="shared" si="110"/>
        <v/>
      </c>
      <c r="S413" s="401" t="str">
        <f>IFERROR(IF(S412&lt;='Cat A monthly etc'!$R$3,"Nil",S412-$R$3),"")</f>
        <v/>
      </c>
      <c r="T413" s="402" t="str">
        <f t="shared" si="111"/>
        <v/>
      </c>
      <c r="U413" s="403" t="str">
        <f t="shared" si="112"/>
        <v/>
      </c>
      <c r="V413" s="403" t="str">
        <f t="shared" si="113"/>
        <v/>
      </c>
      <c r="W413" s="404" t="str">
        <f t="shared" si="114"/>
        <v/>
      </c>
      <c r="Z413" s="408"/>
      <c r="AA413" s="409"/>
      <c r="AC413" s="358" t="str">
        <f t="shared" si="115"/>
        <v/>
      </c>
      <c r="AD413" s="358" t="str">
        <f t="shared" si="116"/>
        <v/>
      </c>
    </row>
    <row r="414" spans="1:30" x14ac:dyDescent="0.25">
      <c r="A414" s="112" t="str">
        <f t="shared" si="104"/>
        <v/>
      </c>
      <c r="B414" s="112" t="str">
        <f t="shared" si="105"/>
        <v/>
      </c>
      <c r="C414" s="397" t="str">
        <f t="shared" si="117"/>
        <v/>
      </c>
      <c r="D414" s="397" t="str">
        <f t="shared" si="103"/>
        <v/>
      </c>
      <c r="E414" s="397"/>
      <c r="F414" s="399" t="str">
        <f t="shared" si="106"/>
        <v/>
      </c>
      <c r="G414" s="400" t="str">
        <f t="shared" si="107"/>
        <v/>
      </c>
      <c r="H414" s="401" t="str">
        <f t="shared" si="108"/>
        <v/>
      </c>
      <c r="I414" s="402" t="str">
        <f t="shared" si="119"/>
        <v/>
      </c>
      <c r="J414" s="403" t="str">
        <f t="shared" si="119"/>
        <v/>
      </c>
      <c r="K414" s="403" t="str">
        <f t="shared" si="119"/>
        <v/>
      </c>
      <c r="L414" s="404" t="str">
        <f t="shared" si="118"/>
        <v/>
      </c>
      <c r="M414" s="405"/>
      <c r="N414" s="406" t="str">
        <f t="shared" si="109"/>
        <v/>
      </c>
      <c r="O414" s="406" t="str">
        <f t="shared" si="110"/>
        <v/>
      </c>
      <c r="S414" s="401" t="str">
        <f>IFERROR(IF(S413&lt;='Cat A monthly etc'!$R$3,"Nil",S413-$R$3),"")</f>
        <v/>
      </c>
      <c r="T414" s="402" t="str">
        <f t="shared" si="111"/>
        <v/>
      </c>
      <c r="U414" s="403" t="str">
        <f t="shared" si="112"/>
        <v/>
      </c>
      <c r="V414" s="403" t="str">
        <f t="shared" si="113"/>
        <v/>
      </c>
      <c r="W414" s="404" t="str">
        <f t="shared" si="114"/>
        <v/>
      </c>
      <c r="Z414" s="408"/>
      <c r="AA414" s="409"/>
      <c r="AC414" s="358" t="str">
        <f t="shared" si="115"/>
        <v/>
      </c>
      <c r="AD414" s="358" t="str">
        <f t="shared" si="116"/>
        <v/>
      </c>
    </row>
    <row r="415" spans="1:30" x14ac:dyDescent="0.25">
      <c r="A415" s="112" t="str">
        <f t="shared" si="104"/>
        <v/>
      </c>
      <c r="B415" s="112" t="str">
        <f t="shared" si="105"/>
        <v/>
      </c>
      <c r="C415" s="397" t="str">
        <f t="shared" si="117"/>
        <v/>
      </c>
      <c r="D415" s="397" t="str">
        <f t="shared" si="103"/>
        <v/>
      </c>
      <c r="E415" s="397"/>
      <c r="F415" s="399" t="str">
        <f t="shared" si="106"/>
        <v/>
      </c>
      <c r="G415" s="400" t="str">
        <f t="shared" si="107"/>
        <v/>
      </c>
      <c r="H415" s="401" t="str">
        <f t="shared" si="108"/>
        <v/>
      </c>
      <c r="I415" s="402" t="str">
        <f t="shared" si="119"/>
        <v/>
      </c>
      <c r="J415" s="403" t="str">
        <f t="shared" si="119"/>
        <v/>
      </c>
      <c r="K415" s="403" t="str">
        <f t="shared" si="119"/>
        <v/>
      </c>
      <c r="L415" s="404" t="str">
        <f t="shared" si="118"/>
        <v/>
      </c>
      <c r="M415" s="405"/>
      <c r="N415" s="406" t="str">
        <f t="shared" si="109"/>
        <v/>
      </c>
      <c r="O415" s="406" t="str">
        <f t="shared" si="110"/>
        <v/>
      </c>
      <c r="S415" s="401" t="str">
        <f>IFERROR(IF(S414&lt;='Cat A monthly etc'!$R$3,"Nil",S414-$R$3),"")</f>
        <v/>
      </c>
      <c r="T415" s="402" t="str">
        <f t="shared" si="111"/>
        <v/>
      </c>
      <c r="U415" s="403" t="str">
        <f t="shared" si="112"/>
        <v/>
      </c>
      <c r="V415" s="403" t="str">
        <f t="shared" si="113"/>
        <v/>
      </c>
      <c r="W415" s="404" t="str">
        <f t="shared" si="114"/>
        <v/>
      </c>
      <c r="Z415" s="408"/>
      <c r="AA415" s="409"/>
      <c r="AC415" s="358" t="str">
        <f t="shared" si="115"/>
        <v/>
      </c>
      <c r="AD415" s="358" t="str">
        <f t="shared" si="116"/>
        <v/>
      </c>
    </row>
    <row r="416" spans="1:30" x14ac:dyDescent="0.25">
      <c r="A416" s="112" t="str">
        <f t="shared" si="104"/>
        <v/>
      </c>
      <c r="B416" s="112" t="str">
        <f t="shared" si="105"/>
        <v/>
      </c>
      <c r="C416" s="397" t="str">
        <f t="shared" si="117"/>
        <v/>
      </c>
      <c r="D416" s="397" t="str">
        <f t="shared" si="103"/>
        <v/>
      </c>
      <c r="E416" s="397"/>
      <c r="F416" s="399" t="str">
        <f t="shared" si="106"/>
        <v/>
      </c>
      <c r="G416" s="400" t="str">
        <f t="shared" si="107"/>
        <v/>
      </c>
      <c r="H416" s="401" t="str">
        <f t="shared" si="108"/>
        <v/>
      </c>
      <c r="I416" s="402" t="str">
        <f t="shared" si="119"/>
        <v/>
      </c>
      <c r="J416" s="403" t="str">
        <f t="shared" si="119"/>
        <v/>
      </c>
      <c r="K416" s="403" t="str">
        <f t="shared" si="119"/>
        <v/>
      </c>
      <c r="L416" s="404" t="str">
        <f t="shared" si="118"/>
        <v/>
      </c>
      <c r="M416" s="405"/>
      <c r="N416" s="406" t="str">
        <f t="shared" si="109"/>
        <v/>
      </c>
      <c r="O416" s="406" t="str">
        <f t="shared" si="110"/>
        <v/>
      </c>
      <c r="S416" s="401" t="str">
        <f>IFERROR(IF(S415&lt;='Cat A monthly etc'!$R$3,"Nil",S415-$R$3),"")</f>
        <v/>
      </c>
      <c r="T416" s="402" t="str">
        <f t="shared" si="111"/>
        <v/>
      </c>
      <c r="U416" s="403" t="str">
        <f t="shared" si="112"/>
        <v/>
      </c>
      <c r="V416" s="403" t="str">
        <f t="shared" si="113"/>
        <v/>
      </c>
      <c r="W416" s="404" t="str">
        <f t="shared" si="114"/>
        <v/>
      </c>
      <c r="Z416" s="408"/>
      <c r="AA416" s="409"/>
      <c r="AC416" s="358" t="str">
        <f t="shared" si="115"/>
        <v/>
      </c>
      <c r="AD416" s="358" t="str">
        <f t="shared" si="116"/>
        <v/>
      </c>
    </row>
    <row r="417" spans="1:30" x14ac:dyDescent="0.25">
      <c r="A417" s="112" t="str">
        <f t="shared" si="104"/>
        <v/>
      </c>
      <c r="B417" s="112" t="str">
        <f t="shared" si="105"/>
        <v/>
      </c>
      <c r="C417" s="397" t="str">
        <f t="shared" si="117"/>
        <v/>
      </c>
      <c r="D417" s="397" t="str">
        <f t="shared" si="103"/>
        <v/>
      </c>
      <c r="E417" s="397"/>
      <c r="F417" s="399" t="str">
        <f t="shared" si="106"/>
        <v/>
      </c>
      <c r="G417" s="400" t="str">
        <f t="shared" si="107"/>
        <v/>
      </c>
      <c r="H417" s="401" t="str">
        <f t="shared" si="108"/>
        <v/>
      </c>
      <c r="I417" s="402" t="str">
        <f t="shared" si="119"/>
        <v/>
      </c>
      <c r="J417" s="403" t="str">
        <f t="shared" si="119"/>
        <v/>
      </c>
      <c r="K417" s="403" t="str">
        <f t="shared" si="119"/>
        <v/>
      </c>
      <c r="L417" s="404" t="str">
        <f t="shared" si="118"/>
        <v/>
      </c>
      <c r="M417" s="405"/>
      <c r="N417" s="406" t="str">
        <f t="shared" si="109"/>
        <v/>
      </c>
      <c r="O417" s="406" t="str">
        <f t="shared" si="110"/>
        <v/>
      </c>
      <c r="S417" s="401" t="str">
        <f>IFERROR(IF(S416&lt;='Cat A monthly etc'!$R$3,"Nil",S416-$R$3),"")</f>
        <v/>
      </c>
      <c r="T417" s="402" t="str">
        <f t="shared" si="111"/>
        <v/>
      </c>
      <c r="U417" s="403" t="str">
        <f t="shared" si="112"/>
        <v/>
      </c>
      <c r="V417" s="403" t="str">
        <f t="shared" si="113"/>
        <v/>
      </c>
      <c r="W417" s="404" t="str">
        <f t="shared" si="114"/>
        <v/>
      </c>
      <c r="Z417" s="408"/>
      <c r="AA417" s="409"/>
      <c r="AC417" s="358" t="str">
        <f t="shared" si="115"/>
        <v/>
      </c>
      <c r="AD417" s="358" t="str">
        <f t="shared" si="116"/>
        <v/>
      </c>
    </row>
    <row r="418" spans="1:30" x14ac:dyDescent="0.25">
      <c r="A418" s="112" t="str">
        <f t="shared" si="104"/>
        <v/>
      </c>
      <c r="B418" s="112" t="str">
        <f t="shared" si="105"/>
        <v/>
      </c>
      <c r="C418" s="397" t="str">
        <f t="shared" si="117"/>
        <v/>
      </c>
      <c r="D418" s="397" t="str">
        <f t="shared" si="103"/>
        <v/>
      </c>
      <c r="E418" s="397"/>
      <c r="F418" s="399" t="str">
        <f t="shared" si="106"/>
        <v/>
      </c>
      <c r="G418" s="400" t="str">
        <f t="shared" si="107"/>
        <v/>
      </c>
      <c r="H418" s="401" t="str">
        <f t="shared" si="108"/>
        <v/>
      </c>
      <c r="I418" s="402" t="str">
        <f t="shared" si="119"/>
        <v/>
      </c>
      <c r="J418" s="403" t="str">
        <f t="shared" si="119"/>
        <v/>
      </c>
      <c r="K418" s="403" t="str">
        <f t="shared" si="119"/>
        <v/>
      </c>
      <c r="L418" s="404" t="str">
        <f t="shared" si="118"/>
        <v/>
      </c>
      <c r="M418" s="405"/>
      <c r="N418" s="406" t="str">
        <f t="shared" si="109"/>
        <v/>
      </c>
      <c r="O418" s="406" t="str">
        <f t="shared" si="110"/>
        <v/>
      </c>
      <c r="S418" s="401" t="str">
        <f>IFERROR(IF(S417&lt;='Cat A monthly etc'!$R$3,"Nil",S417-$R$3),"")</f>
        <v/>
      </c>
      <c r="T418" s="402" t="str">
        <f t="shared" si="111"/>
        <v/>
      </c>
      <c r="U418" s="403" t="str">
        <f t="shared" si="112"/>
        <v/>
      </c>
      <c r="V418" s="403" t="str">
        <f t="shared" si="113"/>
        <v/>
      </c>
      <c r="W418" s="404" t="str">
        <f t="shared" si="114"/>
        <v/>
      </c>
      <c r="Z418" s="408"/>
      <c r="AA418" s="409"/>
      <c r="AC418" s="358" t="str">
        <f t="shared" si="115"/>
        <v/>
      </c>
      <c r="AD418" s="358" t="str">
        <f t="shared" si="116"/>
        <v/>
      </c>
    </row>
    <row r="419" spans="1:30" x14ac:dyDescent="0.25">
      <c r="A419" s="112" t="str">
        <f t="shared" si="104"/>
        <v/>
      </c>
      <c r="B419" s="112" t="str">
        <f t="shared" si="105"/>
        <v/>
      </c>
      <c r="C419" s="397" t="str">
        <f t="shared" si="117"/>
        <v/>
      </c>
      <c r="D419" s="397" t="str">
        <f t="shared" si="103"/>
        <v/>
      </c>
      <c r="E419" s="397"/>
      <c r="F419" s="399" t="str">
        <f t="shared" si="106"/>
        <v/>
      </c>
      <c r="G419" s="400" t="str">
        <f t="shared" si="107"/>
        <v/>
      </c>
      <c r="H419" s="401" t="str">
        <f t="shared" si="108"/>
        <v/>
      </c>
      <c r="I419" s="402" t="str">
        <f t="shared" si="119"/>
        <v/>
      </c>
      <c r="J419" s="403" t="str">
        <f t="shared" si="119"/>
        <v/>
      </c>
      <c r="K419" s="403" t="str">
        <f t="shared" si="119"/>
        <v/>
      </c>
      <c r="L419" s="404" t="str">
        <f t="shared" si="118"/>
        <v/>
      </c>
      <c r="M419" s="405"/>
      <c r="N419" s="406" t="str">
        <f t="shared" si="109"/>
        <v/>
      </c>
      <c r="O419" s="406" t="str">
        <f t="shared" si="110"/>
        <v/>
      </c>
      <c r="S419" s="401" t="str">
        <f>IFERROR(IF(S418&lt;='Cat A monthly etc'!$R$3,"Nil",S418-$R$3),"")</f>
        <v/>
      </c>
      <c r="T419" s="402" t="str">
        <f t="shared" si="111"/>
        <v/>
      </c>
      <c r="U419" s="403" t="str">
        <f t="shared" si="112"/>
        <v/>
      </c>
      <c r="V419" s="403" t="str">
        <f t="shared" si="113"/>
        <v/>
      </c>
      <c r="W419" s="404" t="str">
        <f t="shared" si="114"/>
        <v/>
      </c>
      <c r="Z419" s="408"/>
      <c r="AA419" s="409"/>
      <c r="AC419" s="358" t="str">
        <f t="shared" si="115"/>
        <v/>
      </c>
      <c r="AD419" s="358" t="str">
        <f t="shared" si="116"/>
        <v/>
      </c>
    </row>
    <row r="420" spans="1:30" x14ac:dyDescent="0.25">
      <c r="A420" s="112" t="str">
        <f t="shared" si="104"/>
        <v/>
      </c>
      <c r="B420" s="112" t="str">
        <f t="shared" si="105"/>
        <v/>
      </c>
      <c r="C420" s="397" t="str">
        <f t="shared" si="117"/>
        <v/>
      </c>
      <c r="D420" s="397" t="str">
        <f t="shared" si="103"/>
        <v/>
      </c>
      <c r="E420" s="397"/>
      <c r="F420" s="399" t="str">
        <f t="shared" si="106"/>
        <v/>
      </c>
      <c r="G420" s="400" t="str">
        <f t="shared" si="107"/>
        <v/>
      </c>
      <c r="H420" s="401" t="str">
        <f t="shared" si="108"/>
        <v/>
      </c>
      <c r="I420" s="402" t="str">
        <f t="shared" si="119"/>
        <v/>
      </c>
      <c r="J420" s="403" t="str">
        <f t="shared" si="119"/>
        <v/>
      </c>
      <c r="K420" s="403" t="str">
        <f t="shared" si="119"/>
        <v/>
      </c>
      <c r="L420" s="404" t="str">
        <f t="shared" si="118"/>
        <v/>
      </c>
      <c r="M420" s="405"/>
      <c r="N420" s="406" t="str">
        <f t="shared" si="109"/>
        <v/>
      </c>
      <c r="O420" s="406" t="str">
        <f t="shared" si="110"/>
        <v/>
      </c>
      <c r="S420" s="401" t="str">
        <f>IFERROR(IF(S419&lt;='Cat A monthly etc'!$R$3,"Nil",S419-$R$3),"")</f>
        <v/>
      </c>
      <c r="T420" s="402" t="str">
        <f t="shared" si="111"/>
        <v/>
      </c>
      <c r="U420" s="403" t="str">
        <f t="shared" si="112"/>
        <v/>
      </c>
      <c r="V420" s="403" t="str">
        <f t="shared" si="113"/>
        <v/>
      </c>
      <c r="W420" s="404" t="str">
        <f t="shared" si="114"/>
        <v/>
      </c>
      <c r="Z420" s="408"/>
      <c r="AA420" s="409"/>
      <c r="AC420" s="358" t="str">
        <f t="shared" si="115"/>
        <v/>
      </c>
      <c r="AD420" s="358" t="str">
        <f t="shared" si="116"/>
        <v/>
      </c>
    </row>
    <row r="421" spans="1:30" x14ac:dyDescent="0.25">
      <c r="A421" s="112" t="str">
        <f t="shared" si="104"/>
        <v/>
      </c>
      <c r="B421" s="112" t="str">
        <f t="shared" si="105"/>
        <v/>
      </c>
      <c r="C421" s="397" t="str">
        <f t="shared" si="117"/>
        <v/>
      </c>
      <c r="D421" s="397" t="str">
        <f t="shared" si="103"/>
        <v/>
      </c>
      <c r="E421" s="397"/>
      <c r="F421" s="399" t="str">
        <f t="shared" si="106"/>
        <v/>
      </c>
      <c r="G421" s="400" t="str">
        <f t="shared" si="107"/>
        <v/>
      </c>
      <c r="H421" s="401" t="str">
        <f t="shared" si="108"/>
        <v/>
      </c>
      <c r="I421" s="402" t="str">
        <f t="shared" si="119"/>
        <v/>
      </c>
      <c r="J421" s="403" t="str">
        <f t="shared" si="119"/>
        <v/>
      </c>
      <c r="K421" s="403" t="str">
        <f t="shared" si="119"/>
        <v/>
      </c>
      <c r="L421" s="404" t="str">
        <f t="shared" si="118"/>
        <v/>
      </c>
      <c r="M421" s="405"/>
      <c r="N421" s="406" t="str">
        <f t="shared" si="109"/>
        <v/>
      </c>
      <c r="O421" s="406" t="str">
        <f t="shared" si="110"/>
        <v/>
      </c>
      <c r="S421" s="401" t="str">
        <f>IFERROR(IF(S420&lt;='Cat A monthly etc'!$R$3,"Nil",S420-$R$3),"")</f>
        <v/>
      </c>
      <c r="T421" s="402" t="str">
        <f t="shared" si="111"/>
        <v/>
      </c>
      <c r="U421" s="403" t="str">
        <f t="shared" si="112"/>
        <v/>
      </c>
      <c r="V421" s="403" t="str">
        <f t="shared" si="113"/>
        <v/>
      </c>
      <c r="W421" s="404" t="str">
        <f t="shared" si="114"/>
        <v/>
      </c>
      <c r="Z421" s="408"/>
      <c r="AA421" s="409"/>
      <c r="AC421" s="358" t="str">
        <f t="shared" si="115"/>
        <v/>
      </c>
      <c r="AD421" s="358" t="str">
        <f t="shared" si="116"/>
        <v/>
      </c>
    </row>
    <row r="422" spans="1:30" x14ac:dyDescent="0.25">
      <c r="A422" s="112" t="str">
        <f t="shared" si="104"/>
        <v/>
      </c>
      <c r="B422" s="112" t="str">
        <f t="shared" si="105"/>
        <v/>
      </c>
      <c r="C422" s="397" t="str">
        <f t="shared" si="117"/>
        <v/>
      </c>
      <c r="D422" s="397" t="str">
        <f t="shared" si="103"/>
        <v/>
      </c>
      <c r="E422" s="397"/>
      <c r="F422" s="399" t="str">
        <f t="shared" si="106"/>
        <v/>
      </c>
      <c r="G422" s="400" t="str">
        <f t="shared" si="107"/>
        <v/>
      </c>
      <c r="H422" s="401" t="str">
        <f t="shared" si="108"/>
        <v/>
      </c>
      <c r="I422" s="402" t="str">
        <f t="shared" si="119"/>
        <v/>
      </c>
      <c r="J422" s="403" t="str">
        <f t="shared" si="119"/>
        <v/>
      </c>
      <c r="K422" s="403" t="str">
        <f t="shared" si="119"/>
        <v/>
      </c>
      <c r="L422" s="404" t="str">
        <f t="shared" si="118"/>
        <v/>
      </c>
      <c r="M422" s="405"/>
      <c r="N422" s="406" t="str">
        <f t="shared" si="109"/>
        <v/>
      </c>
      <c r="O422" s="406" t="str">
        <f t="shared" si="110"/>
        <v/>
      </c>
      <c r="S422" s="401" t="str">
        <f>IFERROR(IF(S421&lt;='Cat A monthly etc'!$R$3,"Nil",S421-$R$3),"")</f>
        <v/>
      </c>
      <c r="T422" s="402" t="str">
        <f t="shared" si="111"/>
        <v/>
      </c>
      <c r="U422" s="403" t="str">
        <f t="shared" si="112"/>
        <v/>
      </c>
      <c r="V422" s="403" t="str">
        <f t="shared" si="113"/>
        <v/>
      </c>
      <c r="W422" s="404" t="str">
        <f t="shared" si="114"/>
        <v/>
      </c>
      <c r="Z422" s="408"/>
      <c r="AA422" s="409"/>
      <c r="AC422" s="358" t="str">
        <f t="shared" si="115"/>
        <v/>
      </c>
      <c r="AD422" s="358" t="str">
        <f t="shared" si="116"/>
        <v/>
      </c>
    </row>
    <row r="423" spans="1:30" x14ac:dyDescent="0.25">
      <c r="A423" s="112" t="str">
        <f t="shared" si="104"/>
        <v/>
      </c>
      <c r="B423" s="112" t="str">
        <f t="shared" si="105"/>
        <v/>
      </c>
      <c r="C423" s="397" t="str">
        <f t="shared" si="117"/>
        <v/>
      </c>
      <c r="D423" s="397" t="str">
        <f t="shared" si="103"/>
        <v/>
      </c>
      <c r="E423" s="397"/>
      <c r="F423" s="399" t="str">
        <f t="shared" si="106"/>
        <v/>
      </c>
      <c r="G423" s="400" t="str">
        <f t="shared" si="107"/>
        <v/>
      </c>
      <c r="H423" s="401" t="str">
        <f t="shared" si="108"/>
        <v/>
      </c>
      <c r="I423" s="402" t="str">
        <f t="shared" si="119"/>
        <v/>
      </c>
      <c r="J423" s="403" t="str">
        <f t="shared" si="119"/>
        <v/>
      </c>
      <c r="K423" s="403" t="str">
        <f t="shared" si="119"/>
        <v/>
      </c>
      <c r="L423" s="404" t="str">
        <f t="shared" si="118"/>
        <v/>
      </c>
      <c r="M423" s="405"/>
      <c r="N423" s="406" t="str">
        <f t="shared" si="109"/>
        <v/>
      </c>
      <c r="O423" s="406" t="str">
        <f t="shared" si="110"/>
        <v/>
      </c>
      <c r="S423" s="401" t="str">
        <f>IFERROR(IF(S422&lt;='Cat A monthly etc'!$R$3,"Nil",S422-$R$3),"")</f>
        <v/>
      </c>
      <c r="T423" s="402" t="str">
        <f t="shared" si="111"/>
        <v/>
      </c>
      <c r="U423" s="403" t="str">
        <f t="shared" si="112"/>
        <v/>
      </c>
      <c r="V423" s="403" t="str">
        <f t="shared" si="113"/>
        <v/>
      </c>
      <c r="W423" s="404" t="str">
        <f t="shared" si="114"/>
        <v/>
      </c>
      <c r="Z423" s="408"/>
      <c r="AA423" s="409"/>
      <c r="AC423" s="358" t="str">
        <f t="shared" si="115"/>
        <v/>
      </c>
      <c r="AD423" s="358" t="str">
        <f t="shared" si="116"/>
        <v/>
      </c>
    </row>
    <row r="424" spans="1:30" x14ac:dyDescent="0.25">
      <c r="A424" s="112" t="str">
        <f t="shared" si="104"/>
        <v/>
      </c>
      <c r="B424" s="112" t="str">
        <f t="shared" si="105"/>
        <v/>
      </c>
      <c r="C424" s="397" t="str">
        <f t="shared" si="117"/>
        <v/>
      </c>
      <c r="D424" s="397" t="str">
        <f t="shared" si="103"/>
        <v/>
      </c>
      <c r="E424" s="397"/>
      <c r="F424" s="399" t="str">
        <f t="shared" si="106"/>
        <v/>
      </c>
      <c r="G424" s="400" t="str">
        <f t="shared" si="107"/>
        <v/>
      </c>
      <c r="H424" s="401" t="str">
        <f t="shared" si="108"/>
        <v/>
      </c>
      <c r="I424" s="402" t="str">
        <f t="shared" si="119"/>
        <v/>
      </c>
      <c r="J424" s="403" t="str">
        <f t="shared" si="119"/>
        <v/>
      </c>
      <c r="K424" s="403" t="str">
        <f t="shared" si="119"/>
        <v/>
      </c>
      <c r="L424" s="404" t="str">
        <f t="shared" si="118"/>
        <v/>
      </c>
      <c r="M424" s="405"/>
      <c r="N424" s="406" t="str">
        <f t="shared" si="109"/>
        <v/>
      </c>
      <c r="O424" s="406" t="str">
        <f t="shared" si="110"/>
        <v/>
      </c>
      <c r="S424" s="401" t="str">
        <f>IFERROR(IF(S423&lt;='Cat A monthly etc'!$R$3,"Nil",S423-$R$3),"")</f>
        <v/>
      </c>
      <c r="T424" s="402" t="str">
        <f t="shared" si="111"/>
        <v/>
      </c>
      <c r="U424" s="403" t="str">
        <f t="shared" si="112"/>
        <v/>
      </c>
      <c r="V424" s="403" t="str">
        <f t="shared" si="113"/>
        <v/>
      </c>
      <c r="W424" s="404" t="str">
        <f t="shared" si="114"/>
        <v/>
      </c>
      <c r="Z424" s="408"/>
      <c r="AA424" s="409"/>
      <c r="AC424" s="358" t="str">
        <f t="shared" si="115"/>
        <v/>
      </c>
      <c r="AD424" s="358" t="str">
        <f t="shared" si="116"/>
        <v/>
      </c>
    </row>
    <row r="425" spans="1:30" x14ac:dyDescent="0.25">
      <c r="A425" s="112" t="str">
        <f t="shared" si="104"/>
        <v/>
      </c>
      <c r="B425" s="112" t="str">
        <f t="shared" si="105"/>
        <v/>
      </c>
      <c r="C425" s="397" t="str">
        <f t="shared" si="117"/>
        <v/>
      </c>
      <c r="D425" s="397" t="str">
        <f t="shared" si="103"/>
        <v/>
      </c>
      <c r="E425" s="397"/>
      <c r="F425" s="399" t="str">
        <f t="shared" si="106"/>
        <v/>
      </c>
      <c r="G425" s="400" t="str">
        <f t="shared" si="107"/>
        <v/>
      </c>
      <c r="H425" s="401" t="str">
        <f t="shared" si="108"/>
        <v/>
      </c>
      <c r="I425" s="402" t="str">
        <f t="shared" si="119"/>
        <v/>
      </c>
      <c r="J425" s="403" t="str">
        <f t="shared" si="119"/>
        <v/>
      </c>
      <c r="K425" s="403" t="str">
        <f t="shared" si="119"/>
        <v/>
      </c>
      <c r="L425" s="404" t="str">
        <f t="shared" si="118"/>
        <v/>
      </c>
      <c r="M425" s="405"/>
      <c r="N425" s="406" t="str">
        <f t="shared" si="109"/>
        <v/>
      </c>
      <c r="O425" s="406" t="str">
        <f t="shared" si="110"/>
        <v/>
      </c>
      <c r="S425" s="401" t="str">
        <f>IFERROR(IF(S424&lt;='Cat A monthly etc'!$R$3,"Nil",S424-$R$3),"")</f>
        <v/>
      </c>
      <c r="T425" s="402" t="str">
        <f t="shared" si="111"/>
        <v/>
      </c>
      <c r="U425" s="403" t="str">
        <f t="shared" si="112"/>
        <v/>
      </c>
      <c r="V425" s="403" t="str">
        <f t="shared" si="113"/>
        <v/>
      </c>
      <c r="W425" s="404" t="str">
        <f t="shared" si="114"/>
        <v/>
      </c>
      <c r="Z425" s="408"/>
      <c r="AA425" s="409"/>
      <c r="AC425" s="358" t="str">
        <f t="shared" si="115"/>
        <v/>
      </c>
      <c r="AD425" s="358" t="str">
        <f t="shared" si="116"/>
        <v/>
      </c>
    </row>
    <row r="426" spans="1:30" x14ac:dyDescent="0.25">
      <c r="A426" s="112" t="str">
        <f t="shared" si="104"/>
        <v/>
      </c>
      <c r="B426" s="112" t="str">
        <f t="shared" si="105"/>
        <v/>
      </c>
      <c r="C426" s="397" t="str">
        <f t="shared" si="117"/>
        <v/>
      </c>
      <c r="D426" s="397" t="str">
        <f t="shared" si="103"/>
        <v/>
      </c>
      <c r="E426" s="397"/>
      <c r="F426" s="399" t="str">
        <f t="shared" si="106"/>
        <v/>
      </c>
      <c r="G426" s="400" t="str">
        <f t="shared" si="107"/>
        <v/>
      </c>
      <c r="H426" s="401" t="str">
        <f t="shared" si="108"/>
        <v/>
      </c>
      <c r="I426" s="402" t="str">
        <f t="shared" si="119"/>
        <v/>
      </c>
      <c r="J426" s="403" t="str">
        <f t="shared" si="119"/>
        <v/>
      </c>
      <c r="K426" s="403" t="str">
        <f t="shared" si="119"/>
        <v/>
      </c>
      <c r="L426" s="404" t="str">
        <f t="shared" si="118"/>
        <v/>
      </c>
      <c r="M426" s="405"/>
      <c r="N426" s="406" t="str">
        <f t="shared" si="109"/>
        <v/>
      </c>
      <c r="O426" s="406" t="str">
        <f t="shared" si="110"/>
        <v/>
      </c>
      <c r="S426" s="401" t="str">
        <f>IFERROR(IF(S425&lt;='Cat A monthly etc'!$R$3,"Nil",S425-$R$3),"")</f>
        <v/>
      </c>
      <c r="T426" s="402" t="str">
        <f t="shared" si="111"/>
        <v/>
      </c>
      <c r="U426" s="403" t="str">
        <f t="shared" si="112"/>
        <v/>
      </c>
      <c r="V426" s="403" t="str">
        <f t="shared" si="113"/>
        <v/>
      </c>
      <c r="W426" s="404" t="str">
        <f t="shared" si="114"/>
        <v/>
      </c>
      <c r="Z426" s="408"/>
      <c r="AA426" s="409"/>
      <c r="AC426" s="358" t="str">
        <f t="shared" si="115"/>
        <v/>
      </c>
      <c r="AD426" s="358" t="str">
        <f t="shared" si="116"/>
        <v/>
      </c>
    </row>
    <row r="427" spans="1:30" x14ac:dyDescent="0.25">
      <c r="A427" s="112" t="str">
        <f t="shared" si="104"/>
        <v/>
      </c>
      <c r="B427" s="112" t="str">
        <f t="shared" si="105"/>
        <v/>
      </c>
      <c r="C427" s="397" t="str">
        <f t="shared" si="117"/>
        <v/>
      </c>
      <c r="D427" s="397" t="str">
        <f t="shared" si="103"/>
        <v/>
      </c>
      <c r="E427" s="397"/>
      <c r="F427" s="399" t="str">
        <f t="shared" si="106"/>
        <v/>
      </c>
      <c r="G427" s="400" t="str">
        <f t="shared" si="107"/>
        <v/>
      </c>
      <c r="H427" s="401" t="str">
        <f t="shared" si="108"/>
        <v/>
      </c>
      <c r="I427" s="402" t="str">
        <f t="shared" si="119"/>
        <v/>
      </c>
      <c r="J427" s="403" t="str">
        <f t="shared" si="119"/>
        <v/>
      </c>
      <c r="K427" s="403" t="str">
        <f t="shared" si="119"/>
        <v/>
      </c>
      <c r="L427" s="404" t="str">
        <f t="shared" si="118"/>
        <v/>
      </c>
      <c r="M427" s="405"/>
      <c r="N427" s="406" t="str">
        <f t="shared" si="109"/>
        <v/>
      </c>
      <c r="O427" s="406" t="str">
        <f t="shared" si="110"/>
        <v/>
      </c>
      <c r="S427" s="401" t="str">
        <f>IFERROR(IF(S426&lt;='Cat A monthly etc'!$R$3,"Nil",S426-$R$3),"")</f>
        <v/>
      </c>
      <c r="T427" s="402" t="str">
        <f t="shared" si="111"/>
        <v/>
      </c>
      <c r="U427" s="403" t="str">
        <f t="shared" si="112"/>
        <v/>
      </c>
      <c r="V427" s="403" t="str">
        <f t="shared" si="113"/>
        <v/>
      </c>
      <c r="W427" s="404" t="str">
        <f t="shared" si="114"/>
        <v/>
      </c>
      <c r="Z427" s="408"/>
      <c r="AA427" s="409"/>
      <c r="AC427" s="358" t="str">
        <f t="shared" si="115"/>
        <v/>
      </c>
      <c r="AD427" s="358" t="str">
        <f t="shared" si="116"/>
        <v/>
      </c>
    </row>
    <row r="428" spans="1:30" x14ac:dyDescent="0.25">
      <c r="A428" s="112" t="str">
        <f t="shared" si="104"/>
        <v/>
      </c>
      <c r="B428" s="112" t="str">
        <f t="shared" si="105"/>
        <v/>
      </c>
      <c r="C428" s="397" t="str">
        <f t="shared" si="117"/>
        <v/>
      </c>
      <c r="D428" s="397" t="str">
        <f t="shared" si="103"/>
        <v/>
      </c>
      <c r="E428" s="397"/>
      <c r="F428" s="399" t="str">
        <f t="shared" si="106"/>
        <v/>
      </c>
      <c r="G428" s="400" t="str">
        <f t="shared" si="107"/>
        <v/>
      </c>
      <c r="H428" s="401" t="str">
        <f t="shared" si="108"/>
        <v/>
      </c>
      <c r="I428" s="402" t="str">
        <f t="shared" si="119"/>
        <v/>
      </c>
      <c r="J428" s="403" t="str">
        <f t="shared" si="119"/>
        <v/>
      </c>
      <c r="K428" s="403" t="str">
        <f t="shared" si="119"/>
        <v/>
      </c>
      <c r="L428" s="404" t="str">
        <f t="shared" si="118"/>
        <v/>
      </c>
      <c r="M428" s="405"/>
      <c r="N428" s="406" t="str">
        <f t="shared" si="109"/>
        <v/>
      </c>
      <c r="O428" s="406" t="str">
        <f t="shared" si="110"/>
        <v/>
      </c>
      <c r="S428" s="401" t="str">
        <f>IFERROR(IF(S427&lt;='Cat A monthly etc'!$R$3,"Nil",S427-$R$3),"")</f>
        <v/>
      </c>
      <c r="T428" s="402" t="str">
        <f t="shared" si="111"/>
        <v/>
      </c>
      <c r="U428" s="403" t="str">
        <f t="shared" si="112"/>
        <v/>
      </c>
      <c r="V428" s="403" t="str">
        <f t="shared" si="113"/>
        <v/>
      </c>
      <c r="W428" s="404" t="str">
        <f t="shared" si="114"/>
        <v/>
      </c>
      <c r="Z428" s="408"/>
      <c r="AA428" s="409"/>
      <c r="AC428" s="358" t="str">
        <f t="shared" si="115"/>
        <v/>
      </c>
      <c r="AD428" s="358" t="str">
        <f t="shared" si="116"/>
        <v/>
      </c>
    </row>
    <row r="429" spans="1:30" x14ac:dyDescent="0.25">
      <c r="A429" s="112" t="str">
        <f t="shared" si="104"/>
        <v/>
      </c>
      <c r="B429" s="112" t="str">
        <f t="shared" si="105"/>
        <v/>
      </c>
      <c r="C429" s="397" t="str">
        <f t="shared" si="117"/>
        <v/>
      </c>
      <c r="D429" s="397" t="str">
        <f t="shared" si="103"/>
        <v/>
      </c>
      <c r="E429" s="397"/>
      <c r="F429" s="399" t="str">
        <f t="shared" si="106"/>
        <v/>
      </c>
      <c r="G429" s="400" t="str">
        <f t="shared" si="107"/>
        <v/>
      </c>
      <c r="H429" s="401" t="str">
        <f t="shared" si="108"/>
        <v/>
      </c>
      <c r="I429" s="402" t="str">
        <f t="shared" si="119"/>
        <v/>
      </c>
      <c r="J429" s="403" t="str">
        <f t="shared" si="119"/>
        <v/>
      </c>
      <c r="K429" s="403" t="str">
        <f t="shared" si="119"/>
        <v/>
      </c>
      <c r="L429" s="404" t="str">
        <f t="shared" si="118"/>
        <v/>
      </c>
      <c r="M429" s="405"/>
      <c r="N429" s="406" t="str">
        <f t="shared" si="109"/>
        <v/>
      </c>
      <c r="O429" s="406" t="str">
        <f t="shared" si="110"/>
        <v/>
      </c>
      <c r="S429" s="401" t="str">
        <f>IFERROR(IF(S428&lt;='Cat A monthly etc'!$R$3,"Nil",S428-$R$3),"")</f>
        <v/>
      </c>
      <c r="T429" s="402" t="str">
        <f t="shared" si="111"/>
        <v/>
      </c>
      <c r="U429" s="403" t="str">
        <f t="shared" si="112"/>
        <v/>
      </c>
      <c r="V429" s="403" t="str">
        <f t="shared" si="113"/>
        <v/>
      </c>
      <c r="W429" s="404" t="str">
        <f t="shared" si="114"/>
        <v/>
      </c>
      <c r="Z429" s="408"/>
      <c r="AA429" s="409"/>
      <c r="AC429" s="358" t="str">
        <f t="shared" si="115"/>
        <v/>
      </c>
      <c r="AD429" s="358" t="str">
        <f t="shared" si="116"/>
        <v/>
      </c>
    </row>
    <row r="430" spans="1:30" x14ac:dyDescent="0.25">
      <c r="A430" s="112" t="str">
        <f t="shared" si="104"/>
        <v/>
      </c>
      <c r="B430" s="112" t="str">
        <f t="shared" si="105"/>
        <v/>
      </c>
      <c r="C430" s="397" t="str">
        <f t="shared" si="117"/>
        <v/>
      </c>
      <c r="D430" s="397" t="str">
        <f t="shared" si="103"/>
        <v/>
      </c>
      <c r="E430" s="397"/>
      <c r="F430" s="399" t="str">
        <f t="shared" si="106"/>
        <v/>
      </c>
      <c r="G430" s="400" t="str">
        <f t="shared" si="107"/>
        <v/>
      </c>
      <c r="H430" s="401" t="str">
        <f t="shared" si="108"/>
        <v/>
      </c>
      <c r="I430" s="402" t="str">
        <f t="shared" si="119"/>
        <v/>
      </c>
      <c r="J430" s="403" t="str">
        <f t="shared" si="119"/>
        <v/>
      </c>
      <c r="K430" s="403" t="str">
        <f t="shared" si="119"/>
        <v/>
      </c>
      <c r="L430" s="404" t="str">
        <f t="shared" si="118"/>
        <v/>
      </c>
      <c r="M430" s="405"/>
      <c r="N430" s="406" t="str">
        <f t="shared" si="109"/>
        <v/>
      </c>
      <c r="O430" s="406" t="str">
        <f t="shared" si="110"/>
        <v/>
      </c>
      <c r="S430" s="401" t="str">
        <f>IFERROR(IF(S429&lt;='Cat A monthly etc'!$R$3,"Nil",S429-$R$3),"")</f>
        <v/>
      </c>
      <c r="T430" s="402" t="str">
        <f t="shared" si="111"/>
        <v/>
      </c>
      <c r="U430" s="403" t="str">
        <f t="shared" si="112"/>
        <v/>
      </c>
      <c r="V430" s="403" t="str">
        <f t="shared" si="113"/>
        <v/>
      </c>
      <c r="W430" s="404" t="str">
        <f t="shared" si="114"/>
        <v/>
      </c>
      <c r="Z430" s="408"/>
      <c r="AA430" s="409"/>
      <c r="AC430" s="358" t="str">
        <f t="shared" si="115"/>
        <v/>
      </c>
      <c r="AD430" s="358" t="str">
        <f t="shared" si="116"/>
        <v/>
      </c>
    </row>
    <row r="431" spans="1:30" x14ac:dyDescent="0.25">
      <c r="A431" s="112" t="str">
        <f t="shared" si="104"/>
        <v/>
      </c>
      <c r="B431" s="112" t="str">
        <f t="shared" si="105"/>
        <v/>
      </c>
      <c r="C431" s="397" t="str">
        <f t="shared" si="117"/>
        <v/>
      </c>
      <c r="D431" s="397" t="str">
        <f t="shared" si="103"/>
        <v/>
      </c>
      <c r="E431" s="397"/>
      <c r="F431" s="399" t="str">
        <f t="shared" si="106"/>
        <v/>
      </c>
      <c r="G431" s="400" t="str">
        <f t="shared" si="107"/>
        <v/>
      </c>
      <c r="H431" s="401" t="str">
        <f t="shared" si="108"/>
        <v/>
      </c>
      <c r="I431" s="402" t="str">
        <f t="shared" si="119"/>
        <v/>
      </c>
      <c r="J431" s="403" t="str">
        <f t="shared" si="119"/>
        <v/>
      </c>
      <c r="K431" s="403" t="str">
        <f t="shared" si="119"/>
        <v/>
      </c>
      <c r="L431" s="404" t="str">
        <f t="shared" si="118"/>
        <v/>
      </c>
      <c r="M431" s="405"/>
      <c r="N431" s="406" t="str">
        <f t="shared" si="109"/>
        <v/>
      </c>
      <c r="O431" s="406" t="str">
        <f t="shared" si="110"/>
        <v/>
      </c>
      <c r="S431" s="401" t="str">
        <f>IFERROR(IF(S430&lt;='Cat A monthly etc'!$R$3,"Nil",S430-$R$3),"")</f>
        <v/>
      </c>
      <c r="T431" s="402" t="str">
        <f t="shared" si="111"/>
        <v/>
      </c>
      <c r="U431" s="403" t="str">
        <f t="shared" si="112"/>
        <v/>
      </c>
      <c r="V431" s="403" t="str">
        <f t="shared" si="113"/>
        <v/>
      </c>
      <c r="W431" s="404" t="str">
        <f t="shared" si="114"/>
        <v/>
      </c>
      <c r="Z431" s="408"/>
      <c r="AA431" s="409"/>
      <c r="AC431" s="358" t="str">
        <f t="shared" si="115"/>
        <v/>
      </c>
      <c r="AD431" s="358" t="str">
        <f t="shared" si="116"/>
        <v/>
      </c>
    </row>
    <row r="432" spans="1:30" x14ac:dyDescent="0.25">
      <c r="A432" s="112" t="str">
        <f t="shared" si="104"/>
        <v/>
      </c>
      <c r="B432" s="112" t="str">
        <f t="shared" si="105"/>
        <v/>
      </c>
      <c r="C432" s="397" t="str">
        <f t="shared" si="117"/>
        <v/>
      </c>
      <c r="D432" s="397" t="str">
        <f t="shared" si="103"/>
        <v/>
      </c>
      <c r="E432" s="397"/>
      <c r="F432" s="399" t="str">
        <f t="shared" si="106"/>
        <v/>
      </c>
      <c r="G432" s="400" t="str">
        <f t="shared" si="107"/>
        <v/>
      </c>
      <c r="H432" s="401" t="str">
        <f t="shared" si="108"/>
        <v/>
      </c>
      <c r="I432" s="402" t="str">
        <f t="shared" si="119"/>
        <v/>
      </c>
      <c r="J432" s="403" t="str">
        <f t="shared" si="119"/>
        <v/>
      </c>
      <c r="K432" s="403" t="str">
        <f t="shared" si="119"/>
        <v/>
      </c>
      <c r="L432" s="404" t="str">
        <f t="shared" si="118"/>
        <v/>
      </c>
      <c r="M432" s="405"/>
      <c r="N432" s="406" t="str">
        <f t="shared" si="109"/>
        <v/>
      </c>
      <c r="O432" s="406" t="str">
        <f t="shared" si="110"/>
        <v/>
      </c>
      <c r="S432" s="401" t="str">
        <f>IFERROR(IF(S431&lt;='Cat A monthly etc'!$R$3,"Nil",S431-$R$3),"")</f>
        <v/>
      </c>
      <c r="T432" s="402" t="str">
        <f t="shared" si="111"/>
        <v/>
      </c>
      <c r="U432" s="403" t="str">
        <f t="shared" si="112"/>
        <v/>
      </c>
      <c r="V432" s="403" t="str">
        <f t="shared" si="113"/>
        <v/>
      </c>
      <c r="W432" s="404" t="str">
        <f t="shared" si="114"/>
        <v/>
      </c>
      <c r="Z432" s="408"/>
      <c r="AA432" s="409"/>
      <c r="AC432" s="358" t="str">
        <f t="shared" si="115"/>
        <v/>
      </c>
      <c r="AD432" s="358" t="str">
        <f t="shared" si="116"/>
        <v/>
      </c>
    </row>
    <row r="433" spans="1:30" x14ac:dyDescent="0.25">
      <c r="A433" s="112" t="str">
        <f t="shared" si="104"/>
        <v/>
      </c>
      <c r="B433" s="112" t="str">
        <f t="shared" si="105"/>
        <v/>
      </c>
      <c r="C433" s="397" t="str">
        <f t="shared" si="117"/>
        <v/>
      </c>
      <c r="D433" s="397" t="str">
        <f t="shared" si="103"/>
        <v/>
      </c>
      <c r="E433" s="397"/>
      <c r="F433" s="399" t="str">
        <f t="shared" si="106"/>
        <v/>
      </c>
      <c r="G433" s="400" t="str">
        <f t="shared" si="107"/>
        <v/>
      </c>
      <c r="H433" s="401" t="str">
        <f t="shared" si="108"/>
        <v/>
      </c>
      <c r="I433" s="402" t="str">
        <f t="shared" si="119"/>
        <v/>
      </c>
      <c r="J433" s="403" t="str">
        <f t="shared" si="119"/>
        <v/>
      </c>
      <c r="K433" s="403" t="str">
        <f t="shared" si="119"/>
        <v/>
      </c>
      <c r="L433" s="404" t="str">
        <f t="shared" si="118"/>
        <v/>
      </c>
      <c r="M433" s="405"/>
      <c r="N433" s="406" t="str">
        <f t="shared" si="109"/>
        <v/>
      </c>
      <c r="O433" s="406" t="str">
        <f t="shared" si="110"/>
        <v/>
      </c>
      <c r="S433" s="401" t="str">
        <f>IFERROR(IF(S432&lt;='Cat A monthly etc'!$R$3,"Nil",S432-$R$3),"")</f>
        <v/>
      </c>
      <c r="T433" s="402" t="str">
        <f t="shared" si="111"/>
        <v/>
      </c>
      <c r="U433" s="403" t="str">
        <f t="shared" si="112"/>
        <v/>
      </c>
      <c r="V433" s="403" t="str">
        <f t="shared" si="113"/>
        <v/>
      </c>
      <c r="W433" s="404" t="str">
        <f t="shared" si="114"/>
        <v/>
      </c>
      <c r="Z433" s="408"/>
      <c r="AA433" s="409"/>
      <c r="AC433" s="358" t="str">
        <f t="shared" si="115"/>
        <v/>
      </c>
      <c r="AD433" s="358" t="str">
        <f t="shared" si="116"/>
        <v/>
      </c>
    </row>
    <row r="434" spans="1:30" x14ac:dyDescent="0.25">
      <c r="A434" s="112" t="str">
        <f t="shared" si="104"/>
        <v/>
      </c>
      <c r="B434" s="112" t="str">
        <f t="shared" si="105"/>
        <v/>
      </c>
      <c r="C434" s="397" t="str">
        <f t="shared" si="117"/>
        <v/>
      </c>
      <c r="D434" s="397" t="str">
        <f t="shared" si="103"/>
        <v/>
      </c>
      <c r="E434" s="397"/>
      <c r="F434" s="399" t="str">
        <f t="shared" si="106"/>
        <v/>
      </c>
      <c r="G434" s="400" t="str">
        <f t="shared" si="107"/>
        <v/>
      </c>
      <c r="H434" s="401" t="str">
        <f t="shared" si="108"/>
        <v/>
      </c>
      <c r="I434" s="402" t="str">
        <f t="shared" si="119"/>
        <v/>
      </c>
      <c r="J434" s="403" t="str">
        <f t="shared" si="119"/>
        <v/>
      </c>
      <c r="K434" s="403" t="str">
        <f t="shared" si="119"/>
        <v/>
      </c>
      <c r="L434" s="404" t="str">
        <f t="shared" si="118"/>
        <v/>
      </c>
      <c r="M434" s="405"/>
      <c r="N434" s="406" t="str">
        <f t="shared" si="109"/>
        <v/>
      </c>
      <c r="O434" s="406" t="str">
        <f t="shared" si="110"/>
        <v/>
      </c>
      <c r="S434" s="401" t="str">
        <f>IFERROR(IF(S433&lt;='Cat A monthly etc'!$R$3,"Nil",S433-$R$3),"")</f>
        <v/>
      </c>
      <c r="T434" s="402" t="str">
        <f t="shared" si="111"/>
        <v/>
      </c>
      <c r="U434" s="403" t="str">
        <f t="shared" si="112"/>
        <v/>
      </c>
      <c r="V434" s="403" t="str">
        <f t="shared" si="113"/>
        <v/>
      </c>
      <c r="W434" s="404" t="str">
        <f t="shared" si="114"/>
        <v/>
      </c>
      <c r="Z434" s="408"/>
      <c r="AA434" s="409"/>
      <c r="AC434" s="358" t="str">
        <f t="shared" si="115"/>
        <v/>
      </c>
      <c r="AD434" s="358" t="str">
        <f t="shared" si="116"/>
        <v/>
      </c>
    </row>
    <row r="435" spans="1:30" x14ac:dyDescent="0.25">
      <c r="A435" s="112" t="str">
        <f t="shared" si="104"/>
        <v/>
      </c>
      <c r="B435" s="112" t="str">
        <f t="shared" si="105"/>
        <v/>
      </c>
      <c r="C435" s="397" t="str">
        <f t="shared" si="117"/>
        <v/>
      </c>
      <c r="D435" s="397" t="str">
        <f t="shared" si="103"/>
        <v/>
      </c>
      <c r="E435" s="397"/>
      <c r="F435" s="399" t="str">
        <f t="shared" si="106"/>
        <v/>
      </c>
      <c r="G435" s="400" t="str">
        <f t="shared" si="107"/>
        <v/>
      </c>
      <c r="H435" s="401" t="str">
        <f t="shared" si="108"/>
        <v/>
      </c>
      <c r="I435" s="402" t="str">
        <f t="shared" si="119"/>
        <v/>
      </c>
      <c r="J435" s="403" t="str">
        <f t="shared" si="119"/>
        <v/>
      </c>
      <c r="K435" s="403" t="str">
        <f t="shared" si="119"/>
        <v/>
      </c>
      <c r="L435" s="404" t="str">
        <f t="shared" si="118"/>
        <v/>
      </c>
      <c r="M435" s="405"/>
      <c r="N435" s="406" t="str">
        <f t="shared" si="109"/>
        <v/>
      </c>
      <c r="O435" s="406" t="str">
        <f t="shared" si="110"/>
        <v/>
      </c>
      <c r="S435" s="401" t="str">
        <f>IFERROR(IF(S434&lt;='Cat A monthly etc'!$R$3,"Nil",S434-$R$3),"")</f>
        <v/>
      </c>
      <c r="T435" s="402" t="str">
        <f t="shared" si="111"/>
        <v/>
      </c>
      <c r="U435" s="403" t="str">
        <f t="shared" si="112"/>
        <v/>
      </c>
      <c r="V435" s="403" t="str">
        <f t="shared" si="113"/>
        <v/>
      </c>
      <c r="W435" s="404" t="str">
        <f t="shared" si="114"/>
        <v/>
      </c>
      <c r="Z435" s="408"/>
      <c r="AA435" s="409"/>
      <c r="AC435" s="358" t="str">
        <f t="shared" si="115"/>
        <v/>
      </c>
      <c r="AD435" s="358" t="str">
        <f t="shared" si="116"/>
        <v/>
      </c>
    </row>
    <row r="436" spans="1:30" x14ac:dyDescent="0.25">
      <c r="A436" s="112" t="str">
        <f t="shared" si="104"/>
        <v/>
      </c>
      <c r="B436" s="112" t="str">
        <f t="shared" si="105"/>
        <v/>
      </c>
      <c r="C436" s="397" t="str">
        <f t="shared" si="117"/>
        <v/>
      </c>
      <c r="D436" s="397" t="str">
        <f t="shared" si="103"/>
        <v/>
      </c>
      <c r="E436" s="397"/>
      <c r="F436" s="399" t="str">
        <f t="shared" si="106"/>
        <v/>
      </c>
      <c r="G436" s="400" t="str">
        <f t="shared" si="107"/>
        <v/>
      </c>
      <c r="H436" s="401" t="str">
        <f t="shared" si="108"/>
        <v/>
      </c>
      <c r="I436" s="402" t="str">
        <f t="shared" si="119"/>
        <v/>
      </c>
      <c r="J436" s="403" t="str">
        <f t="shared" si="119"/>
        <v/>
      </c>
      <c r="K436" s="403" t="str">
        <f t="shared" si="119"/>
        <v/>
      </c>
      <c r="L436" s="404" t="str">
        <f t="shared" si="118"/>
        <v/>
      </c>
      <c r="M436" s="405"/>
      <c r="N436" s="406" t="str">
        <f t="shared" si="109"/>
        <v/>
      </c>
      <c r="O436" s="406" t="str">
        <f t="shared" si="110"/>
        <v/>
      </c>
      <c r="S436" s="401" t="str">
        <f>IFERROR(IF(S435&lt;='Cat A monthly etc'!$R$3,"Nil",S435-$R$3),"")</f>
        <v/>
      </c>
      <c r="T436" s="402" t="str">
        <f t="shared" si="111"/>
        <v/>
      </c>
      <c r="U436" s="403" t="str">
        <f t="shared" si="112"/>
        <v/>
      </c>
      <c r="V436" s="403" t="str">
        <f t="shared" si="113"/>
        <v/>
      </c>
      <c r="W436" s="404" t="str">
        <f t="shared" si="114"/>
        <v/>
      </c>
      <c r="Z436" s="408"/>
      <c r="AA436" s="409"/>
      <c r="AC436" s="358" t="str">
        <f t="shared" si="115"/>
        <v/>
      </c>
      <c r="AD436" s="358" t="str">
        <f t="shared" si="116"/>
        <v/>
      </c>
    </row>
    <row r="437" spans="1:30" x14ac:dyDescent="0.25">
      <c r="A437" s="112" t="str">
        <f t="shared" si="104"/>
        <v/>
      </c>
      <c r="B437" s="112" t="str">
        <f t="shared" si="105"/>
        <v/>
      </c>
      <c r="C437" s="397" t="str">
        <f t="shared" si="117"/>
        <v/>
      </c>
      <c r="D437" s="397" t="str">
        <f t="shared" si="103"/>
        <v/>
      </c>
      <c r="E437" s="397"/>
      <c r="F437" s="399" t="str">
        <f t="shared" si="106"/>
        <v/>
      </c>
      <c r="G437" s="400" t="str">
        <f t="shared" si="107"/>
        <v/>
      </c>
      <c r="H437" s="401" t="str">
        <f t="shared" si="108"/>
        <v/>
      </c>
      <c r="I437" s="402" t="str">
        <f t="shared" si="119"/>
        <v/>
      </c>
      <c r="J437" s="403" t="str">
        <f t="shared" si="119"/>
        <v/>
      </c>
      <c r="K437" s="403" t="str">
        <f t="shared" si="119"/>
        <v/>
      </c>
      <c r="L437" s="404" t="str">
        <f t="shared" si="118"/>
        <v/>
      </c>
      <c r="M437" s="405"/>
      <c r="N437" s="406" t="str">
        <f t="shared" si="109"/>
        <v/>
      </c>
      <c r="O437" s="406" t="str">
        <f t="shared" si="110"/>
        <v/>
      </c>
      <c r="S437" s="401" t="str">
        <f>IFERROR(IF(S436&lt;='Cat A monthly etc'!$R$3,"Nil",S436-$R$3),"")</f>
        <v/>
      </c>
      <c r="T437" s="402" t="str">
        <f t="shared" si="111"/>
        <v/>
      </c>
      <c r="U437" s="403" t="str">
        <f t="shared" si="112"/>
        <v/>
      </c>
      <c r="V437" s="403" t="str">
        <f t="shared" si="113"/>
        <v/>
      </c>
      <c r="W437" s="404" t="str">
        <f t="shared" si="114"/>
        <v/>
      </c>
      <c r="Z437" s="408"/>
      <c r="AA437" s="409"/>
      <c r="AC437" s="358" t="str">
        <f t="shared" si="115"/>
        <v/>
      </c>
      <c r="AD437" s="358" t="str">
        <f t="shared" si="116"/>
        <v/>
      </c>
    </row>
    <row r="438" spans="1:30" x14ac:dyDescent="0.25">
      <c r="A438" s="112" t="str">
        <f t="shared" si="104"/>
        <v/>
      </c>
      <c r="B438" s="112" t="str">
        <f t="shared" si="105"/>
        <v/>
      </c>
      <c r="C438" s="397" t="str">
        <f t="shared" si="117"/>
        <v/>
      </c>
      <c r="D438" s="397" t="str">
        <f t="shared" si="103"/>
        <v/>
      </c>
      <c r="E438" s="397"/>
      <c r="F438" s="399" t="str">
        <f t="shared" si="106"/>
        <v/>
      </c>
      <c r="G438" s="400" t="str">
        <f t="shared" si="107"/>
        <v/>
      </c>
      <c r="H438" s="401" t="str">
        <f t="shared" si="108"/>
        <v/>
      </c>
      <c r="I438" s="402" t="str">
        <f t="shared" si="119"/>
        <v/>
      </c>
      <c r="J438" s="403" t="str">
        <f t="shared" si="119"/>
        <v/>
      </c>
      <c r="K438" s="403" t="str">
        <f t="shared" si="119"/>
        <v/>
      </c>
      <c r="L438" s="404" t="str">
        <f t="shared" si="118"/>
        <v/>
      </c>
      <c r="M438" s="405"/>
      <c r="N438" s="406" t="str">
        <f t="shared" si="109"/>
        <v/>
      </c>
      <c r="O438" s="406" t="str">
        <f t="shared" si="110"/>
        <v/>
      </c>
      <c r="S438" s="401" t="str">
        <f>IFERROR(IF(S437&lt;='Cat A monthly etc'!$R$3,"Nil",S437-$R$3),"")</f>
        <v/>
      </c>
      <c r="T438" s="402" t="str">
        <f t="shared" si="111"/>
        <v/>
      </c>
      <c r="U438" s="403" t="str">
        <f t="shared" si="112"/>
        <v/>
      </c>
      <c r="V438" s="403" t="str">
        <f t="shared" si="113"/>
        <v/>
      </c>
      <c r="W438" s="404" t="str">
        <f t="shared" si="114"/>
        <v/>
      </c>
      <c r="Z438" s="408"/>
      <c r="AA438" s="409"/>
      <c r="AC438" s="358" t="str">
        <f t="shared" si="115"/>
        <v/>
      </c>
      <c r="AD438" s="358" t="str">
        <f t="shared" si="116"/>
        <v/>
      </c>
    </row>
    <row r="439" spans="1:30" x14ac:dyDescent="0.25">
      <c r="A439" s="112" t="str">
        <f t="shared" si="104"/>
        <v/>
      </c>
      <c r="B439" s="112" t="str">
        <f t="shared" si="105"/>
        <v/>
      </c>
      <c r="C439" s="397" t="str">
        <f t="shared" si="117"/>
        <v/>
      </c>
      <c r="D439" s="397" t="str">
        <f t="shared" si="103"/>
        <v/>
      </c>
      <c r="E439" s="397"/>
      <c r="F439" s="399" t="str">
        <f t="shared" si="106"/>
        <v/>
      </c>
      <c r="G439" s="400" t="str">
        <f t="shared" si="107"/>
        <v/>
      </c>
      <c r="H439" s="401" t="str">
        <f t="shared" si="108"/>
        <v/>
      </c>
      <c r="I439" s="402" t="str">
        <f t="shared" si="119"/>
        <v/>
      </c>
      <c r="J439" s="403" t="str">
        <f t="shared" si="119"/>
        <v/>
      </c>
      <c r="K439" s="403" t="str">
        <f t="shared" si="119"/>
        <v/>
      </c>
      <c r="L439" s="404" t="str">
        <f t="shared" si="118"/>
        <v/>
      </c>
      <c r="M439" s="405"/>
      <c r="N439" s="406" t="str">
        <f t="shared" si="109"/>
        <v/>
      </c>
      <c r="O439" s="406" t="str">
        <f t="shared" si="110"/>
        <v/>
      </c>
      <c r="S439" s="401" t="str">
        <f>IFERROR(IF(S438&lt;='Cat A monthly etc'!$R$3,"Nil",S438-$R$3),"")</f>
        <v/>
      </c>
      <c r="T439" s="402" t="str">
        <f t="shared" si="111"/>
        <v/>
      </c>
      <c r="U439" s="403" t="str">
        <f t="shared" si="112"/>
        <v/>
      </c>
      <c r="V439" s="403" t="str">
        <f t="shared" si="113"/>
        <v/>
      </c>
      <c r="W439" s="404" t="str">
        <f t="shared" si="114"/>
        <v/>
      </c>
      <c r="Z439" s="408"/>
      <c r="AA439" s="409"/>
      <c r="AC439" s="358" t="str">
        <f t="shared" si="115"/>
        <v/>
      </c>
      <c r="AD439" s="358" t="str">
        <f t="shared" si="116"/>
        <v/>
      </c>
    </row>
    <row r="440" spans="1:30" x14ac:dyDescent="0.25">
      <c r="A440" s="112" t="str">
        <f t="shared" si="104"/>
        <v/>
      </c>
      <c r="B440" s="112" t="str">
        <f t="shared" si="105"/>
        <v/>
      </c>
      <c r="C440" s="397" t="str">
        <f t="shared" si="117"/>
        <v/>
      </c>
      <c r="D440" s="397" t="str">
        <f t="shared" si="103"/>
        <v/>
      </c>
      <c r="E440" s="397"/>
      <c r="F440" s="399" t="str">
        <f t="shared" si="106"/>
        <v/>
      </c>
      <c r="G440" s="400" t="str">
        <f t="shared" si="107"/>
        <v/>
      </c>
      <c r="H440" s="401" t="str">
        <f t="shared" si="108"/>
        <v/>
      </c>
      <c r="I440" s="402" t="str">
        <f t="shared" si="119"/>
        <v/>
      </c>
      <c r="J440" s="403" t="str">
        <f t="shared" si="119"/>
        <v/>
      </c>
      <c r="K440" s="403" t="str">
        <f t="shared" si="119"/>
        <v/>
      </c>
      <c r="L440" s="404" t="str">
        <f t="shared" si="118"/>
        <v/>
      </c>
      <c r="M440" s="405"/>
      <c r="N440" s="406" t="str">
        <f t="shared" si="109"/>
        <v/>
      </c>
      <c r="O440" s="406" t="str">
        <f t="shared" si="110"/>
        <v/>
      </c>
      <c r="S440" s="401" t="str">
        <f>IFERROR(IF(S439&lt;='Cat A monthly etc'!$R$3,"Nil",S439-$R$3),"")</f>
        <v/>
      </c>
      <c r="T440" s="402" t="str">
        <f t="shared" si="111"/>
        <v/>
      </c>
      <c r="U440" s="403" t="str">
        <f t="shared" si="112"/>
        <v/>
      </c>
      <c r="V440" s="403" t="str">
        <f t="shared" si="113"/>
        <v/>
      </c>
      <c r="W440" s="404" t="str">
        <f t="shared" si="114"/>
        <v/>
      </c>
      <c r="Z440" s="408"/>
      <c r="AA440" s="409"/>
      <c r="AC440" s="358" t="str">
        <f t="shared" si="115"/>
        <v/>
      </c>
      <c r="AD440" s="358" t="str">
        <f t="shared" si="116"/>
        <v/>
      </c>
    </row>
    <row r="441" spans="1:30" x14ac:dyDescent="0.25">
      <c r="A441" s="112" t="str">
        <f t="shared" si="104"/>
        <v/>
      </c>
      <c r="B441" s="112" t="str">
        <f t="shared" si="105"/>
        <v/>
      </c>
      <c r="C441" s="397" t="str">
        <f t="shared" si="117"/>
        <v/>
      </c>
      <c r="D441" s="397" t="str">
        <f t="shared" si="103"/>
        <v/>
      </c>
      <c r="E441" s="397"/>
      <c r="F441" s="399" t="str">
        <f t="shared" si="106"/>
        <v/>
      </c>
      <c r="G441" s="400" t="str">
        <f t="shared" si="107"/>
        <v/>
      </c>
      <c r="H441" s="401" t="str">
        <f t="shared" si="108"/>
        <v/>
      </c>
      <c r="I441" s="402" t="str">
        <f t="shared" si="119"/>
        <v/>
      </c>
      <c r="J441" s="403" t="str">
        <f t="shared" si="119"/>
        <v/>
      </c>
      <c r="K441" s="403" t="str">
        <f t="shared" si="119"/>
        <v/>
      </c>
      <c r="L441" s="404" t="str">
        <f t="shared" si="118"/>
        <v/>
      </c>
      <c r="M441" s="405"/>
      <c r="N441" s="406" t="str">
        <f t="shared" si="109"/>
        <v/>
      </c>
      <c r="O441" s="406" t="str">
        <f t="shared" si="110"/>
        <v/>
      </c>
      <c r="S441" s="401" t="str">
        <f>IFERROR(IF(S440&lt;='Cat A monthly etc'!$R$3,"Nil",S440-$R$3),"")</f>
        <v/>
      </c>
      <c r="T441" s="402" t="str">
        <f t="shared" si="111"/>
        <v/>
      </c>
      <c r="U441" s="403" t="str">
        <f t="shared" si="112"/>
        <v/>
      </c>
      <c r="V441" s="403" t="str">
        <f t="shared" si="113"/>
        <v/>
      </c>
      <c r="W441" s="404" t="str">
        <f t="shared" si="114"/>
        <v/>
      </c>
      <c r="Z441" s="408"/>
      <c r="AA441" s="409"/>
      <c r="AC441" s="358" t="str">
        <f t="shared" si="115"/>
        <v/>
      </c>
      <c r="AD441" s="358" t="str">
        <f t="shared" si="116"/>
        <v/>
      </c>
    </row>
    <row r="442" spans="1:30" x14ac:dyDescent="0.25">
      <c r="A442" s="112" t="str">
        <f t="shared" si="104"/>
        <v/>
      </c>
      <c r="B442" s="112" t="str">
        <f t="shared" si="105"/>
        <v/>
      </c>
      <c r="C442" s="397" t="str">
        <f t="shared" si="117"/>
        <v/>
      </c>
      <c r="D442" s="397" t="str">
        <f t="shared" si="103"/>
        <v/>
      </c>
      <c r="E442" s="397"/>
      <c r="F442" s="399" t="str">
        <f t="shared" si="106"/>
        <v/>
      </c>
      <c r="G442" s="400" t="str">
        <f t="shared" si="107"/>
        <v/>
      </c>
      <c r="H442" s="401" t="str">
        <f t="shared" si="108"/>
        <v/>
      </c>
      <c r="I442" s="402" t="str">
        <f t="shared" si="119"/>
        <v/>
      </c>
      <c r="J442" s="403" t="str">
        <f t="shared" si="119"/>
        <v/>
      </c>
      <c r="K442" s="403" t="str">
        <f t="shared" si="119"/>
        <v/>
      </c>
      <c r="L442" s="404" t="str">
        <f t="shared" si="118"/>
        <v/>
      </c>
      <c r="M442" s="405"/>
      <c r="N442" s="406" t="str">
        <f t="shared" si="109"/>
        <v/>
      </c>
      <c r="O442" s="406" t="str">
        <f t="shared" si="110"/>
        <v/>
      </c>
      <c r="S442" s="401" t="str">
        <f>IFERROR(IF(S441&lt;='Cat A monthly etc'!$R$3,"Nil",S441-$R$3),"")</f>
        <v/>
      </c>
      <c r="T442" s="402" t="str">
        <f t="shared" si="111"/>
        <v/>
      </c>
      <c r="U442" s="403" t="str">
        <f t="shared" si="112"/>
        <v/>
      </c>
      <c r="V442" s="403" t="str">
        <f t="shared" si="113"/>
        <v/>
      </c>
      <c r="W442" s="404" t="str">
        <f t="shared" si="114"/>
        <v/>
      </c>
      <c r="Z442" s="408"/>
      <c r="AA442" s="409"/>
      <c r="AC442" s="358" t="str">
        <f t="shared" si="115"/>
        <v/>
      </c>
      <c r="AD442" s="358" t="str">
        <f t="shared" si="116"/>
        <v/>
      </c>
    </row>
    <row r="443" spans="1:30" x14ac:dyDescent="0.25">
      <c r="A443" s="112" t="str">
        <f t="shared" si="104"/>
        <v/>
      </c>
      <c r="B443" s="112" t="str">
        <f t="shared" si="105"/>
        <v/>
      </c>
      <c r="C443" s="397" t="str">
        <f t="shared" si="117"/>
        <v/>
      </c>
      <c r="D443" s="397" t="str">
        <f t="shared" si="103"/>
        <v/>
      </c>
      <c r="E443" s="397"/>
      <c r="F443" s="399" t="str">
        <f t="shared" si="106"/>
        <v/>
      </c>
      <c r="G443" s="400" t="str">
        <f t="shared" si="107"/>
        <v/>
      </c>
      <c r="H443" s="401" t="str">
        <f t="shared" si="108"/>
        <v/>
      </c>
      <c r="I443" s="402" t="str">
        <f t="shared" si="119"/>
        <v/>
      </c>
      <c r="J443" s="403" t="str">
        <f t="shared" si="119"/>
        <v/>
      </c>
      <c r="K443" s="403" t="str">
        <f t="shared" si="119"/>
        <v/>
      </c>
      <c r="L443" s="404" t="str">
        <f t="shared" si="118"/>
        <v/>
      </c>
      <c r="M443" s="405"/>
      <c r="N443" s="406" t="str">
        <f t="shared" si="109"/>
        <v/>
      </c>
      <c r="O443" s="406" t="str">
        <f t="shared" si="110"/>
        <v/>
      </c>
      <c r="S443" s="401" t="str">
        <f>IFERROR(IF(S442&lt;='Cat A monthly etc'!$R$3,"Nil",S442-$R$3),"")</f>
        <v/>
      </c>
      <c r="T443" s="402" t="str">
        <f t="shared" si="111"/>
        <v/>
      </c>
      <c r="U443" s="403" t="str">
        <f t="shared" si="112"/>
        <v/>
      </c>
      <c r="V443" s="403" t="str">
        <f t="shared" si="113"/>
        <v/>
      </c>
      <c r="W443" s="404" t="str">
        <f t="shared" si="114"/>
        <v/>
      </c>
      <c r="Z443" s="408"/>
      <c r="AA443" s="409"/>
      <c r="AC443" s="358" t="str">
        <f t="shared" si="115"/>
        <v/>
      </c>
      <c r="AD443" s="358" t="str">
        <f t="shared" si="116"/>
        <v/>
      </c>
    </row>
    <row r="444" spans="1:30" x14ac:dyDescent="0.25">
      <c r="A444" s="112" t="str">
        <f t="shared" si="104"/>
        <v/>
      </c>
      <c r="B444" s="112" t="str">
        <f t="shared" si="105"/>
        <v/>
      </c>
      <c r="C444" s="397" t="str">
        <f t="shared" si="117"/>
        <v/>
      </c>
      <c r="D444" s="397" t="str">
        <f t="shared" si="103"/>
        <v/>
      </c>
      <c r="E444" s="397"/>
      <c r="F444" s="399" t="str">
        <f t="shared" si="106"/>
        <v/>
      </c>
      <c r="G444" s="400" t="str">
        <f t="shared" si="107"/>
        <v/>
      </c>
      <c r="H444" s="401" t="str">
        <f t="shared" si="108"/>
        <v/>
      </c>
      <c r="I444" s="402" t="str">
        <f t="shared" si="119"/>
        <v/>
      </c>
      <c r="J444" s="403" t="str">
        <f t="shared" si="119"/>
        <v/>
      </c>
      <c r="K444" s="403" t="str">
        <f t="shared" si="119"/>
        <v/>
      </c>
      <c r="L444" s="404" t="str">
        <f t="shared" si="118"/>
        <v/>
      </c>
      <c r="M444" s="405"/>
      <c r="N444" s="406" t="str">
        <f t="shared" si="109"/>
        <v/>
      </c>
      <c r="O444" s="406" t="str">
        <f t="shared" si="110"/>
        <v/>
      </c>
      <c r="S444" s="401" t="str">
        <f>IFERROR(IF(S443&lt;='Cat A monthly etc'!$R$3,"Nil",S443-$R$3),"")</f>
        <v/>
      </c>
      <c r="T444" s="402" t="str">
        <f t="shared" si="111"/>
        <v/>
      </c>
      <c r="U444" s="403" t="str">
        <f t="shared" si="112"/>
        <v/>
      </c>
      <c r="V444" s="403" t="str">
        <f t="shared" si="113"/>
        <v/>
      </c>
      <c r="W444" s="404" t="str">
        <f t="shared" si="114"/>
        <v/>
      </c>
      <c r="Z444" s="408"/>
      <c r="AA444" s="409"/>
      <c r="AC444" s="358" t="str">
        <f t="shared" si="115"/>
        <v/>
      </c>
      <c r="AD444" s="358" t="str">
        <f t="shared" si="116"/>
        <v/>
      </c>
    </row>
    <row r="445" spans="1:30" x14ac:dyDescent="0.25">
      <c r="A445" s="112" t="str">
        <f t="shared" si="104"/>
        <v/>
      </c>
      <c r="B445" s="112" t="str">
        <f t="shared" si="105"/>
        <v/>
      </c>
      <c r="C445" s="397" t="str">
        <f t="shared" si="117"/>
        <v/>
      </c>
      <c r="D445" s="397" t="str">
        <f t="shared" si="103"/>
        <v/>
      </c>
      <c r="E445" s="397"/>
      <c r="F445" s="399" t="str">
        <f t="shared" si="106"/>
        <v/>
      </c>
      <c r="G445" s="400" t="str">
        <f t="shared" si="107"/>
        <v/>
      </c>
      <c r="H445" s="401" t="str">
        <f t="shared" si="108"/>
        <v/>
      </c>
      <c r="I445" s="402" t="str">
        <f t="shared" si="119"/>
        <v/>
      </c>
      <c r="J445" s="403" t="str">
        <f t="shared" si="119"/>
        <v/>
      </c>
      <c r="K445" s="403" t="str">
        <f t="shared" si="119"/>
        <v/>
      </c>
      <c r="L445" s="404" t="str">
        <f t="shared" si="118"/>
        <v/>
      </c>
      <c r="M445" s="405"/>
      <c r="N445" s="406" t="str">
        <f t="shared" si="109"/>
        <v/>
      </c>
      <c r="O445" s="406" t="str">
        <f t="shared" si="110"/>
        <v/>
      </c>
      <c r="S445" s="401" t="str">
        <f>IFERROR(IF(S444&lt;='Cat A monthly etc'!$R$3,"Nil",S444-$R$3),"")</f>
        <v/>
      </c>
      <c r="T445" s="402" t="str">
        <f t="shared" si="111"/>
        <v/>
      </c>
      <c r="U445" s="403" t="str">
        <f t="shared" si="112"/>
        <v/>
      </c>
      <c r="V445" s="403" t="str">
        <f t="shared" si="113"/>
        <v/>
      </c>
      <c r="W445" s="404" t="str">
        <f t="shared" si="114"/>
        <v/>
      </c>
      <c r="Z445" s="408"/>
      <c r="AA445" s="409"/>
      <c r="AC445" s="358" t="str">
        <f t="shared" si="115"/>
        <v/>
      </c>
      <c r="AD445" s="358" t="str">
        <f t="shared" si="116"/>
        <v/>
      </c>
    </row>
    <row r="446" spans="1:30" x14ac:dyDescent="0.25">
      <c r="A446" s="112" t="str">
        <f t="shared" si="104"/>
        <v/>
      </c>
      <c r="B446" s="112" t="str">
        <f t="shared" si="105"/>
        <v/>
      </c>
      <c r="C446" s="397" t="str">
        <f t="shared" si="117"/>
        <v/>
      </c>
      <c r="D446" s="397" t="str">
        <f t="shared" si="103"/>
        <v/>
      </c>
      <c r="E446" s="397"/>
      <c r="F446" s="399" t="str">
        <f t="shared" si="106"/>
        <v/>
      </c>
      <c r="G446" s="400" t="str">
        <f t="shared" si="107"/>
        <v/>
      </c>
      <c r="H446" s="401" t="str">
        <f t="shared" si="108"/>
        <v/>
      </c>
      <c r="I446" s="402" t="str">
        <f t="shared" si="119"/>
        <v/>
      </c>
      <c r="J446" s="403" t="str">
        <f t="shared" si="119"/>
        <v/>
      </c>
      <c r="K446" s="403" t="str">
        <f t="shared" si="119"/>
        <v/>
      </c>
      <c r="L446" s="404" t="str">
        <f t="shared" si="118"/>
        <v/>
      </c>
      <c r="M446" s="405"/>
      <c r="N446" s="406" t="str">
        <f t="shared" si="109"/>
        <v/>
      </c>
      <c r="O446" s="406" t="str">
        <f t="shared" si="110"/>
        <v/>
      </c>
      <c r="S446" s="401" t="str">
        <f>IFERROR(IF(S445&lt;='Cat A monthly etc'!$R$3,"Nil",S445-$R$3),"")</f>
        <v/>
      </c>
      <c r="T446" s="402" t="str">
        <f t="shared" si="111"/>
        <v/>
      </c>
      <c r="U446" s="403" t="str">
        <f t="shared" si="112"/>
        <v/>
      </c>
      <c r="V446" s="403" t="str">
        <f t="shared" si="113"/>
        <v/>
      </c>
      <c r="W446" s="404" t="str">
        <f t="shared" si="114"/>
        <v/>
      </c>
      <c r="Z446" s="408"/>
      <c r="AA446" s="409"/>
      <c r="AC446" s="358" t="str">
        <f t="shared" si="115"/>
        <v/>
      </c>
      <c r="AD446" s="358" t="str">
        <f t="shared" si="116"/>
        <v/>
      </c>
    </row>
    <row r="447" spans="1:30" x14ac:dyDescent="0.25">
      <c r="A447" s="112" t="str">
        <f t="shared" si="104"/>
        <v/>
      </c>
      <c r="B447" s="112" t="str">
        <f t="shared" si="105"/>
        <v/>
      </c>
      <c r="C447" s="397" t="str">
        <f t="shared" si="117"/>
        <v/>
      </c>
      <c r="D447" s="397" t="str">
        <f t="shared" si="103"/>
        <v/>
      </c>
      <c r="E447" s="397"/>
      <c r="F447" s="399" t="str">
        <f t="shared" si="106"/>
        <v/>
      </c>
      <c r="G447" s="400" t="str">
        <f t="shared" si="107"/>
        <v/>
      </c>
      <c r="H447" s="401" t="str">
        <f t="shared" si="108"/>
        <v/>
      </c>
      <c r="I447" s="402" t="str">
        <f t="shared" si="119"/>
        <v/>
      </c>
      <c r="J447" s="403" t="str">
        <f t="shared" si="119"/>
        <v/>
      </c>
      <c r="K447" s="403" t="str">
        <f t="shared" si="119"/>
        <v/>
      </c>
      <c r="L447" s="404" t="str">
        <f t="shared" si="118"/>
        <v/>
      </c>
      <c r="M447" s="405"/>
      <c r="N447" s="406" t="str">
        <f t="shared" si="109"/>
        <v/>
      </c>
      <c r="O447" s="406" t="str">
        <f t="shared" si="110"/>
        <v/>
      </c>
      <c r="S447" s="401" t="str">
        <f>IFERROR(IF(S446&lt;='Cat A monthly etc'!$R$3,"Nil",S446-$R$3),"")</f>
        <v/>
      </c>
      <c r="T447" s="402" t="str">
        <f t="shared" si="111"/>
        <v/>
      </c>
      <c r="U447" s="403" t="str">
        <f t="shared" si="112"/>
        <v/>
      </c>
      <c r="V447" s="403" t="str">
        <f t="shared" si="113"/>
        <v/>
      </c>
      <c r="W447" s="404" t="str">
        <f t="shared" si="114"/>
        <v/>
      </c>
      <c r="Z447" s="408"/>
      <c r="AA447" s="409"/>
      <c r="AC447" s="358" t="str">
        <f t="shared" si="115"/>
        <v/>
      </c>
      <c r="AD447" s="358" t="str">
        <f t="shared" si="116"/>
        <v/>
      </c>
    </row>
    <row r="448" spans="1:30" x14ac:dyDescent="0.25">
      <c r="A448" s="112" t="str">
        <f t="shared" si="104"/>
        <v/>
      </c>
      <c r="B448" s="112" t="str">
        <f t="shared" si="105"/>
        <v/>
      </c>
      <c r="C448" s="397" t="str">
        <f t="shared" si="117"/>
        <v/>
      </c>
      <c r="D448" s="397" t="str">
        <f t="shared" si="103"/>
        <v/>
      </c>
      <c r="E448" s="397"/>
      <c r="F448" s="399" t="str">
        <f t="shared" si="106"/>
        <v/>
      </c>
      <c r="G448" s="400" t="str">
        <f t="shared" si="107"/>
        <v/>
      </c>
      <c r="H448" s="401" t="str">
        <f t="shared" si="108"/>
        <v/>
      </c>
      <c r="I448" s="402" t="str">
        <f t="shared" si="119"/>
        <v/>
      </c>
      <c r="J448" s="403" t="str">
        <f t="shared" si="119"/>
        <v/>
      </c>
      <c r="K448" s="403" t="str">
        <f t="shared" si="119"/>
        <v/>
      </c>
      <c r="L448" s="404" t="str">
        <f t="shared" si="118"/>
        <v/>
      </c>
      <c r="M448" s="405"/>
      <c r="N448" s="406" t="str">
        <f t="shared" si="109"/>
        <v/>
      </c>
      <c r="O448" s="406" t="str">
        <f t="shared" si="110"/>
        <v/>
      </c>
      <c r="S448" s="401" t="str">
        <f>IFERROR(IF(S447&lt;='Cat A monthly etc'!$R$3,"Nil",S447-$R$3),"")</f>
        <v/>
      </c>
      <c r="T448" s="402" t="str">
        <f t="shared" si="111"/>
        <v/>
      </c>
      <c r="U448" s="403" t="str">
        <f t="shared" si="112"/>
        <v/>
      </c>
      <c r="V448" s="403" t="str">
        <f t="shared" si="113"/>
        <v/>
      </c>
      <c r="W448" s="404" t="str">
        <f t="shared" si="114"/>
        <v/>
      </c>
      <c r="Z448" s="408"/>
      <c r="AA448" s="409"/>
      <c r="AC448" s="358" t="str">
        <f t="shared" si="115"/>
        <v/>
      </c>
      <c r="AD448" s="358" t="str">
        <f t="shared" si="116"/>
        <v/>
      </c>
    </row>
    <row r="449" spans="1:30" x14ac:dyDescent="0.25">
      <c r="A449" s="112" t="str">
        <f t="shared" si="104"/>
        <v/>
      </c>
      <c r="B449" s="112" t="str">
        <f t="shared" si="105"/>
        <v/>
      </c>
      <c r="C449" s="397" t="str">
        <f t="shared" si="117"/>
        <v/>
      </c>
      <c r="D449" s="397" t="str">
        <f t="shared" si="103"/>
        <v/>
      </c>
      <c r="E449" s="397"/>
      <c r="F449" s="399" t="str">
        <f t="shared" si="106"/>
        <v/>
      </c>
      <c r="G449" s="400" t="str">
        <f t="shared" si="107"/>
        <v/>
      </c>
      <c r="H449" s="401" t="str">
        <f t="shared" si="108"/>
        <v/>
      </c>
      <c r="I449" s="402" t="str">
        <f t="shared" si="119"/>
        <v/>
      </c>
      <c r="J449" s="403" t="str">
        <f t="shared" si="119"/>
        <v/>
      </c>
      <c r="K449" s="403" t="str">
        <f t="shared" si="119"/>
        <v/>
      </c>
      <c r="L449" s="404" t="str">
        <f t="shared" si="118"/>
        <v/>
      </c>
      <c r="M449" s="405"/>
      <c r="N449" s="406" t="str">
        <f t="shared" si="109"/>
        <v/>
      </c>
      <c r="O449" s="406" t="str">
        <f t="shared" si="110"/>
        <v/>
      </c>
      <c r="S449" s="401" t="str">
        <f>IFERROR(IF(S448&lt;='Cat A monthly etc'!$R$3,"Nil",S448-$R$3),"")</f>
        <v/>
      </c>
      <c r="T449" s="402" t="str">
        <f t="shared" si="111"/>
        <v/>
      </c>
      <c r="U449" s="403" t="str">
        <f t="shared" si="112"/>
        <v/>
      </c>
      <c r="V449" s="403" t="str">
        <f t="shared" si="113"/>
        <v/>
      </c>
      <c r="W449" s="404" t="str">
        <f t="shared" si="114"/>
        <v/>
      </c>
      <c r="Z449" s="408"/>
      <c r="AA449" s="409"/>
      <c r="AC449" s="358" t="str">
        <f t="shared" si="115"/>
        <v/>
      </c>
      <c r="AD449" s="358" t="str">
        <f t="shared" si="116"/>
        <v/>
      </c>
    </row>
    <row r="450" spans="1:30" x14ac:dyDescent="0.25">
      <c r="A450" s="112" t="str">
        <f t="shared" si="104"/>
        <v/>
      </c>
      <c r="B450" s="112" t="str">
        <f t="shared" si="105"/>
        <v/>
      </c>
      <c r="C450" s="397" t="str">
        <f t="shared" si="117"/>
        <v/>
      </c>
      <c r="D450" s="397" t="str">
        <f t="shared" ref="D450:D513" si="120">IFERROR(IF(C449-0.01&gt;=0,C449-0.01,""),"")</f>
        <v/>
      </c>
      <c r="E450" s="397"/>
      <c r="F450" s="399" t="str">
        <f t="shared" si="106"/>
        <v/>
      </c>
      <c r="G450" s="400" t="str">
        <f t="shared" si="107"/>
        <v/>
      </c>
      <c r="H450" s="401" t="str">
        <f t="shared" si="108"/>
        <v/>
      </c>
      <c r="I450" s="402" t="str">
        <f t="shared" si="119"/>
        <v/>
      </c>
      <c r="J450" s="403" t="str">
        <f t="shared" si="119"/>
        <v/>
      </c>
      <c r="K450" s="403" t="str">
        <f t="shared" si="119"/>
        <v/>
      </c>
      <c r="L450" s="404" t="str">
        <f t="shared" si="118"/>
        <v/>
      </c>
      <c r="M450" s="405"/>
      <c r="N450" s="406" t="str">
        <f t="shared" si="109"/>
        <v/>
      </c>
      <c r="O450" s="406" t="str">
        <f t="shared" si="110"/>
        <v/>
      </c>
      <c r="S450" s="401" t="str">
        <f>IFERROR(IF(S449&lt;='Cat A monthly etc'!$R$3,"Nil",S449-$R$3),"")</f>
        <v/>
      </c>
      <c r="T450" s="402" t="str">
        <f t="shared" si="111"/>
        <v/>
      </c>
      <c r="U450" s="403" t="str">
        <f t="shared" si="112"/>
        <v/>
      </c>
      <c r="V450" s="403" t="str">
        <f t="shared" si="113"/>
        <v/>
      </c>
      <c r="W450" s="404" t="str">
        <f t="shared" si="114"/>
        <v/>
      </c>
      <c r="Z450" s="408"/>
      <c r="AA450" s="409"/>
      <c r="AC450" s="358" t="str">
        <f t="shared" si="115"/>
        <v/>
      </c>
      <c r="AD450" s="358" t="str">
        <f t="shared" si="116"/>
        <v/>
      </c>
    </row>
    <row r="451" spans="1:30" x14ac:dyDescent="0.25">
      <c r="A451" s="112" t="str">
        <f t="shared" si="104"/>
        <v/>
      </c>
      <c r="B451" s="112" t="str">
        <f t="shared" si="105"/>
        <v/>
      </c>
      <c r="C451" s="397" t="str">
        <f t="shared" si="117"/>
        <v/>
      </c>
      <c r="D451" s="397" t="str">
        <f t="shared" si="120"/>
        <v/>
      </c>
      <c r="E451" s="397"/>
      <c r="F451" s="399" t="str">
        <f t="shared" si="106"/>
        <v/>
      </c>
      <c r="G451" s="400" t="str">
        <f t="shared" si="107"/>
        <v/>
      </c>
      <c r="H451" s="401" t="str">
        <f t="shared" si="108"/>
        <v/>
      </c>
      <c r="I451" s="402" t="str">
        <f t="shared" si="119"/>
        <v/>
      </c>
      <c r="J451" s="403" t="str">
        <f t="shared" si="119"/>
        <v/>
      </c>
      <c r="K451" s="403" t="str">
        <f t="shared" si="119"/>
        <v/>
      </c>
      <c r="L451" s="404" t="str">
        <f t="shared" si="118"/>
        <v/>
      </c>
      <c r="M451" s="405"/>
      <c r="N451" s="406" t="str">
        <f t="shared" si="109"/>
        <v/>
      </c>
      <c r="O451" s="406" t="str">
        <f t="shared" si="110"/>
        <v/>
      </c>
      <c r="S451" s="401" t="str">
        <f>IFERROR(IF(S450&lt;='Cat A monthly etc'!$R$3,"Nil",S450-$R$3),"")</f>
        <v/>
      </c>
      <c r="T451" s="402" t="str">
        <f t="shared" si="111"/>
        <v/>
      </c>
      <c r="U451" s="403" t="str">
        <f t="shared" si="112"/>
        <v/>
      </c>
      <c r="V451" s="403" t="str">
        <f t="shared" si="113"/>
        <v/>
      </c>
      <c r="W451" s="404" t="str">
        <f t="shared" si="114"/>
        <v/>
      </c>
      <c r="Z451" s="408"/>
      <c r="AA451" s="409"/>
      <c r="AC451" s="358" t="str">
        <f t="shared" si="115"/>
        <v/>
      </c>
      <c r="AD451" s="358" t="str">
        <f t="shared" si="116"/>
        <v/>
      </c>
    </row>
    <row r="452" spans="1:30" x14ac:dyDescent="0.25">
      <c r="A452" s="112" t="str">
        <f t="shared" si="104"/>
        <v/>
      </c>
      <c r="B452" s="112" t="str">
        <f t="shared" si="105"/>
        <v/>
      </c>
      <c r="C452" s="397" t="str">
        <f t="shared" si="117"/>
        <v/>
      </c>
      <c r="D452" s="397" t="str">
        <f t="shared" si="120"/>
        <v/>
      </c>
      <c r="E452" s="397"/>
      <c r="F452" s="399" t="str">
        <f t="shared" si="106"/>
        <v/>
      </c>
      <c r="G452" s="400" t="str">
        <f t="shared" si="107"/>
        <v/>
      </c>
      <c r="H452" s="401" t="str">
        <f t="shared" si="108"/>
        <v/>
      </c>
      <c r="I452" s="402" t="str">
        <f t="shared" si="119"/>
        <v/>
      </c>
      <c r="J452" s="403" t="str">
        <f t="shared" si="119"/>
        <v/>
      </c>
      <c r="K452" s="403" t="str">
        <f t="shared" si="119"/>
        <v/>
      </c>
      <c r="L452" s="404" t="str">
        <f t="shared" si="118"/>
        <v/>
      </c>
      <c r="M452" s="405"/>
      <c r="N452" s="406" t="str">
        <f t="shared" si="109"/>
        <v/>
      </c>
      <c r="O452" s="406" t="str">
        <f t="shared" si="110"/>
        <v/>
      </c>
      <c r="S452" s="401" t="str">
        <f>IFERROR(IF(S451&lt;='Cat A monthly etc'!$R$3,"Nil",S451-$R$3),"")</f>
        <v/>
      </c>
      <c r="T452" s="402" t="str">
        <f t="shared" si="111"/>
        <v/>
      </c>
      <c r="U452" s="403" t="str">
        <f t="shared" si="112"/>
        <v/>
      </c>
      <c r="V452" s="403" t="str">
        <f t="shared" si="113"/>
        <v/>
      </c>
      <c r="W452" s="404" t="str">
        <f t="shared" si="114"/>
        <v/>
      </c>
      <c r="Z452" s="408"/>
      <c r="AA452" s="409"/>
      <c r="AC452" s="358" t="str">
        <f t="shared" si="115"/>
        <v/>
      </c>
      <c r="AD452" s="358" t="str">
        <f t="shared" si="116"/>
        <v/>
      </c>
    </row>
    <row r="453" spans="1:30" x14ac:dyDescent="0.25">
      <c r="A453" s="112" t="str">
        <f t="shared" si="104"/>
        <v/>
      </c>
      <c r="B453" s="112" t="str">
        <f t="shared" si="105"/>
        <v/>
      </c>
      <c r="C453" s="397" t="str">
        <f t="shared" si="117"/>
        <v/>
      </c>
      <c r="D453" s="397" t="str">
        <f t="shared" si="120"/>
        <v/>
      </c>
      <c r="E453" s="397"/>
      <c r="F453" s="399" t="str">
        <f t="shared" si="106"/>
        <v/>
      </c>
      <c r="G453" s="400" t="str">
        <f t="shared" si="107"/>
        <v/>
      </c>
      <c r="H453" s="401" t="str">
        <f t="shared" si="108"/>
        <v/>
      </c>
      <c r="I453" s="402" t="str">
        <f t="shared" si="119"/>
        <v/>
      </c>
      <c r="J453" s="403" t="str">
        <f t="shared" si="119"/>
        <v/>
      </c>
      <c r="K453" s="403" t="str">
        <f t="shared" si="119"/>
        <v/>
      </c>
      <c r="L453" s="404" t="str">
        <f t="shared" si="118"/>
        <v/>
      </c>
      <c r="M453" s="405"/>
      <c r="N453" s="406" t="str">
        <f t="shared" si="109"/>
        <v/>
      </c>
      <c r="O453" s="406" t="str">
        <f t="shared" si="110"/>
        <v/>
      </c>
      <c r="S453" s="401" t="str">
        <f>IFERROR(IF(S452&lt;='Cat A monthly etc'!$R$3,"Nil",S452-$R$3),"")</f>
        <v/>
      </c>
      <c r="T453" s="402" t="str">
        <f t="shared" si="111"/>
        <v/>
      </c>
      <c r="U453" s="403" t="str">
        <f t="shared" si="112"/>
        <v/>
      </c>
      <c r="V453" s="403" t="str">
        <f t="shared" si="113"/>
        <v/>
      </c>
      <c r="W453" s="404" t="str">
        <f t="shared" si="114"/>
        <v/>
      </c>
      <c r="Z453" s="408"/>
      <c r="AA453" s="409"/>
      <c r="AC453" s="358" t="str">
        <f t="shared" si="115"/>
        <v/>
      </c>
      <c r="AD453" s="358" t="str">
        <f t="shared" si="116"/>
        <v/>
      </c>
    </row>
    <row r="454" spans="1:30" x14ac:dyDescent="0.25">
      <c r="A454" s="112" t="str">
        <f t="shared" si="104"/>
        <v/>
      </c>
      <c r="B454" s="112" t="str">
        <f t="shared" si="105"/>
        <v/>
      </c>
      <c r="C454" s="397" t="str">
        <f t="shared" si="117"/>
        <v/>
      </c>
      <c r="D454" s="397" t="str">
        <f t="shared" si="120"/>
        <v/>
      </c>
      <c r="E454" s="397"/>
      <c r="F454" s="399" t="str">
        <f t="shared" si="106"/>
        <v/>
      </c>
      <c r="G454" s="400" t="str">
        <f t="shared" si="107"/>
        <v/>
      </c>
      <c r="H454" s="401" t="str">
        <f t="shared" si="108"/>
        <v/>
      </c>
      <c r="I454" s="402" t="str">
        <f t="shared" si="119"/>
        <v/>
      </c>
      <c r="J454" s="403" t="str">
        <f t="shared" si="119"/>
        <v/>
      </c>
      <c r="K454" s="403" t="str">
        <f t="shared" si="119"/>
        <v/>
      </c>
      <c r="L454" s="404" t="str">
        <f t="shared" si="118"/>
        <v/>
      </c>
      <c r="M454" s="405"/>
      <c r="N454" s="406" t="str">
        <f t="shared" si="109"/>
        <v/>
      </c>
      <c r="O454" s="406" t="str">
        <f t="shared" si="110"/>
        <v/>
      </c>
      <c r="S454" s="401" t="str">
        <f>IFERROR(IF(S453&lt;='Cat A monthly etc'!$R$3,"Nil",S453-$R$3),"")</f>
        <v/>
      </c>
      <c r="T454" s="402" t="str">
        <f t="shared" si="111"/>
        <v/>
      </c>
      <c r="U454" s="403" t="str">
        <f t="shared" si="112"/>
        <v/>
      </c>
      <c r="V454" s="403" t="str">
        <f t="shared" si="113"/>
        <v/>
      </c>
      <c r="W454" s="404" t="str">
        <f t="shared" si="114"/>
        <v/>
      </c>
      <c r="Z454" s="408"/>
      <c r="AA454" s="409"/>
      <c r="AC454" s="358" t="str">
        <f t="shared" si="115"/>
        <v/>
      </c>
      <c r="AD454" s="358" t="str">
        <f t="shared" si="116"/>
        <v/>
      </c>
    </row>
    <row r="455" spans="1:30" x14ac:dyDescent="0.25">
      <c r="A455" s="112" t="str">
        <f t="shared" si="104"/>
        <v/>
      </c>
      <c r="B455" s="112" t="str">
        <f t="shared" si="105"/>
        <v/>
      </c>
      <c r="C455" s="397" t="str">
        <f t="shared" si="117"/>
        <v/>
      </c>
      <c r="D455" s="397" t="str">
        <f t="shared" si="120"/>
        <v/>
      </c>
      <c r="E455" s="397"/>
      <c r="F455" s="399" t="str">
        <f t="shared" si="106"/>
        <v/>
      </c>
      <c r="G455" s="400" t="str">
        <f t="shared" si="107"/>
        <v/>
      </c>
      <c r="H455" s="401" t="str">
        <f t="shared" si="108"/>
        <v/>
      </c>
      <c r="I455" s="402" t="str">
        <f t="shared" si="119"/>
        <v/>
      </c>
      <c r="J455" s="403" t="str">
        <f t="shared" si="119"/>
        <v/>
      </c>
      <c r="K455" s="403" t="str">
        <f t="shared" si="119"/>
        <v/>
      </c>
      <c r="L455" s="404" t="str">
        <f t="shared" si="118"/>
        <v/>
      </c>
      <c r="M455" s="405"/>
      <c r="N455" s="406" t="str">
        <f t="shared" si="109"/>
        <v/>
      </c>
      <c r="O455" s="406" t="str">
        <f t="shared" si="110"/>
        <v/>
      </c>
      <c r="S455" s="401" t="str">
        <f>IFERROR(IF(S454&lt;='Cat A monthly etc'!$R$3,"Nil",S454-$R$3),"")</f>
        <v/>
      </c>
      <c r="T455" s="402" t="str">
        <f t="shared" si="111"/>
        <v/>
      </c>
      <c r="U455" s="403" t="str">
        <f t="shared" si="112"/>
        <v/>
      </c>
      <c r="V455" s="403" t="str">
        <f t="shared" si="113"/>
        <v/>
      </c>
      <c r="W455" s="404" t="str">
        <f t="shared" si="114"/>
        <v/>
      </c>
      <c r="Z455" s="408"/>
      <c r="AA455" s="409"/>
      <c r="AC455" s="358" t="str">
        <f t="shared" si="115"/>
        <v/>
      </c>
      <c r="AD455" s="358" t="str">
        <f t="shared" si="116"/>
        <v/>
      </c>
    </row>
    <row r="456" spans="1:30" x14ac:dyDescent="0.25">
      <c r="A456" s="112" t="str">
        <f t="shared" si="104"/>
        <v/>
      </c>
      <c r="B456" s="112" t="str">
        <f t="shared" si="105"/>
        <v/>
      </c>
      <c r="C456" s="397" t="str">
        <f t="shared" si="117"/>
        <v/>
      </c>
      <c r="D456" s="397" t="str">
        <f t="shared" si="120"/>
        <v/>
      </c>
      <c r="E456" s="397"/>
      <c r="F456" s="399" t="str">
        <f t="shared" si="106"/>
        <v/>
      </c>
      <c r="G456" s="400" t="str">
        <f t="shared" si="107"/>
        <v/>
      </c>
      <c r="H456" s="401" t="str">
        <f t="shared" si="108"/>
        <v/>
      </c>
      <c r="I456" s="402" t="str">
        <f t="shared" si="119"/>
        <v/>
      </c>
      <c r="J456" s="403" t="str">
        <f t="shared" si="119"/>
        <v/>
      </c>
      <c r="K456" s="403" t="str">
        <f t="shared" si="119"/>
        <v/>
      </c>
      <c r="L456" s="404" t="str">
        <f t="shared" si="118"/>
        <v/>
      </c>
      <c r="M456" s="405"/>
      <c r="N456" s="406" t="str">
        <f t="shared" si="109"/>
        <v/>
      </c>
      <c r="O456" s="406" t="str">
        <f t="shared" si="110"/>
        <v/>
      </c>
      <c r="S456" s="401" t="str">
        <f>IFERROR(IF(S455&lt;='Cat A monthly etc'!$R$3,"Nil",S455-$R$3),"")</f>
        <v/>
      </c>
      <c r="T456" s="402" t="str">
        <f t="shared" si="111"/>
        <v/>
      </c>
      <c r="U456" s="403" t="str">
        <f t="shared" si="112"/>
        <v/>
      </c>
      <c r="V456" s="403" t="str">
        <f t="shared" si="113"/>
        <v/>
      </c>
      <c r="W456" s="404" t="str">
        <f t="shared" si="114"/>
        <v/>
      </c>
      <c r="Z456" s="408"/>
      <c r="AA456" s="409"/>
      <c r="AC456" s="358" t="str">
        <f t="shared" si="115"/>
        <v/>
      </c>
      <c r="AD456" s="358" t="str">
        <f t="shared" si="116"/>
        <v/>
      </c>
    </row>
    <row r="457" spans="1:30" x14ac:dyDescent="0.25">
      <c r="A457" s="112" t="str">
        <f t="shared" ref="A457:A520" si="121">IFERROR(
                      IF(
                            AND($B457&lt;&gt;$W$3,$B457=$W$2,$C457&lt;=$X$2,$D457&gt;=$X$2),
                              IF(RIGHT($F457,LEN("or any greater amount"))="or any greater amount",$W$3,""),""),"")</f>
        <v/>
      </c>
      <c r="B457" s="112" t="str">
        <f t="shared" ref="B457:B520" si="122">IFERROR(
                      IF(
                            AND($C457&lt;=$X$2,$D457&gt;=$X$2),$W$2,
                              IF(RIGHT($F457,LEN("or any greater amount"))="or any greater amount",$W$3,"")),"")</f>
        <v/>
      </c>
      <c r="C457" s="397" t="str">
        <f t="shared" si="117"/>
        <v/>
      </c>
      <c r="D457" s="397" t="str">
        <f t="shared" si="120"/>
        <v/>
      </c>
      <c r="E457" s="397"/>
      <c r="F457" s="399" t="str">
        <f t="shared" ref="F457:F520" si="123">IFERROR(IF(AND(C457="",D457=""),"",IF(C457="--",TEXT(D457,IF(D457=ROUND(D457,0),"€###.00","€##.00"))&amp;" or any lesser amount",IF(D457="--",TEXT(C457,IF(C457=ROUND(C457,0),"€###.00","€##.00"))&amp;" or any greater amount",TEXT(C457,IF(C457=ROUND(C457,0),"€###.00","€##.00"))&amp;" to "&amp;TEXT(D457,IF(D457=ROUND(D457,0),"€###.00","€##.00"))))),"")</f>
        <v/>
      </c>
      <c r="G457" s="400" t="str">
        <f t="shared" ref="G457:G520" si="124">IFERROR(IF(S457="Nil","Nil",ROUNDUP(ROUND(S457/7, 3),2)),"")</f>
        <v/>
      </c>
      <c r="H457" s="401" t="str">
        <f t="shared" ref="H457:H520" si="125">IFERROR(IF(S457="Nil","Nil",TEXT(S457,IF(S457=ROUND(S457,0),"€###","€0.00"))),"")</f>
        <v/>
      </c>
      <c r="I457" s="402" t="str">
        <f t="shared" si="119"/>
        <v/>
      </c>
      <c r="J457" s="403" t="str">
        <f t="shared" si="119"/>
        <v/>
      </c>
      <c r="K457" s="403" t="str">
        <f t="shared" si="119"/>
        <v/>
      </c>
      <c r="L457" s="404" t="str">
        <f t="shared" si="118"/>
        <v/>
      </c>
      <c r="M457" s="405"/>
      <c r="N457" s="406" t="str">
        <f t="shared" ref="N457:N520" si="126">IFERROR(IF(C457="--","&lt;"&amp;D457,C457-IF(OR($H457="Nil",$H457=""),0,$H457)),"")</f>
        <v/>
      </c>
      <c r="O457" s="406" t="str">
        <f t="shared" ref="O457:O520" si="127">IFERROR(IF(D457="--","&gt; €"&amp;N457,D457-IF(OR($H457="Nil",$H457=""),0,$H457)),"")</f>
        <v/>
      </c>
      <c r="S457" s="401" t="str">
        <f>IFERROR(IF(S456&lt;='Cat A monthly etc'!$R$3,"Nil",S456-$R$3),"")</f>
        <v/>
      </c>
      <c r="T457" s="402" t="str">
        <f t="shared" ref="T457:T520" si="128">IFERROR(IF($G457="Nil","Nil",IF(MROUND($G457*I$5,0.5)&lt;=$G457*I$5,MROUND($G457*I$5,0.5),MROUND($G457*I$5,0.5)-0.5)),"")</f>
        <v/>
      </c>
      <c r="U457" s="403" t="str">
        <f t="shared" ref="U457:U520" si="129">IFERROR(IF($G457="Nil","Nil",IF(MROUND($G457*J$5,0.5)&lt;=$G457*J$5,MROUND($G457*J$5,0.5),MROUND($G457*J$5,0.5)-0.5)),"")</f>
        <v/>
      </c>
      <c r="V457" s="403" t="str">
        <f t="shared" ref="V457:V520" si="130">IFERROR(IF($G457="Nil","Nil",IF(MROUND($G457*K$5,0.5)&lt;=$G457*K$5,MROUND($G457*K$5,0.5),MROUND($G457*K$5,0.5)-0.5)),"")</f>
        <v/>
      </c>
      <c r="W457" s="404" t="str">
        <f t="shared" ref="W457:W520" si="131">IFERROR(IF($G457="Nil","Nil",IF(MROUND($G457*L$5,0.5)&lt;=$G457*L$5,MROUND($G457*L$5,0.5),MROUND($G457*L$5,0.5)-0.5)),"")</f>
        <v/>
      </c>
      <c r="Z457" s="408"/>
      <c r="AA457" s="409"/>
      <c r="AC457" s="358" t="str">
        <f t="shared" si="115"/>
        <v/>
      </c>
      <c r="AD457" s="358" t="str">
        <f t="shared" si="116"/>
        <v/>
      </c>
    </row>
    <row r="458" spans="1:30" x14ac:dyDescent="0.25">
      <c r="A458" s="112" t="str">
        <f t="shared" si="121"/>
        <v/>
      </c>
      <c r="B458" s="112" t="str">
        <f t="shared" si="122"/>
        <v/>
      </c>
      <c r="C458" s="397" t="str">
        <f t="shared" si="117"/>
        <v/>
      </c>
      <c r="D458" s="397" t="str">
        <f t="shared" si="120"/>
        <v/>
      </c>
      <c r="E458" s="397"/>
      <c r="F458" s="399" t="str">
        <f t="shared" si="123"/>
        <v/>
      </c>
      <c r="G458" s="400" t="str">
        <f t="shared" si="124"/>
        <v/>
      </c>
      <c r="H458" s="401" t="str">
        <f t="shared" si="125"/>
        <v/>
      </c>
      <c r="I458" s="402" t="str">
        <f t="shared" si="119"/>
        <v/>
      </c>
      <c r="J458" s="403" t="str">
        <f t="shared" si="119"/>
        <v/>
      </c>
      <c r="K458" s="403" t="str">
        <f t="shared" si="119"/>
        <v/>
      </c>
      <c r="L458" s="404" t="str">
        <f t="shared" si="118"/>
        <v/>
      </c>
      <c r="M458" s="405"/>
      <c r="N458" s="406" t="str">
        <f t="shared" si="126"/>
        <v/>
      </c>
      <c r="O458" s="406" t="str">
        <f t="shared" si="127"/>
        <v/>
      </c>
      <c r="S458" s="401" t="str">
        <f>IFERROR(IF(S457&lt;='Cat A monthly etc'!$R$3,"Nil",S457-$R$3),"")</f>
        <v/>
      </c>
      <c r="T458" s="402" t="str">
        <f t="shared" si="128"/>
        <v/>
      </c>
      <c r="U458" s="403" t="str">
        <f t="shared" si="129"/>
        <v/>
      </c>
      <c r="V458" s="403" t="str">
        <f t="shared" si="130"/>
        <v/>
      </c>
      <c r="W458" s="404" t="str">
        <f t="shared" si="131"/>
        <v/>
      </c>
      <c r="Z458" s="408"/>
      <c r="AA458" s="409"/>
      <c r="AC458" s="358" t="str">
        <f t="shared" ref="AC458:AC521" si="132">IFERROR(ROUNDUP(ROUND(S458/7, 3),2),"")</f>
        <v/>
      </c>
      <c r="AD458" s="358" t="str">
        <f t="shared" ref="AD458:AD521" si="133">IFERROR(ROUND(AC458-G458,2),"")</f>
        <v/>
      </c>
    </row>
    <row r="459" spans="1:30" x14ac:dyDescent="0.25">
      <c r="A459" s="112" t="str">
        <f t="shared" si="121"/>
        <v/>
      </c>
      <c r="B459" s="112" t="str">
        <f t="shared" si="122"/>
        <v/>
      </c>
      <c r="C459" s="397" t="str">
        <f t="shared" si="117"/>
        <v/>
      </c>
      <c r="D459" s="397" t="str">
        <f t="shared" si="120"/>
        <v/>
      </c>
      <c r="E459" s="397"/>
      <c r="F459" s="399" t="str">
        <f t="shared" si="123"/>
        <v/>
      </c>
      <c r="G459" s="400" t="str">
        <f t="shared" si="124"/>
        <v/>
      </c>
      <c r="H459" s="401" t="str">
        <f t="shared" si="125"/>
        <v/>
      </c>
      <c r="I459" s="402" t="str">
        <f t="shared" si="119"/>
        <v/>
      </c>
      <c r="J459" s="403" t="str">
        <f t="shared" si="119"/>
        <v/>
      </c>
      <c r="K459" s="403" t="str">
        <f t="shared" si="119"/>
        <v/>
      </c>
      <c r="L459" s="404" t="str">
        <f t="shared" si="118"/>
        <v/>
      </c>
      <c r="M459" s="405"/>
      <c r="N459" s="406" t="str">
        <f t="shared" si="126"/>
        <v/>
      </c>
      <c r="O459" s="406" t="str">
        <f t="shared" si="127"/>
        <v/>
      </c>
      <c r="S459" s="401" t="str">
        <f>IFERROR(IF(S458&lt;='Cat A monthly etc'!$R$3,"Nil",S458-$R$3),"")</f>
        <v/>
      </c>
      <c r="T459" s="402" t="str">
        <f t="shared" si="128"/>
        <v/>
      </c>
      <c r="U459" s="403" t="str">
        <f t="shared" si="129"/>
        <v/>
      </c>
      <c r="V459" s="403" t="str">
        <f t="shared" si="130"/>
        <v/>
      </c>
      <c r="W459" s="404" t="str">
        <f t="shared" si="131"/>
        <v/>
      </c>
      <c r="Z459" s="408"/>
      <c r="AA459" s="409"/>
      <c r="AC459" s="358" t="str">
        <f t="shared" si="132"/>
        <v/>
      </c>
      <c r="AD459" s="358" t="str">
        <f t="shared" si="133"/>
        <v/>
      </c>
    </row>
    <row r="460" spans="1:30" x14ac:dyDescent="0.25">
      <c r="A460" s="112" t="str">
        <f t="shared" si="121"/>
        <v/>
      </c>
      <c r="B460" s="112" t="str">
        <f t="shared" si="122"/>
        <v/>
      </c>
      <c r="C460" s="397" t="str">
        <f t="shared" si="117"/>
        <v/>
      </c>
      <c r="D460" s="397" t="str">
        <f t="shared" si="120"/>
        <v/>
      </c>
      <c r="E460" s="397"/>
      <c r="F460" s="399" t="str">
        <f t="shared" si="123"/>
        <v/>
      </c>
      <c r="G460" s="400" t="str">
        <f t="shared" si="124"/>
        <v/>
      </c>
      <c r="H460" s="401" t="str">
        <f t="shared" si="125"/>
        <v/>
      </c>
      <c r="I460" s="402" t="str">
        <f t="shared" si="119"/>
        <v/>
      </c>
      <c r="J460" s="403" t="str">
        <f t="shared" si="119"/>
        <v/>
      </c>
      <c r="K460" s="403" t="str">
        <f t="shared" si="119"/>
        <v/>
      </c>
      <c r="L460" s="404" t="str">
        <f t="shared" si="118"/>
        <v/>
      </c>
      <c r="M460" s="405"/>
      <c r="N460" s="406" t="str">
        <f t="shared" si="126"/>
        <v/>
      </c>
      <c r="O460" s="406" t="str">
        <f t="shared" si="127"/>
        <v/>
      </c>
      <c r="S460" s="401" t="str">
        <f>IFERROR(IF(S459&lt;='Cat A monthly etc'!$R$3,"Nil",S459-$R$3),"")</f>
        <v/>
      </c>
      <c r="T460" s="402" t="str">
        <f t="shared" si="128"/>
        <v/>
      </c>
      <c r="U460" s="403" t="str">
        <f t="shared" si="129"/>
        <v/>
      </c>
      <c r="V460" s="403" t="str">
        <f t="shared" si="130"/>
        <v/>
      </c>
      <c r="W460" s="404" t="str">
        <f t="shared" si="131"/>
        <v/>
      </c>
      <c r="Z460" s="408"/>
      <c r="AA460" s="409"/>
      <c r="AC460" s="358" t="str">
        <f t="shared" si="132"/>
        <v/>
      </c>
      <c r="AD460" s="358" t="str">
        <f t="shared" si="133"/>
        <v/>
      </c>
    </row>
    <row r="461" spans="1:30" x14ac:dyDescent="0.25">
      <c r="A461" s="112" t="str">
        <f t="shared" si="121"/>
        <v/>
      </c>
      <c r="B461" s="112" t="str">
        <f t="shared" si="122"/>
        <v/>
      </c>
      <c r="C461" s="397" t="str">
        <f t="shared" si="117"/>
        <v/>
      </c>
      <c r="D461" s="397" t="str">
        <f t="shared" si="120"/>
        <v/>
      </c>
      <c r="E461" s="397"/>
      <c r="F461" s="399" t="str">
        <f t="shared" si="123"/>
        <v/>
      </c>
      <c r="G461" s="400" t="str">
        <f t="shared" si="124"/>
        <v/>
      </c>
      <c r="H461" s="401" t="str">
        <f t="shared" si="125"/>
        <v/>
      </c>
      <c r="I461" s="402" t="str">
        <f t="shared" si="119"/>
        <v/>
      </c>
      <c r="J461" s="403" t="str">
        <f t="shared" si="119"/>
        <v/>
      </c>
      <c r="K461" s="403" t="str">
        <f t="shared" si="119"/>
        <v/>
      </c>
      <c r="L461" s="404" t="str">
        <f t="shared" si="118"/>
        <v/>
      </c>
      <c r="M461" s="405"/>
      <c r="N461" s="406" t="str">
        <f t="shared" si="126"/>
        <v/>
      </c>
      <c r="O461" s="406" t="str">
        <f t="shared" si="127"/>
        <v/>
      </c>
      <c r="S461" s="401" t="str">
        <f>IFERROR(IF(S460&lt;='Cat A monthly etc'!$R$3,"Nil",S460-$R$3),"")</f>
        <v/>
      </c>
      <c r="T461" s="402" t="str">
        <f t="shared" si="128"/>
        <v/>
      </c>
      <c r="U461" s="403" t="str">
        <f t="shared" si="129"/>
        <v/>
      </c>
      <c r="V461" s="403" t="str">
        <f t="shared" si="130"/>
        <v/>
      </c>
      <c r="W461" s="404" t="str">
        <f t="shared" si="131"/>
        <v/>
      </c>
      <c r="Z461" s="408"/>
      <c r="AA461" s="409"/>
      <c r="AC461" s="358" t="str">
        <f t="shared" si="132"/>
        <v/>
      </c>
      <c r="AD461" s="358" t="str">
        <f t="shared" si="133"/>
        <v/>
      </c>
    </row>
    <row r="462" spans="1:30" x14ac:dyDescent="0.25">
      <c r="A462" s="112" t="str">
        <f t="shared" si="121"/>
        <v/>
      </c>
      <c r="B462" s="112" t="str">
        <f t="shared" si="122"/>
        <v/>
      </c>
      <c r="C462" s="397" t="str">
        <f t="shared" si="117"/>
        <v/>
      </c>
      <c r="D462" s="397" t="str">
        <f t="shared" si="120"/>
        <v/>
      </c>
      <c r="E462" s="397"/>
      <c r="F462" s="399" t="str">
        <f t="shared" si="123"/>
        <v/>
      </c>
      <c r="G462" s="400" t="str">
        <f t="shared" si="124"/>
        <v/>
      </c>
      <c r="H462" s="401" t="str">
        <f t="shared" si="125"/>
        <v/>
      </c>
      <c r="I462" s="402" t="str">
        <f t="shared" si="119"/>
        <v/>
      </c>
      <c r="J462" s="403" t="str">
        <f t="shared" si="119"/>
        <v/>
      </c>
      <c r="K462" s="403" t="str">
        <f t="shared" si="119"/>
        <v/>
      </c>
      <c r="L462" s="404" t="str">
        <f t="shared" si="118"/>
        <v/>
      </c>
      <c r="M462" s="405"/>
      <c r="N462" s="406" t="str">
        <f t="shared" si="126"/>
        <v/>
      </c>
      <c r="O462" s="406" t="str">
        <f t="shared" si="127"/>
        <v/>
      </c>
      <c r="S462" s="401" t="str">
        <f>IFERROR(IF(S461&lt;='Cat A monthly etc'!$R$3,"Nil",S461-$R$3),"")</f>
        <v/>
      </c>
      <c r="T462" s="402" t="str">
        <f t="shared" si="128"/>
        <v/>
      </c>
      <c r="U462" s="403" t="str">
        <f t="shared" si="129"/>
        <v/>
      </c>
      <c r="V462" s="403" t="str">
        <f t="shared" si="130"/>
        <v/>
      </c>
      <c r="W462" s="404" t="str">
        <f t="shared" si="131"/>
        <v/>
      </c>
      <c r="Z462" s="408"/>
      <c r="AA462" s="409"/>
      <c r="AC462" s="358" t="str">
        <f t="shared" si="132"/>
        <v/>
      </c>
      <c r="AD462" s="358" t="str">
        <f t="shared" si="133"/>
        <v/>
      </c>
    </row>
    <row r="463" spans="1:30" x14ac:dyDescent="0.25">
      <c r="A463" s="112" t="str">
        <f t="shared" si="121"/>
        <v/>
      </c>
      <c r="B463" s="112" t="str">
        <f t="shared" si="122"/>
        <v/>
      </c>
      <c r="C463" s="397" t="str">
        <f t="shared" si="117"/>
        <v/>
      </c>
      <c r="D463" s="397" t="str">
        <f t="shared" si="120"/>
        <v/>
      </c>
      <c r="E463" s="397"/>
      <c r="F463" s="399" t="str">
        <f t="shared" si="123"/>
        <v/>
      </c>
      <c r="G463" s="400" t="str">
        <f t="shared" si="124"/>
        <v/>
      </c>
      <c r="H463" s="401" t="str">
        <f t="shared" si="125"/>
        <v/>
      </c>
      <c r="I463" s="402" t="str">
        <f t="shared" si="119"/>
        <v/>
      </c>
      <c r="J463" s="403" t="str">
        <f t="shared" si="119"/>
        <v/>
      </c>
      <c r="K463" s="403" t="str">
        <f t="shared" si="119"/>
        <v/>
      </c>
      <c r="L463" s="404" t="str">
        <f t="shared" si="118"/>
        <v/>
      </c>
      <c r="M463" s="405"/>
      <c r="N463" s="406" t="str">
        <f t="shared" si="126"/>
        <v/>
      </c>
      <c r="O463" s="406" t="str">
        <f t="shared" si="127"/>
        <v/>
      </c>
      <c r="S463" s="401" t="str">
        <f>IFERROR(IF(S462&lt;='Cat A monthly etc'!$R$3,"Nil",S462-$R$3),"")</f>
        <v/>
      </c>
      <c r="T463" s="402" t="str">
        <f t="shared" si="128"/>
        <v/>
      </c>
      <c r="U463" s="403" t="str">
        <f t="shared" si="129"/>
        <v/>
      </c>
      <c r="V463" s="403" t="str">
        <f t="shared" si="130"/>
        <v/>
      </c>
      <c r="W463" s="404" t="str">
        <f t="shared" si="131"/>
        <v/>
      </c>
      <c r="Z463" s="408"/>
      <c r="AA463" s="409"/>
      <c r="AC463" s="358" t="str">
        <f t="shared" si="132"/>
        <v/>
      </c>
      <c r="AD463" s="358" t="str">
        <f t="shared" si="133"/>
        <v/>
      </c>
    </row>
    <row r="464" spans="1:30" x14ac:dyDescent="0.25">
      <c r="A464" s="112" t="str">
        <f t="shared" si="121"/>
        <v/>
      </c>
      <c r="B464" s="112" t="str">
        <f t="shared" si="122"/>
        <v/>
      </c>
      <c r="C464" s="397" t="str">
        <f t="shared" si="117"/>
        <v/>
      </c>
      <c r="D464" s="397" t="str">
        <f t="shared" si="120"/>
        <v/>
      </c>
      <c r="E464" s="397"/>
      <c r="F464" s="399" t="str">
        <f t="shared" si="123"/>
        <v/>
      </c>
      <c r="G464" s="400" t="str">
        <f t="shared" si="124"/>
        <v/>
      </c>
      <c r="H464" s="401" t="str">
        <f t="shared" si="125"/>
        <v/>
      </c>
      <c r="I464" s="402" t="str">
        <f t="shared" si="119"/>
        <v/>
      </c>
      <c r="J464" s="403" t="str">
        <f t="shared" si="119"/>
        <v/>
      </c>
      <c r="K464" s="403" t="str">
        <f t="shared" si="119"/>
        <v/>
      </c>
      <c r="L464" s="404" t="str">
        <f t="shared" si="118"/>
        <v/>
      </c>
      <c r="M464" s="405"/>
      <c r="N464" s="406" t="str">
        <f t="shared" si="126"/>
        <v/>
      </c>
      <c r="O464" s="406" t="str">
        <f t="shared" si="127"/>
        <v/>
      </c>
      <c r="S464" s="401" t="str">
        <f>IFERROR(IF(S463&lt;='Cat A monthly etc'!$R$3,"Nil",S463-$R$3),"")</f>
        <v/>
      </c>
      <c r="T464" s="402" t="str">
        <f t="shared" si="128"/>
        <v/>
      </c>
      <c r="U464" s="403" t="str">
        <f t="shared" si="129"/>
        <v/>
      </c>
      <c r="V464" s="403" t="str">
        <f t="shared" si="130"/>
        <v/>
      </c>
      <c r="W464" s="404" t="str">
        <f t="shared" si="131"/>
        <v/>
      </c>
      <c r="Z464" s="408"/>
      <c r="AA464" s="409"/>
      <c r="AC464" s="358" t="str">
        <f t="shared" si="132"/>
        <v/>
      </c>
      <c r="AD464" s="358" t="str">
        <f t="shared" si="133"/>
        <v/>
      </c>
    </row>
    <row r="465" spans="1:30" x14ac:dyDescent="0.25">
      <c r="A465" s="112" t="str">
        <f t="shared" si="121"/>
        <v/>
      </c>
      <c r="B465" s="112" t="str">
        <f t="shared" si="122"/>
        <v/>
      </c>
      <c r="C465" s="397" t="str">
        <f t="shared" si="117"/>
        <v/>
      </c>
      <c r="D465" s="397" t="str">
        <f t="shared" si="120"/>
        <v/>
      </c>
      <c r="E465" s="397"/>
      <c r="F465" s="399" t="str">
        <f t="shared" si="123"/>
        <v/>
      </c>
      <c r="G465" s="400" t="str">
        <f t="shared" si="124"/>
        <v/>
      </c>
      <c r="H465" s="401" t="str">
        <f t="shared" si="125"/>
        <v/>
      </c>
      <c r="I465" s="402" t="str">
        <f t="shared" si="119"/>
        <v/>
      </c>
      <c r="J465" s="403" t="str">
        <f t="shared" si="119"/>
        <v/>
      </c>
      <c r="K465" s="403" t="str">
        <f t="shared" si="119"/>
        <v/>
      </c>
      <c r="L465" s="404" t="str">
        <f t="shared" si="118"/>
        <v/>
      </c>
      <c r="M465" s="405"/>
      <c r="N465" s="406" t="str">
        <f t="shared" si="126"/>
        <v/>
      </c>
      <c r="O465" s="406" t="str">
        <f t="shared" si="127"/>
        <v/>
      </c>
      <c r="S465" s="401" t="str">
        <f>IFERROR(IF(S464&lt;='Cat A monthly etc'!$R$3,"Nil",S464-$R$3),"")</f>
        <v/>
      </c>
      <c r="T465" s="402" t="str">
        <f t="shared" si="128"/>
        <v/>
      </c>
      <c r="U465" s="403" t="str">
        <f t="shared" si="129"/>
        <v/>
      </c>
      <c r="V465" s="403" t="str">
        <f t="shared" si="130"/>
        <v/>
      </c>
      <c r="W465" s="404" t="str">
        <f t="shared" si="131"/>
        <v/>
      </c>
      <c r="Z465" s="408"/>
      <c r="AA465" s="409"/>
      <c r="AC465" s="358" t="str">
        <f t="shared" si="132"/>
        <v/>
      </c>
      <c r="AD465" s="358" t="str">
        <f t="shared" si="133"/>
        <v/>
      </c>
    </row>
    <row r="466" spans="1:30" x14ac:dyDescent="0.25">
      <c r="A466" s="112" t="str">
        <f t="shared" si="121"/>
        <v/>
      </c>
      <c r="B466" s="112" t="str">
        <f t="shared" si="122"/>
        <v/>
      </c>
      <c r="C466" s="397" t="str">
        <f t="shared" ref="C466:C529" si="134">IFERROR(IF(C465-$R$3&gt;=0,C465-$R$3,""),"")</f>
        <v/>
      </c>
      <c r="D466" s="397" t="str">
        <f t="shared" si="120"/>
        <v/>
      </c>
      <c r="E466" s="397"/>
      <c r="F466" s="399" t="str">
        <f t="shared" si="123"/>
        <v/>
      </c>
      <c r="G466" s="400" t="str">
        <f t="shared" si="124"/>
        <v/>
      </c>
      <c r="H466" s="401" t="str">
        <f t="shared" si="125"/>
        <v/>
      </c>
      <c r="I466" s="402" t="str">
        <f t="shared" si="119"/>
        <v/>
      </c>
      <c r="J466" s="403" t="str">
        <f t="shared" si="119"/>
        <v/>
      </c>
      <c r="K466" s="403" t="str">
        <f t="shared" si="119"/>
        <v/>
      </c>
      <c r="L466" s="404" t="str">
        <f t="shared" si="118"/>
        <v/>
      </c>
      <c r="M466" s="405"/>
      <c r="N466" s="406" t="str">
        <f t="shared" si="126"/>
        <v/>
      </c>
      <c r="O466" s="406" t="str">
        <f t="shared" si="127"/>
        <v/>
      </c>
      <c r="S466" s="401" t="str">
        <f>IFERROR(IF(S465&lt;='Cat A monthly etc'!$R$3,"Nil",S465-$R$3),"")</f>
        <v/>
      </c>
      <c r="T466" s="402" t="str">
        <f t="shared" si="128"/>
        <v/>
      </c>
      <c r="U466" s="403" t="str">
        <f t="shared" si="129"/>
        <v/>
      </c>
      <c r="V466" s="403" t="str">
        <f t="shared" si="130"/>
        <v/>
      </c>
      <c r="W466" s="404" t="str">
        <f t="shared" si="131"/>
        <v/>
      </c>
      <c r="Z466" s="408"/>
      <c r="AA466" s="409"/>
      <c r="AC466" s="358" t="str">
        <f t="shared" si="132"/>
        <v/>
      </c>
      <c r="AD466" s="358" t="str">
        <f t="shared" si="133"/>
        <v/>
      </c>
    </row>
    <row r="467" spans="1:30" x14ac:dyDescent="0.25">
      <c r="A467" s="112" t="str">
        <f t="shared" si="121"/>
        <v/>
      </c>
      <c r="B467" s="112" t="str">
        <f t="shared" si="122"/>
        <v/>
      </c>
      <c r="C467" s="397" t="str">
        <f t="shared" si="134"/>
        <v/>
      </c>
      <c r="D467" s="397" t="str">
        <f t="shared" si="120"/>
        <v/>
      </c>
      <c r="E467" s="397"/>
      <c r="F467" s="399" t="str">
        <f t="shared" si="123"/>
        <v/>
      </c>
      <c r="G467" s="400" t="str">
        <f t="shared" si="124"/>
        <v/>
      </c>
      <c r="H467" s="401" t="str">
        <f t="shared" si="125"/>
        <v/>
      </c>
      <c r="I467" s="402" t="str">
        <f t="shared" si="119"/>
        <v/>
      </c>
      <c r="J467" s="403" t="str">
        <f t="shared" si="119"/>
        <v/>
      </c>
      <c r="K467" s="403" t="str">
        <f t="shared" si="119"/>
        <v/>
      </c>
      <c r="L467" s="404" t="str">
        <f t="shared" si="118"/>
        <v/>
      </c>
      <c r="M467" s="405"/>
      <c r="N467" s="406" t="str">
        <f t="shared" si="126"/>
        <v/>
      </c>
      <c r="O467" s="406" t="str">
        <f t="shared" si="127"/>
        <v/>
      </c>
      <c r="S467" s="401" t="str">
        <f>IFERROR(IF(S466&lt;='Cat A monthly etc'!$R$3,"Nil",S466-$R$3),"")</f>
        <v/>
      </c>
      <c r="T467" s="402" t="str">
        <f t="shared" si="128"/>
        <v/>
      </c>
      <c r="U467" s="403" t="str">
        <f t="shared" si="129"/>
        <v/>
      </c>
      <c r="V467" s="403" t="str">
        <f t="shared" si="130"/>
        <v/>
      </c>
      <c r="W467" s="404" t="str">
        <f t="shared" si="131"/>
        <v/>
      </c>
      <c r="Z467" s="408"/>
      <c r="AA467" s="409"/>
      <c r="AC467" s="358" t="str">
        <f t="shared" si="132"/>
        <v/>
      </c>
      <c r="AD467" s="358" t="str">
        <f t="shared" si="133"/>
        <v/>
      </c>
    </row>
    <row r="468" spans="1:30" x14ac:dyDescent="0.25">
      <c r="A468" s="112" t="str">
        <f t="shared" si="121"/>
        <v/>
      </c>
      <c r="B468" s="112" t="str">
        <f t="shared" si="122"/>
        <v/>
      </c>
      <c r="C468" s="397" t="str">
        <f t="shared" si="134"/>
        <v/>
      </c>
      <c r="D468" s="397" t="str">
        <f t="shared" si="120"/>
        <v/>
      </c>
      <c r="E468" s="397"/>
      <c r="F468" s="399" t="str">
        <f t="shared" si="123"/>
        <v/>
      </c>
      <c r="G468" s="400" t="str">
        <f t="shared" si="124"/>
        <v/>
      </c>
      <c r="H468" s="401" t="str">
        <f t="shared" si="125"/>
        <v/>
      </c>
      <c r="I468" s="402" t="str">
        <f t="shared" si="119"/>
        <v/>
      </c>
      <c r="J468" s="403" t="str">
        <f t="shared" si="119"/>
        <v/>
      </c>
      <c r="K468" s="403" t="str">
        <f t="shared" si="119"/>
        <v/>
      </c>
      <c r="L468" s="404" t="str">
        <f t="shared" si="118"/>
        <v/>
      </c>
      <c r="M468" s="405"/>
      <c r="N468" s="406" t="str">
        <f t="shared" si="126"/>
        <v/>
      </c>
      <c r="O468" s="406" t="str">
        <f t="shared" si="127"/>
        <v/>
      </c>
      <c r="S468" s="401" t="str">
        <f>IFERROR(IF(S467&lt;='Cat A monthly etc'!$R$3,"Nil",S467-$R$3),"")</f>
        <v/>
      </c>
      <c r="T468" s="402" t="str">
        <f t="shared" si="128"/>
        <v/>
      </c>
      <c r="U468" s="403" t="str">
        <f t="shared" si="129"/>
        <v/>
      </c>
      <c r="V468" s="403" t="str">
        <f t="shared" si="130"/>
        <v/>
      </c>
      <c r="W468" s="404" t="str">
        <f t="shared" si="131"/>
        <v/>
      </c>
      <c r="Z468" s="408"/>
      <c r="AA468" s="409"/>
      <c r="AC468" s="358" t="str">
        <f t="shared" si="132"/>
        <v/>
      </c>
      <c r="AD468" s="358" t="str">
        <f t="shared" si="133"/>
        <v/>
      </c>
    </row>
    <row r="469" spans="1:30" x14ac:dyDescent="0.25">
      <c r="A469" s="112" t="str">
        <f t="shared" si="121"/>
        <v/>
      </c>
      <c r="B469" s="112" t="str">
        <f t="shared" si="122"/>
        <v/>
      </c>
      <c r="C469" s="397" t="str">
        <f t="shared" si="134"/>
        <v/>
      </c>
      <c r="D469" s="397" t="str">
        <f t="shared" si="120"/>
        <v/>
      </c>
      <c r="E469" s="397"/>
      <c r="F469" s="399" t="str">
        <f t="shared" si="123"/>
        <v/>
      </c>
      <c r="G469" s="400" t="str">
        <f t="shared" si="124"/>
        <v/>
      </c>
      <c r="H469" s="401" t="str">
        <f t="shared" si="125"/>
        <v/>
      </c>
      <c r="I469" s="402" t="str">
        <f t="shared" si="119"/>
        <v/>
      </c>
      <c r="J469" s="403" t="str">
        <f t="shared" si="119"/>
        <v/>
      </c>
      <c r="K469" s="403" t="str">
        <f t="shared" si="119"/>
        <v/>
      </c>
      <c r="L469" s="404" t="str">
        <f t="shared" si="118"/>
        <v/>
      </c>
      <c r="M469" s="405"/>
      <c r="N469" s="406" t="str">
        <f t="shared" si="126"/>
        <v/>
      </c>
      <c r="O469" s="406" t="str">
        <f t="shared" si="127"/>
        <v/>
      </c>
      <c r="S469" s="401" t="str">
        <f>IFERROR(IF(S468&lt;='Cat A monthly etc'!$R$3,"Nil",S468-$R$3),"")</f>
        <v/>
      </c>
      <c r="T469" s="402" t="str">
        <f t="shared" si="128"/>
        <v/>
      </c>
      <c r="U469" s="403" t="str">
        <f t="shared" si="129"/>
        <v/>
      </c>
      <c r="V469" s="403" t="str">
        <f t="shared" si="130"/>
        <v/>
      </c>
      <c r="W469" s="404" t="str">
        <f t="shared" si="131"/>
        <v/>
      </c>
      <c r="Z469" s="408"/>
      <c r="AA469" s="409"/>
      <c r="AC469" s="358" t="str">
        <f t="shared" si="132"/>
        <v/>
      </c>
      <c r="AD469" s="358" t="str">
        <f t="shared" si="133"/>
        <v/>
      </c>
    </row>
    <row r="470" spans="1:30" x14ac:dyDescent="0.25">
      <c r="A470" s="112" t="str">
        <f t="shared" si="121"/>
        <v/>
      </c>
      <c r="B470" s="112" t="str">
        <f t="shared" si="122"/>
        <v/>
      </c>
      <c r="C470" s="397" t="str">
        <f t="shared" si="134"/>
        <v/>
      </c>
      <c r="D470" s="397" t="str">
        <f t="shared" si="120"/>
        <v/>
      </c>
      <c r="E470" s="397"/>
      <c r="F470" s="399" t="str">
        <f t="shared" si="123"/>
        <v/>
      </c>
      <c r="G470" s="400" t="str">
        <f t="shared" si="124"/>
        <v/>
      </c>
      <c r="H470" s="401" t="str">
        <f t="shared" si="125"/>
        <v/>
      </c>
      <c r="I470" s="402" t="str">
        <f t="shared" si="119"/>
        <v/>
      </c>
      <c r="J470" s="403" t="str">
        <f t="shared" si="119"/>
        <v/>
      </c>
      <c r="K470" s="403" t="str">
        <f t="shared" si="119"/>
        <v/>
      </c>
      <c r="L470" s="404" t="str">
        <f t="shared" si="119"/>
        <v/>
      </c>
      <c r="M470" s="405"/>
      <c r="N470" s="406" t="str">
        <f t="shared" si="126"/>
        <v/>
      </c>
      <c r="O470" s="406" t="str">
        <f t="shared" si="127"/>
        <v/>
      </c>
      <c r="S470" s="401" t="str">
        <f>IFERROR(IF(S469&lt;='Cat A monthly etc'!$R$3,"Nil",S469-$R$3),"")</f>
        <v/>
      </c>
      <c r="T470" s="402" t="str">
        <f t="shared" si="128"/>
        <v/>
      </c>
      <c r="U470" s="403" t="str">
        <f t="shared" si="129"/>
        <v/>
      </c>
      <c r="V470" s="403" t="str">
        <f t="shared" si="130"/>
        <v/>
      </c>
      <c r="W470" s="404" t="str">
        <f t="shared" si="131"/>
        <v/>
      </c>
      <c r="Z470" s="408"/>
      <c r="AA470" s="409"/>
      <c r="AC470" s="358" t="str">
        <f t="shared" si="132"/>
        <v/>
      </c>
      <c r="AD470" s="358" t="str">
        <f t="shared" si="133"/>
        <v/>
      </c>
    </row>
    <row r="471" spans="1:30" x14ac:dyDescent="0.25">
      <c r="A471" s="112" t="str">
        <f t="shared" si="121"/>
        <v/>
      </c>
      <c r="B471" s="112" t="str">
        <f t="shared" si="122"/>
        <v/>
      </c>
      <c r="C471" s="397" t="str">
        <f t="shared" si="134"/>
        <v/>
      </c>
      <c r="D471" s="397" t="str">
        <f t="shared" si="120"/>
        <v/>
      </c>
      <c r="E471" s="397"/>
      <c r="F471" s="399" t="str">
        <f t="shared" si="123"/>
        <v/>
      </c>
      <c r="G471" s="400" t="str">
        <f t="shared" si="124"/>
        <v/>
      </c>
      <c r="H471" s="401" t="str">
        <f t="shared" si="125"/>
        <v/>
      </c>
      <c r="I471" s="402" t="str">
        <f t="shared" ref="I471:L534" si="135">IFERROR(IF(T471="Nil","Nil",TEXT(T471,IF(T471=ROUND(T471,0),"€###","€###.00"))),"")</f>
        <v/>
      </c>
      <c r="J471" s="403" t="str">
        <f t="shared" si="135"/>
        <v/>
      </c>
      <c r="K471" s="403" t="str">
        <f t="shared" si="135"/>
        <v/>
      </c>
      <c r="L471" s="404" t="str">
        <f t="shared" si="135"/>
        <v/>
      </c>
      <c r="M471" s="405"/>
      <c r="N471" s="406" t="str">
        <f t="shared" si="126"/>
        <v/>
      </c>
      <c r="O471" s="406" t="str">
        <f t="shared" si="127"/>
        <v/>
      </c>
      <c r="S471" s="401" t="str">
        <f>IFERROR(IF(S470&lt;='Cat A monthly etc'!$R$3,"Nil",S470-$R$3),"")</f>
        <v/>
      </c>
      <c r="T471" s="402" t="str">
        <f t="shared" si="128"/>
        <v/>
      </c>
      <c r="U471" s="403" t="str">
        <f t="shared" si="129"/>
        <v/>
      </c>
      <c r="V471" s="403" t="str">
        <f t="shared" si="130"/>
        <v/>
      </c>
      <c r="W471" s="404" t="str">
        <f t="shared" si="131"/>
        <v/>
      </c>
      <c r="Z471" s="408"/>
      <c r="AA471" s="409"/>
      <c r="AC471" s="358" t="str">
        <f t="shared" si="132"/>
        <v/>
      </c>
      <c r="AD471" s="358" t="str">
        <f t="shared" si="133"/>
        <v/>
      </c>
    </row>
    <row r="472" spans="1:30" x14ac:dyDescent="0.25">
      <c r="A472" s="112" t="str">
        <f t="shared" si="121"/>
        <v/>
      </c>
      <c r="B472" s="112" t="str">
        <f t="shared" si="122"/>
        <v/>
      </c>
      <c r="C472" s="397" t="str">
        <f t="shared" si="134"/>
        <v/>
      </c>
      <c r="D472" s="397" t="str">
        <f t="shared" si="120"/>
        <v/>
      </c>
      <c r="E472" s="397"/>
      <c r="F472" s="399" t="str">
        <f t="shared" si="123"/>
        <v/>
      </c>
      <c r="G472" s="400" t="str">
        <f t="shared" si="124"/>
        <v/>
      </c>
      <c r="H472" s="401" t="str">
        <f t="shared" si="125"/>
        <v/>
      </c>
      <c r="I472" s="402" t="str">
        <f t="shared" si="135"/>
        <v/>
      </c>
      <c r="J472" s="403" t="str">
        <f t="shared" si="135"/>
        <v/>
      </c>
      <c r="K472" s="403" t="str">
        <f t="shared" si="135"/>
        <v/>
      </c>
      <c r="L472" s="404" t="str">
        <f t="shared" si="135"/>
        <v/>
      </c>
      <c r="M472" s="405"/>
      <c r="N472" s="406" t="str">
        <f t="shared" si="126"/>
        <v/>
      </c>
      <c r="O472" s="406" t="str">
        <f t="shared" si="127"/>
        <v/>
      </c>
      <c r="S472" s="401" t="str">
        <f>IFERROR(IF(S471&lt;='Cat A monthly etc'!$R$3,"Nil",S471-$R$3),"")</f>
        <v/>
      </c>
      <c r="T472" s="402" t="str">
        <f t="shared" si="128"/>
        <v/>
      </c>
      <c r="U472" s="403" t="str">
        <f t="shared" si="129"/>
        <v/>
      </c>
      <c r="V472" s="403" t="str">
        <f t="shared" si="130"/>
        <v/>
      </c>
      <c r="W472" s="404" t="str">
        <f t="shared" si="131"/>
        <v/>
      </c>
      <c r="Z472" s="408"/>
      <c r="AA472" s="409"/>
      <c r="AC472" s="358" t="str">
        <f t="shared" si="132"/>
        <v/>
      </c>
      <c r="AD472" s="358" t="str">
        <f t="shared" si="133"/>
        <v/>
      </c>
    </row>
    <row r="473" spans="1:30" x14ac:dyDescent="0.25">
      <c r="A473" s="112" t="str">
        <f t="shared" si="121"/>
        <v/>
      </c>
      <c r="B473" s="112" t="str">
        <f t="shared" si="122"/>
        <v/>
      </c>
      <c r="C473" s="397" t="str">
        <f t="shared" si="134"/>
        <v/>
      </c>
      <c r="D473" s="397" t="str">
        <f t="shared" si="120"/>
        <v/>
      </c>
      <c r="E473" s="397"/>
      <c r="F473" s="399" t="str">
        <f t="shared" si="123"/>
        <v/>
      </c>
      <c r="G473" s="400" t="str">
        <f t="shared" si="124"/>
        <v/>
      </c>
      <c r="H473" s="401" t="str">
        <f t="shared" si="125"/>
        <v/>
      </c>
      <c r="I473" s="402" t="str">
        <f t="shared" si="135"/>
        <v/>
      </c>
      <c r="J473" s="403" t="str">
        <f t="shared" si="135"/>
        <v/>
      </c>
      <c r="K473" s="403" t="str">
        <f t="shared" si="135"/>
        <v/>
      </c>
      <c r="L473" s="404" t="str">
        <f t="shared" si="135"/>
        <v/>
      </c>
      <c r="M473" s="405"/>
      <c r="N473" s="406" t="str">
        <f t="shared" si="126"/>
        <v/>
      </c>
      <c r="O473" s="406" t="str">
        <f t="shared" si="127"/>
        <v/>
      </c>
      <c r="S473" s="401" t="str">
        <f>IFERROR(IF(S472&lt;='Cat A monthly etc'!$R$3,"Nil",S472-$R$3),"")</f>
        <v/>
      </c>
      <c r="T473" s="402" t="str">
        <f t="shared" si="128"/>
        <v/>
      </c>
      <c r="U473" s="403" t="str">
        <f t="shared" si="129"/>
        <v/>
      </c>
      <c r="V473" s="403" t="str">
        <f t="shared" si="130"/>
        <v/>
      </c>
      <c r="W473" s="404" t="str">
        <f t="shared" si="131"/>
        <v/>
      </c>
      <c r="Z473" s="408"/>
      <c r="AA473" s="409"/>
      <c r="AC473" s="358" t="str">
        <f t="shared" si="132"/>
        <v/>
      </c>
      <c r="AD473" s="358" t="str">
        <f t="shared" si="133"/>
        <v/>
      </c>
    </row>
    <row r="474" spans="1:30" x14ac:dyDescent="0.25">
      <c r="A474" s="112" t="str">
        <f t="shared" si="121"/>
        <v/>
      </c>
      <c r="B474" s="112" t="str">
        <f t="shared" si="122"/>
        <v/>
      </c>
      <c r="C474" s="397" t="str">
        <f t="shared" si="134"/>
        <v/>
      </c>
      <c r="D474" s="397" t="str">
        <f t="shared" si="120"/>
        <v/>
      </c>
      <c r="E474" s="397"/>
      <c r="F474" s="399" t="str">
        <f t="shared" si="123"/>
        <v/>
      </c>
      <c r="G474" s="400" t="str">
        <f t="shared" si="124"/>
        <v/>
      </c>
      <c r="H474" s="401" t="str">
        <f t="shared" si="125"/>
        <v/>
      </c>
      <c r="I474" s="402" t="str">
        <f t="shared" si="135"/>
        <v/>
      </c>
      <c r="J474" s="403" t="str">
        <f t="shared" si="135"/>
        <v/>
      </c>
      <c r="K474" s="403" t="str">
        <f t="shared" si="135"/>
        <v/>
      </c>
      <c r="L474" s="404" t="str">
        <f t="shared" si="135"/>
        <v/>
      </c>
      <c r="M474" s="405"/>
      <c r="N474" s="406" t="str">
        <f t="shared" si="126"/>
        <v/>
      </c>
      <c r="O474" s="406" t="str">
        <f t="shared" si="127"/>
        <v/>
      </c>
      <c r="S474" s="401" t="str">
        <f>IFERROR(IF(S473&lt;='Cat A monthly etc'!$R$3,"Nil",S473-$R$3),"")</f>
        <v/>
      </c>
      <c r="T474" s="402" t="str">
        <f t="shared" si="128"/>
        <v/>
      </c>
      <c r="U474" s="403" t="str">
        <f t="shared" si="129"/>
        <v/>
      </c>
      <c r="V474" s="403" t="str">
        <f t="shared" si="130"/>
        <v/>
      </c>
      <c r="W474" s="404" t="str">
        <f t="shared" si="131"/>
        <v/>
      </c>
      <c r="Z474" s="408"/>
      <c r="AA474" s="409"/>
      <c r="AC474" s="358" t="str">
        <f t="shared" si="132"/>
        <v/>
      </c>
      <c r="AD474" s="358" t="str">
        <f t="shared" si="133"/>
        <v/>
      </c>
    </row>
    <row r="475" spans="1:30" x14ac:dyDescent="0.25">
      <c r="A475" s="112" t="str">
        <f t="shared" si="121"/>
        <v/>
      </c>
      <c r="B475" s="112" t="str">
        <f t="shared" si="122"/>
        <v/>
      </c>
      <c r="C475" s="397" t="str">
        <f t="shared" si="134"/>
        <v/>
      </c>
      <c r="D475" s="397" t="str">
        <f t="shared" si="120"/>
        <v/>
      </c>
      <c r="E475" s="397"/>
      <c r="F475" s="399" t="str">
        <f t="shared" si="123"/>
        <v/>
      </c>
      <c r="G475" s="400" t="str">
        <f t="shared" si="124"/>
        <v/>
      </c>
      <c r="H475" s="401" t="str">
        <f t="shared" si="125"/>
        <v/>
      </c>
      <c r="I475" s="402" t="str">
        <f t="shared" si="135"/>
        <v/>
      </c>
      <c r="J475" s="403" t="str">
        <f t="shared" si="135"/>
        <v/>
      </c>
      <c r="K475" s="403" t="str">
        <f t="shared" si="135"/>
        <v/>
      </c>
      <c r="L475" s="404" t="str">
        <f t="shared" si="135"/>
        <v/>
      </c>
      <c r="M475" s="405"/>
      <c r="N475" s="406" t="str">
        <f t="shared" si="126"/>
        <v/>
      </c>
      <c r="O475" s="406" t="str">
        <f t="shared" si="127"/>
        <v/>
      </c>
      <c r="S475" s="401" t="str">
        <f>IFERROR(IF(S474&lt;='Cat A monthly etc'!$R$3,"Nil",S474-$R$3),"")</f>
        <v/>
      </c>
      <c r="T475" s="402" t="str">
        <f t="shared" si="128"/>
        <v/>
      </c>
      <c r="U475" s="403" t="str">
        <f t="shared" si="129"/>
        <v/>
      </c>
      <c r="V475" s="403" t="str">
        <f t="shared" si="130"/>
        <v/>
      </c>
      <c r="W475" s="404" t="str">
        <f t="shared" si="131"/>
        <v/>
      </c>
      <c r="Z475" s="408"/>
      <c r="AA475" s="409"/>
      <c r="AC475" s="358" t="str">
        <f t="shared" si="132"/>
        <v/>
      </c>
      <c r="AD475" s="358" t="str">
        <f t="shared" si="133"/>
        <v/>
      </c>
    </row>
    <row r="476" spans="1:30" x14ac:dyDescent="0.25">
      <c r="A476" s="112" t="str">
        <f t="shared" si="121"/>
        <v/>
      </c>
      <c r="B476" s="112" t="str">
        <f t="shared" si="122"/>
        <v/>
      </c>
      <c r="C476" s="397" t="str">
        <f t="shared" si="134"/>
        <v/>
      </c>
      <c r="D476" s="397" t="str">
        <f t="shared" si="120"/>
        <v/>
      </c>
      <c r="E476" s="397"/>
      <c r="F476" s="399" t="str">
        <f t="shared" si="123"/>
        <v/>
      </c>
      <c r="G476" s="400" t="str">
        <f t="shared" si="124"/>
        <v/>
      </c>
      <c r="H476" s="401" t="str">
        <f t="shared" si="125"/>
        <v/>
      </c>
      <c r="I476" s="402" t="str">
        <f t="shared" si="135"/>
        <v/>
      </c>
      <c r="J476" s="403" t="str">
        <f t="shared" si="135"/>
        <v/>
      </c>
      <c r="K476" s="403" t="str">
        <f t="shared" si="135"/>
        <v/>
      </c>
      <c r="L476" s="404" t="str">
        <f t="shared" si="135"/>
        <v/>
      </c>
      <c r="M476" s="405"/>
      <c r="N476" s="406" t="str">
        <f t="shared" si="126"/>
        <v/>
      </c>
      <c r="O476" s="406" t="str">
        <f t="shared" si="127"/>
        <v/>
      </c>
      <c r="S476" s="401" t="str">
        <f>IFERROR(IF(S475&lt;='Cat A monthly etc'!$R$3,"Nil",S475-$R$3),"")</f>
        <v/>
      </c>
      <c r="T476" s="402" t="str">
        <f t="shared" si="128"/>
        <v/>
      </c>
      <c r="U476" s="403" t="str">
        <f t="shared" si="129"/>
        <v/>
      </c>
      <c r="V476" s="403" t="str">
        <f t="shared" si="130"/>
        <v/>
      </c>
      <c r="W476" s="404" t="str">
        <f t="shared" si="131"/>
        <v/>
      </c>
      <c r="Z476" s="408"/>
      <c r="AA476" s="409"/>
      <c r="AC476" s="358" t="str">
        <f t="shared" si="132"/>
        <v/>
      </c>
      <c r="AD476" s="358" t="str">
        <f t="shared" si="133"/>
        <v/>
      </c>
    </row>
    <row r="477" spans="1:30" x14ac:dyDescent="0.25">
      <c r="A477" s="112" t="str">
        <f t="shared" si="121"/>
        <v/>
      </c>
      <c r="B477" s="112" t="str">
        <f t="shared" si="122"/>
        <v/>
      </c>
      <c r="C477" s="397" t="str">
        <f t="shared" si="134"/>
        <v/>
      </c>
      <c r="D477" s="397" t="str">
        <f t="shared" si="120"/>
        <v/>
      </c>
      <c r="E477" s="397"/>
      <c r="F477" s="399" t="str">
        <f t="shared" si="123"/>
        <v/>
      </c>
      <c r="G477" s="400" t="str">
        <f t="shared" si="124"/>
        <v/>
      </c>
      <c r="H477" s="401" t="str">
        <f t="shared" si="125"/>
        <v/>
      </c>
      <c r="I477" s="402" t="str">
        <f t="shared" si="135"/>
        <v/>
      </c>
      <c r="J477" s="403" t="str">
        <f t="shared" si="135"/>
        <v/>
      </c>
      <c r="K477" s="403" t="str">
        <f t="shared" si="135"/>
        <v/>
      </c>
      <c r="L477" s="404" t="str">
        <f t="shared" si="135"/>
        <v/>
      </c>
      <c r="M477" s="405"/>
      <c r="N477" s="406" t="str">
        <f t="shared" si="126"/>
        <v/>
      </c>
      <c r="O477" s="406" t="str">
        <f t="shared" si="127"/>
        <v/>
      </c>
      <c r="S477" s="401" t="str">
        <f>IFERROR(IF(S476&lt;='Cat A monthly etc'!$R$3,"Nil",S476-$R$3),"")</f>
        <v/>
      </c>
      <c r="T477" s="402" t="str">
        <f t="shared" si="128"/>
        <v/>
      </c>
      <c r="U477" s="403" t="str">
        <f t="shared" si="129"/>
        <v/>
      </c>
      <c r="V477" s="403" t="str">
        <f t="shared" si="130"/>
        <v/>
      </c>
      <c r="W477" s="404" t="str">
        <f t="shared" si="131"/>
        <v/>
      </c>
      <c r="Z477" s="408"/>
      <c r="AA477" s="409"/>
      <c r="AC477" s="358" t="str">
        <f t="shared" si="132"/>
        <v/>
      </c>
      <c r="AD477" s="358" t="str">
        <f t="shared" si="133"/>
        <v/>
      </c>
    </row>
    <row r="478" spans="1:30" x14ac:dyDescent="0.25">
      <c r="A478" s="112" t="str">
        <f t="shared" si="121"/>
        <v/>
      </c>
      <c r="B478" s="112" t="str">
        <f t="shared" si="122"/>
        <v/>
      </c>
      <c r="C478" s="397" t="str">
        <f t="shared" si="134"/>
        <v/>
      </c>
      <c r="D478" s="397" t="str">
        <f t="shared" si="120"/>
        <v/>
      </c>
      <c r="E478" s="397"/>
      <c r="F478" s="399" t="str">
        <f t="shared" si="123"/>
        <v/>
      </c>
      <c r="G478" s="400" t="str">
        <f t="shared" si="124"/>
        <v/>
      </c>
      <c r="H478" s="401" t="str">
        <f t="shared" si="125"/>
        <v/>
      </c>
      <c r="I478" s="402" t="str">
        <f t="shared" si="135"/>
        <v/>
      </c>
      <c r="J478" s="403" t="str">
        <f t="shared" si="135"/>
        <v/>
      </c>
      <c r="K478" s="403" t="str">
        <f t="shared" si="135"/>
        <v/>
      </c>
      <c r="L478" s="404" t="str">
        <f t="shared" si="135"/>
        <v/>
      </c>
      <c r="M478" s="405"/>
      <c r="N478" s="406" t="str">
        <f t="shared" si="126"/>
        <v/>
      </c>
      <c r="O478" s="406" t="str">
        <f t="shared" si="127"/>
        <v/>
      </c>
      <c r="S478" s="401" t="str">
        <f>IFERROR(IF(S477&lt;='Cat A monthly etc'!$R$3,"Nil",S477-$R$3),"")</f>
        <v/>
      </c>
      <c r="T478" s="402" t="str">
        <f t="shared" si="128"/>
        <v/>
      </c>
      <c r="U478" s="403" t="str">
        <f t="shared" si="129"/>
        <v/>
      </c>
      <c r="V478" s="403" t="str">
        <f t="shared" si="130"/>
        <v/>
      </c>
      <c r="W478" s="404" t="str">
        <f t="shared" si="131"/>
        <v/>
      </c>
      <c r="Z478" s="408"/>
      <c r="AA478" s="409"/>
      <c r="AC478" s="358" t="str">
        <f t="shared" si="132"/>
        <v/>
      </c>
      <c r="AD478" s="358" t="str">
        <f t="shared" si="133"/>
        <v/>
      </c>
    </row>
    <row r="479" spans="1:30" x14ac:dyDescent="0.25">
      <c r="A479" s="112" t="str">
        <f t="shared" si="121"/>
        <v/>
      </c>
      <c r="B479" s="112" t="str">
        <f t="shared" si="122"/>
        <v/>
      </c>
      <c r="C479" s="397" t="str">
        <f t="shared" si="134"/>
        <v/>
      </c>
      <c r="D479" s="397" t="str">
        <f t="shared" si="120"/>
        <v/>
      </c>
      <c r="E479" s="397"/>
      <c r="F479" s="399" t="str">
        <f t="shared" si="123"/>
        <v/>
      </c>
      <c r="G479" s="400" t="str">
        <f t="shared" si="124"/>
        <v/>
      </c>
      <c r="H479" s="401" t="str">
        <f t="shared" si="125"/>
        <v/>
      </c>
      <c r="I479" s="402" t="str">
        <f t="shared" si="135"/>
        <v/>
      </c>
      <c r="J479" s="403" t="str">
        <f t="shared" si="135"/>
        <v/>
      </c>
      <c r="K479" s="403" t="str">
        <f t="shared" si="135"/>
        <v/>
      </c>
      <c r="L479" s="404" t="str">
        <f t="shared" si="135"/>
        <v/>
      </c>
      <c r="M479" s="405"/>
      <c r="N479" s="406" t="str">
        <f t="shared" si="126"/>
        <v/>
      </c>
      <c r="O479" s="406" t="str">
        <f t="shared" si="127"/>
        <v/>
      </c>
      <c r="S479" s="401" t="str">
        <f>IFERROR(IF(S478&lt;='Cat A monthly etc'!$R$3,"Nil",S478-$R$3),"")</f>
        <v/>
      </c>
      <c r="T479" s="402" t="str">
        <f t="shared" si="128"/>
        <v/>
      </c>
      <c r="U479" s="403" t="str">
        <f t="shared" si="129"/>
        <v/>
      </c>
      <c r="V479" s="403" t="str">
        <f t="shared" si="130"/>
        <v/>
      </c>
      <c r="W479" s="404" t="str">
        <f t="shared" si="131"/>
        <v/>
      </c>
      <c r="Z479" s="408"/>
      <c r="AA479" s="409"/>
      <c r="AC479" s="358" t="str">
        <f t="shared" si="132"/>
        <v/>
      </c>
      <c r="AD479" s="358" t="str">
        <f t="shared" si="133"/>
        <v/>
      </c>
    </row>
    <row r="480" spans="1:30" x14ac:dyDescent="0.25">
      <c r="A480" s="112" t="str">
        <f t="shared" si="121"/>
        <v/>
      </c>
      <c r="B480" s="112" t="str">
        <f t="shared" si="122"/>
        <v/>
      </c>
      <c r="C480" s="397" t="str">
        <f t="shared" si="134"/>
        <v/>
      </c>
      <c r="D480" s="397" t="str">
        <f t="shared" si="120"/>
        <v/>
      </c>
      <c r="E480" s="397"/>
      <c r="F480" s="399" t="str">
        <f t="shared" si="123"/>
        <v/>
      </c>
      <c r="G480" s="400" t="str">
        <f t="shared" si="124"/>
        <v/>
      </c>
      <c r="H480" s="401" t="str">
        <f t="shared" si="125"/>
        <v/>
      </c>
      <c r="I480" s="402" t="str">
        <f t="shared" si="135"/>
        <v/>
      </c>
      <c r="J480" s="403" t="str">
        <f t="shared" si="135"/>
        <v/>
      </c>
      <c r="K480" s="403" t="str">
        <f t="shared" si="135"/>
        <v/>
      </c>
      <c r="L480" s="404" t="str">
        <f t="shared" si="135"/>
        <v/>
      </c>
      <c r="M480" s="405"/>
      <c r="N480" s="406" t="str">
        <f t="shared" si="126"/>
        <v/>
      </c>
      <c r="O480" s="406" t="str">
        <f t="shared" si="127"/>
        <v/>
      </c>
      <c r="S480" s="401" t="str">
        <f>IFERROR(IF(S479&lt;='Cat A monthly etc'!$R$3,"Nil",S479-$R$3),"")</f>
        <v/>
      </c>
      <c r="T480" s="402" t="str">
        <f t="shared" si="128"/>
        <v/>
      </c>
      <c r="U480" s="403" t="str">
        <f t="shared" si="129"/>
        <v/>
      </c>
      <c r="V480" s="403" t="str">
        <f t="shared" si="130"/>
        <v/>
      </c>
      <c r="W480" s="404" t="str">
        <f t="shared" si="131"/>
        <v/>
      </c>
      <c r="Z480" s="408"/>
      <c r="AA480" s="409"/>
      <c r="AC480" s="358" t="str">
        <f t="shared" si="132"/>
        <v/>
      </c>
      <c r="AD480" s="358" t="str">
        <f t="shared" si="133"/>
        <v/>
      </c>
    </row>
    <row r="481" spans="1:30" x14ac:dyDescent="0.25">
      <c r="A481" s="112" t="str">
        <f t="shared" si="121"/>
        <v/>
      </c>
      <c r="B481" s="112" t="str">
        <f t="shared" si="122"/>
        <v/>
      </c>
      <c r="C481" s="397" t="str">
        <f t="shared" si="134"/>
        <v/>
      </c>
      <c r="D481" s="397" t="str">
        <f t="shared" si="120"/>
        <v/>
      </c>
      <c r="E481" s="397"/>
      <c r="F481" s="399" t="str">
        <f t="shared" si="123"/>
        <v/>
      </c>
      <c r="G481" s="400" t="str">
        <f t="shared" si="124"/>
        <v/>
      </c>
      <c r="H481" s="401" t="str">
        <f t="shared" si="125"/>
        <v/>
      </c>
      <c r="I481" s="402" t="str">
        <f t="shared" si="135"/>
        <v/>
      </c>
      <c r="J481" s="403" t="str">
        <f t="shared" si="135"/>
        <v/>
      </c>
      <c r="K481" s="403" t="str">
        <f t="shared" si="135"/>
        <v/>
      </c>
      <c r="L481" s="404" t="str">
        <f t="shared" si="135"/>
        <v/>
      </c>
      <c r="M481" s="405"/>
      <c r="N481" s="406" t="str">
        <f t="shared" si="126"/>
        <v/>
      </c>
      <c r="O481" s="406" t="str">
        <f t="shared" si="127"/>
        <v/>
      </c>
      <c r="S481" s="401" t="str">
        <f>IFERROR(IF(S480&lt;='Cat A monthly etc'!$R$3,"Nil",S480-$R$3),"")</f>
        <v/>
      </c>
      <c r="T481" s="402" t="str">
        <f t="shared" si="128"/>
        <v/>
      </c>
      <c r="U481" s="403" t="str">
        <f t="shared" si="129"/>
        <v/>
      </c>
      <c r="V481" s="403" t="str">
        <f t="shared" si="130"/>
        <v/>
      </c>
      <c r="W481" s="404" t="str">
        <f t="shared" si="131"/>
        <v/>
      </c>
      <c r="Z481" s="408"/>
      <c r="AA481" s="409"/>
      <c r="AC481" s="358" t="str">
        <f t="shared" si="132"/>
        <v/>
      </c>
      <c r="AD481" s="358" t="str">
        <f t="shared" si="133"/>
        <v/>
      </c>
    </row>
    <row r="482" spans="1:30" x14ac:dyDescent="0.25">
      <c r="A482" s="112" t="str">
        <f t="shared" si="121"/>
        <v/>
      </c>
      <c r="B482" s="112" t="str">
        <f t="shared" si="122"/>
        <v/>
      </c>
      <c r="C482" s="397" t="str">
        <f t="shared" si="134"/>
        <v/>
      </c>
      <c r="D482" s="397" t="str">
        <f t="shared" si="120"/>
        <v/>
      </c>
      <c r="E482" s="397"/>
      <c r="F482" s="399" t="str">
        <f t="shared" si="123"/>
        <v/>
      </c>
      <c r="G482" s="400" t="str">
        <f t="shared" si="124"/>
        <v/>
      </c>
      <c r="H482" s="401" t="str">
        <f t="shared" si="125"/>
        <v/>
      </c>
      <c r="I482" s="402" t="str">
        <f t="shared" si="135"/>
        <v/>
      </c>
      <c r="J482" s="403" t="str">
        <f t="shared" si="135"/>
        <v/>
      </c>
      <c r="K482" s="403" t="str">
        <f t="shared" si="135"/>
        <v/>
      </c>
      <c r="L482" s="404" t="str">
        <f t="shared" si="135"/>
        <v/>
      </c>
      <c r="M482" s="405"/>
      <c r="N482" s="406" t="str">
        <f t="shared" si="126"/>
        <v/>
      </c>
      <c r="O482" s="406" t="str">
        <f t="shared" si="127"/>
        <v/>
      </c>
      <c r="S482" s="401" t="str">
        <f>IFERROR(IF(S481&lt;='Cat A monthly etc'!$R$3,"Nil",S481-$R$3),"")</f>
        <v/>
      </c>
      <c r="T482" s="402" t="str">
        <f t="shared" si="128"/>
        <v/>
      </c>
      <c r="U482" s="403" t="str">
        <f t="shared" si="129"/>
        <v/>
      </c>
      <c r="V482" s="403" t="str">
        <f t="shared" si="130"/>
        <v/>
      </c>
      <c r="W482" s="404" t="str">
        <f t="shared" si="131"/>
        <v/>
      </c>
      <c r="Z482" s="408"/>
      <c r="AA482" s="409"/>
      <c r="AC482" s="358" t="str">
        <f t="shared" si="132"/>
        <v/>
      </c>
      <c r="AD482" s="358" t="str">
        <f t="shared" si="133"/>
        <v/>
      </c>
    </row>
    <row r="483" spans="1:30" x14ac:dyDescent="0.25">
      <c r="A483" s="112" t="str">
        <f t="shared" si="121"/>
        <v/>
      </c>
      <c r="B483" s="112" t="str">
        <f t="shared" si="122"/>
        <v/>
      </c>
      <c r="C483" s="397" t="str">
        <f t="shared" si="134"/>
        <v/>
      </c>
      <c r="D483" s="397" t="str">
        <f t="shared" si="120"/>
        <v/>
      </c>
      <c r="E483" s="397"/>
      <c r="F483" s="399" t="str">
        <f t="shared" si="123"/>
        <v/>
      </c>
      <c r="G483" s="400" t="str">
        <f t="shared" si="124"/>
        <v/>
      </c>
      <c r="H483" s="401" t="str">
        <f t="shared" si="125"/>
        <v/>
      </c>
      <c r="I483" s="402" t="str">
        <f t="shared" si="135"/>
        <v/>
      </c>
      <c r="J483" s="403" t="str">
        <f t="shared" si="135"/>
        <v/>
      </c>
      <c r="K483" s="403" t="str">
        <f t="shared" si="135"/>
        <v/>
      </c>
      <c r="L483" s="404" t="str">
        <f t="shared" si="135"/>
        <v/>
      </c>
      <c r="M483" s="405"/>
      <c r="N483" s="406" t="str">
        <f t="shared" si="126"/>
        <v/>
      </c>
      <c r="O483" s="406" t="str">
        <f t="shared" si="127"/>
        <v/>
      </c>
      <c r="S483" s="401" t="str">
        <f>IFERROR(IF(S482&lt;='Cat A monthly etc'!$R$3,"Nil",S482-$R$3),"")</f>
        <v/>
      </c>
      <c r="T483" s="402" t="str">
        <f t="shared" si="128"/>
        <v/>
      </c>
      <c r="U483" s="403" t="str">
        <f t="shared" si="129"/>
        <v/>
      </c>
      <c r="V483" s="403" t="str">
        <f t="shared" si="130"/>
        <v/>
      </c>
      <c r="W483" s="404" t="str">
        <f t="shared" si="131"/>
        <v/>
      </c>
      <c r="Z483" s="408"/>
      <c r="AA483" s="409"/>
      <c r="AC483" s="358" t="str">
        <f t="shared" si="132"/>
        <v/>
      </c>
      <c r="AD483" s="358" t="str">
        <f t="shared" si="133"/>
        <v/>
      </c>
    </row>
    <row r="484" spans="1:30" x14ac:dyDescent="0.25">
      <c r="A484" s="112" t="str">
        <f t="shared" si="121"/>
        <v/>
      </c>
      <c r="B484" s="112" t="str">
        <f t="shared" si="122"/>
        <v/>
      </c>
      <c r="C484" s="397" t="str">
        <f t="shared" si="134"/>
        <v/>
      </c>
      <c r="D484" s="397" t="str">
        <f t="shared" si="120"/>
        <v/>
      </c>
      <c r="E484" s="397"/>
      <c r="F484" s="399" t="str">
        <f t="shared" si="123"/>
        <v/>
      </c>
      <c r="G484" s="400" t="str">
        <f t="shared" si="124"/>
        <v/>
      </c>
      <c r="H484" s="401" t="str">
        <f t="shared" si="125"/>
        <v/>
      </c>
      <c r="I484" s="402" t="str">
        <f t="shared" si="135"/>
        <v/>
      </c>
      <c r="J484" s="403" t="str">
        <f t="shared" si="135"/>
        <v/>
      </c>
      <c r="K484" s="403" t="str">
        <f t="shared" si="135"/>
        <v/>
      </c>
      <c r="L484" s="404" t="str">
        <f t="shared" si="135"/>
        <v/>
      </c>
      <c r="M484" s="405"/>
      <c r="N484" s="406" t="str">
        <f t="shared" si="126"/>
        <v/>
      </c>
      <c r="O484" s="406" t="str">
        <f t="shared" si="127"/>
        <v/>
      </c>
      <c r="S484" s="401" t="str">
        <f>IFERROR(IF(S483&lt;='Cat A monthly etc'!$R$3,"Nil",S483-$R$3),"")</f>
        <v/>
      </c>
      <c r="T484" s="402" t="str">
        <f t="shared" si="128"/>
        <v/>
      </c>
      <c r="U484" s="403" t="str">
        <f t="shared" si="129"/>
        <v/>
      </c>
      <c r="V484" s="403" t="str">
        <f t="shared" si="130"/>
        <v/>
      </c>
      <c r="W484" s="404" t="str">
        <f t="shared" si="131"/>
        <v/>
      </c>
      <c r="Z484" s="408"/>
      <c r="AA484" s="409"/>
      <c r="AC484" s="358" t="str">
        <f t="shared" si="132"/>
        <v/>
      </c>
      <c r="AD484" s="358" t="str">
        <f t="shared" si="133"/>
        <v/>
      </c>
    </row>
    <row r="485" spans="1:30" x14ac:dyDescent="0.25">
      <c r="A485" s="112" t="str">
        <f t="shared" si="121"/>
        <v/>
      </c>
      <c r="B485" s="112" t="str">
        <f t="shared" si="122"/>
        <v/>
      </c>
      <c r="C485" s="397" t="str">
        <f t="shared" si="134"/>
        <v/>
      </c>
      <c r="D485" s="397" t="str">
        <f t="shared" si="120"/>
        <v/>
      </c>
      <c r="E485" s="397"/>
      <c r="F485" s="399" t="str">
        <f t="shared" si="123"/>
        <v/>
      </c>
      <c r="G485" s="400" t="str">
        <f t="shared" si="124"/>
        <v/>
      </c>
      <c r="H485" s="401" t="str">
        <f t="shared" si="125"/>
        <v/>
      </c>
      <c r="I485" s="402" t="str">
        <f t="shared" si="135"/>
        <v/>
      </c>
      <c r="J485" s="403" t="str">
        <f t="shared" si="135"/>
        <v/>
      </c>
      <c r="K485" s="403" t="str">
        <f t="shared" si="135"/>
        <v/>
      </c>
      <c r="L485" s="404" t="str">
        <f t="shared" si="135"/>
        <v/>
      </c>
      <c r="M485" s="405"/>
      <c r="N485" s="406" t="str">
        <f t="shared" si="126"/>
        <v/>
      </c>
      <c r="O485" s="406" t="str">
        <f t="shared" si="127"/>
        <v/>
      </c>
      <c r="S485" s="401" t="str">
        <f>IFERROR(IF(S484&lt;='Cat A monthly etc'!$R$3,"Nil",S484-$R$3),"")</f>
        <v/>
      </c>
      <c r="T485" s="402" t="str">
        <f t="shared" si="128"/>
        <v/>
      </c>
      <c r="U485" s="403" t="str">
        <f t="shared" si="129"/>
        <v/>
      </c>
      <c r="V485" s="403" t="str">
        <f t="shared" si="130"/>
        <v/>
      </c>
      <c r="W485" s="404" t="str">
        <f t="shared" si="131"/>
        <v/>
      </c>
      <c r="Z485" s="408"/>
      <c r="AA485" s="409"/>
      <c r="AC485" s="358" t="str">
        <f t="shared" si="132"/>
        <v/>
      </c>
      <c r="AD485" s="358" t="str">
        <f t="shared" si="133"/>
        <v/>
      </c>
    </row>
    <row r="486" spans="1:30" x14ac:dyDescent="0.25">
      <c r="A486" s="112" t="str">
        <f t="shared" si="121"/>
        <v/>
      </c>
      <c r="B486" s="112" t="str">
        <f t="shared" si="122"/>
        <v/>
      </c>
      <c r="C486" s="397" t="str">
        <f t="shared" si="134"/>
        <v/>
      </c>
      <c r="D486" s="397" t="str">
        <f t="shared" si="120"/>
        <v/>
      </c>
      <c r="E486" s="397"/>
      <c r="F486" s="399" t="str">
        <f t="shared" si="123"/>
        <v/>
      </c>
      <c r="G486" s="400" t="str">
        <f t="shared" si="124"/>
        <v/>
      </c>
      <c r="H486" s="401" t="str">
        <f t="shared" si="125"/>
        <v/>
      </c>
      <c r="I486" s="402" t="str">
        <f t="shared" si="135"/>
        <v/>
      </c>
      <c r="J486" s="403" t="str">
        <f t="shared" si="135"/>
        <v/>
      </c>
      <c r="K486" s="403" t="str">
        <f t="shared" si="135"/>
        <v/>
      </c>
      <c r="L486" s="404" t="str">
        <f t="shared" si="135"/>
        <v/>
      </c>
      <c r="M486" s="405"/>
      <c r="N486" s="406" t="str">
        <f t="shared" si="126"/>
        <v/>
      </c>
      <c r="O486" s="406" t="str">
        <f t="shared" si="127"/>
        <v/>
      </c>
      <c r="S486" s="401" t="str">
        <f>IFERROR(IF(S485&lt;='Cat A monthly etc'!$R$3,"Nil",S485-$R$3),"")</f>
        <v/>
      </c>
      <c r="T486" s="402" t="str">
        <f t="shared" si="128"/>
        <v/>
      </c>
      <c r="U486" s="403" t="str">
        <f t="shared" si="129"/>
        <v/>
      </c>
      <c r="V486" s="403" t="str">
        <f t="shared" si="130"/>
        <v/>
      </c>
      <c r="W486" s="404" t="str">
        <f t="shared" si="131"/>
        <v/>
      </c>
      <c r="Z486" s="408"/>
      <c r="AA486" s="409"/>
      <c r="AC486" s="358" t="str">
        <f t="shared" si="132"/>
        <v/>
      </c>
      <c r="AD486" s="358" t="str">
        <f t="shared" si="133"/>
        <v/>
      </c>
    </row>
    <row r="487" spans="1:30" x14ac:dyDescent="0.25">
      <c r="A487" s="112" t="str">
        <f t="shared" si="121"/>
        <v/>
      </c>
      <c r="B487" s="112" t="str">
        <f t="shared" si="122"/>
        <v/>
      </c>
      <c r="C487" s="397" t="str">
        <f t="shared" si="134"/>
        <v/>
      </c>
      <c r="D487" s="397" t="str">
        <f t="shared" si="120"/>
        <v/>
      </c>
      <c r="E487" s="397"/>
      <c r="F487" s="399" t="str">
        <f t="shared" si="123"/>
        <v/>
      </c>
      <c r="G487" s="400" t="str">
        <f t="shared" si="124"/>
        <v/>
      </c>
      <c r="H487" s="401" t="str">
        <f t="shared" si="125"/>
        <v/>
      </c>
      <c r="I487" s="402" t="str">
        <f t="shared" si="135"/>
        <v/>
      </c>
      <c r="J487" s="403" t="str">
        <f t="shared" si="135"/>
        <v/>
      </c>
      <c r="K487" s="403" t="str">
        <f t="shared" si="135"/>
        <v/>
      </c>
      <c r="L487" s="404" t="str">
        <f t="shared" si="135"/>
        <v/>
      </c>
      <c r="M487" s="405"/>
      <c r="N487" s="406" t="str">
        <f t="shared" si="126"/>
        <v/>
      </c>
      <c r="O487" s="406" t="str">
        <f t="shared" si="127"/>
        <v/>
      </c>
      <c r="S487" s="401" t="str">
        <f>IFERROR(IF(S486&lt;='Cat A monthly etc'!$R$3,"Nil",S486-$R$3),"")</f>
        <v/>
      </c>
      <c r="T487" s="402" t="str">
        <f t="shared" si="128"/>
        <v/>
      </c>
      <c r="U487" s="403" t="str">
        <f t="shared" si="129"/>
        <v/>
      </c>
      <c r="V487" s="403" t="str">
        <f t="shared" si="130"/>
        <v/>
      </c>
      <c r="W487" s="404" t="str">
        <f t="shared" si="131"/>
        <v/>
      </c>
      <c r="Z487" s="408"/>
      <c r="AA487" s="409"/>
      <c r="AC487" s="358" t="str">
        <f t="shared" si="132"/>
        <v/>
      </c>
      <c r="AD487" s="358" t="str">
        <f t="shared" si="133"/>
        <v/>
      </c>
    </row>
    <row r="488" spans="1:30" x14ac:dyDescent="0.25">
      <c r="A488" s="112" t="str">
        <f t="shared" si="121"/>
        <v/>
      </c>
      <c r="B488" s="112" t="str">
        <f t="shared" si="122"/>
        <v/>
      </c>
      <c r="C488" s="397" t="str">
        <f t="shared" si="134"/>
        <v/>
      </c>
      <c r="D488" s="397" t="str">
        <f t="shared" si="120"/>
        <v/>
      </c>
      <c r="E488" s="397"/>
      <c r="F488" s="399" t="str">
        <f t="shared" si="123"/>
        <v/>
      </c>
      <c r="G488" s="400" t="str">
        <f t="shared" si="124"/>
        <v/>
      </c>
      <c r="H488" s="401" t="str">
        <f t="shared" si="125"/>
        <v/>
      </c>
      <c r="I488" s="402" t="str">
        <f t="shared" si="135"/>
        <v/>
      </c>
      <c r="J488" s="403" t="str">
        <f t="shared" si="135"/>
        <v/>
      </c>
      <c r="K488" s="403" t="str">
        <f t="shared" si="135"/>
        <v/>
      </c>
      <c r="L488" s="404" t="str">
        <f t="shared" si="135"/>
        <v/>
      </c>
      <c r="M488" s="405"/>
      <c r="N488" s="406" t="str">
        <f t="shared" si="126"/>
        <v/>
      </c>
      <c r="O488" s="406" t="str">
        <f t="shared" si="127"/>
        <v/>
      </c>
      <c r="S488" s="401" t="str">
        <f>IFERROR(IF(S487&lt;='Cat A monthly etc'!$R$3,"Nil",S487-$R$3),"")</f>
        <v/>
      </c>
      <c r="T488" s="402" t="str">
        <f t="shared" si="128"/>
        <v/>
      </c>
      <c r="U488" s="403" t="str">
        <f t="shared" si="129"/>
        <v/>
      </c>
      <c r="V488" s="403" t="str">
        <f t="shared" si="130"/>
        <v/>
      </c>
      <c r="W488" s="404" t="str">
        <f t="shared" si="131"/>
        <v/>
      </c>
      <c r="Z488" s="408"/>
      <c r="AA488" s="409"/>
      <c r="AC488" s="358" t="str">
        <f t="shared" si="132"/>
        <v/>
      </c>
      <c r="AD488" s="358" t="str">
        <f t="shared" si="133"/>
        <v/>
      </c>
    </row>
    <row r="489" spans="1:30" x14ac:dyDescent="0.25">
      <c r="A489" s="112" t="str">
        <f t="shared" si="121"/>
        <v/>
      </c>
      <c r="B489" s="112" t="str">
        <f t="shared" si="122"/>
        <v/>
      </c>
      <c r="C489" s="397" t="str">
        <f t="shared" si="134"/>
        <v/>
      </c>
      <c r="D489" s="397" t="str">
        <f t="shared" si="120"/>
        <v/>
      </c>
      <c r="E489" s="397"/>
      <c r="F489" s="399" t="str">
        <f t="shared" si="123"/>
        <v/>
      </c>
      <c r="G489" s="400" t="str">
        <f t="shared" si="124"/>
        <v/>
      </c>
      <c r="H489" s="401" t="str">
        <f t="shared" si="125"/>
        <v/>
      </c>
      <c r="I489" s="402" t="str">
        <f t="shared" si="135"/>
        <v/>
      </c>
      <c r="J489" s="403" t="str">
        <f t="shared" si="135"/>
        <v/>
      </c>
      <c r="K489" s="403" t="str">
        <f t="shared" si="135"/>
        <v/>
      </c>
      <c r="L489" s="404" t="str">
        <f t="shared" si="135"/>
        <v/>
      </c>
      <c r="M489" s="405"/>
      <c r="N489" s="406" t="str">
        <f t="shared" si="126"/>
        <v/>
      </c>
      <c r="O489" s="406" t="str">
        <f t="shared" si="127"/>
        <v/>
      </c>
      <c r="S489" s="401" t="str">
        <f>IFERROR(IF(S488&lt;='Cat A monthly etc'!$R$3,"Nil",S488-$R$3),"")</f>
        <v/>
      </c>
      <c r="T489" s="402" t="str">
        <f t="shared" si="128"/>
        <v/>
      </c>
      <c r="U489" s="403" t="str">
        <f t="shared" si="129"/>
        <v/>
      </c>
      <c r="V489" s="403" t="str">
        <f t="shared" si="130"/>
        <v/>
      </c>
      <c r="W489" s="404" t="str">
        <f t="shared" si="131"/>
        <v/>
      </c>
      <c r="Z489" s="408"/>
      <c r="AA489" s="409"/>
      <c r="AC489" s="358" t="str">
        <f t="shared" si="132"/>
        <v/>
      </c>
      <c r="AD489" s="358" t="str">
        <f t="shared" si="133"/>
        <v/>
      </c>
    </row>
    <row r="490" spans="1:30" x14ac:dyDescent="0.25">
      <c r="A490" s="112" t="str">
        <f t="shared" si="121"/>
        <v/>
      </c>
      <c r="B490" s="112" t="str">
        <f t="shared" si="122"/>
        <v/>
      </c>
      <c r="C490" s="397" t="str">
        <f t="shared" si="134"/>
        <v/>
      </c>
      <c r="D490" s="397" t="str">
        <f t="shared" si="120"/>
        <v/>
      </c>
      <c r="E490" s="397"/>
      <c r="F490" s="399" t="str">
        <f t="shared" si="123"/>
        <v/>
      </c>
      <c r="G490" s="400" t="str">
        <f t="shared" si="124"/>
        <v/>
      </c>
      <c r="H490" s="401" t="str">
        <f t="shared" si="125"/>
        <v/>
      </c>
      <c r="I490" s="402" t="str">
        <f t="shared" si="135"/>
        <v/>
      </c>
      <c r="J490" s="403" t="str">
        <f t="shared" si="135"/>
        <v/>
      </c>
      <c r="K490" s="403" t="str">
        <f t="shared" si="135"/>
        <v/>
      </c>
      <c r="L490" s="404" t="str">
        <f t="shared" si="135"/>
        <v/>
      </c>
      <c r="M490" s="405"/>
      <c r="N490" s="406" t="str">
        <f t="shared" si="126"/>
        <v/>
      </c>
      <c r="O490" s="406" t="str">
        <f t="shared" si="127"/>
        <v/>
      </c>
      <c r="S490" s="401" t="str">
        <f>IFERROR(IF(S489&lt;='Cat A monthly etc'!$R$3,"Nil",S489-$R$3),"")</f>
        <v/>
      </c>
      <c r="T490" s="402" t="str">
        <f t="shared" si="128"/>
        <v/>
      </c>
      <c r="U490" s="403" t="str">
        <f t="shared" si="129"/>
        <v/>
      </c>
      <c r="V490" s="403" t="str">
        <f t="shared" si="130"/>
        <v/>
      </c>
      <c r="W490" s="404" t="str">
        <f t="shared" si="131"/>
        <v/>
      </c>
      <c r="Z490" s="408"/>
      <c r="AA490" s="409"/>
      <c r="AC490" s="358" t="str">
        <f t="shared" si="132"/>
        <v/>
      </c>
      <c r="AD490" s="358" t="str">
        <f t="shared" si="133"/>
        <v/>
      </c>
    </row>
    <row r="491" spans="1:30" x14ac:dyDescent="0.25">
      <c r="A491" s="112" t="str">
        <f t="shared" si="121"/>
        <v/>
      </c>
      <c r="B491" s="112" t="str">
        <f t="shared" si="122"/>
        <v/>
      </c>
      <c r="C491" s="397" t="str">
        <f t="shared" si="134"/>
        <v/>
      </c>
      <c r="D491" s="397" t="str">
        <f t="shared" si="120"/>
        <v/>
      </c>
      <c r="E491" s="397"/>
      <c r="F491" s="399" t="str">
        <f t="shared" si="123"/>
        <v/>
      </c>
      <c r="G491" s="400" t="str">
        <f t="shared" si="124"/>
        <v/>
      </c>
      <c r="H491" s="401" t="str">
        <f t="shared" si="125"/>
        <v/>
      </c>
      <c r="I491" s="402" t="str">
        <f t="shared" si="135"/>
        <v/>
      </c>
      <c r="J491" s="403" t="str">
        <f t="shared" si="135"/>
        <v/>
      </c>
      <c r="K491" s="403" t="str">
        <f t="shared" si="135"/>
        <v/>
      </c>
      <c r="L491" s="404" t="str">
        <f t="shared" si="135"/>
        <v/>
      </c>
      <c r="M491" s="405"/>
      <c r="N491" s="406" t="str">
        <f t="shared" si="126"/>
        <v/>
      </c>
      <c r="O491" s="406" t="str">
        <f t="shared" si="127"/>
        <v/>
      </c>
      <c r="S491" s="401" t="str">
        <f>IFERROR(IF(S490&lt;='Cat A monthly etc'!$R$3,"Nil",S490-$R$3),"")</f>
        <v/>
      </c>
      <c r="T491" s="402" t="str">
        <f t="shared" si="128"/>
        <v/>
      </c>
      <c r="U491" s="403" t="str">
        <f t="shared" si="129"/>
        <v/>
      </c>
      <c r="V491" s="403" t="str">
        <f t="shared" si="130"/>
        <v/>
      </c>
      <c r="W491" s="404" t="str">
        <f t="shared" si="131"/>
        <v/>
      </c>
      <c r="Z491" s="408"/>
      <c r="AA491" s="409"/>
      <c r="AC491" s="358" t="str">
        <f t="shared" si="132"/>
        <v/>
      </c>
      <c r="AD491" s="358" t="str">
        <f t="shared" si="133"/>
        <v/>
      </c>
    </row>
    <row r="492" spans="1:30" x14ac:dyDescent="0.25">
      <c r="A492" s="112" t="str">
        <f t="shared" si="121"/>
        <v/>
      </c>
      <c r="B492" s="112" t="str">
        <f t="shared" si="122"/>
        <v/>
      </c>
      <c r="C492" s="397" t="str">
        <f t="shared" si="134"/>
        <v/>
      </c>
      <c r="D492" s="397" t="str">
        <f t="shared" si="120"/>
        <v/>
      </c>
      <c r="E492" s="397"/>
      <c r="F492" s="399" t="str">
        <f t="shared" si="123"/>
        <v/>
      </c>
      <c r="G492" s="400" t="str">
        <f t="shared" si="124"/>
        <v/>
      </c>
      <c r="H492" s="401" t="str">
        <f t="shared" si="125"/>
        <v/>
      </c>
      <c r="I492" s="402" t="str">
        <f t="shared" si="135"/>
        <v/>
      </c>
      <c r="J492" s="403" t="str">
        <f t="shared" si="135"/>
        <v/>
      </c>
      <c r="K492" s="403" t="str">
        <f t="shared" si="135"/>
        <v/>
      </c>
      <c r="L492" s="404" t="str">
        <f t="shared" si="135"/>
        <v/>
      </c>
      <c r="M492" s="405"/>
      <c r="N492" s="406" t="str">
        <f t="shared" si="126"/>
        <v/>
      </c>
      <c r="O492" s="406" t="str">
        <f t="shared" si="127"/>
        <v/>
      </c>
      <c r="S492" s="401" t="str">
        <f>IFERROR(IF(S491&lt;='Cat A monthly etc'!$R$3,"Nil",S491-$R$3),"")</f>
        <v/>
      </c>
      <c r="T492" s="402" t="str">
        <f t="shared" si="128"/>
        <v/>
      </c>
      <c r="U492" s="403" t="str">
        <f t="shared" si="129"/>
        <v/>
      </c>
      <c r="V492" s="403" t="str">
        <f t="shared" si="130"/>
        <v/>
      </c>
      <c r="W492" s="404" t="str">
        <f t="shared" si="131"/>
        <v/>
      </c>
      <c r="Z492" s="408"/>
      <c r="AA492" s="409"/>
      <c r="AC492" s="358" t="str">
        <f t="shared" si="132"/>
        <v/>
      </c>
      <c r="AD492" s="358" t="str">
        <f t="shared" si="133"/>
        <v/>
      </c>
    </row>
    <row r="493" spans="1:30" x14ac:dyDescent="0.25">
      <c r="A493" s="112" t="str">
        <f t="shared" si="121"/>
        <v/>
      </c>
      <c r="B493" s="112" t="str">
        <f t="shared" si="122"/>
        <v/>
      </c>
      <c r="C493" s="397" t="str">
        <f t="shared" si="134"/>
        <v/>
      </c>
      <c r="D493" s="397" t="str">
        <f t="shared" si="120"/>
        <v/>
      </c>
      <c r="E493" s="397"/>
      <c r="F493" s="399" t="str">
        <f t="shared" si="123"/>
        <v/>
      </c>
      <c r="G493" s="400" t="str">
        <f t="shared" si="124"/>
        <v/>
      </c>
      <c r="H493" s="401" t="str">
        <f t="shared" si="125"/>
        <v/>
      </c>
      <c r="I493" s="402" t="str">
        <f t="shared" si="135"/>
        <v/>
      </c>
      <c r="J493" s="403" t="str">
        <f t="shared" si="135"/>
        <v/>
      </c>
      <c r="K493" s="403" t="str">
        <f t="shared" si="135"/>
        <v/>
      </c>
      <c r="L493" s="404" t="str">
        <f t="shared" si="135"/>
        <v/>
      </c>
      <c r="M493" s="405"/>
      <c r="N493" s="406" t="str">
        <f t="shared" si="126"/>
        <v/>
      </c>
      <c r="O493" s="406" t="str">
        <f t="shared" si="127"/>
        <v/>
      </c>
      <c r="S493" s="401" t="str">
        <f>IFERROR(IF(S492&lt;='Cat A monthly etc'!$R$3,"Nil",S492-$R$3),"")</f>
        <v/>
      </c>
      <c r="T493" s="402" t="str">
        <f t="shared" si="128"/>
        <v/>
      </c>
      <c r="U493" s="403" t="str">
        <f t="shared" si="129"/>
        <v/>
      </c>
      <c r="V493" s="403" t="str">
        <f t="shared" si="130"/>
        <v/>
      </c>
      <c r="W493" s="404" t="str">
        <f t="shared" si="131"/>
        <v/>
      </c>
      <c r="Z493" s="408"/>
      <c r="AA493" s="409"/>
      <c r="AC493" s="358" t="str">
        <f t="shared" si="132"/>
        <v/>
      </c>
      <c r="AD493" s="358" t="str">
        <f t="shared" si="133"/>
        <v/>
      </c>
    </row>
    <row r="494" spans="1:30" x14ac:dyDescent="0.25">
      <c r="A494" s="112" t="str">
        <f t="shared" si="121"/>
        <v/>
      </c>
      <c r="B494" s="112" t="str">
        <f t="shared" si="122"/>
        <v/>
      </c>
      <c r="C494" s="397" t="str">
        <f t="shared" si="134"/>
        <v/>
      </c>
      <c r="D494" s="397" t="str">
        <f t="shared" si="120"/>
        <v/>
      </c>
      <c r="E494" s="397"/>
      <c r="F494" s="399" t="str">
        <f t="shared" si="123"/>
        <v/>
      </c>
      <c r="G494" s="400" t="str">
        <f t="shared" si="124"/>
        <v/>
      </c>
      <c r="H494" s="401" t="str">
        <f t="shared" si="125"/>
        <v/>
      </c>
      <c r="I494" s="402" t="str">
        <f t="shared" si="135"/>
        <v/>
      </c>
      <c r="J494" s="403" t="str">
        <f t="shared" si="135"/>
        <v/>
      </c>
      <c r="K494" s="403" t="str">
        <f t="shared" si="135"/>
        <v/>
      </c>
      <c r="L494" s="404" t="str">
        <f t="shared" si="135"/>
        <v/>
      </c>
      <c r="M494" s="405"/>
      <c r="N494" s="406" t="str">
        <f t="shared" si="126"/>
        <v/>
      </c>
      <c r="O494" s="406" t="str">
        <f t="shared" si="127"/>
        <v/>
      </c>
      <c r="S494" s="401" t="str">
        <f>IFERROR(IF(S493&lt;='Cat A monthly etc'!$R$3,"Nil",S493-$R$3),"")</f>
        <v/>
      </c>
      <c r="T494" s="402" t="str">
        <f t="shared" si="128"/>
        <v/>
      </c>
      <c r="U494" s="403" t="str">
        <f t="shared" si="129"/>
        <v/>
      </c>
      <c r="V494" s="403" t="str">
        <f t="shared" si="130"/>
        <v/>
      </c>
      <c r="W494" s="404" t="str">
        <f t="shared" si="131"/>
        <v/>
      </c>
      <c r="Z494" s="408"/>
      <c r="AA494" s="409"/>
      <c r="AC494" s="358" t="str">
        <f t="shared" si="132"/>
        <v/>
      </c>
      <c r="AD494" s="358" t="str">
        <f t="shared" si="133"/>
        <v/>
      </c>
    </row>
    <row r="495" spans="1:30" x14ac:dyDescent="0.25">
      <c r="A495" s="112" t="str">
        <f t="shared" si="121"/>
        <v/>
      </c>
      <c r="B495" s="112" t="str">
        <f t="shared" si="122"/>
        <v/>
      </c>
      <c r="C495" s="397" t="str">
        <f t="shared" si="134"/>
        <v/>
      </c>
      <c r="D495" s="397" t="str">
        <f t="shared" si="120"/>
        <v/>
      </c>
      <c r="E495" s="397"/>
      <c r="F495" s="399" t="str">
        <f t="shared" si="123"/>
        <v/>
      </c>
      <c r="G495" s="400" t="str">
        <f t="shared" si="124"/>
        <v/>
      </c>
      <c r="H495" s="401" t="str">
        <f t="shared" si="125"/>
        <v/>
      </c>
      <c r="I495" s="402" t="str">
        <f t="shared" si="135"/>
        <v/>
      </c>
      <c r="J495" s="403" t="str">
        <f t="shared" si="135"/>
        <v/>
      </c>
      <c r="K495" s="403" t="str">
        <f t="shared" si="135"/>
        <v/>
      </c>
      <c r="L495" s="404" t="str">
        <f t="shared" si="135"/>
        <v/>
      </c>
      <c r="M495" s="405"/>
      <c r="N495" s="406" t="str">
        <f t="shared" si="126"/>
        <v/>
      </c>
      <c r="O495" s="406" t="str">
        <f t="shared" si="127"/>
        <v/>
      </c>
      <c r="S495" s="401" t="str">
        <f>IFERROR(IF(S494&lt;='Cat A monthly etc'!$R$3,"Nil",S494-$R$3),"")</f>
        <v/>
      </c>
      <c r="T495" s="402" t="str">
        <f t="shared" si="128"/>
        <v/>
      </c>
      <c r="U495" s="403" t="str">
        <f t="shared" si="129"/>
        <v/>
      </c>
      <c r="V495" s="403" t="str">
        <f t="shared" si="130"/>
        <v/>
      </c>
      <c r="W495" s="404" t="str">
        <f t="shared" si="131"/>
        <v/>
      </c>
      <c r="Z495" s="408"/>
      <c r="AA495" s="409"/>
      <c r="AC495" s="358" t="str">
        <f t="shared" si="132"/>
        <v/>
      </c>
      <c r="AD495" s="358" t="str">
        <f t="shared" si="133"/>
        <v/>
      </c>
    </row>
    <row r="496" spans="1:30" x14ac:dyDescent="0.25">
      <c r="A496" s="112" t="str">
        <f t="shared" si="121"/>
        <v/>
      </c>
      <c r="B496" s="112" t="str">
        <f t="shared" si="122"/>
        <v/>
      </c>
      <c r="C496" s="397" t="str">
        <f t="shared" si="134"/>
        <v/>
      </c>
      <c r="D496" s="397" t="str">
        <f t="shared" si="120"/>
        <v/>
      </c>
      <c r="E496" s="397"/>
      <c r="F496" s="399" t="str">
        <f t="shared" si="123"/>
        <v/>
      </c>
      <c r="G496" s="400" t="str">
        <f t="shared" si="124"/>
        <v/>
      </c>
      <c r="H496" s="401" t="str">
        <f t="shared" si="125"/>
        <v/>
      </c>
      <c r="I496" s="402" t="str">
        <f t="shared" si="135"/>
        <v/>
      </c>
      <c r="J496" s="403" t="str">
        <f t="shared" si="135"/>
        <v/>
      </c>
      <c r="K496" s="403" t="str">
        <f t="shared" si="135"/>
        <v/>
      </c>
      <c r="L496" s="404" t="str">
        <f t="shared" si="135"/>
        <v/>
      </c>
      <c r="M496" s="405"/>
      <c r="N496" s="406" t="str">
        <f t="shared" si="126"/>
        <v/>
      </c>
      <c r="O496" s="406" t="str">
        <f t="shared" si="127"/>
        <v/>
      </c>
      <c r="S496" s="401" t="str">
        <f>IFERROR(IF(S495&lt;='Cat A monthly etc'!$R$3,"Nil",S495-$R$3),"")</f>
        <v/>
      </c>
      <c r="T496" s="402" t="str">
        <f t="shared" si="128"/>
        <v/>
      </c>
      <c r="U496" s="403" t="str">
        <f t="shared" si="129"/>
        <v/>
      </c>
      <c r="V496" s="403" t="str">
        <f t="shared" si="130"/>
        <v/>
      </c>
      <c r="W496" s="404" t="str">
        <f t="shared" si="131"/>
        <v/>
      </c>
      <c r="Z496" s="408"/>
      <c r="AA496" s="409"/>
      <c r="AC496" s="358" t="str">
        <f t="shared" si="132"/>
        <v/>
      </c>
      <c r="AD496" s="358" t="str">
        <f t="shared" si="133"/>
        <v/>
      </c>
    </row>
    <row r="497" spans="1:30" x14ac:dyDescent="0.25">
      <c r="A497" s="112" t="str">
        <f t="shared" si="121"/>
        <v/>
      </c>
      <c r="B497" s="112" t="str">
        <f t="shared" si="122"/>
        <v/>
      </c>
      <c r="C497" s="397" t="str">
        <f t="shared" si="134"/>
        <v/>
      </c>
      <c r="D497" s="397" t="str">
        <f t="shared" si="120"/>
        <v/>
      </c>
      <c r="E497" s="397"/>
      <c r="F497" s="399" t="str">
        <f t="shared" si="123"/>
        <v/>
      </c>
      <c r="G497" s="400" t="str">
        <f t="shared" si="124"/>
        <v/>
      </c>
      <c r="H497" s="401" t="str">
        <f t="shared" si="125"/>
        <v/>
      </c>
      <c r="I497" s="402" t="str">
        <f t="shared" si="135"/>
        <v/>
      </c>
      <c r="J497" s="403" t="str">
        <f t="shared" si="135"/>
        <v/>
      </c>
      <c r="K497" s="403" t="str">
        <f t="shared" si="135"/>
        <v/>
      </c>
      <c r="L497" s="404" t="str">
        <f t="shared" si="135"/>
        <v/>
      </c>
      <c r="M497" s="405"/>
      <c r="N497" s="406" t="str">
        <f t="shared" si="126"/>
        <v/>
      </c>
      <c r="O497" s="406" t="str">
        <f t="shared" si="127"/>
        <v/>
      </c>
      <c r="S497" s="401" t="str">
        <f>IFERROR(IF(S496&lt;='Cat A monthly etc'!$R$3,"Nil",S496-$R$3),"")</f>
        <v/>
      </c>
      <c r="T497" s="402" t="str">
        <f t="shared" si="128"/>
        <v/>
      </c>
      <c r="U497" s="403" t="str">
        <f t="shared" si="129"/>
        <v/>
      </c>
      <c r="V497" s="403" t="str">
        <f t="shared" si="130"/>
        <v/>
      </c>
      <c r="W497" s="404" t="str">
        <f t="shared" si="131"/>
        <v/>
      </c>
      <c r="Z497" s="408"/>
      <c r="AA497" s="409"/>
      <c r="AC497" s="358" t="str">
        <f t="shared" si="132"/>
        <v/>
      </c>
      <c r="AD497" s="358" t="str">
        <f t="shared" si="133"/>
        <v/>
      </c>
    </row>
    <row r="498" spans="1:30" x14ac:dyDescent="0.25">
      <c r="A498" s="112" t="str">
        <f t="shared" si="121"/>
        <v/>
      </c>
      <c r="B498" s="112" t="str">
        <f t="shared" si="122"/>
        <v/>
      </c>
      <c r="C498" s="397" t="str">
        <f t="shared" si="134"/>
        <v/>
      </c>
      <c r="D498" s="397" t="str">
        <f t="shared" si="120"/>
        <v/>
      </c>
      <c r="E498" s="397"/>
      <c r="F498" s="399" t="str">
        <f t="shared" si="123"/>
        <v/>
      </c>
      <c r="G498" s="400" t="str">
        <f t="shared" si="124"/>
        <v/>
      </c>
      <c r="H498" s="401" t="str">
        <f t="shared" si="125"/>
        <v/>
      </c>
      <c r="I498" s="402" t="str">
        <f t="shared" si="135"/>
        <v/>
      </c>
      <c r="J498" s="403" t="str">
        <f t="shared" si="135"/>
        <v/>
      </c>
      <c r="K498" s="403" t="str">
        <f t="shared" si="135"/>
        <v/>
      </c>
      <c r="L498" s="404" t="str">
        <f t="shared" si="135"/>
        <v/>
      </c>
      <c r="M498" s="405"/>
      <c r="N498" s="406" t="str">
        <f t="shared" si="126"/>
        <v/>
      </c>
      <c r="O498" s="406" t="str">
        <f t="shared" si="127"/>
        <v/>
      </c>
      <c r="S498" s="401" t="str">
        <f>IFERROR(IF(S497&lt;='Cat A monthly etc'!$R$3,"Nil",S497-$R$3),"")</f>
        <v/>
      </c>
      <c r="T498" s="402" t="str">
        <f t="shared" si="128"/>
        <v/>
      </c>
      <c r="U498" s="403" t="str">
        <f t="shared" si="129"/>
        <v/>
      </c>
      <c r="V498" s="403" t="str">
        <f t="shared" si="130"/>
        <v/>
      </c>
      <c r="W498" s="404" t="str">
        <f t="shared" si="131"/>
        <v/>
      </c>
      <c r="Z498" s="408"/>
      <c r="AA498" s="409"/>
      <c r="AC498" s="358" t="str">
        <f t="shared" si="132"/>
        <v/>
      </c>
      <c r="AD498" s="358" t="str">
        <f t="shared" si="133"/>
        <v/>
      </c>
    </row>
    <row r="499" spans="1:30" x14ac:dyDescent="0.25">
      <c r="A499" s="112" t="str">
        <f t="shared" si="121"/>
        <v/>
      </c>
      <c r="B499" s="112" t="str">
        <f t="shared" si="122"/>
        <v/>
      </c>
      <c r="C499" s="397" t="str">
        <f t="shared" si="134"/>
        <v/>
      </c>
      <c r="D499" s="397" t="str">
        <f t="shared" si="120"/>
        <v/>
      </c>
      <c r="E499" s="397"/>
      <c r="F499" s="399" t="str">
        <f t="shared" si="123"/>
        <v/>
      </c>
      <c r="G499" s="400" t="str">
        <f t="shared" si="124"/>
        <v/>
      </c>
      <c r="H499" s="401" t="str">
        <f t="shared" si="125"/>
        <v/>
      </c>
      <c r="I499" s="402" t="str">
        <f t="shared" si="135"/>
        <v/>
      </c>
      <c r="J499" s="403" t="str">
        <f t="shared" si="135"/>
        <v/>
      </c>
      <c r="K499" s="403" t="str">
        <f t="shared" si="135"/>
        <v/>
      </c>
      <c r="L499" s="404" t="str">
        <f t="shared" si="135"/>
        <v/>
      </c>
      <c r="M499" s="405"/>
      <c r="N499" s="406" t="str">
        <f t="shared" si="126"/>
        <v/>
      </c>
      <c r="O499" s="406" t="str">
        <f t="shared" si="127"/>
        <v/>
      </c>
      <c r="S499" s="401" t="str">
        <f>IFERROR(IF(S498&lt;='Cat A monthly etc'!$R$3,"Nil",S498-$R$3),"")</f>
        <v/>
      </c>
      <c r="T499" s="402" t="str">
        <f t="shared" si="128"/>
        <v/>
      </c>
      <c r="U499" s="403" t="str">
        <f t="shared" si="129"/>
        <v/>
      </c>
      <c r="V499" s="403" t="str">
        <f t="shared" si="130"/>
        <v/>
      </c>
      <c r="W499" s="404" t="str">
        <f t="shared" si="131"/>
        <v/>
      </c>
      <c r="Z499" s="408"/>
      <c r="AA499" s="409"/>
      <c r="AC499" s="358" t="str">
        <f t="shared" si="132"/>
        <v/>
      </c>
      <c r="AD499" s="358" t="str">
        <f t="shared" si="133"/>
        <v/>
      </c>
    </row>
    <row r="500" spans="1:30" x14ac:dyDescent="0.25">
      <c r="A500" s="112" t="str">
        <f t="shared" si="121"/>
        <v/>
      </c>
      <c r="B500" s="112" t="str">
        <f t="shared" si="122"/>
        <v/>
      </c>
      <c r="C500" s="397" t="str">
        <f t="shared" si="134"/>
        <v/>
      </c>
      <c r="D500" s="397" t="str">
        <f t="shared" si="120"/>
        <v/>
      </c>
      <c r="E500" s="397"/>
      <c r="F500" s="399" t="str">
        <f t="shared" si="123"/>
        <v/>
      </c>
      <c r="G500" s="400" t="str">
        <f t="shared" si="124"/>
        <v/>
      </c>
      <c r="H500" s="401" t="str">
        <f t="shared" si="125"/>
        <v/>
      </c>
      <c r="I500" s="402" t="str">
        <f t="shared" si="135"/>
        <v/>
      </c>
      <c r="J500" s="403" t="str">
        <f t="shared" si="135"/>
        <v/>
      </c>
      <c r="K500" s="403" t="str">
        <f t="shared" si="135"/>
        <v/>
      </c>
      <c r="L500" s="404" t="str">
        <f t="shared" si="135"/>
        <v/>
      </c>
      <c r="M500" s="405"/>
      <c r="N500" s="406" t="str">
        <f t="shared" si="126"/>
        <v/>
      </c>
      <c r="O500" s="406" t="str">
        <f t="shared" si="127"/>
        <v/>
      </c>
      <c r="S500" s="401" t="str">
        <f>IFERROR(IF(S499&lt;='Cat A monthly etc'!$R$3,"Nil",S499-$R$3),"")</f>
        <v/>
      </c>
      <c r="T500" s="402" t="str">
        <f t="shared" si="128"/>
        <v/>
      </c>
      <c r="U500" s="403" t="str">
        <f t="shared" si="129"/>
        <v/>
      </c>
      <c r="V500" s="403" t="str">
        <f t="shared" si="130"/>
        <v/>
      </c>
      <c r="W500" s="404" t="str">
        <f t="shared" si="131"/>
        <v/>
      </c>
      <c r="Z500" s="408"/>
      <c r="AA500" s="409"/>
      <c r="AC500" s="358" t="str">
        <f t="shared" si="132"/>
        <v/>
      </c>
      <c r="AD500" s="358" t="str">
        <f t="shared" si="133"/>
        <v/>
      </c>
    </row>
    <row r="501" spans="1:30" x14ac:dyDescent="0.25">
      <c r="A501" s="112" t="str">
        <f t="shared" si="121"/>
        <v/>
      </c>
      <c r="B501" s="112" t="str">
        <f t="shared" si="122"/>
        <v/>
      </c>
      <c r="C501" s="397" t="str">
        <f t="shared" si="134"/>
        <v/>
      </c>
      <c r="D501" s="397" t="str">
        <f t="shared" si="120"/>
        <v/>
      </c>
      <c r="E501" s="397"/>
      <c r="F501" s="399" t="str">
        <f t="shared" si="123"/>
        <v/>
      </c>
      <c r="G501" s="400" t="str">
        <f t="shared" si="124"/>
        <v/>
      </c>
      <c r="H501" s="401" t="str">
        <f t="shared" si="125"/>
        <v/>
      </c>
      <c r="I501" s="402" t="str">
        <f t="shared" si="135"/>
        <v/>
      </c>
      <c r="J501" s="403" t="str">
        <f t="shared" si="135"/>
        <v/>
      </c>
      <c r="K501" s="403" t="str">
        <f t="shared" si="135"/>
        <v/>
      </c>
      <c r="L501" s="404" t="str">
        <f t="shared" si="135"/>
        <v/>
      </c>
      <c r="M501" s="405"/>
      <c r="N501" s="406" t="str">
        <f t="shared" si="126"/>
        <v/>
      </c>
      <c r="O501" s="406" t="str">
        <f t="shared" si="127"/>
        <v/>
      </c>
      <c r="S501" s="401" t="str">
        <f>IFERROR(IF(S500&lt;='Cat A monthly etc'!$R$3,"Nil",S500-$R$3),"")</f>
        <v/>
      </c>
      <c r="T501" s="402" t="str">
        <f t="shared" si="128"/>
        <v/>
      </c>
      <c r="U501" s="403" t="str">
        <f t="shared" si="129"/>
        <v/>
      </c>
      <c r="V501" s="403" t="str">
        <f t="shared" si="130"/>
        <v/>
      </c>
      <c r="W501" s="404" t="str">
        <f t="shared" si="131"/>
        <v/>
      </c>
      <c r="Z501" s="408"/>
      <c r="AA501" s="409"/>
      <c r="AC501" s="358" t="str">
        <f t="shared" si="132"/>
        <v/>
      </c>
      <c r="AD501" s="358" t="str">
        <f t="shared" si="133"/>
        <v/>
      </c>
    </row>
    <row r="502" spans="1:30" x14ac:dyDescent="0.25">
      <c r="A502" s="112" t="str">
        <f t="shared" si="121"/>
        <v/>
      </c>
      <c r="B502" s="112" t="str">
        <f t="shared" si="122"/>
        <v/>
      </c>
      <c r="C502" s="397" t="str">
        <f t="shared" si="134"/>
        <v/>
      </c>
      <c r="D502" s="397" t="str">
        <f t="shared" si="120"/>
        <v/>
      </c>
      <c r="E502" s="397"/>
      <c r="F502" s="399" t="str">
        <f t="shared" si="123"/>
        <v/>
      </c>
      <c r="G502" s="400" t="str">
        <f t="shared" si="124"/>
        <v/>
      </c>
      <c r="H502" s="401" t="str">
        <f t="shared" si="125"/>
        <v/>
      </c>
      <c r="I502" s="402" t="str">
        <f t="shared" si="135"/>
        <v/>
      </c>
      <c r="J502" s="403" t="str">
        <f t="shared" si="135"/>
        <v/>
      </c>
      <c r="K502" s="403" t="str">
        <f t="shared" si="135"/>
        <v/>
      </c>
      <c r="L502" s="404" t="str">
        <f t="shared" si="135"/>
        <v/>
      </c>
      <c r="M502" s="405"/>
      <c r="N502" s="406" t="str">
        <f t="shared" si="126"/>
        <v/>
      </c>
      <c r="O502" s="406" t="str">
        <f t="shared" si="127"/>
        <v/>
      </c>
      <c r="S502" s="401" t="str">
        <f>IFERROR(IF(S501&lt;='Cat A monthly etc'!$R$3,"Nil",S501-$R$3),"")</f>
        <v/>
      </c>
      <c r="T502" s="402" t="str">
        <f t="shared" si="128"/>
        <v/>
      </c>
      <c r="U502" s="403" t="str">
        <f t="shared" si="129"/>
        <v/>
      </c>
      <c r="V502" s="403" t="str">
        <f t="shared" si="130"/>
        <v/>
      </c>
      <c r="W502" s="404" t="str">
        <f t="shared" si="131"/>
        <v/>
      </c>
      <c r="Z502" s="408"/>
      <c r="AA502" s="409"/>
      <c r="AC502" s="358" t="str">
        <f t="shared" si="132"/>
        <v/>
      </c>
      <c r="AD502" s="358" t="str">
        <f t="shared" si="133"/>
        <v/>
      </c>
    </row>
    <row r="503" spans="1:30" x14ac:dyDescent="0.25">
      <c r="A503" s="112" t="str">
        <f t="shared" si="121"/>
        <v/>
      </c>
      <c r="B503" s="112" t="str">
        <f t="shared" si="122"/>
        <v/>
      </c>
      <c r="C503" s="397" t="str">
        <f t="shared" si="134"/>
        <v/>
      </c>
      <c r="D503" s="397" t="str">
        <f t="shared" si="120"/>
        <v/>
      </c>
      <c r="E503" s="397"/>
      <c r="F503" s="399" t="str">
        <f t="shared" si="123"/>
        <v/>
      </c>
      <c r="G503" s="400" t="str">
        <f t="shared" si="124"/>
        <v/>
      </c>
      <c r="H503" s="401" t="str">
        <f t="shared" si="125"/>
        <v/>
      </c>
      <c r="I503" s="402" t="str">
        <f t="shared" si="135"/>
        <v/>
      </c>
      <c r="J503" s="403" t="str">
        <f t="shared" si="135"/>
        <v/>
      </c>
      <c r="K503" s="403" t="str">
        <f t="shared" si="135"/>
        <v/>
      </c>
      <c r="L503" s="404" t="str">
        <f t="shared" si="135"/>
        <v/>
      </c>
      <c r="M503" s="405"/>
      <c r="N503" s="406" t="str">
        <f t="shared" si="126"/>
        <v/>
      </c>
      <c r="O503" s="406" t="str">
        <f t="shared" si="127"/>
        <v/>
      </c>
      <c r="S503" s="401" t="str">
        <f>IFERROR(IF(S502&lt;='Cat A monthly etc'!$R$3,"Nil",S502-$R$3),"")</f>
        <v/>
      </c>
      <c r="T503" s="402" t="str">
        <f t="shared" si="128"/>
        <v/>
      </c>
      <c r="U503" s="403" t="str">
        <f t="shared" si="129"/>
        <v/>
      </c>
      <c r="V503" s="403" t="str">
        <f t="shared" si="130"/>
        <v/>
      </c>
      <c r="W503" s="404" t="str">
        <f t="shared" si="131"/>
        <v/>
      </c>
      <c r="Z503" s="408"/>
      <c r="AA503" s="409"/>
      <c r="AC503" s="358" t="str">
        <f t="shared" si="132"/>
        <v/>
      </c>
      <c r="AD503" s="358" t="str">
        <f t="shared" si="133"/>
        <v/>
      </c>
    </row>
    <row r="504" spans="1:30" x14ac:dyDescent="0.25">
      <c r="A504" s="112" t="str">
        <f t="shared" si="121"/>
        <v/>
      </c>
      <c r="B504" s="112" t="str">
        <f t="shared" si="122"/>
        <v/>
      </c>
      <c r="C504" s="397" t="str">
        <f t="shared" si="134"/>
        <v/>
      </c>
      <c r="D504" s="397" t="str">
        <f t="shared" si="120"/>
        <v/>
      </c>
      <c r="E504" s="397"/>
      <c r="F504" s="399" t="str">
        <f t="shared" si="123"/>
        <v/>
      </c>
      <c r="G504" s="400" t="str">
        <f t="shared" si="124"/>
        <v/>
      </c>
      <c r="H504" s="401" t="str">
        <f t="shared" si="125"/>
        <v/>
      </c>
      <c r="I504" s="402" t="str">
        <f t="shared" si="135"/>
        <v/>
      </c>
      <c r="J504" s="403" t="str">
        <f t="shared" si="135"/>
        <v/>
      </c>
      <c r="K504" s="403" t="str">
        <f t="shared" si="135"/>
        <v/>
      </c>
      <c r="L504" s="404" t="str">
        <f t="shared" si="135"/>
        <v/>
      </c>
      <c r="M504" s="405"/>
      <c r="N504" s="406" t="str">
        <f t="shared" si="126"/>
        <v/>
      </c>
      <c r="O504" s="406" t="str">
        <f t="shared" si="127"/>
        <v/>
      </c>
      <c r="S504" s="401" t="str">
        <f>IFERROR(IF(S503&lt;='Cat A monthly etc'!$R$3,"Nil",S503-$R$3),"")</f>
        <v/>
      </c>
      <c r="T504" s="402" t="str">
        <f t="shared" si="128"/>
        <v/>
      </c>
      <c r="U504" s="403" t="str">
        <f t="shared" si="129"/>
        <v/>
      </c>
      <c r="V504" s="403" t="str">
        <f t="shared" si="130"/>
        <v/>
      </c>
      <c r="W504" s="404" t="str">
        <f t="shared" si="131"/>
        <v/>
      </c>
      <c r="Z504" s="408"/>
      <c r="AA504" s="409"/>
      <c r="AC504" s="358" t="str">
        <f t="shared" si="132"/>
        <v/>
      </c>
      <c r="AD504" s="358" t="str">
        <f t="shared" si="133"/>
        <v/>
      </c>
    </row>
    <row r="505" spans="1:30" x14ac:dyDescent="0.25">
      <c r="A505" s="112" t="str">
        <f t="shared" si="121"/>
        <v/>
      </c>
      <c r="B505" s="112" t="str">
        <f t="shared" si="122"/>
        <v/>
      </c>
      <c r="C505" s="397" t="str">
        <f t="shared" si="134"/>
        <v/>
      </c>
      <c r="D505" s="397" t="str">
        <f t="shared" si="120"/>
        <v/>
      </c>
      <c r="E505" s="397"/>
      <c r="F505" s="399" t="str">
        <f t="shared" si="123"/>
        <v/>
      </c>
      <c r="G505" s="400" t="str">
        <f t="shared" si="124"/>
        <v/>
      </c>
      <c r="H505" s="401" t="str">
        <f t="shared" si="125"/>
        <v/>
      </c>
      <c r="I505" s="402" t="str">
        <f t="shared" si="135"/>
        <v/>
      </c>
      <c r="J505" s="403" t="str">
        <f t="shared" si="135"/>
        <v/>
      </c>
      <c r="K505" s="403" t="str">
        <f t="shared" si="135"/>
        <v/>
      </c>
      <c r="L505" s="404" t="str">
        <f t="shared" si="135"/>
        <v/>
      </c>
      <c r="M505" s="405"/>
      <c r="N505" s="406" t="str">
        <f t="shared" si="126"/>
        <v/>
      </c>
      <c r="O505" s="406" t="str">
        <f t="shared" si="127"/>
        <v/>
      </c>
      <c r="S505" s="401" t="str">
        <f>IFERROR(IF(S504&lt;='Cat A monthly etc'!$R$3,"Nil",S504-$R$3),"")</f>
        <v/>
      </c>
      <c r="T505" s="402" t="str">
        <f t="shared" si="128"/>
        <v/>
      </c>
      <c r="U505" s="403" t="str">
        <f t="shared" si="129"/>
        <v/>
      </c>
      <c r="V505" s="403" t="str">
        <f t="shared" si="130"/>
        <v/>
      </c>
      <c r="W505" s="404" t="str">
        <f t="shared" si="131"/>
        <v/>
      </c>
      <c r="Z505" s="408"/>
      <c r="AA505" s="409"/>
      <c r="AC505" s="358" t="str">
        <f t="shared" si="132"/>
        <v/>
      </c>
      <c r="AD505" s="358" t="str">
        <f t="shared" si="133"/>
        <v/>
      </c>
    </row>
    <row r="506" spans="1:30" x14ac:dyDescent="0.25">
      <c r="A506" s="112" t="str">
        <f t="shared" si="121"/>
        <v/>
      </c>
      <c r="B506" s="112" t="str">
        <f t="shared" si="122"/>
        <v/>
      </c>
      <c r="C506" s="397" t="str">
        <f t="shared" si="134"/>
        <v/>
      </c>
      <c r="D506" s="397" t="str">
        <f t="shared" si="120"/>
        <v/>
      </c>
      <c r="E506" s="397"/>
      <c r="F506" s="399" t="str">
        <f t="shared" si="123"/>
        <v/>
      </c>
      <c r="G506" s="400" t="str">
        <f t="shared" si="124"/>
        <v/>
      </c>
      <c r="H506" s="401" t="str">
        <f t="shared" si="125"/>
        <v/>
      </c>
      <c r="I506" s="402" t="str">
        <f t="shared" si="135"/>
        <v/>
      </c>
      <c r="J506" s="403" t="str">
        <f t="shared" si="135"/>
        <v/>
      </c>
      <c r="K506" s="403" t="str">
        <f t="shared" si="135"/>
        <v/>
      </c>
      <c r="L506" s="404" t="str">
        <f t="shared" si="135"/>
        <v/>
      </c>
      <c r="M506" s="405"/>
      <c r="N506" s="406" t="str">
        <f t="shared" si="126"/>
        <v/>
      </c>
      <c r="O506" s="406" t="str">
        <f t="shared" si="127"/>
        <v/>
      </c>
      <c r="S506" s="401" t="str">
        <f>IFERROR(IF(S505&lt;='Cat A monthly etc'!$R$3,"Nil",S505-$R$3),"")</f>
        <v/>
      </c>
      <c r="T506" s="402" t="str">
        <f t="shared" si="128"/>
        <v/>
      </c>
      <c r="U506" s="403" t="str">
        <f t="shared" si="129"/>
        <v/>
      </c>
      <c r="V506" s="403" t="str">
        <f t="shared" si="130"/>
        <v/>
      </c>
      <c r="W506" s="404" t="str">
        <f t="shared" si="131"/>
        <v/>
      </c>
      <c r="Z506" s="408"/>
      <c r="AA506" s="409"/>
      <c r="AC506" s="358" t="str">
        <f t="shared" si="132"/>
        <v/>
      </c>
      <c r="AD506" s="358" t="str">
        <f t="shared" si="133"/>
        <v/>
      </c>
    </row>
    <row r="507" spans="1:30" x14ac:dyDescent="0.25">
      <c r="A507" s="112" t="str">
        <f t="shared" si="121"/>
        <v/>
      </c>
      <c r="B507" s="112" t="str">
        <f t="shared" si="122"/>
        <v/>
      </c>
      <c r="C507" s="397" t="str">
        <f t="shared" si="134"/>
        <v/>
      </c>
      <c r="D507" s="397" t="str">
        <f t="shared" si="120"/>
        <v/>
      </c>
      <c r="E507" s="397"/>
      <c r="F507" s="399" t="str">
        <f t="shared" si="123"/>
        <v/>
      </c>
      <c r="G507" s="400" t="str">
        <f t="shared" si="124"/>
        <v/>
      </c>
      <c r="H507" s="401" t="str">
        <f t="shared" si="125"/>
        <v/>
      </c>
      <c r="I507" s="402" t="str">
        <f t="shared" si="135"/>
        <v/>
      </c>
      <c r="J507" s="403" t="str">
        <f t="shared" si="135"/>
        <v/>
      </c>
      <c r="K507" s="403" t="str">
        <f t="shared" si="135"/>
        <v/>
      </c>
      <c r="L507" s="404" t="str">
        <f t="shared" si="135"/>
        <v/>
      </c>
      <c r="M507" s="405"/>
      <c r="N507" s="406" t="str">
        <f t="shared" si="126"/>
        <v/>
      </c>
      <c r="O507" s="406" t="str">
        <f t="shared" si="127"/>
        <v/>
      </c>
      <c r="S507" s="401" t="str">
        <f>IFERROR(IF(S506&lt;='Cat A monthly etc'!$R$3,"Nil",S506-$R$3),"")</f>
        <v/>
      </c>
      <c r="T507" s="402" t="str">
        <f t="shared" si="128"/>
        <v/>
      </c>
      <c r="U507" s="403" t="str">
        <f t="shared" si="129"/>
        <v/>
      </c>
      <c r="V507" s="403" t="str">
        <f t="shared" si="130"/>
        <v/>
      </c>
      <c r="W507" s="404" t="str">
        <f t="shared" si="131"/>
        <v/>
      </c>
      <c r="Z507" s="408"/>
      <c r="AA507" s="409"/>
      <c r="AC507" s="358" t="str">
        <f t="shared" si="132"/>
        <v/>
      </c>
      <c r="AD507" s="358" t="str">
        <f t="shared" si="133"/>
        <v/>
      </c>
    </row>
    <row r="508" spans="1:30" x14ac:dyDescent="0.25">
      <c r="A508" s="112" t="str">
        <f t="shared" si="121"/>
        <v/>
      </c>
      <c r="B508" s="112" t="str">
        <f t="shared" si="122"/>
        <v/>
      </c>
      <c r="C508" s="397" t="str">
        <f t="shared" si="134"/>
        <v/>
      </c>
      <c r="D508" s="397" t="str">
        <f t="shared" si="120"/>
        <v/>
      </c>
      <c r="E508" s="397"/>
      <c r="F508" s="399" t="str">
        <f t="shared" si="123"/>
        <v/>
      </c>
      <c r="G508" s="400" t="str">
        <f t="shared" si="124"/>
        <v/>
      </c>
      <c r="H508" s="401" t="str">
        <f t="shared" si="125"/>
        <v/>
      </c>
      <c r="I508" s="402" t="str">
        <f t="shared" si="135"/>
        <v/>
      </c>
      <c r="J508" s="403" t="str">
        <f t="shared" si="135"/>
        <v/>
      </c>
      <c r="K508" s="403" t="str">
        <f t="shared" si="135"/>
        <v/>
      </c>
      <c r="L508" s="404" t="str">
        <f t="shared" si="135"/>
        <v/>
      </c>
      <c r="M508" s="405"/>
      <c r="N508" s="406" t="str">
        <f t="shared" si="126"/>
        <v/>
      </c>
      <c r="O508" s="406" t="str">
        <f t="shared" si="127"/>
        <v/>
      </c>
      <c r="S508" s="401" t="str">
        <f>IFERROR(IF(S507&lt;='Cat A monthly etc'!$R$3,"Nil",S507-$R$3),"")</f>
        <v/>
      </c>
      <c r="T508" s="402" t="str">
        <f t="shared" si="128"/>
        <v/>
      </c>
      <c r="U508" s="403" t="str">
        <f t="shared" si="129"/>
        <v/>
      </c>
      <c r="V508" s="403" t="str">
        <f t="shared" si="130"/>
        <v/>
      </c>
      <c r="W508" s="404" t="str">
        <f t="shared" si="131"/>
        <v/>
      </c>
      <c r="Z508" s="408"/>
      <c r="AA508" s="409"/>
      <c r="AC508" s="358" t="str">
        <f t="shared" si="132"/>
        <v/>
      </c>
      <c r="AD508" s="358" t="str">
        <f t="shared" si="133"/>
        <v/>
      </c>
    </row>
    <row r="509" spans="1:30" x14ac:dyDescent="0.25">
      <c r="A509" s="112" t="str">
        <f t="shared" si="121"/>
        <v/>
      </c>
      <c r="B509" s="112" t="str">
        <f t="shared" si="122"/>
        <v/>
      </c>
      <c r="C509" s="397" t="str">
        <f t="shared" si="134"/>
        <v/>
      </c>
      <c r="D509" s="397" t="str">
        <f t="shared" si="120"/>
        <v/>
      </c>
      <c r="E509" s="397"/>
      <c r="F509" s="399" t="str">
        <f t="shared" si="123"/>
        <v/>
      </c>
      <c r="G509" s="400" t="str">
        <f t="shared" si="124"/>
        <v/>
      </c>
      <c r="H509" s="401" t="str">
        <f t="shared" si="125"/>
        <v/>
      </c>
      <c r="I509" s="402" t="str">
        <f t="shared" si="135"/>
        <v/>
      </c>
      <c r="J509" s="403" t="str">
        <f t="shared" si="135"/>
        <v/>
      </c>
      <c r="K509" s="403" t="str">
        <f t="shared" si="135"/>
        <v/>
      </c>
      <c r="L509" s="404" t="str">
        <f t="shared" si="135"/>
        <v/>
      </c>
      <c r="M509" s="405"/>
      <c r="N509" s="406" t="str">
        <f t="shared" si="126"/>
        <v/>
      </c>
      <c r="O509" s="406" t="str">
        <f t="shared" si="127"/>
        <v/>
      </c>
      <c r="S509" s="401" t="str">
        <f>IFERROR(IF(S508&lt;='Cat A monthly etc'!$R$3,"Nil",S508-$R$3),"")</f>
        <v/>
      </c>
      <c r="T509" s="402" t="str">
        <f t="shared" si="128"/>
        <v/>
      </c>
      <c r="U509" s="403" t="str">
        <f t="shared" si="129"/>
        <v/>
      </c>
      <c r="V509" s="403" t="str">
        <f t="shared" si="130"/>
        <v/>
      </c>
      <c r="W509" s="404" t="str">
        <f t="shared" si="131"/>
        <v/>
      </c>
      <c r="Z509" s="408"/>
      <c r="AA509" s="409"/>
      <c r="AC509" s="358" t="str">
        <f t="shared" si="132"/>
        <v/>
      </c>
      <c r="AD509" s="358" t="str">
        <f t="shared" si="133"/>
        <v/>
      </c>
    </row>
    <row r="510" spans="1:30" x14ac:dyDescent="0.25">
      <c r="A510" s="112" t="str">
        <f t="shared" si="121"/>
        <v/>
      </c>
      <c r="B510" s="112" t="str">
        <f t="shared" si="122"/>
        <v/>
      </c>
      <c r="C510" s="397" t="str">
        <f t="shared" si="134"/>
        <v/>
      </c>
      <c r="D510" s="397" t="str">
        <f t="shared" si="120"/>
        <v/>
      </c>
      <c r="E510" s="397"/>
      <c r="F510" s="399" t="str">
        <f t="shared" si="123"/>
        <v/>
      </c>
      <c r="G510" s="400" t="str">
        <f t="shared" si="124"/>
        <v/>
      </c>
      <c r="H510" s="401" t="str">
        <f t="shared" si="125"/>
        <v/>
      </c>
      <c r="I510" s="402" t="str">
        <f t="shared" si="135"/>
        <v/>
      </c>
      <c r="J510" s="403" t="str">
        <f t="shared" si="135"/>
        <v/>
      </c>
      <c r="K510" s="403" t="str">
        <f t="shared" si="135"/>
        <v/>
      </c>
      <c r="L510" s="404" t="str">
        <f t="shared" si="135"/>
        <v/>
      </c>
      <c r="M510" s="405"/>
      <c r="N510" s="406" t="str">
        <f t="shared" si="126"/>
        <v/>
      </c>
      <c r="O510" s="406" t="str">
        <f t="shared" si="127"/>
        <v/>
      </c>
      <c r="S510" s="401" t="str">
        <f>IFERROR(IF(S509&lt;='Cat A monthly etc'!$R$3,"Nil",S509-$R$3),"")</f>
        <v/>
      </c>
      <c r="T510" s="402" t="str">
        <f t="shared" si="128"/>
        <v/>
      </c>
      <c r="U510" s="403" t="str">
        <f t="shared" si="129"/>
        <v/>
      </c>
      <c r="V510" s="403" t="str">
        <f t="shared" si="130"/>
        <v/>
      </c>
      <c r="W510" s="404" t="str">
        <f t="shared" si="131"/>
        <v/>
      </c>
      <c r="Z510" s="408"/>
      <c r="AA510" s="409"/>
      <c r="AC510" s="358" t="str">
        <f t="shared" si="132"/>
        <v/>
      </c>
      <c r="AD510" s="358" t="str">
        <f t="shared" si="133"/>
        <v/>
      </c>
    </row>
    <row r="511" spans="1:30" x14ac:dyDescent="0.25">
      <c r="A511" s="112" t="str">
        <f t="shared" si="121"/>
        <v/>
      </c>
      <c r="B511" s="112" t="str">
        <f t="shared" si="122"/>
        <v/>
      </c>
      <c r="C511" s="397" t="str">
        <f t="shared" si="134"/>
        <v/>
      </c>
      <c r="D511" s="397" t="str">
        <f t="shared" si="120"/>
        <v/>
      </c>
      <c r="E511" s="397"/>
      <c r="F511" s="399" t="str">
        <f t="shared" si="123"/>
        <v/>
      </c>
      <c r="G511" s="400" t="str">
        <f t="shared" si="124"/>
        <v/>
      </c>
      <c r="H511" s="401" t="str">
        <f t="shared" si="125"/>
        <v/>
      </c>
      <c r="I511" s="402" t="str">
        <f t="shared" si="135"/>
        <v/>
      </c>
      <c r="J511" s="403" t="str">
        <f t="shared" si="135"/>
        <v/>
      </c>
      <c r="K511" s="403" t="str">
        <f t="shared" si="135"/>
        <v/>
      </c>
      <c r="L511" s="404" t="str">
        <f t="shared" si="135"/>
        <v/>
      </c>
      <c r="M511" s="405"/>
      <c r="N511" s="406" t="str">
        <f t="shared" si="126"/>
        <v/>
      </c>
      <c r="O511" s="406" t="str">
        <f t="shared" si="127"/>
        <v/>
      </c>
      <c r="S511" s="401" t="str">
        <f>IFERROR(IF(S510&lt;='Cat A monthly etc'!$R$3,"Nil",S510-$R$3),"")</f>
        <v/>
      </c>
      <c r="T511" s="402" t="str">
        <f t="shared" si="128"/>
        <v/>
      </c>
      <c r="U511" s="403" t="str">
        <f t="shared" si="129"/>
        <v/>
      </c>
      <c r="V511" s="403" t="str">
        <f t="shared" si="130"/>
        <v/>
      </c>
      <c r="W511" s="404" t="str">
        <f t="shared" si="131"/>
        <v/>
      </c>
      <c r="Z511" s="408"/>
      <c r="AA511" s="409"/>
      <c r="AC511" s="358" t="str">
        <f t="shared" si="132"/>
        <v/>
      </c>
      <c r="AD511" s="358" t="str">
        <f t="shared" si="133"/>
        <v/>
      </c>
    </row>
    <row r="512" spans="1:30" x14ac:dyDescent="0.25">
      <c r="A512" s="112" t="str">
        <f t="shared" si="121"/>
        <v/>
      </c>
      <c r="B512" s="112" t="str">
        <f t="shared" si="122"/>
        <v/>
      </c>
      <c r="C512" s="397" t="str">
        <f t="shared" si="134"/>
        <v/>
      </c>
      <c r="D512" s="397" t="str">
        <f t="shared" si="120"/>
        <v/>
      </c>
      <c r="E512" s="397"/>
      <c r="F512" s="399" t="str">
        <f t="shared" si="123"/>
        <v/>
      </c>
      <c r="G512" s="400" t="str">
        <f t="shared" si="124"/>
        <v/>
      </c>
      <c r="H512" s="401" t="str">
        <f t="shared" si="125"/>
        <v/>
      </c>
      <c r="I512" s="402" t="str">
        <f t="shared" si="135"/>
        <v/>
      </c>
      <c r="J512" s="403" t="str">
        <f t="shared" si="135"/>
        <v/>
      </c>
      <c r="K512" s="403" t="str">
        <f t="shared" si="135"/>
        <v/>
      </c>
      <c r="L512" s="404" t="str">
        <f t="shared" si="135"/>
        <v/>
      </c>
      <c r="M512" s="405"/>
      <c r="N512" s="406" t="str">
        <f t="shared" si="126"/>
        <v/>
      </c>
      <c r="O512" s="406" t="str">
        <f t="shared" si="127"/>
        <v/>
      </c>
      <c r="S512" s="401" t="str">
        <f>IFERROR(IF(S511&lt;='Cat A monthly etc'!$R$3,"Nil",S511-$R$3),"")</f>
        <v/>
      </c>
      <c r="T512" s="402" t="str">
        <f t="shared" si="128"/>
        <v/>
      </c>
      <c r="U512" s="403" t="str">
        <f t="shared" si="129"/>
        <v/>
      </c>
      <c r="V512" s="403" t="str">
        <f t="shared" si="130"/>
        <v/>
      </c>
      <c r="W512" s="404" t="str">
        <f t="shared" si="131"/>
        <v/>
      </c>
      <c r="Z512" s="408"/>
      <c r="AA512" s="409"/>
      <c r="AC512" s="358" t="str">
        <f t="shared" si="132"/>
        <v/>
      </c>
      <c r="AD512" s="358" t="str">
        <f t="shared" si="133"/>
        <v/>
      </c>
    </row>
    <row r="513" spans="1:30" x14ac:dyDescent="0.25">
      <c r="A513" s="112" t="str">
        <f t="shared" si="121"/>
        <v/>
      </c>
      <c r="B513" s="112" t="str">
        <f t="shared" si="122"/>
        <v/>
      </c>
      <c r="C513" s="397" t="str">
        <f t="shared" si="134"/>
        <v/>
      </c>
      <c r="D513" s="397" t="str">
        <f t="shared" si="120"/>
        <v/>
      </c>
      <c r="E513" s="397"/>
      <c r="F513" s="399" t="str">
        <f t="shared" si="123"/>
        <v/>
      </c>
      <c r="G513" s="400" t="str">
        <f t="shared" si="124"/>
        <v/>
      </c>
      <c r="H513" s="401" t="str">
        <f t="shared" si="125"/>
        <v/>
      </c>
      <c r="I513" s="402" t="str">
        <f t="shared" si="135"/>
        <v/>
      </c>
      <c r="J513" s="403" t="str">
        <f t="shared" si="135"/>
        <v/>
      </c>
      <c r="K513" s="403" t="str">
        <f t="shared" si="135"/>
        <v/>
      </c>
      <c r="L513" s="404" t="str">
        <f t="shared" si="135"/>
        <v/>
      </c>
      <c r="M513" s="405"/>
      <c r="N513" s="406" t="str">
        <f t="shared" si="126"/>
        <v/>
      </c>
      <c r="O513" s="406" t="str">
        <f t="shared" si="127"/>
        <v/>
      </c>
      <c r="S513" s="401" t="str">
        <f>IFERROR(IF(S512&lt;='Cat A monthly etc'!$R$3,"Nil",S512-$R$3),"")</f>
        <v/>
      </c>
      <c r="T513" s="402" t="str">
        <f t="shared" si="128"/>
        <v/>
      </c>
      <c r="U513" s="403" t="str">
        <f t="shared" si="129"/>
        <v/>
      </c>
      <c r="V513" s="403" t="str">
        <f t="shared" si="130"/>
        <v/>
      </c>
      <c r="W513" s="404" t="str">
        <f t="shared" si="131"/>
        <v/>
      </c>
      <c r="Z513" s="408"/>
      <c r="AA513" s="409"/>
      <c r="AC513" s="358" t="str">
        <f t="shared" si="132"/>
        <v/>
      </c>
      <c r="AD513" s="358" t="str">
        <f t="shared" si="133"/>
        <v/>
      </c>
    </row>
    <row r="514" spans="1:30" x14ac:dyDescent="0.25">
      <c r="A514" s="112" t="str">
        <f t="shared" si="121"/>
        <v/>
      </c>
      <c r="B514" s="112" t="str">
        <f t="shared" si="122"/>
        <v/>
      </c>
      <c r="C514" s="397" t="str">
        <f t="shared" si="134"/>
        <v/>
      </c>
      <c r="D514" s="397" t="str">
        <f t="shared" ref="D514:D577" si="136">IFERROR(IF(C513-0.01&gt;=0,C513-0.01,""),"")</f>
        <v/>
      </c>
      <c r="E514" s="397"/>
      <c r="F514" s="399" t="str">
        <f t="shared" si="123"/>
        <v/>
      </c>
      <c r="G514" s="400" t="str">
        <f t="shared" si="124"/>
        <v/>
      </c>
      <c r="H514" s="401" t="str">
        <f t="shared" si="125"/>
        <v/>
      </c>
      <c r="I514" s="402" t="str">
        <f t="shared" si="135"/>
        <v/>
      </c>
      <c r="J514" s="403" t="str">
        <f t="shared" si="135"/>
        <v/>
      </c>
      <c r="K514" s="403" t="str">
        <f t="shared" si="135"/>
        <v/>
      </c>
      <c r="L514" s="404" t="str">
        <f t="shared" si="135"/>
        <v/>
      </c>
      <c r="M514" s="405"/>
      <c r="N514" s="406" t="str">
        <f t="shared" si="126"/>
        <v/>
      </c>
      <c r="O514" s="406" t="str">
        <f t="shared" si="127"/>
        <v/>
      </c>
      <c r="S514" s="401" t="str">
        <f>IFERROR(IF(S513&lt;='Cat A monthly etc'!$R$3,"Nil",S513-$R$3),"")</f>
        <v/>
      </c>
      <c r="T514" s="402" t="str">
        <f t="shared" si="128"/>
        <v/>
      </c>
      <c r="U514" s="403" t="str">
        <f t="shared" si="129"/>
        <v/>
      </c>
      <c r="V514" s="403" t="str">
        <f t="shared" si="130"/>
        <v/>
      </c>
      <c r="W514" s="404" t="str">
        <f t="shared" si="131"/>
        <v/>
      </c>
      <c r="Z514" s="408"/>
      <c r="AA514" s="409"/>
      <c r="AC514" s="358" t="str">
        <f t="shared" si="132"/>
        <v/>
      </c>
      <c r="AD514" s="358" t="str">
        <f t="shared" si="133"/>
        <v/>
      </c>
    </row>
    <row r="515" spans="1:30" x14ac:dyDescent="0.25">
      <c r="A515" s="112" t="str">
        <f t="shared" si="121"/>
        <v/>
      </c>
      <c r="B515" s="112" t="str">
        <f t="shared" si="122"/>
        <v/>
      </c>
      <c r="C515" s="397" t="str">
        <f t="shared" si="134"/>
        <v/>
      </c>
      <c r="D515" s="397" t="str">
        <f t="shared" si="136"/>
        <v/>
      </c>
      <c r="E515" s="397"/>
      <c r="F515" s="399" t="str">
        <f t="shared" si="123"/>
        <v/>
      </c>
      <c r="G515" s="400" t="str">
        <f t="shared" si="124"/>
        <v/>
      </c>
      <c r="H515" s="401" t="str">
        <f t="shared" si="125"/>
        <v/>
      </c>
      <c r="I515" s="402" t="str">
        <f t="shared" si="135"/>
        <v/>
      </c>
      <c r="J515" s="403" t="str">
        <f t="shared" si="135"/>
        <v/>
      </c>
      <c r="K515" s="403" t="str">
        <f t="shared" si="135"/>
        <v/>
      </c>
      <c r="L515" s="404" t="str">
        <f t="shared" si="135"/>
        <v/>
      </c>
      <c r="M515" s="405"/>
      <c r="N515" s="406" t="str">
        <f t="shared" si="126"/>
        <v/>
      </c>
      <c r="O515" s="406" t="str">
        <f t="shared" si="127"/>
        <v/>
      </c>
      <c r="S515" s="401" t="str">
        <f>IFERROR(IF(S514&lt;='Cat A monthly etc'!$R$3,"Nil",S514-$R$3),"")</f>
        <v/>
      </c>
      <c r="T515" s="402" t="str">
        <f t="shared" si="128"/>
        <v/>
      </c>
      <c r="U515" s="403" t="str">
        <f t="shared" si="129"/>
        <v/>
      </c>
      <c r="V515" s="403" t="str">
        <f t="shared" si="130"/>
        <v/>
      </c>
      <c r="W515" s="404" t="str">
        <f t="shared" si="131"/>
        <v/>
      </c>
      <c r="Z515" s="408"/>
      <c r="AA515" s="409"/>
      <c r="AC515" s="358" t="str">
        <f t="shared" si="132"/>
        <v/>
      </c>
      <c r="AD515" s="358" t="str">
        <f t="shared" si="133"/>
        <v/>
      </c>
    </row>
    <row r="516" spans="1:30" x14ac:dyDescent="0.25">
      <c r="A516" s="112" t="str">
        <f t="shared" si="121"/>
        <v/>
      </c>
      <c r="B516" s="112" t="str">
        <f t="shared" si="122"/>
        <v/>
      </c>
      <c r="C516" s="397" t="str">
        <f t="shared" si="134"/>
        <v/>
      </c>
      <c r="D516" s="397" t="str">
        <f t="shared" si="136"/>
        <v/>
      </c>
      <c r="E516" s="397"/>
      <c r="F516" s="399" t="str">
        <f t="shared" si="123"/>
        <v/>
      </c>
      <c r="G516" s="400" t="str">
        <f t="shared" si="124"/>
        <v/>
      </c>
      <c r="H516" s="401" t="str">
        <f t="shared" si="125"/>
        <v/>
      </c>
      <c r="I516" s="402" t="str">
        <f t="shared" si="135"/>
        <v/>
      </c>
      <c r="J516" s="403" t="str">
        <f t="shared" si="135"/>
        <v/>
      </c>
      <c r="K516" s="403" t="str">
        <f t="shared" si="135"/>
        <v/>
      </c>
      <c r="L516" s="404" t="str">
        <f t="shared" si="135"/>
        <v/>
      </c>
      <c r="M516" s="405"/>
      <c r="N516" s="406" t="str">
        <f t="shared" si="126"/>
        <v/>
      </c>
      <c r="O516" s="406" t="str">
        <f t="shared" si="127"/>
        <v/>
      </c>
      <c r="S516" s="401" t="str">
        <f>IFERROR(IF(S515&lt;='Cat A monthly etc'!$R$3,"Nil",S515-$R$3),"")</f>
        <v/>
      </c>
      <c r="T516" s="402" t="str">
        <f t="shared" si="128"/>
        <v/>
      </c>
      <c r="U516" s="403" t="str">
        <f t="shared" si="129"/>
        <v/>
      </c>
      <c r="V516" s="403" t="str">
        <f t="shared" si="130"/>
        <v/>
      </c>
      <c r="W516" s="404" t="str">
        <f t="shared" si="131"/>
        <v/>
      </c>
      <c r="Z516" s="408"/>
      <c r="AA516" s="409"/>
      <c r="AC516" s="358" t="str">
        <f t="shared" si="132"/>
        <v/>
      </c>
      <c r="AD516" s="358" t="str">
        <f t="shared" si="133"/>
        <v/>
      </c>
    </row>
    <row r="517" spans="1:30" x14ac:dyDescent="0.25">
      <c r="A517" s="112" t="str">
        <f t="shared" si="121"/>
        <v/>
      </c>
      <c r="B517" s="112" t="str">
        <f t="shared" si="122"/>
        <v/>
      </c>
      <c r="C517" s="397" t="str">
        <f t="shared" si="134"/>
        <v/>
      </c>
      <c r="D517" s="397" t="str">
        <f t="shared" si="136"/>
        <v/>
      </c>
      <c r="E517" s="397"/>
      <c r="F517" s="399" t="str">
        <f t="shared" si="123"/>
        <v/>
      </c>
      <c r="G517" s="400" t="str">
        <f t="shared" si="124"/>
        <v/>
      </c>
      <c r="H517" s="401" t="str">
        <f t="shared" si="125"/>
        <v/>
      </c>
      <c r="I517" s="402" t="str">
        <f t="shared" si="135"/>
        <v/>
      </c>
      <c r="J517" s="403" t="str">
        <f t="shared" si="135"/>
        <v/>
      </c>
      <c r="K517" s="403" t="str">
        <f t="shared" si="135"/>
        <v/>
      </c>
      <c r="L517" s="404" t="str">
        <f t="shared" si="135"/>
        <v/>
      </c>
      <c r="M517" s="405"/>
      <c r="N517" s="406" t="str">
        <f t="shared" si="126"/>
        <v/>
      </c>
      <c r="O517" s="406" t="str">
        <f t="shared" si="127"/>
        <v/>
      </c>
      <c r="S517" s="401" t="str">
        <f>IFERROR(IF(S516&lt;='Cat A monthly etc'!$R$3,"Nil",S516-$R$3),"")</f>
        <v/>
      </c>
      <c r="T517" s="402" t="str">
        <f t="shared" si="128"/>
        <v/>
      </c>
      <c r="U517" s="403" t="str">
        <f t="shared" si="129"/>
        <v/>
      </c>
      <c r="V517" s="403" t="str">
        <f t="shared" si="130"/>
        <v/>
      </c>
      <c r="W517" s="404" t="str">
        <f t="shared" si="131"/>
        <v/>
      </c>
      <c r="Z517" s="408"/>
      <c r="AA517" s="409"/>
      <c r="AC517" s="358" t="str">
        <f t="shared" si="132"/>
        <v/>
      </c>
      <c r="AD517" s="358" t="str">
        <f t="shared" si="133"/>
        <v/>
      </c>
    </row>
    <row r="518" spans="1:30" x14ac:dyDescent="0.25">
      <c r="A518" s="112" t="str">
        <f t="shared" si="121"/>
        <v/>
      </c>
      <c r="B518" s="112" t="str">
        <f t="shared" si="122"/>
        <v/>
      </c>
      <c r="C518" s="397" t="str">
        <f t="shared" si="134"/>
        <v/>
      </c>
      <c r="D518" s="397" t="str">
        <f t="shared" si="136"/>
        <v/>
      </c>
      <c r="E518" s="397"/>
      <c r="F518" s="399" t="str">
        <f t="shared" si="123"/>
        <v/>
      </c>
      <c r="G518" s="400" t="str">
        <f t="shared" si="124"/>
        <v/>
      </c>
      <c r="H518" s="401" t="str">
        <f t="shared" si="125"/>
        <v/>
      </c>
      <c r="I518" s="402" t="str">
        <f t="shared" si="135"/>
        <v/>
      </c>
      <c r="J518" s="403" t="str">
        <f t="shared" si="135"/>
        <v/>
      </c>
      <c r="K518" s="403" t="str">
        <f t="shared" si="135"/>
        <v/>
      </c>
      <c r="L518" s="404" t="str">
        <f t="shared" si="135"/>
        <v/>
      </c>
      <c r="M518" s="405"/>
      <c r="N518" s="406" t="str">
        <f t="shared" si="126"/>
        <v/>
      </c>
      <c r="O518" s="406" t="str">
        <f t="shared" si="127"/>
        <v/>
      </c>
      <c r="S518" s="401" t="str">
        <f>IFERROR(IF(S517&lt;='Cat A monthly etc'!$R$3,"Nil",S517-$R$3),"")</f>
        <v/>
      </c>
      <c r="T518" s="402" t="str">
        <f t="shared" si="128"/>
        <v/>
      </c>
      <c r="U518" s="403" t="str">
        <f t="shared" si="129"/>
        <v/>
      </c>
      <c r="V518" s="403" t="str">
        <f t="shared" si="130"/>
        <v/>
      </c>
      <c r="W518" s="404" t="str">
        <f t="shared" si="131"/>
        <v/>
      </c>
      <c r="Z518" s="408"/>
      <c r="AA518" s="409"/>
      <c r="AC518" s="358" t="str">
        <f t="shared" si="132"/>
        <v/>
      </c>
      <c r="AD518" s="358" t="str">
        <f t="shared" si="133"/>
        <v/>
      </c>
    </row>
    <row r="519" spans="1:30" x14ac:dyDescent="0.25">
      <c r="A519" s="112" t="str">
        <f t="shared" si="121"/>
        <v/>
      </c>
      <c r="B519" s="112" t="str">
        <f t="shared" si="122"/>
        <v/>
      </c>
      <c r="C519" s="397" t="str">
        <f t="shared" si="134"/>
        <v/>
      </c>
      <c r="D519" s="397" t="str">
        <f t="shared" si="136"/>
        <v/>
      </c>
      <c r="E519" s="397"/>
      <c r="F519" s="399" t="str">
        <f t="shared" si="123"/>
        <v/>
      </c>
      <c r="G519" s="400" t="str">
        <f t="shared" si="124"/>
        <v/>
      </c>
      <c r="H519" s="401" t="str">
        <f t="shared" si="125"/>
        <v/>
      </c>
      <c r="I519" s="402" t="str">
        <f t="shared" si="135"/>
        <v/>
      </c>
      <c r="J519" s="403" t="str">
        <f t="shared" si="135"/>
        <v/>
      </c>
      <c r="K519" s="403" t="str">
        <f t="shared" si="135"/>
        <v/>
      </c>
      <c r="L519" s="404" t="str">
        <f t="shared" si="135"/>
        <v/>
      </c>
      <c r="M519" s="405"/>
      <c r="N519" s="406" t="str">
        <f t="shared" si="126"/>
        <v/>
      </c>
      <c r="O519" s="406" t="str">
        <f t="shared" si="127"/>
        <v/>
      </c>
      <c r="S519" s="401" t="str">
        <f>IFERROR(IF(S518&lt;='Cat A monthly etc'!$R$3,"Nil",S518-$R$3),"")</f>
        <v/>
      </c>
      <c r="T519" s="402" t="str">
        <f t="shared" si="128"/>
        <v/>
      </c>
      <c r="U519" s="403" t="str">
        <f t="shared" si="129"/>
        <v/>
      </c>
      <c r="V519" s="403" t="str">
        <f t="shared" si="130"/>
        <v/>
      </c>
      <c r="W519" s="404" t="str">
        <f t="shared" si="131"/>
        <v/>
      </c>
      <c r="Z519" s="408"/>
      <c r="AA519" s="409"/>
      <c r="AC519" s="358" t="str">
        <f t="shared" si="132"/>
        <v/>
      </c>
      <c r="AD519" s="358" t="str">
        <f t="shared" si="133"/>
        <v/>
      </c>
    </row>
    <row r="520" spans="1:30" x14ac:dyDescent="0.25">
      <c r="A520" s="112" t="str">
        <f t="shared" si="121"/>
        <v/>
      </c>
      <c r="B520" s="112" t="str">
        <f t="shared" si="122"/>
        <v/>
      </c>
      <c r="C520" s="397" t="str">
        <f t="shared" si="134"/>
        <v/>
      </c>
      <c r="D520" s="397" t="str">
        <f t="shared" si="136"/>
        <v/>
      </c>
      <c r="E520" s="397"/>
      <c r="F520" s="399" t="str">
        <f t="shared" si="123"/>
        <v/>
      </c>
      <c r="G520" s="400" t="str">
        <f t="shared" si="124"/>
        <v/>
      </c>
      <c r="H520" s="401" t="str">
        <f t="shared" si="125"/>
        <v/>
      </c>
      <c r="I520" s="402" t="str">
        <f t="shared" si="135"/>
        <v/>
      </c>
      <c r="J520" s="403" t="str">
        <f t="shared" si="135"/>
        <v/>
      </c>
      <c r="K520" s="403" t="str">
        <f t="shared" si="135"/>
        <v/>
      </c>
      <c r="L520" s="404" t="str">
        <f t="shared" si="135"/>
        <v/>
      </c>
      <c r="M520" s="405"/>
      <c r="N520" s="406" t="str">
        <f t="shared" si="126"/>
        <v/>
      </c>
      <c r="O520" s="406" t="str">
        <f t="shared" si="127"/>
        <v/>
      </c>
      <c r="S520" s="401" t="str">
        <f>IFERROR(IF(S519&lt;='Cat A monthly etc'!$R$3,"Nil",S519-$R$3),"")</f>
        <v/>
      </c>
      <c r="T520" s="402" t="str">
        <f t="shared" si="128"/>
        <v/>
      </c>
      <c r="U520" s="403" t="str">
        <f t="shared" si="129"/>
        <v/>
      </c>
      <c r="V520" s="403" t="str">
        <f t="shared" si="130"/>
        <v/>
      </c>
      <c r="W520" s="404" t="str">
        <f t="shared" si="131"/>
        <v/>
      </c>
      <c r="Z520" s="408"/>
      <c r="AA520" s="409"/>
      <c r="AC520" s="358" t="str">
        <f t="shared" si="132"/>
        <v/>
      </c>
      <c r="AD520" s="358" t="str">
        <f t="shared" si="133"/>
        <v/>
      </c>
    </row>
    <row r="521" spans="1:30" x14ac:dyDescent="0.25">
      <c r="A521" s="112" t="str">
        <f t="shared" ref="A521:A584" si="137">IFERROR(
                      IF(
                            AND($B521&lt;&gt;$W$3,$B521=$W$2,$C521&lt;=$X$2,$D521&gt;=$X$2),
                              IF(RIGHT($F521,LEN("or any greater amount"))="or any greater amount",$W$3,""),""),"")</f>
        <v/>
      </c>
      <c r="B521" s="112" t="str">
        <f t="shared" ref="B521:B584" si="138">IFERROR(
                      IF(
                            AND($C521&lt;=$X$2,$D521&gt;=$X$2),$W$2,
                              IF(RIGHT($F521,LEN("or any greater amount"))="or any greater amount",$W$3,"")),"")</f>
        <v/>
      </c>
      <c r="C521" s="397" t="str">
        <f t="shared" si="134"/>
        <v/>
      </c>
      <c r="D521" s="397" t="str">
        <f t="shared" si="136"/>
        <v/>
      </c>
      <c r="E521" s="397"/>
      <c r="F521" s="399" t="str">
        <f t="shared" ref="F521:F584" si="139">IFERROR(IF(AND(C521="",D521=""),"",IF(C521="--",TEXT(D521,IF(D521=ROUND(D521,0),"€###.00","€##.00"))&amp;" or any lesser amount",IF(D521="--",TEXT(C521,IF(C521=ROUND(C521,0),"€###.00","€##.00"))&amp;" or any greater amount",TEXT(C521,IF(C521=ROUND(C521,0),"€###.00","€##.00"))&amp;" to "&amp;TEXT(D521,IF(D521=ROUND(D521,0),"€###.00","€##.00"))))),"")</f>
        <v/>
      </c>
      <c r="G521" s="400" t="str">
        <f t="shared" ref="G521:G584" si="140">IFERROR(IF(S521="Nil","Nil",ROUNDUP(ROUND(S521/7, 3),2)),"")</f>
        <v/>
      </c>
      <c r="H521" s="401" t="str">
        <f t="shared" ref="H521:H584" si="141">IFERROR(IF(S521="Nil","Nil",TEXT(S521,IF(S521=ROUND(S521,0),"€###","€0.00"))),"")</f>
        <v/>
      </c>
      <c r="I521" s="402" t="str">
        <f t="shared" si="135"/>
        <v/>
      </c>
      <c r="J521" s="403" t="str">
        <f t="shared" si="135"/>
        <v/>
      </c>
      <c r="K521" s="403" t="str">
        <f t="shared" si="135"/>
        <v/>
      </c>
      <c r="L521" s="404" t="str">
        <f t="shared" si="135"/>
        <v/>
      </c>
      <c r="M521" s="405"/>
      <c r="N521" s="406" t="str">
        <f t="shared" ref="N521:N584" si="142">IFERROR(IF(C521="--","&lt;"&amp;D521,C521-IF(OR($H521="Nil",$H521=""),0,$H521)),"")</f>
        <v/>
      </c>
      <c r="O521" s="406" t="str">
        <f t="shared" ref="O521:O584" si="143">IFERROR(IF(D521="--","&gt; €"&amp;N521,D521-IF(OR($H521="Nil",$H521=""),0,$H521)),"")</f>
        <v/>
      </c>
      <c r="S521" s="401" t="str">
        <f>IFERROR(IF(S520&lt;='Cat A monthly etc'!$R$3,"Nil",S520-$R$3),"")</f>
        <v/>
      </c>
      <c r="T521" s="402" t="str">
        <f t="shared" ref="T521:T584" si="144">IFERROR(IF($G521="Nil","Nil",IF(MROUND($G521*I$5,0.5)&lt;=$G521*I$5,MROUND($G521*I$5,0.5),MROUND($G521*I$5,0.5)-0.5)),"")</f>
        <v/>
      </c>
      <c r="U521" s="403" t="str">
        <f t="shared" ref="U521:U584" si="145">IFERROR(IF($G521="Nil","Nil",IF(MROUND($G521*J$5,0.5)&lt;=$G521*J$5,MROUND($G521*J$5,0.5),MROUND($G521*J$5,0.5)-0.5)),"")</f>
        <v/>
      </c>
      <c r="V521" s="403" t="str">
        <f t="shared" ref="V521:V584" si="146">IFERROR(IF($G521="Nil","Nil",IF(MROUND($G521*K$5,0.5)&lt;=$G521*K$5,MROUND($G521*K$5,0.5),MROUND($G521*K$5,0.5)-0.5)),"")</f>
        <v/>
      </c>
      <c r="W521" s="404" t="str">
        <f t="shared" ref="W521:W584" si="147">IFERROR(IF($G521="Nil","Nil",IF(MROUND($G521*L$5,0.5)&lt;=$G521*L$5,MROUND($G521*L$5,0.5),MROUND($G521*L$5,0.5)-0.5)),"")</f>
        <v/>
      </c>
      <c r="Z521" s="408"/>
      <c r="AA521" s="409"/>
      <c r="AC521" s="358" t="str">
        <f t="shared" si="132"/>
        <v/>
      </c>
      <c r="AD521" s="358" t="str">
        <f t="shared" si="133"/>
        <v/>
      </c>
    </row>
    <row r="522" spans="1:30" x14ac:dyDescent="0.25">
      <c r="A522" s="112" t="str">
        <f t="shared" si="137"/>
        <v/>
      </c>
      <c r="B522" s="112" t="str">
        <f t="shared" si="138"/>
        <v/>
      </c>
      <c r="C522" s="397" t="str">
        <f t="shared" si="134"/>
        <v/>
      </c>
      <c r="D522" s="397" t="str">
        <f t="shared" si="136"/>
        <v/>
      </c>
      <c r="E522" s="397"/>
      <c r="F522" s="399" t="str">
        <f t="shared" si="139"/>
        <v/>
      </c>
      <c r="G522" s="400" t="str">
        <f t="shared" si="140"/>
        <v/>
      </c>
      <c r="H522" s="401" t="str">
        <f t="shared" si="141"/>
        <v/>
      </c>
      <c r="I522" s="402" t="str">
        <f t="shared" si="135"/>
        <v/>
      </c>
      <c r="J522" s="403" t="str">
        <f t="shared" si="135"/>
        <v/>
      </c>
      <c r="K522" s="403" t="str">
        <f t="shared" si="135"/>
        <v/>
      </c>
      <c r="L522" s="404" t="str">
        <f t="shared" si="135"/>
        <v/>
      </c>
      <c r="M522" s="405"/>
      <c r="N522" s="406" t="str">
        <f t="shared" si="142"/>
        <v/>
      </c>
      <c r="O522" s="406" t="str">
        <f t="shared" si="143"/>
        <v/>
      </c>
      <c r="S522" s="401" t="str">
        <f>IFERROR(IF(S521&lt;='Cat A monthly etc'!$R$3,"Nil",S521-$R$3),"")</f>
        <v/>
      </c>
      <c r="T522" s="402" t="str">
        <f t="shared" si="144"/>
        <v/>
      </c>
      <c r="U522" s="403" t="str">
        <f t="shared" si="145"/>
        <v/>
      </c>
      <c r="V522" s="403" t="str">
        <f t="shared" si="146"/>
        <v/>
      </c>
      <c r="W522" s="404" t="str">
        <f t="shared" si="147"/>
        <v/>
      </c>
      <c r="Z522" s="408"/>
      <c r="AA522" s="409"/>
      <c r="AC522" s="358" t="str">
        <f t="shared" ref="AC522:AC585" si="148">IFERROR(ROUNDUP(ROUND(S522/7, 3),2),"")</f>
        <v/>
      </c>
      <c r="AD522" s="358" t="str">
        <f t="shared" ref="AD522:AD585" si="149">IFERROR(ROUND(AC522-G522,2),"")</f>
        <v/>
      </c>
    </row>
    <row r="523" spans="1:30" x14ac:dyDescent="0.25">
      <c r="A523" s="112" t="str">
        <f t="shared" si="137"/>
        <v/>
      </c>
      <c r="B523" s="112" t="str">
        <f t="shared" si="138"/>
        <v/>
      </c>
      <c r="C523" s="397" t="str">
        <f t="shared" si="134"/>
        <v/>
      </c>
      <c r="D523" s="397" t="str">
        <f t="shared" si="136"/>
        <v/>
      </c>
      <c r="E523" s="397"/>
      <c r="F523" s="399" t="str">
        <f t="shared" si="139"/>
        <v/>
      </c>
      <c r="G523" s="400" t="str">
        <f t="shared" si="140"/>
        <v/>
      </c>
      <c r="H523" s="401" t="str">
        <f t="shared" si="141"/>
        <v/>
      </c>
      <c r="I523" s="402" t="str">
        <f t="shared" si="135"/>
        <v/>
      </c>
      <c r="J523" s="403" t="str">
        <f t="shared" si="135"/>
        <v/>
      </c>
      <c r="K523" s="403" t="str">
        <f t="shared" si="135"/>
        <v/>
      </c>
      <c r="L523" s="404" t="str">
        <f t="shared" si="135"/>
        <v/>
      </c>
      <c r="M523" s="405"/>
      <c r="N523" s="406" t="str">
        <f t="shared" si="142"/>
        <v/>
      </c>
      <c r="O523" s="406" t="str">
        <f t="shared" si="143"/>
        <v/>
      </c>
      <c r="S523" s="401" t="str">
        <f>IFERROR(IF(S522&lt;='Cat A monthly etc'!$R$3,"Nil",S522-$R$3),"")</f>
        <v/>
      </c>
      <c r="T523" s="402" t="str">
        <f t="shared" si="144"/>
        <v/>
      </c>
      <c r="U523" s="403" t="str">
        <f t="shared" si="145"/>
        <v/>
      </c>
      <c r="V523" s="403" t="str">
        <f t="shared" si="146"/>
        <v/>
      </c>
      <c r="W523" s="404" t="str">
        <f t="shared" si="147"/>
        <v/>
      </c>
      <c r="Z523" s="408"/>
      <c r="AA523" s="409"/>
      <c r="AC523" s="358" t="str">
        <f t="shared" si="148"/>
        <v/>
      </c>
      <c r="AD523" s="358" t="str">
        <f t="shared" si="149"/>
        <v/>
      </c>
    </row>
    <row r="524" spans="1:30" x14ac:dyDescent="0.25">
      <c r="A524" s="112" t="str">
        <f t="shared" si="137"/>
        <v/>
      </c>
      <c r="B524" s="112" t="str">
        <f t="shared" si="138"/>
        <v/>
      </c>
      <c r="C524" s="397" t="str">
        <f t="shared" si="134"/>
        <v/>
      </c>
      <c r="D524" s="397" t="str">
        <f t="shared" si="136"/>
        <v/>
      </c>
      <c r="E524" s="397"/>
      <c r="F524" s="399" t="str">
        <f t="shared" si="139"/>
        <v/>
      </c>
      <c r="G524" s="400" t="str">
        <f t="shared" si="140"/>
        <v/>
      </c>
      <c r="H524" s="401" t="str">
        <f t="shared" si="141"/>
        <v/>
      </c>
      <c r="I524" s="402" t="str">
        <f t="shared" si="135"/>
        <v/>
      </c>
      <c r="J524" s="403" t="str">
        <f t="shared" si="135"/>
        <v/>
      </c>
      <c r="K524" s="403" t="str">
        <f t="shared" si="135"/>
        <v/>
      </c>
      <c r="L524" s="404" t="str">
        <f t="shared" si="135"/>
        <v/>
      </c>
      <c r="M524" s="405"/>
      <c r="N524" s="406" t="str">
        <f t="shared" si="142"/>
        <v/>
      </c>
      <c r="O524" s="406" t="str">
        <f t="shared" si="143"/>
        <v/>
      </c>
      <c r="S524" s="401" t="str">
        <f>IFERROR(IF(S523&lt;='Cat A monthly etc'!$R$3,"Nil",S523-$R$3),"")</f>
        <v/>
      </c>
      <c r="T524" s="402" t="str">
        <f t="shared" si="144"/>
        <v/>
      </c>
      <c r="U524" s="403" t="str">
        <f t="shared" si="145"/>
        <v/>
      </c>
      <c r="V524" s="403" t="str">
        <f t="shared" si="146"/>
        <v/>
      </c>
      <c r="W524" s="404" t="str">
        <f t="shared" si="147"/>
        <v/>
      </c>
      <c r="Z524" s="408"/>
      <c r="AA524" s="409"/>
      <c r="AC524" s="358" t="str">
        <f t="shared" si="148"/>
        <v/>
      </c>
      <c r="AD524" s="358" t="str">
        <f t="shared" si="149"/>
        <v/>
      </c>
    </row>
    <row r="525" spans="1:30" x14ac:dyDescent="0.25">
      <c r="A525" s="112" t="str">
        <f t="shared" si="137"/>
        <v/>
      </c>
      <c r="B525" s="112" t="str">
        <f t="shared" si="138"/>
        <v/>
      </c>
      <c r="C525" s="397" t="str">
        <f t="shared" si="134"/>
        <v/>
      </c>
      <c r="D525" s="397" t="str">
        <f t="shared" si="136"/>
        <v/>
      </c>
      <c r="E525" s="397"/>
      <c r="F525" s="399" t="str">
        <f t="shared" si="139"/>
        <v/>
      </c>
      <c r="G525" s="400" t="str">
        <f t="shared" si="140"/>
        <v/>
      </c>
      <c r="H525" s="401" t="str">
        <f t="shared" si="141"/>
        <v/>
      </c>
      <c r="I525" s="402" t="str">
        <f t="shared" si="135"/>
        <v/>
      </c>
      <c r="J525" s="403" t="str">
        <f t="shared" si="135"/>
        <v/>
      </c>
      <c r="K525" s="403" t="str">
        <f t="shared" si="135"/>
        <v/>
      </c>
      <c r="L525" s="404" t="str">
        <f t="shared" si="135"/>
        <v/>
      </c>
      <c r="M525" s="405"/>
      <c r="N525" s="406" t="str">
        <f t="shared" si="142"/>
        <v/>
      </c>
      <c r="O525" s="406" t="str">
        <f t="shared" si="143"/>
        <v/>
      </c>
      <c r="S525" s="401" t="str">
        <f>IFERROR(IF(S524&lt;='Cat A monthly etc'!$R$3,"Nil",S524-$R$3),"")</f>
        <v/>
      </c>
      <c r="T525" s="402" t="str">
        <f t="shared" si="144"/>
        <v/>
      </c>
      <c r="U525" s="403" t="str">
        <f t="shared" si="145"/>
        <v/>
      </c>
      <c r="V525" s="403" t="str">
        <f t="shared" si="146"/>
        <v/>
      </c>
      <c r="W525" s="404" t="str">
        <f t="shared" si="147"/>
        <v/>
      </c>
      <c r="Z525" s="408"/>
      <c r="AA525" s="409"/>
      <c r="AC525" s="358" t="str">
        <f t="shared" si="148"/>
        <v/>
      </c>
      <c r="AD525" s="358" t="str">
        <f t="shared" si="149"/>
        <v/>
      </c>
    </row>
    <row r="526" spans="1:30" x14ac:dyDescent="0.25">
      <c r="A526" s="112" t="str">
        <f t="shared" si="137"/>
        <v/>
      </c>
      <c r="B526" s="112" t="str">
        <f t="shared" si="138"/>
        <v/>
      </c>
      <c r="C526" s="397" t="str">
        <f t="shared" si="134"/>
        <v/>
      </c>
      <c r="D526" s="397" t="str">
        <f t="shared" si="136"/>
        <v/>
      </c>
      <c r="E526" s="397"/>
      <c r="F526" s="399" t="str">
        <f t="shared" si="139"/>
        <v/>
      </c>
      <c r="G526" s="400" t="str">
        <f t="shared" si="140"/>
        <v/>
      </c>
      <c r="H526" s="401" t="str">
        <f t="shared" si="141"/>
        <v/>
      </c>
      <c r="I526" s="402" t="str">
        <f t="shared" si="135"/>
        <v/>
      </c>
      <c r="J526" s="403" t="str">
        <f t="shared" si="135"/>
        <v/>
      </c>
      <c r="K526" s="403" t="str">
        <f t="shared" si="135"/>
        <v/>
      </c>
      <c r="L526" s="404" t="str">
        <f t="shared" si="135"/>
        <v/>
      </c>
      <c r="M526" s="405"/>
      <c r="N526" s="406" t="str">
        <f t="shared" si="142"/>
        <v/>
      </c>
      <c r="O526" s="406" t="str">
        <f t="shared" si="143"/>
        <v/>
      </c>
      <c r="S526" s="401" t="str">
        <f>IFERROR(IF(S525&lt;='Cat A monthly etc'!$R$3,"Nil",S525-$R$3),"")</f>
        <v/>
      </c>
      <c r="T526" s="402" t="str">
        <f t="shared" si="144"/>
        <v/>
      </c>
      <c r="U526" s="403" t="str">
        <f t="shared" si="145"/>
        <v/>
      </c>
      <c r="V526" s="403" t="str">
        <f t="shared" si="146"/>
        <v/>
      </c>
      <c r="W526" s="404" t="str">
        <f t="shared" si="147"/>
        <v/>
      </c>
      <c r="Z526" s="408"/>
      <c r="AA526" s="409"/>
      <c r="AC526" s="358" t="str">
        <f t="shared" si="148"/>
        <v/>
      </c>
      <c r="AD526" s="358" t="str">
        <f t="shared" si="149"/>
        <v/>
      </c>
    </row>
    <row r="527" spans="1:30" x14ac:dyDescent="0.25">
      <c r="A527" s="112" t="str">
        <f t="shared" si="137"/>
        <v/>
      </c>
      <c r="B527" s="112" t="str">
        <f t="shared" si="138"/>
        <v/>
      </c>
      <c r="C527" s="397" t="str">
        <f t="shared" si="134"/>
        <v/>
      </c>
      <c r="D527" s="397" t="str">
        <f t="shared" si="136"/>
        <v/>
      </c>
      <c r="E527" s="397"/>
      <c r="F527" s="399" t="str">
        <f t="shared" si="139"/>
        <v/>
      </c>
      <c r="G527" s="400" t="str">
        <f t="shared" si="140"/>
        <v/>
      </c>
      <c r="H527" s="401" t="str">
        <f t="shared" si="141"/>
        <v/>
      </c>
      <c r="I527" s="402" t="str">
        <f t="shared" si="135"/>
        <v/>
      </c>
      <c r="J527" s="403" t="str">
        <f t="shared" si="135"/>
        <v/>
      </c>
      <c r="K527" s="403" t="str">
        <f t="shared" si="135"/>
        <v/>
      </c>
      <c r="L527" s="404" t="str">
        <f t="shared" si="135"/>
        <v/>
      </c>
      <c r="M527" s="405"/>
      <c r="N527" s="406" t="str">
        <f t="shared" si="142"/>
        <v/>
      </c>
      <c r="O527" s="406" t="str">
        <f t="shared" si="143"/>
        <v/>
      </c>
      <c r="S527" s="401" t="str">
        <f>IFERROR(IF(S526&lt;='Cat A monthly etc'!$R$3,"Nil",S526-$R$3),"")</f>
        <v/>
      </c>
      <c r="T527" s="402" t="str">
        <f t="shared" si="144"/>
        <v/>
      </c>
      <c r="U527" s="403" t="str">
        <f t="shared" si="145"/>
        <v/>
      </c>
      <c r="V527" s="403" t="str">
        <f t="shared" si="146"/>
        <v/>
      </c>
      <c r="W527" s="404" t="str">
        <f t="shared" si="147"/>
        <v/>
      </c>
      <c r="Z527" s="408"/>
      <c r="AA527" s="409"/>
      <c r="AC527" s="358" t="str">
        <f t="shared" si="148"/>
        <v/>
      </c>
      <c r="AD527" s="358" t="str">
        <f t="shared" si="149"/>
        <v/>
      </c>
    </row>
    <row r="528" spans="1:30" x14ac:dyDescent="0.25">
      <c r="A528" s="112" t="str">
        <f t="shared" si="137"/>
        <v/>
      </c>
      <c r="B528" s="112" t="str">
        <f t="shared" si="138"/>
        <v/>
      </c>
      <c r="C528" s="397" t="str">
        <f t="shared" si="134"/>
        <v/>
      </c>
      <c r="D528" s="397" t="str">
        <f t="shared" si="136"/>
        <v/>
      </c>
      <c r="E528" s="397"/>
      <c r="F528" s="399" t="str">
        <f t="shared" si="139"/>
        <v/>
      </c>
      <c r="G528" s="400" t="str">
        <f t="shared" si="140"/>
        <v/>
      </c>
      <c r="H528" s="401" t="str">
        <f t="shared" si="141"/>
        <v/>
      </c>
      <c r="I528" s="402" t="str">
        <f t="shared" si="135"/>
        <v/>
      </c>
      <c r="J528" s="403" t="str">
        <f t="shared" si="135"/>
        <v/>
      </c>
      <c r="K528" s="403" t="str">
        <f t="shared" si="135"/>
        <v/>
      </c>
      <c r="L528" s="404" t="str">
        <f t="shared" si="135"/>
        <v/>
      </c>
      <c r="M528" s="405"/>
      <c r="N528" s="406" t="str">
        <f t="shared" si="142"/>
        <v/>
      </c>
      <c r="O528" s="406" t="str">
        <f t="shared" si="143"/>
        <v/>
      </c>
      <c r="S528" s="401" t="str">
        <f>IFERROR(IF(S527&lt;='Cat A monthly etc'!$R$3,"Nil",S527-$R$3),"")</f>
        <v/>
      </c>
      <c r="T528" s="402" t="str">
        <f t="shared" si="144"/>
        <v/>
      </c>
      <c r="U528" s="403" t="str">
        <f t="shared" si="145"/>
        <v/>
      </c>
      <c r="V528" s="403" t="str">
        <f t="shared" si="146"/>
        <v/>
      </c>
      <c r="W528" s="404" t="str">
        <f t="shared" si="147"/>
        <v/>
      </c>
      <c r="Z528" s="408"/>
      <c r="AA528" s="409"/>
      <c r="AC528" s="358" t="str">
        <f t="shared" si="148"/>
        <v/>
      </c>
      <c r="AD528" s="358" t="str">
        <f t="shared" si="149"/>
        <v/>
      </c>
    </row>
    <row r="529" spans="1:30" x14ac:dyDescent="0.25">
      <c r="A529" s="112" t="str">
        <f t="shared" si="137"/>
        <v/>
      </c>
      <c r="B529" s="112" t="str">
        <f t="shared" si="138"/>
        <v/>
      </c>
      <c r="C529" s="397" t="str">
        <f t="shared" si="134"/>
        <v/>
      </c>
      <c r="D529" s="397" t="str">
        <f t="shared" si="136"/>
        <v/>
      </c>
      <c r="E529" s="397"/>
      <c r="F529" s="399" t="str">
        <f t="shared" si="139"/>
        <v/>
      </c>
      <c r="G529" s="400" t="str">
        <f t="shared" si="140"/>
        <v/>
      </c>
      <c r="H529" s="401" t="str">
        <f t="shared" si="141"/>
        <v/>
      </c>
      <c r="I529" s="402" t="str">
        <f t="shared" si="135"/>
        <v/>
      </c>
      <c r="J529" s="403" t="str">
        <f t="shared" si="135"/>
        <v/>
      </c>
      <c r="K529" s="403" t="str">
        <f t="shared" si="135"/>
        <v/>
      </c>
      <c r="L529" s="404" t="str">
        <f t="shared" si="135"/>
        <v/>
      </c>
      <c r="M529" s="405"/>
      <c r="N529" s="406" t="str">
        <f t="shared" si="142"/>
        <v/>
      </c>
      <c r="O529" s="406" t="str">
        <f t="shared" si="143"/>
        <v/>
      </c>
      <c r="S529" s="401" t="str">
        <f>IFERROR(IF(S528&lt;='Cat A monthly etc'!$R$3,"Nil",S528-$R$3),"")</f>
        <v/>
      </c>
      <c r="T529" s="402" t="str">
        <f t="shared" si="144"/>
        <v/>
      </c>
      <c r="U529" s="403" t="str">
        <f t="shared" si="145"/>
        <v/>
      </c>
      <c r="V529" s="403" t="str">
        <f t="shared" si="146"/>
        <v/>
      </c>
      <c r="W529" s="404" t="str">
        <f t="shared" si="147"/>
        <v/>
      </c>
      <c r="Z529" s="408"/>
      <c r="AA529" s="409"/>
      <c r="AC529" s="358" t="str">
        <f t="shared" si="148"/>
        <v/>
      </c>
      <c r="AD529" s="358" t="str">
        <f t="shared" si="149"/>
        <v/>
      </c>
    </row>
    <row r="530" spans="1:30" x14ac:dyDescent="0.25">
      <c r="A530" s="112" t="str">
        <f t="shared" si="137"/>
        <v/>
      </c>
      <c r="B530" s="112" t="str">
        <f t="shared" si="138"/>
        <v/>
      </c>
      <c r="C530" s="397" t="str">
        <f t="shared" ref="C530:C593" si="150">IFERROR(IF(C529-$R$3&gt;=0,C529-$R$3,""),"")</f>
        <v/>
      </c>
      <c r="D530" s="397" t="str">
        <f t="shared" si="136"/>
        <v/>
      </c>
      <c r="E530" s="397"/>
      <c r="F530" s="399" t="str">
        <f t="shared" si="139"/>
        <v/>
      </c>
      <c r="G530" s="400" t="str">
        <f t="shared" si="140"/>
        <v/>
      </c>
      <c r="H530" s="401" t="str">
        <f t="shared" si="141"/>
        <v/>
      </c>
      <c r="I530" s="402" t="str">
        <f t="shared" si="135"/>
        <v/>
      </c>
      <c r="J530" s="403" t="str">
        <f t="shared" si="135"/>
        <v/>
      </c>
      <c r="K530" s="403" t="str">
        <f t="shared" si="135"/>
        <v/>
      </c>
      <c r="L530" s="404" t="str">
        <f t="shared" si="135"/>
        <v/>
      </c>
      <c r="M530" s="405"/>
      <c r="N530" s="406" t="str">
        <f t="shared" si="142"/>
        <v/>
      </c>
      <c r="O530" s="406" t="str">
        <f t="shared" si="143"/>
        <v/>
      </c>
      <c r="S530" s="401" t="str">
        <f>IFERROR(IF(S529&lt;='Cat A monthly etc'!$R$3,"Nil",S529-$R$3),"")</f>
        <v/>
      </c>
      <c r="T530" s="402" t="str">
        <f t="shared" si="144"/>
        <v/>
      </c>
      <c r="U530" s="403" t="str">
        <f t="shared" si="145"/>
        <v/>
      </c>
      <c r="V530" s="403" t="str">
        <f t="shared" si="146"/>
        <v/>
      </c>
      <c r="W530" s="404" t="str">
        <f t="shared" si="147"/>
        <v/>
      </c>
      <c r="Z530" s="408"/>
      <c r="AA530" s="409"/>
      <c r="AC530" s="358" t="str">
        <f t="shared" si="148"/>
        <v/>
      </c>
      <c r="AD530" s="358" t="str">
        <f t="shared" si="149"/>
        <v/>
      </c>
    </row>
    <row r="531" spans="1:30" x14ac:dyDescent="0.25">
      <c r="A531" s="112" t="str">
        <f t="shared" si="137"/>
        <v/>
      </c>
      <c r="B531" s="112" t="str">
        <f t="shared" si="138"/>
        <v/>
      </c>
      <c r="C531" s="397" t="str">
        <f t="shared" si="150"/>
        <v/>
      </c>
      <c r="D531" s="397" t="str">
        <f t="shared" si="136"/>
        <v/>
      </c>
      <c r="E531" s="397"/>
      <c r="F531" s="399" t="str">
        <f t="shared" si="139"/>
        <v/>
      </c>
      <c r="G531" s="400" t="str">
        <f t="shared" si="140"/>
        <v/>
      </c>
      <c r="H531" s="401" t="str">
        <f t="shared" si="141"/>
        <v/>
      </c>
      <c r="I531" s="402" t="str">
        <f t="shared" si="135"/>
        <v/>
      </c>
      <c r="J531" s="403" t="str">
        <f t="shared" si="135"/>
        <v/>
      </c>
      <c r="K531" s="403" t="str">
        <f t="shared" si="135"/>
        <v/>
      </c>
      <c r="L531" s="404" t="str">
        <f t="shared" si="135"/>
        <v/>
      </c>
      <c r="M531" s="405"/>
      <c r="N531" s="406" t="str">
        <f t="shared" si="142"/>
        <v/>
      </c>
      <c r="O531" s="406" t="str">
        <f t="shared" si="143"/>
        <v/>
      </c>
      <c r="S531" s="401" t="str">
        <f>IFERROR(IF(S530&lt;='Cat A monthly etc'!$R$3,"Nil",S530-$R$3),"")</f>
        <v/>
      </c>
      <c r="T531" s="402" t="str">
        <f t="shared" si="144"/>
        <v/>
      </c>
      <c r="U531" s="403" t="str">
        <f t="shared" si="145"/>
        <v/>
      </c>
      <c r="V531" s="403" t="str">
        <f t="shared" si="146"/>
        <v/>
      </c>
      <c r="W531" s="404" t="str">
        <f t="shared" si="147"/>
        <v/>
      </c>
      <c r="Z531" s="408"/>
      <c r="AA531" s="409"/>
      <c r="AC531" s="358" t="str">
        <f t="shared" si="148"/>
        <v/>
      </c>
      <c r="AD531" s="358" t="str">
        <f t="shared" si="149"/>
        <v/>
      </c>
    </row>
    <row r="532" spans="1:30" x14ac:dyDescent="0.25">
      <c r="A532" s="112" t="str">
        <f t="shared" si="137"/>
        <v/>
      </c>
      <c r="B532" s="112" t="str">
        <f t="shared" si="138"/>
        <v/>
      </c>
      <c r="C532" s="397" t="str">
        <f t="shared" si="150"/>
        <v/>
      </c>
      <c r="D532" s="397" t="str">
        <f t="shared" si="136"/>
        <v/>
      </c>
      <c r="E532" s="397"/>
      <c r="F532" s="399" t="str">
        <f t="shared" si="139"/>
        <v/>
      </c>
      <c r="G532" s="400" t="str">
        <f t="shared" si="140"/>
        <v/>
      </c>
      <c r="H532" s="401" t="str">
        <f t="shared" si="141"/>
        <v/>
      </c>
      <c r="I532" s="402" t="str">
        <f t="shared" si="135"/>
        <v/>
      </c>
      <c r="J532" s="403" t="str">
        <f t="shared" si="135"/>
        <v/>
      </c>
      <c r="K532" s="403" t="str">
        <f t="shared" si="135"/>
        <v/>
      </c>
      <c r="L532" s="404" t="str">
        <f t="shared" si="135"/>
        <v/>
      </c>
      <c r="M532" s="405"/>
      <c r="N532" s="406" t="str">
        <f t="shared" si="142"/>
        <v/>
      </c>
      <c r="O532" s="406" t="str">
        <f t="shared" si="143"/>
        <v/>
      </c>
      <c r="S532" s="401" t="str">
        <f>IFERROR(IF(S531&lt;='Cat A monthly etc'!$R$3,"Nil",S531-$R$3),"")</f>
        <v/>
      </c>
      <c r="T532" s="402" t="str">
        <f t="shared" si="144"/>
        <v/>
      </c>
      <c r="U532" s="403" t="str">
        <f t="shared" si="145"/>
        <v/>
      </c>
      <c r="V532" s="403" t="str">
        <f t="shared" si="146"/>
        <v/>
      </c>
      <c r="W532" s="404" t="str">
        <f t="shared" si="147"/>
        <v/>
      </c>
      <c r="Z532" s="408"/>
      <c r="AA532" s="409"/>
      <c r="AC532" s="358" t="str">
        <f t="shared" si="148"/>
        <v/>
      </c>
      <c r="AD532" s="358" t="str">
        <f t="shared" si="149"/>
        <v/>
      </c>
    </row>
    <row r="533" spans="1:30" x14ac:dyDescent="0.25">
      <c r="A533" s="112" t="str">
        <f t="shared" si="137"/>
        <v/>
      </c>
      <c r="B533" s="112" t="str">
        <f t="shared" si="138"/>
        <v/>
      </c>
      <c r="C533" s="397" t="str">
        <f t="shared" si="150"/>
        <v/>
      </c>
      <c r="D533" s="397" t="str">
        <f t="shared" si="136"/>
        <v/>
      </c>
      <c r="E533" s="397"/>
      <c r="F533" s="399" t="str">
        <f t="shared" si="139"/>
        <v/>
      </c>
      <c r="G533" s="400" t="str">
        <f t="shared" si="140"/>
        <v/>
      </c>
      <c r="H533" s="401" t="str">
        <f t="shared" si="141"/>
        <v/>
      </c>
      <c r="I533" s="402" t="str">
        <f t="shared" si="135"/>
        <v/>
      </c>
      <c r="J533" s="403" t="str">
        <f t="shared" si="135"/>
        <v/>
      </c>
      <c r="K533" s="403" t="str">
        <f t="shared" si="135"/>
        <v/>
      </c>
      <c r="L533" s="404" t="str">
        <f t="shared" si="135"/>
        <v/>
      </c>
      <c r="M533" s="405"/>
      <c r="N533" s="406" t="str">
        <f t="shared" si="142"/>
        <v/>
      </c>
      <c r="O533" s="406" t="str">
        <f t="shared" si="143"/>
        <v/>
      </c>
      <c r="S533" s="401" t="str">
        <f>IFERROR(IF(S532&lt;='Cat A monthly etc'!$R$3,"Nil",S532-$R$3),"")</f>
        <v/>
      </c>
      <c r="T533" s="402" t="str">
        <f t="shared" si="144"/>
        <v/>
      </c>
      <c r="U533" s="403" t="str">
        <f t="shared" si="145"/>
        <v/>
      </c>
      <c r="V533" s="403" t="str">
        <f t="shared" si="146"/>
        <v/>
      </c>
      <c r="W533" s="404" t="str">
        <f t="shared" si="147"/>
        <v/>
      </c>
      <c r="Z533" s="408"/>
      <c r="AA533" s="409"/>
      <c r="AC533" s="358" t="str">
        <f t="shared" si="148"/>
        <v/>
      </c>
      <c r="AD533" s="358" t="str">
        <f t="shared" si="149"/>
        <v/>
      </c>
    </row>
    <row r="534" spans="1:30" x14ac:dyDescent="0.25">
      <c r="A534" s="112" t="str">
        <f t="shared" si="137"/>
        <v/>
      </c>
      <c r="B534" s="112" t="str">
        <f t="shared" si="138"/>
        <v/>
      </c>
      <c r="C534" s="397" t="str">
        <f t="shared" si="150"/>
        <v/>
      </c>
      <c r="D534" s="397" t="str">
        <f t="shared" si="136"/>
        <v/>
      </c>
      <c r="E534" s="397"/>
      <c r="F534" s="399" t="str">
        <f t="shared" si="139"/>
        <v/>
      </c>
      <c r="G534" s="400" t="str">
        <f t="shared" si="140"/>
        <v/>
      </c>
      <c r="H534" s="401" t="str">
        <f t="shared" si="141"/>
        <v/>
      </c>
      <c r="I534" s="402" t="str">
        <f t="shared" si="135"/>
        <v/>
      </c>
      <c r="J534" s="403" t="str">
        <f t="shared" si="135"/>
        <v/>
      </c>
      <c r="K534" s="403" t="str">
        <f t="shared" si="135"/>
        <v/>
      </c>
      <c r="L534" s="404" t="str">
        <f t="shared" ref="L534:L597" si="151">IFERROR(IF(W534="Nil","Nil",TEXT(W534,IF(W534=ROUND(W534,0),"€###","€###.00"))),"")</f>
        <v/>
      </c>
      <c r="M534" s="405"/>
      <c r="N534" s="406" t="str">
        <f t="shared" si="142"/>
        <v/>
      </c>
      <c r="O534" s="406" t="str">
        <f t="shared" si="143"/>
        <v/>
      </c>
      <c r="S534" s="401" t="str">
        <f>IFERROR(IF(S533&lt;='Cat A monthly etc'!$R$3,"Nil",S533-$R$3),"")</f>
        <v/>
      </c>
      <c r="T534" s="402" t="str">
        <f t="shared" si="144"/>
        <v/>
      </c>
      <c r="U534" s="403" t="str">
        <f t="shared" si="145"/>
        <v/>
      </c>
      <c r="V534" s="403" t="str">
        <f t="shared" si="146"/>
        <v/>
      </c>
      <c r="W534" s="404" t="str">
        <f t="shared" si="147"/>
        <v/>
      </c>
      <c r="Z534" s="408"/>
      <c r="AA534" s="409"/>
      <c r="AC534" s="358" t="str">
        <f t="shared" si="148"/>
        <v/>
      </c>
      <c r="AD534" s="358" t="str">
        <f t="shared" si="149"/>
        <v/>
      </c>
    </row>
    <row r="535" spans="1:30" x14ac:dyDescent="0.25">
      <c r="A535" s="112" t="str">
        <f t="shared" si="137"/>
        <v/>
      </c>
      <c r="B535" s="112" t="str">
        <f t="shared" si="138"/>
        <v/>
      </c>
      <c r="C535" s="397" t="str">
        <f t="shared" si="150"/>
        <v/>
      </c>
      <c r="D535" s="397" t="str">
        <f t="shared" si="136"/>
        <v/>
      </c>
      <c r="E535" s="397"/>
      <c r="F535" s="399" t="str">
        <f t="shared" si="139"/>
        <v/>
      </c>
      <c r="G535" s="400" t="str">
        <f t="shared" si="140"/>
        <v/>
      </c>
      <c r="H535" s="401" t="str">
        <f t="shared" si="141"/>
        <v/>
      </c>
      <c r="I535" s="402" t="str">
        <f t="shared" ref="I535:L598" si="152">IFERROR(IF(T535="Nil","Nil",TEXT(T535,IF(T535=ROUND(T535,0),"€###","€###.00"))),"")</f>
        <v/>
      </c>
      <c r="J535" s="403" t="str">
        <f t="shared" si="152"/>
        <v/>
      </c>
      <c r="K535" s="403" t="str">
        <f t="shared" si="152"/>
        <v/>
      </c>
      <c r="L535" s="404" t="str">
        <f t="shared" si="151"/>
        <v/>
      </c>
      <c r="M535" s="405"/>
      <c r="N535" s="406" t="str">
        <f t="shared" si="142"/>
        <v/>
      </c>
      <c r="O535" s="406" t="str">
        <f t="shared" si="143"/>
        <v/>
      </c>
      <c r="S535" s="401" t="str">
        <f>IFERROR(IF(S534&lt;='Cat A monthly etc'!$R$3,"Nil",S534-$R$3),"")</f>
        <v/>
      </c>
      <c r="T535" s="402" t="str">
        <f t="shared" si="144"/>
        <v/>
      </c>
      <c r="U535" s="403" t="str">
        <f t="shared" si="145"/>
        <v/>
      </c>
      <c r="V535" s="403" t="str">
        <f t="shared" si="146"/>
        <v/>
      </c>
      <c r="W535" s="404" t="str">
        <f t="shared" si="147"/>
        <v/>
      </c>
      <c r="Z535" s="408"/>
      <c r="AA535" s="409"/>
      <c r="AC535" s="358" t="str">
        <f t="shared" si="148"/>
        <v/>
      </c>
      <c r="AD535" s="358" t="str">
        <f t="shared" si="149"/>
        <v/>
      </c>
    </row>
    <row r="536" spans="1:30" x14ac:dyDescent="0.25">
      <c r="A536" s="112" t="str">
        <f t="shared" si="137"/>
        <v/>
      </c>
      <c r="B536" s="112" t="str">
        <f t="shared" si="138"/>
        <v/>
      </c>
      <c r="C536" s="397" t="str">
        <f t="shared" si="150"/>
        <v/>
      </c>
      <c r="D536" s="397" t="str">
        <f t="shared" si="136"/>
        <v/>
      </c>
      <c r="E536" s="397"/>
      <c r="F536" s="399" t="str">
        <f t="shared" si="139"/>
        <v/>
      </c>
      <c r="G536" s="400" t="str">
        <f t="shared" si="140"/>
        <v/>
      </c>
      <c r="H536" s="401" t="str">
        <f t="shared" si="141"/>
        <v/>
      </c>
      <c r="I536" s="402" t="str">
        <f t="shared" si="152"/>
        <v/>
      </c>
      <c r="J536" s="403" t="str">
        <f t="shared" si="152"/>
        <v/>
      </c>
      <c r="K536" s="403" t="str">
        <f t="shared" si="152"/>
        <v/>
      </c>
      <c r="L536" s="404" t="str">
        <f t="shared" si="151"/>
        <v/>
      </c>
      <c r="M536" s="405"/>
      <c r="N536" s="406" t="str">
        <f t="shared" si="142"/>
        <v/>
      </c>
      <c r="O536" s="406" t="str">
        <f t="shared" si="143"/>
        <v/>
      </c>
      <c r="S536" s="401" t="str">
        <f>IFERROR(IF(S535&lt;='Cat A monthly etc'!$R$3,"Nil",S535-$R$3),"")</f>
        <v/>
      </c>
      <c r="T536" s="402" t="str">
        <f t="shared" si="144"/>
        <v/>
      </c>
      <c r="U536" s="403" t="str">
        <f t="shared" si="145"/>
        <v/>
      </c>
      <c r="V536" s="403" t="str">
        <f t="shared" si="146"/>
        <v/>
      </c>
      <c r="W536" s="404" t="str">
        <f t="shared" si="147"/>
        <v/>
      </c>
      <c r="Z536" s="408"/>
      <c r="AA536" s="409"/>
      <c r="AC536" s="358" t="str">
        <f t="shared" si="148"/>
        <v/>
      </c>
      <c r="AD536" s="358" t="str">
        <f t="shared" si="149"/>
        <v/>
      </c>
    </row>
    <row r="537" spans="1:30" x14ac:dyDescent="0.25">
      <c r="A537" s="112" t="str">
        <f t="shared" si="137"/>
        <v/>
      </c>
      <c r="B537" s="112" t="str">
        <f t="shared" si="138"/>
        <v/>
      </c>
      <c r="C537" s="397" t="str">
        <f t="shared" si="150"/>
        <v/>
      </c>
      <c r="D537" s="397" t="str">
        <f t="shared" si="136"/>
        <v/>
      </c>
      <c r="E537" s="397"/>
      <c r="F537" s="399" t="str">
        <f t="shared" si="139"/>
        <v/>
      </c>
      <c r="G537" s="400" t="str">
        <f t="shared" si="140"/>
        <v/>
      </c>
      <c r="H537" s="401" t="str">
        <f t="shared" si="141"/>
        <v/>
      </c>
      <c r="I537" s="402" t="str">
        <f t="shared" si="152"/>
        <v/>
      </c>
      <c r="J537" s="403" t="str">
        <f t="shared" si="152"/>
        <v/>
      </c>
      <c r="K537" s="403" t="str">
        <f t="shared" si="152"/>
        <v/>
      </c>
      <c r="L537" s="404" t="str">
        <f t="shared" si="151"/>
        <v/>
      </c>
      <c r="M537" s="405"/>
      <c r="N537" s="406" t="str">
        <f t="shared" si="142"/>
        <v/>
      </c>
      <c r="O537" s="406" t="str">
        <f t="shared" si="143"/>
        <v/>
      </c>
      <c r="S537" s="401" t="str">
        <f>IFERROR(IF(S536&lt;='Cat A monthly etc'!$R$3,"Nil",S536-$R$3),"")</f>
        <v/>
      </c>
      <c r="T537" s="402" t="str">
        <f t="shared" si="144"/>
        <v/>
      </c>
      <c r="U537" s="403" t="str">
        <f t="shared" si="145"/>
        <v/>
      </c>
      <c r="V537" s="403" t="str">
        <f t="shared" si="146"/>
        <v/>
      </c>
      <c r="W537" s="404" t="str">
        <f t="shared" si="147"/>
        <v/>
      </c>
      <c r="Z537" s="408"/>
      <c r="AA537" s="409"/>
      <c r="AC537" s="358" t="str">
        <f t="shared" si="148"/>
        <v/>
      </c>
      <c r="AD537" s="358" t="str">
        <f t="shared" si="149"/>
        <v/>
      </c>
    </row>
    <row r="538" spans="1:30" x14ac:dyDescent="0.25">
      <c r="A538" s="112" t="str">
        <f t="shared" si="137"/>
        <v/>
      </c>
      <c r="B538" s="112" t="str">
        <f t="shared" si="138"/>
        <v/>
      </c>
      <c r="C538" s="397" t="str">
        <f t="shared" si="150"/>
        <v/>
      </c>
      <c r="D538" s="397" t="str">
        <f t="shared" si="136"/>
        <v/>
      </c>
      <c r="E538" s="397"/>
      <c r="F538" s="399" t="str">
        <f t="shared" si="139"/>
        <v/>
      </c>
      <c r="G538" s="400" t="str">
        <f t="shared" si="140"/>
        <v/>
      </c>
      <c r="H538" s="401" t="str">
        <f t="shared" si="141"/>
        <v/>
      </c>
      <c r="I538" s="402" t="str">
        <f t="shared" si="152"/>
        <v/>
      </c>
      <c r="J538" s="403" t="str">
        <f t="shared" si="152"/>
        <v/>
      </c>
      <c r="K538" s="403" t="str">
        <f t="shared" si="152"/>
        <v/>
      </c>
      <c r="L538" s="404" t="str">
        <f t="shared" si="151"/>
        <v/>
      </c>
      <c r="M538" s="405"/>
      <c r="N538" s="406" t="str">
        <f t="shared" si="142"/>
        <v/>
      </c>
      <c r="O538" s="406" t="str">
        <f t="shared" si="143"/>
        <v/>
      </c>
      <c r="S538" s="401" t="str">
        <f>IFERROR(IF(S537&lt;='Cat A monthly etc'!$R$3,"Nil",S537-$R$3),"")</f>
        <v/>
      </c>
      <c r="T538" s="402" t="str">
        <f t="shared" si="144"/>
        <v/>
      </c>
      <c r="U538" s="403" t="str">
        <f t="shared" si="145"/>
        <v/>
      </c>
      <c r="V538" s="403" t="str">
        <f t="shared" si="146"/>
        <v/>
      </c>
      <c r="W538" s="404" t="str">
        <f t="shared" si="147"/>
        <v/>
      </c>
      <c r="Z538" s="408"/>
      <c r="AA538" s="409"/>
      <c r="AC538" s="358" t="str">
        <f t="shared" si="148"/>
        <v/>
      </c>
      <c r="AD538" s="358" t="str">
        <f t="shared" si="149"/>
        <v/>
      </c>
    </row>
    <row r="539" spans="1:30" x14ac:dyDescent="0.25">
      <c r="A539" s="112" t="str">
        <f t="shared" si="137"/>
        <v/>
      </c>
      <c r="B539" s="112" t="str">
        <f t="shared" si="138"/>
        <v/>
      </c>
      <c r="C539" s="397" t="str">
        <f t="shared" si="150"/>
        <v/>
      </c>
      <c r="D539" s="397" t="str">
        <f t="shared" si="136"/>
        <v/>
      </c>
      <c r="E539" s="397"/>
      <c r="F539" s="399" t="str">
        <f t="shared" si="139"/>
        <v/>
      </c>
      <c r="G539" s="400" t="str">
        <f t="shared" si="140"/>
        <v/>
      </c>
      <c r="H539" s="401" t="str">
        <f t="shared" si="141"/>
        <v/>
      </c>
      <c r="I539" s="402" t="str">
        <f t="shared" si="152"/>
        <v/>
      </c>
      <c r="J539" s="403" t="str">
        <f t="shared" si="152"/>
        <v/>
      </c>
      <c r="K539" s="403" t="str">
        <f t="shared" si="152"/>
        <v/>
      </c>
      <c r="L539" s="404" t="str">
        <f t="shared" si="151"/>
        <v/>
      </c>
      <c r="M539" s="405"/>
      <c r="N539" s="406" t="str">
        <f t="shared" si="142"/>
        <v/>
      </c>
      <c r="O539" s="406" t="str">
        <f t="shared" si="143"/>
        <v/>
      </c>
      <c r="S539" s="401" t="str">
        <f>IFERROR(IF(S538&lt;='Cat A monthly etc'!$R$3,"Nil",S538-$R$3),"")</f>
        <v/>
      </c>
      <c r="T539" s="402" t="str">
        <f t="shared" si="144"/>
        <v/>
      </c>
      <c r="U539" s="403" t="str">
        <f t="shared" si="145"/>
        <v/>
      </c>
      <c r="V539" s="403" t="str">
        <f t="shared" si="146"/>
        <v/>
      </c>
      <c r="W539" s="404" t="str">
        <f t="shared" si="147"/>
        <v/>
      </c>
      <c r="Z539" s="408"/>
      <c r="AA539" s="409"/>
      <c r="AC539" s="358" t="str">
        <f t="shared" si="148"/>
        <v/>
      </c>
      <c r="AD539" s="358" t="str">
        <f t="shared" si="149"/>
        <v/>
      </c>
    </row>
    <row r="540" spans="1:30" x14ac:dyDescent="0.25">
      <c r="A540" s="112" t="str">
        <f t="shared" si="137"/>
        <v/>
      </c>
      <c r="B540" s="112" t="str">
        <f t="shared" si="138"/>
        <v/>
      </c>
      <c r="C540" s="397" t="str">
        <f t="shared" si="150"/>
        <v/>
      </c>
      <c r="D540" s="397" t="str">
        <f t="shared" si="136"/>
        <v/>
      </c>
      <c r="E540" s="397"/>
      <c r="F540" s="399" t="str">
        <f t="shared" si="139"/>
        <v/>
      </c>
      <c r="G540" s="400" t="str">
        <f t="shared" si="140"/>
        <v/>
      </c>
      <c r="H540" s="401" t="str">
        <f t="shared" si="141"/>
        <v/>
      </c>
      <c r="I540" s="402" t="str">
        <f t="shared" si="152"/>
        <v/>
      </c>
      <c r="J540" s="403" t="str">
        <f t="shared" si="152"/>
        <v/>
      </c>
      <c r="K540" s="403" t="str">
        <f t="shared" si="152"/>
        <v/>
      </c>
      <c r="L540" s="404" t="str">
        <f t="shared" si="151"/>
        <v/>
      </c>
      <c r="M540" s="405"/>
      <c r="N540" s="406" t="str">
        <f t="shared" si="142"/>
        <v/>
      </c>
      <c r="O540" s="406" t="str">
        <f t="shared" si="143"/>
        <v/>
      </c>
      <c r="S540" s="401" t="str">
        <f>IFERROR(IF(S539&lt;='Cat A monthly etc'!$R$3,"Nil",S539-$R$3),"")</f>
        <v/>
      </c>
      <c r="T540" s="402" t="str">
        <f t="shared" si="144"/>
        <v/>
      </c>
      <c r="U540" s="403" t="str">
        <f t="shared" si="145"/>
        <v/>
      </c>
      <c r="V540" s="403" t="str">
        <f t="shared" si="146"/>
        <v/>
      </c>
      <c r="W540" s="404" t="str">
        <f t="shared" si="147"/>
        <v/>
      </c>
      <c r="Z540" s="408"/>
      <c r="AA540" s="409"/>
      <c r="AC540" s="358" t="str">
        <f t="shared" si="148"/>
        <v/>
      </c>
      <c r="AD540" s="358" t="str">
        <f t="shared" si="149"/>
        <v/>
      </c>
    </row>
    <row r="541" spans="1:30" x14ac:dyDescent="0.25">
      <c r="A541" s="112" t="str">
        <f t="shared" si="137"/>
        <v/>
      </c>
      <c r="B541" s="112" t="str">
        <f t="shared" si="138"/>
        <v/>
      </c>
      <c r="C541" s="397" t="str">
        <f t="shared" si="150"/>
        <v/>
      </c>
      <c r="D541" s="397" t="str">
        <f t="shared" si="136"/>
        <v/>
      </c>
      <c r="E541" s="397"/>
      <c r="F541" s="399" t="str">
        <f t="shared" si="139"/>
        <v/>
      </c>
      <c r="G541" s="400" t="str">
        <f t="shared" si="140"/>
        <v/>
      </c>
      <c r="H541" s="401" t="str">
        <f t="shared" si="141"/>
        <v/>
      </c>
      <c r="I541" s="402" t="str">
        <f t="shared" si="152"/>
        <v/>
      </c>
      <c r="J541" s="403" t="str">
        <f t="shared" si="152"/>
        <v/>
      </c>
      <c r="K541" s="403" t="str">
        <f t="shared" si="152"/>
        <v/>
      </c>
      <c r="L541" s="404" t="str">
        <f t="shared" si="151"/>
        <v/>
      </c>
      <c r="M541" s="405"/>
      <c r="N541" s="406" t="str">
        <f t="shared" si="142"/>
        <v/>
      </c>
      <c r="O541" s="406" t="str">
        <f t="shared" si="143"/>
        <v/>
      </c>
      <c r="S541" s="401" t="str">
        <f>IFERROR(IF(S540&lt;='Cat A monthly etc'!$R$3,"Nil",S540-$R$3),"")</f>
        <v/>
      </c>
      <c r="T541" s="402" t="str">
        <f t="shared" si="144"/>
        <v/>
      </c>
      <c r="U541" s="403" t="str">
        <f t="shared" si="145"/>
        <v/>
      </c>
      <c r="V541" s="403" t="str">
        <f t="shared" si="146"/>
        <v/>
      </c>
      <c r="W541" s="404" t="str">
        <f t="shared" si="147"/>
        <v/>
      </c>
      <c r="Z541" s="408"/>
      <c r="AA541" s="409"/>
      <c r="AC541" s="358" t="str">
        <f t="shared" si="148"/>
        <v/>
      </c>
      <c r="AD541" s="358" t="str">
        <f t="shared" si="149"/>
        <v/>
      </c>
    </row>
    <row r="542" spans="1:30" x14ac:dyDescent="0.25">
      <c r="A542" s="112" t="str">
        <f t="shared" si="137"/>
        <v/>
      </c>
      <c r="B542" s="112" t="str">
        <f t="shared" si="138"/>
        <v/>
      </c>
      <c r="C542" s="397" t="str">
        <f t="shared" si="150"/>
        <v/>
      </c>
      <c r="D542" s="397" t="str">
        <f t="shared" si="136"/>
        <v/>
      </c>
      <c r="E542" s="397"/>
      <c r="F542" s="399" t="str">
        <f t="shared" si="139"/>
        <v/>
      </c>
      <c r="G542" s="400" t="str">
        <f t="shared" si="140"/>
        <v/>
      </c>
      <c r="H542" s="401" t="str">
        <f t="shared" si="141"/>
        <v/>
      </c>
      <c r="I542" s="402" t="str">
        <f t="shared" si="152"/>
        <v/>
      </c>
      <c r="J542" s="403" t="str">
        <f t="shared" si="152"/>
        <v/>
      </c>
      <c r="K542" s="403" t="str">
        <f t="shared" si="152"/>
        <v/>
      </c>
      <c r="L542" s="404" t="str">
        <f t="shared" si="151"/>
        <v/>
      </c>
      <c r="M542" s="405"/>
      <c r="N542" s="406" t="str">
        <f t="shared" si="142"/>
        <v/>
      </c>
      <c r="O542" s="406" t="str">
        <f t="shared" si="143"/>
        <v/>
      </c>
      <c r="S542" s="401" t="str">
        <f>IFERROR(IF(S541&lt;='Cat A monthly etc'!$R$3,"Nil",S541-$R$3),"")</f>
        <v/>
      </c>
      <c r="T542" s="402" t="str">
        <f t="shared" si="144"/>
        <v/>
      </c>
      <c r="U542" s="403" t="str">
        <f t="shared" si="145"/>
        <v/>
      </c>
      <c r="V542" s="403" t="str">
        <f t="shared" si="146"/>
        <v/>
      </c>
      <c r="W542" s="404" t="str">
        <f t="shared" si="147"/>
        <v/>
      </c>
      <c r="Z542" s="408"/>
      <c r="AA542" s="409"/>
      <c r="AC542" s="358" t="str">
        <f t="shared" si="148"/>
        <v/>
      </c>
      <c r="AD542" s="358" t="str">
        <f t="shared" si="149"/>
        <v/>
      </c>
    </row>
    <row r="543" spans="1:30" x14ac:dyDescent="0.25">
      <c r="A543" s="112" t="str">
        <f t="shared" si="137"/>
        <v/>
      </c>
      <c r="B543" s="112" t="str">
        <f t="shared" si="138"/>
        <v/>
      </c>
      <c r="C543" s="397" t="str">
        <f t="shared" si="150"/>
        <v/>
      </c>
      <c r="D543" s="397" t="str">
        <f t="shared" si="136"/>
        <v/>
      </c>
      <c r="E543" s="397"/>
      <c r="F543" s="399" t="str">
        <f t="shared" si="139"/>
        <v/>
      </c>
      <c r="G543" s="400" t="str">
        <f t="shared" si="140"/>
        <v/>
      </c>
      <c r="H543" s="401" t="str">
        <f t="shared" si="141"/>
        <v/>
      </c>
      <c r="I543" s="402" t="str">
        <f t="shared" si="152"/>
        <v/>
      </c>
      <c r="J543" s="403" t="str">
        <f t="shared" si="152"/>
        <v/>
      </c>
      <c r="K543" s="403" t="str">
        <f t="shared" si="152"/>
        <v/>
      </c>
      <c r="L543" s="404" t="str">
        <f t="shared" si="151"/>
        <v/>
      </c>
      <c r="M543" s="405"/>
      <c r="N543" s="406" t="str">
        <f t="shared" si="142"/>
        <v/>
      </c>
      <c r="O543" s="406" t="str">
        <f t="shared" si="143"/>
        <v/>
      </c>
      <c r="S543" s="401" t="str">
        <f>IFERROR(IF(S542&lt;='Cat A monthly etc'!$R$3,"Nil",S542-$R$3),"")</f>
        <v/>
      </c>
      <c r="T543" s="402" t="str">
        <f t="shared" si="144"/>
        <v/>
      </c>
      <c r="U543" s="403" t="str">
        <f t="shared" si="145"/>
        <v/>
      </c>
      <c r="V543" s="403" t="str">
        <f t="shared" si="146"/>
        <v/>
      </c>
      <c r="W543" s="404" t="str">
        <f t="shared" si="147"/>
        <v/>
      </c>
      <c r="Z543" s="408"/>
      <c r="AA543" s="409"/>
      <c r="AC543" s="358" t="str">
        <f t="shared" si="148"/>
        <v/>
      </c>
      <c r="AD543" s="358" t="str">
        <f t="shared" si="149"/>
        <v/>
      </c>
    </row>
    <row r="544" spans="1:30" x14ac:dyDescent="0.25">
      <c r="A544" s="112" t="str">
        <f t="shared" si="137"/>
        <v/>
      </c>
      <c r="B544" s="112" t="str">
        <f t="shared" si="138"/>
        <v/>
      </c>
      <c r="C544" s="397" t="str">
        <f t="shared" si="150"/>
        <v/>
      </c>
      <c r="D544" s="397" t="str">
        <f t="shared" si="136"/>
        <v/>
      </c>
      <c r="E544" s="397"/>
      <c r="F544" s="399" t="str">
        <f t="shared" si="139"/>
        <v/>
      </c>
      <c r="G544" s="400" t="str">
        <f t="shared" si="140"/>
        <v/>
      </c>
      <c r="H544" s="401" t="str">
        <f t="shared" si="141"/>
        <v/>
      </c>
      <c r="I544" s="402" t="str">
        <f t="shared" si="152"/>
        <v/>
      </c>
      <c r="J544" s="403" t="str">
        <f t="shared" si="152"/>
        <v/>
      </c>
      <c r="K544" s="403" t="str">
        <f t="shared" si="152"/>
        <v/>
      </c>
      <c r="L544" s="404" t="str">
        <f t="shared" si="151"/>
        <v/>
      </c>
      <c r="M544" s="405"/>
      <c r="N544" s="406" t="str">
        <f t="shared" si="142"/>
        <v/>
      </c>
      <c r="O544" s="406" t="str">
        <f t="shared" si="143"/>
        <v/>
      </c>
      <c r="S544" s="401" t="str">
        <f>IFERROR(IF(S543&lt;='Cat A monthly etc'!$R$3,"Nil",S543-$R$3),"")</f>
        <v/>
      </c>
      <c r="T544" s="402" t="str">
        <f t="shared" si="144"/>
        <v/>
      </c>
      <c r="U544" s="403" t="str">
        <f t="shared" si="145"/>
        <v/>
      </c>
      <c r="V544" s="403" t="str">
        <f t="shared" si="146"/>
        <v/>
      </c>
      <c r="W544" s="404" t="str">
        <f t="shared" si="147"/>
        <v/>
      </c>
      <c r="Z544" s="408"/>
      <c r="AA544" s="409"/>
      <c r="AC544" s="358" t="str">
        <f t="shared" si="148"/>
        <v/>
      </c>
      <c r="AD544" s="358" t="str">
        <f t="shared" si="149"/>
        <v/>
      </c>
    </row>
    <row r="545" spans="1:30" x14ac:dyDescent="0.25">
      <c r="A545" s="112" t="str">
        <f t="shared" si="137"/>
        <v/>
      </c>
      <c r="B545" s="112" t="str">
        <f t="shared" si="138"/>
        <v/>
      </c>
      <c r="C545" s="397" t="str">
        <f t="shared" si="150"/>
        <v/>
      </c>
      <c r="D545" s="397" t="str">
        <f t="shared" si="136"/>
        <v/>
      </c>
      <c r="E545" s="397"/>
      <c r="F545" s="399" t="str">
        <f t="shared" si="139"/>
        <v/>
      </c>
      <c r="G545" s="400" t="str">
        <f t="shared" si="140"/>
        <v/>
      </c>
      <c r="H545" s="401" t="str">
        <f t="shared" si="141"/>
        <v/>
      </c>
      <c r="I545" s="402" t="str">
        <f t="shared" si="152"/>
        <v/>
      </c>
      <c r="J545" s="403" t="str">
        <f t="shared" si="152"/>
        <v/>
      </c>
      <c r="K545" s="403" t="str">
        <f t="shared" si="152"/>
        <v/>
      </c>
      <c r="L545" s="404" t="str">
        <f t="shared" si="151"/>
        <v/>
      </c>
      <c r="M545" s="405"/>
      <c r="N545" s="406" t="str">
        <f t="shared" si="142"/>
        <v/>
      </c>
      <c r="O545" s="406" t="str">
        <f t="shared" si="143"/>
        <v/>
      </c>
      <c r="S545" s="401" t="str">
        <f>IFERROR(IF(S544&lt;='Cat A monthly etc'!$R$3,"Nil",S544-$R$3),"")</f>
        <v/>
      </c>
      <c r="T545" s="402" t="str">
        <f t="shared" si="144"/>
        <v/>
      </c>
      <c r="U545" s="403" t="str">
        <f t="shared" si="145"/>
        <v/>
      </c>
      <c r="V545" s="403" t="str">
        <f t="shared" si="146"/>
        <v/>
      </c>
      <c r="W545" s="404" t="str">
        <f t="shared" si="147"/>
        <v/>
      </c>
      <c r="Z545" s="408"/>
      <c r="AA545" s="409"/>
      <c r="AC545" s="358" t="str">
        <f t="shared" si="148"/>
        <v/>
      </c>
      <c r="AD545" s="358" t="str">
        <f t="shared" si="149"/>
        <v/>
      </c>
    </row>
    <row r="546" spans="1:30" x14ac:dyDescent="0.25">
      <c r="A546" s="112" t="str">
        <f t="shared" si="137"/>
        <v/>
      </c>
      <c r="B546" s="112" t="str">
        <f t="shared" si="138"/>
        <v/>
      </c>
      <c r="C546" s="397" t="str">
        <f t="shared" si="150"/>
        <v/>
      </c>
      <c r="D546" s="397" t="str">
        <f t="shared" si="136"/>
        <v/>
      </c>
      <c r="E546" s="397"/>
      <c r="F546" s="399" t="str">
        <f t="shared" si="139"/>
        <v/>
      </c>
      <c r="G546" s="400" t="str">
        <f t="shared" si="140"/>
        <v/>
      </c>
      <c r="H546" s="401" t="str">
        <f t="shared" si="141"/>
        <v/>
      </c>
      <c r="I546" s="402" t="str">
        <f t="shared" si="152"/>
        <v/>
      </c>
      <c r="J546" s="403" t="str">
        <f t="shared" si="152"/>
        <v/>
      </c>
      <c r="K546" s="403" t="str">
        <f t="shared" si="152"/>
        <v/>
      </c>
      <c r="L546" s="404" t="str">
        <f t="shared" si="151"/>
        <v/>
      </c>
      <c r="M546" s="405"/>
      <c r="N546" s="406" t="str">
        <f t="shared" si="142"/>
        <v/>
      </c>
      <c r="O546" s="406" t="str">
        <f t="shared" si="143"/>
        <v/>
      </c>
      <c r="S546" s="401" t="str">
        <f>IFERROR(IF(S545&lt;='Cat A monthly etc'!$R$3,"Nil",S545-$R$3),"")</f>
        <v/>
      </c>
      <c r="T546" s="402" t="str">
        <f t="shared" si="144"/>
        <v/>
      </c>
      <c r="U546" s="403" t="str">
        <f t="shared" si="145"/>
        <v/>
      </c>
      <c r="V546" s="403" t="str">
        <f t="shared" si="146"/>
        <v/>
      </c>
      <c r="W546" s="404" t="str">
        <f t="shared" si="147"/>
        <v/>
      </c>
      <c r="Z546" s="408"/>
      <c r="AA546" s="409"/>
      <c r="AC546" s="358" t="str">
        <f t="shared" si="148"/>
        <v/>
      </c>
      <c r="AD546" s="358" t="str">
        <f t="shared" si="149"/>
        <v/>
      </c>
    </row>
    <row r="547" spans="1:30" x14ac:dyDescent="0.25">
      <c r="A547" s="112" t="str">
        <f t="shared" si="137"/>
        <v/>
      </c>
      <c r="B547" s="112" t="str">
        <f t="shared" si="138"/>
        <v/>
      </c>
      <c r="C547" s="397" t="str">
        <f t="shared" si="150"/>
        <v/>
      </c>
      <c r="D547" s="397" t="str">
        <f t="shared" si="136"/>
        <v/>
      </c>
      <c r="E547" s="397"/>
      <c r="F547" s="399" t="str">
        <f t="shared" si="139"/>
        <v/>
      </c>
      <c r="G547" s="400" t="str">
        <f t="shared" si="140"/>
        <v/>
      </c>
      <c r="H547" s="401" t="str">
        <f t="shared" si="141"/>
        <v/>
      </c>
      <c r="I547" s="402" t="str">
        <f t="shared" si="152"/>
        <v/>
      </c>
      <c r="J547" s="403" t="str">
        <f t="shared" si="152"/>
        <v/>
      </c>
      <c r="K547" s="403" t="str">
        <f t="shared" si="152"/>
        <v/>
      </c>
      <c r="L547" s="404" t="str">
        <f t="shared" si="151"/>
        <v/>
      </c>
      <c r="M547" s="405"/>
      <c r="N547" s="406" t="str">
        <f t="shared" si="142"/>
        <v/>
      </c>
      <c r="O547" s="406" t="str">
        <f t="shared" si="143"/>
        <v/>
      </c>
      <c r="S547" s="401" t="str">
        <f>IFERROR(IF(S546&lt;='Cat A monthly etc'!$R$3,"Nil",S546-$R$3),"")</f>
        <v/>
      </c>
      <c r="T547" s="402" t="str">
        <f t="shared" si="144"/>
        <v/>
      </c>
      <c r="U547" s="403" t="str">
        <f t="shared" si="145"/>
        <v/>
      </c>
      <c r="V547" s="403" t="str">
        <f t="shared" si="146"/>
        <v/>
      </c>
      <c r="W547" s="404" t="str">
        <f t="shared" si="147"/>
        <v/>
      </c>
      <c r="Z547" s="408"/>
      <c r="AA547" s="409"/>
      <c r="AC547" s="358" t="str">
        <f t="shared" si="148"/>
        <v/>
      </c>
      <c r="AD547" s="358" t="str">
        <f t="shared" si="149"/>
        <v/>
      </c>
    </row>
    <row r="548" spans="1:30" x14ac:dyDescent="0.25">
      <c r="A548" s="112" t="str">
        <f t="shared" si="137"/>
        <v/>
      </c>
      <c r="B548" s="112" t="str">
        <f t="shared" si="138"/>
        <v/>
      </c>
      <c r="C548" s="397" t="str">
        <f t="shared" si="150"/>
        <v/>
      </c>
      <c r="D548" s="397" t="str">
        <f t="shared" si="136"/>
        <v/>
      </c>
      <c r="E548" s="397"/>
      <c r="F548" s="399" t="str">
        <f t="shared" si="139"/>
        <v/>
      </c>
      <c r="G548" s="400" t="str">
        <f t="shared" si="140"/>
        <v/>
      </c>
      <c r="H548" s="401" t="str">
        <f t="shared" si="141"/>
        <v/>
      </c>
      <c r="I548" s="402" t="str">
        <f t="shared" si="152"/>
        <v/>
      </c>
      <c r="J548" s="403" t="str">
        <f t="shared" si="152"/>
        <v/>
      </c>
      <c r="K548" s="403" t="str">
        <f t="shared" si="152"/>
        <v/>
      </c>
      <c r="L548" s="404" t="str">
        <f t="shared" si="151"/>
        <v/>
      </c>
      <c r="M548" s="405"/>
      <c r="N548" s="406" t="str">
        <f t="shared" si="142"/>
        <v/>
      </c>
      <c r="O548" s="406" t="str">
        <f t="shared" si="143"/>
        <v/>
      </c>
      <c r="S548" s="401" t="str">
        <f>IFERROR(IF(S547&lt;='Cat A monthly etc'!$R$3,"Nil",S547-$R$3),"")</f>
        <v/>
      </c>
      <c r="T548" s="402" t="str">
        <f t="shared" si="144"/>
        <v/>
      </c>
      <c r="U548" s="403" t="str">
        <f t="shared" si="145"/>
        <v/>
      </c>
      <c r="V548" s="403" t="str">
        <f t="shared" si="146"/>
        <v/>
      </c>
      <c r="W548" s="404" t="str">
        <f t="shared" si="147"/>
        <v/>
      </c>
      <c r="Z548" s="408"/>
      <c r="AA548" s="409"/>
      <c r="AC548" s="358" t="str">
        <f t="shared" si="148"/>
        <v/>
      </c>
      <c r="AD548" s="358" t="str">
        <f t="shared" si="149"/>
        <v/>
      </c>
    </row>
    <row r="549" spans="1:30" x14ac:dyDescent="0.25">
      <c r="A549" s="112" t="str">
        <f t="shared" si="137"/>
        <v/>
      </c>
      <c r="B549" s="112" t="str">
        <f t="shared" si="138"/>
        <v/>
      </c>
      <c r="C549" s="397" t="str">
        <f t="shared" si="150"/>
        <v/>
      </c>
      <c r="D549" s="397" t="str">
        <f t="shared" si="136"/>
        <v/>
      </c>
      <c r="E549" s="397"/>
      <c r="F549" s="399" t="str">
        <f t="shared" si="139"/>
        <v/>
      </c>
      <c r="G549" s="400" t="str">
        <f t="shared" si="140"/>
        <v/>
      </c>
      <c r="H549" s="401" t="str">
        <f t="shared" si="141"/>
        <v/>
      </c>
      <c r="I549" s="402" t="str">
        <f t="shared" si="152"/>
        <v/>
      </c>
      <c r="J549" s="403" t="str">
        <f t="shared" si="152"/>
        <v/>
      </c>
      <c r="K549" s="403" t="str">
        <f t="shared" si="152"/>
        <v/>
      </c>
      <c r="L549" s="404" t="str">
        <f t="shared" si="151"/>
        <v/>
      </c>
      <c r="M549" s="405"/>
      <c r="N549" s="406" t="str">
        <f t="shared" si="142"/>
        <v/>
      </c>
      <c r="O549" s="406" t="str">
        <f t="shared" si="143"/>
        <v/>
      </c>
      <c r="S549" s="401" t="str">
        <f>IFERROR(IF(S548&lt;='Cat A monthly etc'!$R$3,"Nil",S548-$R$3),"")</f>
        <v/>
      </c>
      <c r="T549" s="402" t="str">
        <f t="shared" si="144"/>
        <v/>
      </c>
      <c r="U549" s="403" t="str">
        <f t="shared" si="145"/>
        <v/>
      </c>
      <c r="V549" s="403" t="str">
        <f t="shared" si="146"/>
        <v/>
      </c>
      <c r="W549" s="404" t="str">
        <f t="shared" si="147"/>
        <v/>
      </c>
      <c r="Z549" s="408"/>
      <c r="AA549" s="409"/>
      <c r="AC549" s="358" t="str">
        <f t="shared" si="148"/>
        <v/>
      </c>
      <c r="AD549" s="358" t="str">
        <f t="shared" si="149"/>
        <v/>
      </c>
    </row>
    <row r="550" spans="1:30" x14ac:dyDescent="0.25">
      <c r="A550" s="112" t="str">
        <f t="shared" si="137"/>
        <v/>
      </c>
      <c r="B550" s="112" t="str">
        <f t="shared" si="138"/>
        <v/>
      </c>
      <c r="C550" s="397" t="str">
        <f t="shared" si="150"/>
        <v/>
      </c>
      <c r="D550" s="397" t="str">
        <f t="shared" si="136"/>
        <v/>
      </c>
      <c r="E550" s="397"/>
      <c r="F550" s="399" t="str">
        <f t="shared" si="139"/>
        <v/>
      </c>
      <c r="G550" s="400" t="str">
        <f t="shared" si="140"/>
        <v/>
      </c>
      <c r="H550" s="401" t="str">
        <f t="shared" si="141"/>
        <v/>
      </c>
      <c r="I550" s="402" t="str">
        <f t="shared" si="152"/>
        <v/>
      </c>
      <c r="J550" s="403" t="str">
        <f t="shared" si="152"/>
        <v/>
      </c>
      <c r="K550" s="403" t="str">
        <f t="shared" si="152"/>
        <v/>
      </c>
      <c r="L550" s="404" t="str">
        <f t="shared" si="151"/>
        <v/>
      </c>
      <c r="M550" s="405"/>
      <c r="N550" s="406" t="str">
        <f t="shared" si="142"/>
        <v/>
      </c>
      <c r="O550" s="406" t="str">
        <f t="shared" si="143"/>
        <v/>
      </c>
      <c r="S550" s="401" t="str">
        <f>IFERROR(IF(S549&lt;='Cat A monthly etc'!$R$3,"Nil",S549-$R$3),"")</f>
        <v/>
      </c>
      <c r="T550" s="402" t="str">
        <f t="shared" si="144"/>
        <v/>
      </c>
      <c r="U550" s="403" t="str">
        <f t="shared" si="145"/>
        <v/>
      </c>
      <c r="V550" s="403" t="str">
        <f t="shared" si="146"/>
        <v/>
      </c>
      <c r="W550" s="404" t="str">
        <f t="shared" si="147"/>
        <v/>
      </c>
      <c r="Z550" s="408"/>
      <c r="AA550" s="409"/>
      <c r="AC550" s="358" t="str">
        <f t="shared" si="148"/>
        <v/>
      </c>
      <c r="AD550" s="358" t="str">
        <f t="shared" si="149"/>
        <v/>
      </c>
    </row>
    <row r="551" spans="1:30" x14ac:dyDescent="0.25">
      <c r="A551" s="112" t="str">
        <f t="shared" si="137"/>
        <v/>
      </c>
      <c r="B551" s="112" t="str">
        <f t="shared" si="138"/>
        <v/>
      </c>
      <c r="C551" s="397" t="str">
        <f t="shared" si="150"/>
        <v/>
      </c>
      <c r="D551" s="397" t="str">
        <f t="shared" si="136"/>
        <v/>
      </c>
      <c r="E551" s="397"/>
      <c r="F551" s="399" t="str">
        <f t="shared" si="139"/>
        <v/>
      </c>
      <c r="G551" s="400" t="str">
        <f t="shared" si="140"/>
        <v/>
      </c>
      <c r="H551" s="401" t="str">
        <f t="shared" si="141"/>
        <v/>
      </c>
      <c r="I551" s="402" t="str">
        <f t="shared" si="152"/>
        <v/>
      </c>
      <c r="J551" s="403" t="str">
        <f t="shared" si="152"/>
        <v/>
      </c>
      <c r="K551" s="403" t="str">
        <f t="shared" si="152"/>
        <v/>
      </c>
      <c r="L551" s="404" t="str">
        <f t="shared" si="151"/>
        <v/>
      </c>
      <c r="M551" s="405"/>
      <c r="N551" s="406" t="str">
        <f t="shared" si="142"/>
        <v/>
      </c>
      <c r="O551" s="406" t="str">
        <f t="shared" si="143"/>
        <v/>
      </c>
      <c r="S551" s="401" t="str">
        <f>IFERROR(IF(S550&lt;='Cat A monthly etc'!$R$3,"Nil",S550-$R$3),"")</f>
        <v/>
      </c>
      <c r="T551" s="402" t="str">
        <f t="shared" si="144"/>
        <v/>
      </c>
      <c r="U551" s="403" t="str">
        <f t="shared" si="145"/>
        <v/>
      </c>
      <c r="V551" s="403" t="str">
        <f t="shared" si="146"/>
        <v/>
      </c>
      <c r="W551" s="404" t="str">
        <f t="shared" si="147"/>
        <v/>
      </c>
      <c r="Z551" s="408"/>
      <c r="AA551" s="409"/>
      <c r="AC551" s="358" t="str">
        <f t="shared" si="148"/>
        <v/>
      </c>
      <c r="AD551" s="358" t="str">
        <f t="shared" si="149"/>
        <v/>
      </c>
    </row>
    <row r="552" spans="1:30" x14ac:dyDescent="0.25">
      <c r="A552" s="112" t="str">
        <f t="shared" si="137"/>
        <v/>
      </c>
      <c r="B552" s="112" t="str">
        <f t="shared" si="138"/>
        <v/>
      </c>
      <c r="C552" s="397" t="str">
        <f t="shared" si="150"/>
        <v/>
      </c>
      <c r="D552" s="397" t="str">
        <f t="shared" si="136"/>
        <v/>
      </c>
      <c r="E552" s="397"/>
      <c r="F552" s="399" t="str">
        <f t="shared" si="139"/>
        <v/>
      </c>
      <c r="G552" s="400" t="str">
        <f t="shared" si="140"/>
        <v/>
      </c>
      <c r="H552" s="401" t="str">
        <f t="shared" si="141"/>
        <v/>
      </c>
      <c r="I552" s="402" t="str">
        <f t="shared" si="152"/>
        <v/>
      </c>
      <c r="J552" s="403" t="str">
        <f t="shared" si="152"/>
        <v/>
      </c>
      <c r="K552" s="403" t="str">
        <f t="shared" si="152"/>
        <v/>
      </c>
      <c r="L552" s="404" t="str">
        <f t="shared" si="151"/>
        <v/>
      </c>
      <c r="M552" s="405"/>
      <c r="N552" s="406" t="str">
        <f t="shared" si="142"/>
        <v/>
      </c>
      <c r="O552" s="406" t="str">
        <f t="shared" si="143"/>
        <v/>
      </c>
      <c r="S552" s="401" t="str">
        <f>IFERROR(IF(S551&lt;='Cat A monthly etc'!$R$3,"Nil",S551-$R$3),"")</f>
        <v/>
      </c>
      <c r="T552" s="402" t="str">
        <f t="shared" si="144"/>
        <v/>
      </c>
      <c r="U552" s="403" t="str">
        <f t="shared" si="145"/>
        <v/>
      </c>
      <c r="V552" s="403" t="str">
        <f t="shared" si="146"/>
        <v/>
      </c>
      <c r="W552" s="404" t="str">
        <f t="shared" si="147"/>
        <v/>
      </c>
      <c r="Z552" s="408"/>
      <c r="AA552" s="409"/>
      <c r="AC552" s="358" t="str">
        <f t="shared" si="148"/>
        <v/>
      </c>
      <c r="AD552" s="358" t="str">
        <f t="shared" si="149"/>
        <v/>
      </c>
    </row>
    <row r="553" spans="1:30" x14ac:dyDescent="0.25">
      <c r="A553" s="112" t="str">
        <f t="shared" si="137"/>
        <v/>
      </c>
      <c r="B553" s="112" t="str">
        <f t="shared" si="138"/>
        <v/>
      </c>
      <c r="C553" s="397" t="str">
        <f t="shared" si="150"/>
        <v/>
      </c>
      <c r="D553" s="397" t="str">
        <f t="shared" si="136"/>
        <v/>
      </c>
      <c r="E553" s="397"/>
      <c r="F553" s="399" t="str">
        <f t="shared" si="139"/>
        <v/>
      </c>
      <c r="G553" s="400" t="str">
        <f t="shared" si="140"/>
        <v/>
      </c>
      <c r="H553" s="401" t="str">
        <f t="shared" si="141"/>
        <v/>
      </c>
      <c r="I553" s="402" t="str">
        <f t="shared" si="152"/>
        <v/>
      </c>
      <c r="J553" s="403" t="str">
        <f t="shared" si="152"/>
        <v/>
      </c>
      <c r="K553" s="403" t="str">
        <f t="shared" si="152"/>
        <v/>
      </c>
      <c r="L553" s="404" t="str">
        <f t="shared" si="151"/>
        <v/>
      </c>
      <c r="M553" s="405"/>
      <c r="N553" s="406" t="str">
        <f t="shared" si="142"/>
        <v/>
      </c>
      <c r="O553" s="406" t="str">
        <f t="shared" si="143"/>
        <v/>
      </c>
      <c r="S553" s="401" t="str">
        <f>IFERROR(IF(S552&lt;='Cat A monthly etc'!$R$3,"Nil",S552-$R$3),"")</f>
        <v/>
      </c>
      <c r="T553" s="402" t="str">
        <f t="shared" si="144"/>
        <v/>
      </c>
      <c r="U553" s="403" t="str">
        <f t="shared" si="145"/>
        <v/>
      </c>
      <c r="V553" s="403" t="str">
        <f t="shared" si="146"/>
        <v/>
      </c>
      <c r="W553" s="404" t="str">
        <f t="shared" si="147"/>
        <v/>
      </c>
      <c r="Z553" s="408"/>
      <c r="AA553" s="409"/>
      <c r="AC553" s="358" t="str">
        <f t="shared" si="148"/>
        <v/>
      </c>
      <c r="AD553" s="358" t="str">
        <f t="shared" si="149"/>
        <v/>
      </c>
    </row>
    <row r="554" spans="1:30" x14ac:dyDescent="0.25">
      <c r="A554" s="112" t="str">
        <f t="shared" si="137"/>
        <v/>
      </c>
      <c r="B554" s="112" t="str">
        <f t="shared" si="138"/>
        <v/>
      </c>
      <c r="C554" s="397" t="str">
        <f t="shared" si="150"/>
        <v/>
      </c>
      <c r="D554" s="397" t="str">
        <f t="shared" si="136"/>
        <v/>
      </c>
      <c r="E554" s="397"/>
      <c r="F554" s="399" t="str">
        <f t="shared" si="139"/>
        <v/>
      </c>
      <c r="G554" s="400" t="str">
        <f t="shared" si="140"/>
        <v/>
      </c>
      <c r="H554" s="401" t="str">
        <f t="shared" si="141"/>
        <v/>
      </c>
      <c r="I554" s="402" t="str">
        <f t="shared" si="152"/>
        <v/>
      </c>
      <c r="J554" s="403" t="str">
        <f t="shared" si="152"/>
        <v/>
      </c>
      <c r="K554" s="403" t="str">
        <f t="shared" si="152"/>
        <v/>
      </c>
      <c r="L554" s="404" t="str">
        <f t="shared" si="151"/>
        <v/>
      </c>
      <c r="M554" s="405"/>
      <c r="N554" s="406" t="str">
        <f t="shared" si="142"/>
        <v/>
      </c>
      <c r="O554" s="406" t="str">
        <f t="shared" si="143"/>
        <v/>
      </c>
      <c r="S554" s="401" t="str">
        <f>IFERROR(IF(S553&lt;='Cat A monthly etc'!$R$3,"Nil",S553-$R$3),"")</f>
        <v/>
      </c>
      <c r="T554" s="402" t="str">
        <f t="shared" si="144"/>
        <v/>
      </c>
      <c r="U554" s="403" t="str">
        <f t="shared" si="145"/>
        <v/>
      </c>
      <c r="V554" s="403" t="str">
        <f t="shared" si="146"/>
        <v/>
      </c>
      <c r="W554" s="404" t="str">
        <f t="shared" si="147"/>
        <v/>
      </c>
      <c r="Z554" s="408"/>
      <c r="AA554" s="409"/>
      <c r="AC554" s="358" t="str">
        <f t="shared" si="148"/>
        <v/>
      </c>
      <c r="AD554" s="358" t="str">
        <f t="shared" si="149"/>
        <v/>
      </c>
    </row>
    <row r="555" spans="1:30" x14ac:dyDescent="0.25">
      <c r="A555" s="112" t="str">
        <f t="shared" si="137"/>
        <v/>
      </c>
      <c r="B555" s="112" t="str">
        <f t="shared" si="138"/>
        <v/>
      </c>
      <c r="C555" s="397" t="str">
        <f t="shared" si="150"/>
        <v/>
      </c>
      <c r="D555" s="397" t="str">
        <f t="shared" si="136"/>
        <v/>
      </c>
      <c r="E555" s="397"/>
      <c r="F555" s="399" t="str">
        <f t="shared" si="139"/>
        <v/>
      </c>
      <c r="G555" s="400" t="str">
        <f t="shared" si="140"/>
        <v/>
      </c>
      <c r="H555" s="401" t="str">
        <f t="shared" si="141"/>
        <v/>
      </c>
      <c r="I555" s="402" t="str">
        <f t="shared" si="152"/>
        <v/>
      </c>
      <c r="J555" s="403" t="str">
        <f t="shared" si="152"/>
        <v/>
      </c>
      <c r="K555" s="403" t="str">
        <f t="shared" si="152"/>
        <v/>
      </c>
      <c r="L555" s="404" t="str">
        <f t="shared" si="151"/>
        <v/>
      </c>
      <c r="M555" s="405"/>
      <c r="N555" s="406" t="str">
        <f t="shared" si="142"/>
        <v/>
      </c>
      <c r="O555" s="406" t="str">
        <f t="shared" si="143"/>
        <v/>
      </c>
      <c r="S555" s="401" t="str">
        <f>IFERROR(IF(S554&lt;='Cat A monthly etc'!$R$3,"Nil",S554-$R$3),"")</f>
        <v/>
      </c>
      <c r="T555" s="402" t="str">
        <f t="shared" si="144"/>
        <v/>
      </c>
      <c r="U555" s="403" t="str">
        <f t="shared" si="145"/>
        <v/>
      </c>
      <c r="V555" s="403" t="str">
        <f t="shared" si="146"/>
        <v/>
      </c>
      <c r="W555" s="404" t="str">
        <f t="shared" si="147"/>
        <v/>
      </c>
      <c r="Z555" s="408"/>
      <c r="AA555" s="409"/>
      <c r="AC555" s="358" t="str">
        <f t="shared" si="148"/>
        <v/>
      </c>
      <c r="AD555" s="358" t="str">
        <f t="shared" si="149"/>
        <v/>
      </c>
    </row>
    <row r="556" spans="1:30" x14ac:dyDescent="0.25">
      <c r="A556" s="112" t="str">
        <f t="shared" si="137"/>
        <v/>
      </c>
      <c r="B556" s="112" t="str">
        <f t="shared" si="138"/>
        <v/>
      </c>
      <c r="C556" s="397" t="str">
        <f t="shared" si="150"/>
        <v/>
      </c>
      <c r="D556" s="397" t="str">
        <f t="shared" si="136"/>
        <v/>
      </c>
      <c r="E556" s="397"/>
      <c r="F556" s="399" t="str">
        <f t="shared" si="139"/>
        <v/>
      </c>
      <c r="G556" s="400" t="str">
        <f t="shared" si="140"/>
        <v/>
      </c>
      <c r="H556" s="401" t="str">
        <f t="shared" si="141"/>
        <v/>
      </c>
      <c r="I556" s="402" t="str">
        <f t="shared" si="152"/>
        <v/>
      </c>
      <c r="J556" s="403" t="str">
        <f t="shared" si="152"/>
        <v/>
      </c>
      <c r="K556" s="403" t="str">
        <f t="shared" si="152"/>
        <v/>
      </c>
      <c r="L556" s="404" t="str">
        <f t="shared" si="151"/>
        <v/>
      </c>
      <c r="M556" s="405"/>
      <c r="N556" s="406" t="str">
        <f t="shared" si="142"/>
        <v/>
      </c>
      <c r="O556" s="406" t="str">
        <f t="shared" si="143"/>
        <v/>
      </c>
      <c r="S556" s="401" t="str">
        <f>IFERROR(IF(S555&lt;='Cat A monthly etc'!$R$3,"Nil",S555-$R$3),"")</f>
        <v/>
      </c>
      <c r="T556" s="402" t="str">
        <f t="shared" si="144"/>
        <v/>
      </c>
      <c r="U556" s="403" t="str">
        <f t="shared" si="145"/>
        <v/>
      </c>
      <c r="V556" s="403" t="str">
        <f t="shared" si="146"/>
        <v/>
      </c>
      <c r="W556" s="404" t="str">
        <f t="shared" si="147"/>
        <v/>
      </c>
      <c r="Z556" s="408"/>
      <c r="AA556" s="409"/>
      <c r="AC556" s="358" t="str">
        <f t="shared" si="148"/>
        <v/>
      </c>
      <c r="AD556" s="358" t="str">
        <f t="shared" si="149"/>
        <v/>
      </c>
    </row>
    <row r="557" spans="1:30" x14ac:dyDescent="0.25">
      <c r="A557" s="112" t="str">
        <f t="shared" si="137"/>
        <v/>
      </c>
      <c r="B557" s="112" t="str">
        <f t="shared" si="138"/>
        <v/>
      </c>
      <c r="C557" s="397" t="str">
        <f t="shared" si="150"/>
        <v/>
      </c>
      <c r="D557" s="397" t="str">
        <f t="shared" si="136"/>
        <v/>
      </c>
      <c r="E557" s="397"/>
      <c r="F557" s="399" t="str">
        <f t="shared" si="139"/>
        <v/>
      </c>
      <c r="G557" s="400" t="str">
        <f t="shared" si="140"/>
        <v/>
      </c>
      <c r="H557" s="401" t="str">
        <f t="shared" si="141"/>
        <v/>
      </c>
      <c r="I557" s="402" t="str">
        <f t="shared" si="152"/>
        <v/>
      </c>
      <c r="J557" s="403" t="str">
        <f t="shared" si="152"/>
        <v/>
      </c>
      <c r="K557" s="403" t="str">
        <f t="shared" si="152"/>
        <v/>
      </c>
      <c r="L557" s="404" t="str">
        <f t="shared" si="151"/>
        <v/>
      </c>
      <c r="M557" s="405"/>
      <c r="N557" s="406" t="str">
        <f t="shared" si="142"/>
        <v/>
      </c>
      <c r="O557" s="406" t="str">
        <f t="shared" si="143"/>
        <v/>
      </c>
      <c r="S557" s="401" t="str">
        <f>IFERROR(IF(S556&lt;='Cat A monthly etc'!$R$3,"Nil",S556-$R$3),"")</f>
        <v/>
      </c>
      <c r="T557" s="402" t="str">
        <f t="shared" si="144"/>
        <v/>
      </c>
      <c r="U557" s="403" t="str">
        <f t="shared" si="145"/>
        <v/>
      </c>
      <c r="V557" s="403" t="str">
        <f t="shared" si="146"/>
        <v/>
      </c>
      <c r="W557" s="404" t="str">
        <f t="shared" si="147"/>
        <v/>
      </c>
      <c r="Z557" s="408"/>
      <c r="AA557" s="409"/>
      <c r="AC557" s="358" t="str">
        <f t="shared" si="148"/>
        <v/>
      </c>
      <c r="AD557" s="358" t="str">
        <f t="shared" si="149"/>
        <v/>
      </c>
    </row>
    <row r="558" spans="1:30" x14ac:dyDescent="0.25">
      <c r="A558" s="112" t="str">
        <f t="shared" si="137"/>
        <v/>
      </c>
      <c r="B558" s="112" t="str">
        <f t="shared" si="138"/>
        <v/>
      </c>
      <c r="C558" s="397" t="str">
        <f t="shared" si="150"/>
        <v/>
      </c>
      <c r="D558" s="397" t="str">
        <f t="shared" si="136"/>
        <v/>
      </c>
      <c r="E558" s="397"/>
      <c r="F558" s="399" t="str">
        <f t="shared" si="139"/>
        <v/>
      </c>
      <c r="G558" s="400" t="str">
        <f t="shared" si="140"/>
        <v/>
      </c>
      <c r="H558" s="401" t="str">
        <f t="shared" si="141"/>
        <v/>
      </c>
      <c r="I558" s="402" t="str">
        <f t="shared" si="152"/>
        <v/>
      </c>
      <c r="J558" s="403" t="str">
        <f t="shared" si="152"/>
        <v/>
      </c>
      <c r="K558" s="403" t="str">
        <f t="shared" si="152"/>
        <v/>
      </c>
      <c r="L558" s="404" t="str">
        <f t="shared" si="151"/>
        <v/>
      </c>
      <c r="M558" s="405"/>
      <c r="N558" s="406" t="str">
        <f t="shared" si="142"/>
        <v/>
      </c>
      <c r="O558" s="406" t="str">
        <f t="shared" si="143"/>
        <v/>
      </c>
      <c r="S558" s="401" t="str">
        <f>IFERROR(IF(S557&lt;='Cat A monthly etc'!$R$3,"Nil",S557-$R$3),"")</f>
        <v/>
      </c>
      <c r="T558" s="402" t="str">
        <f t="shared" si="144"/>
        <v/>
      </c>
      <c r="U558" s="403" t="str">
        <f t="shared" si="145"/>
        <v/>
      </c>
      <c r="V558" s="403" t="str">
        <f t="shared" si="146"/>
        <v/>
      </c>
      <c r="W558" s="404" t="str">
        <f t="shared" si="147"/>
        <v/>
      </c>
      <c r="Z558" s="408"/>
      <c r="AA558" s="409"/>
      <c r="AC558" s="358" t="str">
        <f t="shared" si="148"/>
        <v/>
      </c>
      <c r="AD558" s="358" t="str">
        <f t="shared" si="149"/>
        <v/>
      </c>
    </row>
    <row r="559" spans="1:30" x14ac:dyDescent="0.25">
      <c r="A559" s="112" t="str">
        <f t="shared" si="137"/>
        <v/>
      </c>
      <c r="B559" s="112" t="str">
        <f t="shared" si="138"/>
        <v/>
      </c>
      <c r="C559" s="397" t="str">
        <f t="shared" si="150"/>
        <v/>
      </c>
      <c r="D559" s="397" t="str">
        <f t="shared" si="136"/>
        <v/>
      </c>
      <c r="E559" s="397"/>
      <c r="F559" s="399" t="str">
        <f t="shared" si="139"/>
        <v/>
      </c>
      <c r="G559" s="400" t="str">
        <f t="shared" si="140"/>
        <v/>
      </c>
      <c r="H559" s="401" t="str">
        <f t="shared" si="141"/>
        <v/>
      </c>
      <c r="I559" s="402" t="str">
        <f t="shared" si="152"/>
        <v/>
      </c>
      <c r="J559" s="403" t="str">
        <f t="shared" si="152"/>
        <v/>
      </c>
      <c r="K559" s="403" t="str">
        <f t="shared" si="152"/>
        <v/>
      </c>
      <c r="L559" s="404" t="str">
        <f t="shared" si="151"/>
        <v/>
      </c>
      <c r="M559" s="405"/>
      <c r="N559" s="406" t="str">
        <f t="shared" si="142"/>
        <v/>
      </c>
      <c r="O559" s="406" t="str">
        <f t="shared" si="143"/>
        <v/>
      </c>
      <c r="S559" s="401" t="str">
        <f>IFERROR(IF(S558&lt;='Cat A monthly etc'!$R$3,"Nil",S558-$R$3),"")</f>
        <v/>
      </c>
      <c r="T559" s="402" t="str">
        <f t="shared" si="144"/>
        <v/>
      </c>
      <c r="U559" s="403" t="str">
        <f t="shared" si="145"/>
        <v/>
      </c>
      <c r="V559" s="403" t="str">
        <f t="shared" si="146"/>
        <v/>
      </c>
      <c r="W559" s="404" t="str">
        <f t="shared" si="147"/>
        <v/>
      </c>
      <c r="Z559" s="408"/>
      <c r="AA559" s="409"/>
      <c r="AC559" s="358" t="str">
        <f t="shared" si="148"/>
        <v/>
      </c>
      <c r="AD559" s="358" t="str">
        <f t="shared" si="149"/>
        <v/>
      </c>
    </row>
    <row r="560" spans="1:30" x14ac:dyDescent="0.25">
      <c r="A560" s="112" t="str">
        <f t="shared" si="137"/>
        <v/>
      </c>
      <c r="B560" s="112" t="str">
        <f t="shared" si="138"/>
        <v/>
      </c>
      <c r="C560" s="397" t="str">
        <f t="shared" si="150"/>
        <v/>
      </c>
      <c r="D560" s="397" t="str">
        <f t="shared" si="136"/>
        <v/>
      </c>
      <c r="E560" s="397"/>
      <c r="F560" s="399" t="str">
        <f t="shared" si="139"/>
        <v/>
      </c>
      <c r="G560" s="400" t="str">
        <f t="shared" si="140"/>
        <v/>
      </c>
      <c r="H560" s="401" t="str">
        <f t="shared" si="141"/>
        <v/>
      </c>
      <c r="I560" s="402" t="str">
        <f t="shared" si="152"/>
        <v/>
      </c>
      <c r="J560" s="403" t="str">
        <f t="shared" si="152"/>
        <v/>
      </c>
      <c r="K560" s="403" t="str">
        <f t="shared" si="152"/>
        <v/>
      </c>
      <c r="L560" s="404" t="str">
        <f t="shared" si="151"/>
        <v/>
      </c>
      <c r="M560" s="405"/>
      <c r="N560" s="406" t="str">
        <f t="shared" si="142"/>
        <v/>
      </c>
      <c r="O560" s="406" t="str">
        <f t="shared" si="143"/>
        <v/>
      </c>
      <c r="S560" s="401" t="str">
        <f>IFERROR(IF(S559&lt;='Cat A monthly etc'!$R$3,"Nil",S559-$R$3),"")</f>
        <v/>
      </c>
      <c r="T560" s="402" t="str">
        <f t="shared" si="144"/>
        <v/>
      </c>
      <c r="U560" s="403" t="str">
        <f t="shared" si="145"/>
        <v/>
      </c>
      <c r="V560" s="403" t="str">
        <f t="shared" si="146"/>
        <v/>
      </c>
      <c r="W560" s="404" t="str">
        <f t="shared" si="147"/>
        <v/>
      </c>
      <c r="Z560" s="408"/>
      <c r="AA560" s="409"/>
      <c r="AC560" s="358" t="str">
        <f t="shared" si="148"/>
        <v/>
      </c>
      <c r="AD560" s="358" t="str">
        <f t="shared" si="149"/>
        <v/>
      </c>
    </row>
    <row r="561" spans="1:30" x14ac:dyDescent="0.25">
      <c r="A561" s="112" t="str">
        <f t="shared" si="137"/>
        <v/>
      </c>
      <c r="B561" s="112" t="str">
        <f t="shared" si="138"/>
        <v/>
      </c>
      <c r="C561" s="397" t="str">
        <f t="shared" si="150"/>
        <v/>
      </c>
      <c r="D561" s="397" t="str">
        <f t="shared" si="136"/>
        <v/>
      </c>
      <c r="E561" s="397"/>
      <c r="F561" s="399" t="str">
        <f t="shared" si="139"/>
        <v/>
      </c>
      <c r="G561" s="400" t="str">
        <f t="shared" si="140"/>
        <v/>
      </c>
      <c r="H561" s="401" t="str">
        <f t="shared" si="141"/>
        <v/>
      </c>
      <c r="I561" s="402" t="str">
        <f t="shared" si="152"/>
        <v/>
      </c>
      <c r="J561" s="403" t="str">
        <f t="shared" si="152"/>
        <v/>
      </c>
      <c r="K561" s="403" t="str">
        <f t="shared" si="152"/>
        <v/>
      </c>
      <c r="L561" s="404" t="str">
        <f t="shared" si="151"/>
        <v/>
      </c>
      <c r="M561" s="405"/>
      <c r="N561" s="406" t="str">
        <f t="shared" si="142"/>
        <v/>
      </c>
      <c r="O561" s="406" t="str">
        <f t="shared" si="143"/>
        <v/>
      </c>
      <c r="S561" s="401" t="str">
        <f>IFERROR(IF(S560&lt;='Cat A monthly etc'!$R$3,"Nil",S560-$R$3),"")</f>
        <v/>
      </c>
      <c r="T561" s="402" t="str">
        <f t="shared" si="144"/>
        <v/>
      </c>
      <c r="U561" s="403" t="str">
        <f t="shared" si="145"/>
        <v/>
      </c>
      <c r="V561" s="403" t="str">
        <f t="shared" si="146"/>
        <v/>
      </c>
      <c r="W561" s="404" t="str">
        <f t="shared" si="147"/>
        <v/>
      </c>
      <c r="Z561" s="408"/>
      <c r="AA561" s="409"/>
      <c r="AC561" s="358" t="str">
        <f t="shared" si="148"/>
        <v/>
      </c>
      <c r="AD561" s="358" t="str">
        <f t="shared" si="149"/>
        <v/>
      </c>
    </row>
    <row r="562" spans="1:30" x14ac:dyDescent="0.25">
      <c r="A562" s="112" t="str">
        <f t="shared" si="137"/>
        <v/>
      </c>
      <c r="B562" s="112" t="str">
        <f t="shared" si="138"/>
        <v/>
      </c>
      <c r="C562" s="397" t="str">
        <f t="shared" si="150"/>
        <v/>
      </c>
      <c r="D562" s="397" t="str">
        <f t="shared" si="136"/>
        <v/>
      </c>
      <c r="E562" s="397"/>
      <c r="F562" s="399" t="str">
        <f t="shared" si="139"/>
        <v/>
      </c>
      <c r="G562" s="400" t="str">
        <f t="shared" si="140"/>
        <v/>
      </c>
      <c r="H562" s="401" t="str">
        <f t="shared" si="141"/>
        <v/>
      </c>
      <c r="I562" s="402" t="str">
        <f t="shared" si="152"/>
        <v/>
      </c>
      <c r="J562" s="403" t="str">
        <f t="shared" si="152"/>
        <v/>
      </c>
      <c r="K562" s="403" t="str">
        <f t="shared" si="152"/>
        <v/>
      </c>
      <c r="L562" s="404" t="str">
        <f t="shared" si="151"/>
        <v/>
      </c>
      <c r="M562" s="405"/>
      <c r="N562" s="406" t="str">
        <f t="shared" si="142"/>
        <v/>
      </c>
      <c r="O562" s="406" t="str">
        <f t="shared" si="143"/>
        <v/>
      </c>
      <c r="S562" s="401" t="str">
        <f>IFERROR(IF(S561&lt;='Cat A monthly etc'!$R$3,"Nil",S561-$R$3),"")</f>
        <v/>
      </c>
      <c r="T562" s="402" t="str">
        <f t="shared" si="144"/>
        <v/>
      </c>
      <c r="U562" s="403" t="str">
        <f t="shared" si="145"/>
        <v/>
      </c>
      <c r="V562" s="403" t="str">
        <f t="shared" si="146"/>
        <v/>
      </c>
      <c r="W562" s="404" t="str">
        <f t="shared" si="147"/>
        <v/>
      </c>
      <c r="Z562" s="408"/>
      <c r="AA562" s="409"/>
      <c r="AC562" s="358" t="str">
        <f t="shared" si="148"/>
        <v/>
      </c>
      <c r="AD562" s="358" t="str">
        <f t="shared" si="149"/>
        <v/>
      </c>
    </row>
    <row r="563" spans="1:30" x14ac:dyDescent="0.25">
      <c r="A563" s="112" t="str">
        <f t="shared" si="137"/>
        <v/>
      </c>
      <c r="B563" s="112" t="str">
        <f t="shared" si="138"/>
        <v/>
      </c>
      <c r="C563" s="397" t="str">
        <f t="shared" si="150"/>
        <v/>
      </c>
      <c r="D563" s="397" t="str">
        <f t="shared" si="136"/>
        <v/>
      </c>
      <c r="E563" s="397"/>
      <c r="F563" s="399" t="str">
        <f t="shared" si="139"/>
        <v/>
      </c>
      <c r="G563" s="400" t="str">
        <f t="shared" si="140"/>
        <v/>
      </c>
      <c r="H563" s="401" t="str">
        <f t="shared" si="141"/>
        <v/>
      </c>
      <c r="I563" s="402" t="str">
        <f t="shared" si="152"/>
        <v/>
      </c>
      <c r="J563" s="403" t="str">
        <f t="shared" si="152"/>
        <v/>
      </c>
      <c r="K563" s="403" t="str">
        <f t="shared" si="152"/>
        <v/>
      </c>
      <c r="L563" s="404" t="str">
        <f t="shared" si="151"/>
        <v/>
      </c>
      <c r="M563" s="405"/>
      <c r="N563" s="406" t="str">
        <f t="shared" si="142"/>
        <v/>
      </c>
      <c r="O563" s="406" t="str">
        <f t="shared" si="143"/>
        <v/>
      </c>
      <c r="S563" s="401" t="str">
        <f>IFERROR(IF(S562&lt;='Cat A monthly etc'!$R$3,"Nil",S562-$R$3),"")</f>
        <v/>
      </c>
      <c r="T563" s="402" t="str">
        <f t="shared" si="144"/>
        <v/>
      </c>
      <c r="U563" s="403" t="str">
        <f t="shared" si="145"/>
        <v/>
      </c>
      <c r="V563" s="403" t="str">
        <f t="shared" si="146"/>
        <v/>
      </c>
      <c r="W563" s="404" t="str">
        <f t="shared" si="147"/>
        <v/>
      </c>
      <c r="Z563" s="408"/>
      <c r="AA563" s="409"/>
      <c r="AC563" s="358" t="str">
        <f t="shared" si="148"/>
        <v/>
      </c>
      <c r="AD563" s="358" t="str">
        <f t="shared" si="149"/>
        <v/>
      </c>
    </row>
    <row r="564" spans="1:30" x14ac:dyDescent="0.25">
      <c r="A564" s="112" t="str">
        <f t="shared" si="137"/>
        <v/>
      </c>
      <c r="B564" s="112" t="str">
        <f t="shared" si="138"/>
        <v/>
      </c>
      <c r="C564" s="397" t="str">
        <f t="shared" si="150"/>
        <v/>
      </c>
      <c r="D564" s="397" t="str">
        <f t="shared" si="136"/>
        <v/>
      </c>
      <c r="E564" s="397"/>
      <c r="F564" s="399" t="str">
        <f t="shared" si="139"/>
        <v/>
      </c>
      <c r="G564" s="400" t="str">
        <f t="shared" si="140"/>
        <v/>
      </c>
      <c r="H564" s="401" t="str">
        <f t="shared" si="141"/>
        <v/>
      </c>
      <c r="I564" s="402" t="str">
        <f t="shared" si="152"/>
        <v/>
      </c>
      <c r="J564" s="403" t="str">
        <f t="shared" si="152"/>
        <v/>
      </c>
      <c r="K564" s="403" t="str">
        <f t="shared" si="152"/>
        <v/>
      </c>
      <c r="L564" s="404" t="str">
        <f t="shared" si="151"/>
        <v/>
      </c>
      <c r="M564" s="405"/>
      <c r="N564" s="406" t="str">
        <f t="shared" si="142"/>
        <v/>
      </c>
      <c r="O564" s="406" t="str">
        <f t="shared" si="143"/>
        <v/>
      </c>
      <c r="S564" s="401" t="str">
        <f>IFERROR(IF(S563&lt;='Cat A monthly etc'!$R$3,"Nil",S563-$R$3),"")</f>
        <v/>
      </c>
      <c r="T564" s="402" t="str">
        <f t="shared" si="144"/>
        <v/>
      </c>
      <c r="U564" s="403" t="str">
        <f t="shared" si="145"/>
        <v/>
      </c>
      <c r="V564" s="403" t="str">
        <f t="shared" si="146"/>
        <v/>
      </c>
      <c r="W564" s="404" t="str">
        <f t="shared" si="147"/>
        <v/>
      </c>
      <c r="Z564" s="408"/>
      <c r="AA564" s="409"/>
      <c r="AC564" s="358" t="str">
        <f t="shared" si="148"/>
        <v/>
      </c>
      <c r="AD564" s="358" t="str">
        <f t="shared" si="149"/>
        <v/>
      </c>
    </row>
    <row r="565" spans="1:30" x14ac:dyDescent="0.25">
      <c r="A565" s="112" t="str">
        <f t="shared" si="137"/>
        <v/>
      </c>
      <c r="B565" s="112" t="str">
        <f t="shared" si="138"/>
        <v/>
      </c>
      <c r="C565" s="397" t="str">
        <f t="shared" si="150"/>
        <v/>
      </c>
      <c r="D565" s="397" t="str">
        <f t="shared" si="136"/>
        <v/>
      </c>
      <c r="E565" s="397"/>
      <c r="F565" s="399" t="str">
        <f t="shared" si="139"/>
        <v/>
      </c>
      <c r="G565" s="400" t="str">
        <f t="shared" si="140"/>
        <v/>
      </c>
      <c r="H565" s="401" t="str">
        <f t="shared" si="141"/>
        <v/>
      </c>
      <c r="I565" s="402" t="str">
        <f t="shared" si="152"/>
        <v/>
      </c>
      <c r="J565" s="403" t="str">
        <f t="shared" si="152"/>
        <v/>
      </c>
      <c r="K565" s="403" t="str">
        <f t="shared" si="152"/>
        <v/>
      </c>
      <c r="L565" s="404" t="str">
        <f t="shared" si="151"/>
        <v/>
      </c>
      <c r="M565" s="405"/>
      <c r="N565" s="406" t="str">
        <f t="shared" si="142"/>
        <v/>
      </c>
      <c r="O565" s="406" t="str">
        <f t="shared" si="143"/>
        <v/>
      </c>
      <c r="S565" s="401" t="str">
        <f>IFERROR(IF(S564&lt;='Cat A monthly etc'!$R$3,"Nil",S564-$R$3),"")</f>
        <v/>
      </c>
      <c r="T565" s="402" t="str">
        <f t="shared" si="144"/>
        <v/>
      </c>
      <c r="U565" s="403" t="str">
        <f t="shared" si="145"/>
        <v/>
      </c>
      <c r="V565" s="403" t="str">
        <f t="shared" si="146"/>
        <v/>
      </c>
      <c r="W565" s="404" t="str">
        <f t="shared" si="147"/>
        <v/>
      </c>
      <c r="Z565" s="408"/>
      <c r="AA565" s="409"/>
      <c r="AC565" s="358" t="str">
        <f t="shared" si="148"/>
        <v/>
      </c>
      <c r="AD565" s="358" t="str">
        <f t="shared" si="149"/>
        <v/>
      </c>
    </row>
    <row r="566" spans="1:30" x14ac:dyDescent="0.25">
      <c r="A566" s="112" t="str">
        <f t="shared" si="137"/>
        <v/>
      </c>
      <c r="B566" s="112" t="str">
        <f t="shared" si="138"/>
        <v/>
      </c>
      <c r="C566" s="397" t="str">
        <f t="shared" si="150"/>
        <v/>
      </c>
      <c r="D566" s="397" t="str">
        <f t="shared" si="136"/>
        <v/>
      </c>
      <c r="E566" s="397"/>
      <c r="F566" s="399" t="str">
        <f t="shared" si="139"/>
        <v/>
      </c>
      <c r="G566" s="400" t="str">
        <f t="shared" si="140"/>
        <v/>
      </c>
      <c r="H566" s="401" t="str">
        <f t="shared" si="141"/>
        <v/>
      </c>
      <c r="I566" s="402" t="str">
        <f t="shared" si="152"/>
        <v/>
      </c>
      <c r="J566" s="403" t="str">
        <f t="shared" si="152"/>
        <v/>
      </c>
      <c r="K566" s="403" t="str">
        <f t="shared" si="152"/>
        <v/>
      </c>
      <c r="L566" s="404" t="str">
        <f t="shared" si="151"/>
        <v/>
      </c>
      <c r="M566" s="405"/>
      <c r="N566" s="406" t="str">
        <f t="shared" si="142"/>
        <v/>
      </c>
      <c r="O566" s="406" t="str">
        <f t="shared" si="143"/>
        <v/>
      </c>
      <c r="S566" s="401" t="str">
        <f>IFERROR(IF(S565&lt;='Cat A monthly etc'!$R$3,"Nil",S565-$R$3),"")</f>
        <v/>
      </c>
      <c r="T566" s="402" t="str">
        <f t="shared" si="144"/>
        <v/>
      </c>
      <c r="U566" s="403" t="str">
        <f t="shared" si="145"/>
        <v/>
      </c>
      <c r="V566" s="403" t="str">
        <f t="shared" si="146"/>
        <v/>
      </c>
      <c r="W566" s="404" t="str">
        <f t="shared" si="147"/>
        <v/>
      </c>
      <c r="Z566" s="408"/>
      <c r="AA566" s="409"/>
      <c r="AC566" s="358" t="str">
        <f t="shared" si="148"/>
        <v/>
      </c>
      <c r="AD566" s="358" t="str">
        <f t="shared" si="149"/>
        <v/>
      </c>
    </row>
    <row r="567" spans="1:30" x14ac:dyDescent="0.25">
      <c r="A567" s="112" t="str">
        <f t="shared" si="137"/>
        <v/>
      </c>
      <c r="B567" s="112" t="str">
        <f t="shared" si="138"/>
        <v/>
      </c>
      <c r="C567" s="397" t="str">
        <f t="shared" si="150"/>
        <v/>
      </c>
      <c r="D567" s="397" t="str">
        <f t="shared" si="136"/>
        <v/>
      </c>
      <c r="E567" s="397"/>
      <c r="F567" s="399" t="str">
        <f t="shared" si="139"/>
        <v/>
      </c>
      <c r="G567" s="400" t="str">
        <f t="shared" si="140"/>
        <v/>
      </c>
      <c r="H567" s="401" t="str">
        <f t="shared" si="141"/>
        <v/>
      </c>
      <c r="I567" s="402" t="str">
        <f t="shared" si="152"/>
        <v/>
      </c>
      <c r="J567" s="403" t="str">
        <f t="shared" si="152"/>
        <v/>
      </c>
      <c r="K567" s="403" t="str">
        <f t="shared" si="152"/>
        <v/>
      </c>
      <c r="L567" s="404" t="str">
        <f t="shared" si="151"/>
        <v/>
      </c>
      <c r="M567" s="405"/>
      <c r="N567" s="406" t="str">
        <f t="shared" si="142"/>
        <v/>
      </c>
      <c r="O567" s="406" t="str">
        <f t="shared" si="143"/>
        <v/>
      </c>
      <c r="S567" s="401" t="str">
        <f>IFERROR(IF(S566&lt;='Cat A monthly etc'!$R$3,"Nil",S566-$R$3),"")</f>
        <v/>
      </c>
      <c r="T567" s="402" t="str">
        <f t="shared" si="144"/>
        <v/>
      </c>
      <c r="U567" s="403" t="str">
        <f t="shared" si="145"/>
        <v/>
      </c>
      <c r="V567" s="403" t="str">
        <f t="shared" si="146"/>
        <v/>
      </c>
      <c r="W567" s="404" t="str">
        <f t="shared" si="147"/>
        <v/>
      </c>
      <c r="Z567" s="408"/>
      <c r="AA567" s="409"/>
      <c r="AC567" s="358" t="str">
        <f t="shared" si="148"/>
        <v/>
      </c>
      <c r="AD567" s="358" t="str">
        <f t="shared" si="149"/>
        <v/>
      </c>
    </row>
    <row r="568" spans="1:30" x14ac:dyDescent="0.25">
      <c r="A568" s="112" t="str">
        <f t="shared" si="137"/>
        <v/>
      </c>
      <c r="B568" s="112" t="str">
        <f t="shared" si="138"/>
        <v/>
      </c>
      <c r="C568" s="397" t="str">
        <f t="shared" si="150"/>
        <v/>
      </c>
      <c r="D568" s="397" t="str">
        <f t="shared" si="136"/>
        <v/>
      </c>
      <c r="E568" s="397"/>
      <c r="F568" s="399" t="str">
        <f t="shared" si="139"/>
        <v/>
      </c>
      <c r="G568" s="400" t="str">
        <f t="shared" si="140"/>
        <v/>
      </c>
      <c r="H568" s="401" t="str">
        <f t="shared" si="141"/>
        <v/>
      </c>
      <c r="I568" s="402" t="str">
        <f t="shared" si="152"/>
        <v/>
      </c>
      <c r="J568" s="403" t="str">
        <f t="shared" si="152"/>
        <v/>
      </c>
      <c r="K568" s="403" t="str">
        <f t="shared" si="152"/>
        <v/>
      </c>
      <c r="L568" s="404" t="str">
        <f t="shared" si="151"/>
        <v/>
      </c>
      <c r="M568" s="405"/>
      <c r="N568" s="406" t="str">
        <f t="shared" si="142"/>
        <v/>
      </c>
      <c r="O568" s="406" t="str">
        <f t="shared" si="143"/>
        <v/>
      </c>
      <c r="S568" s="401" t="str">
        <f>IFERROR(IF(S567&lt;='Cat A monthly etc'!$R$3,"Nil",S567-$R$3),"")</f>
        <v/>
      </c>
      <c r="T568" s="402" t="str">
        <f t="shared" si="144"/>
        <v/>
      </c>
      <c r="U568" s="403" t="str">
        <f t="shared" si="145"/>
        <v/>
      </c>
      <c r="V568" s="403" t="str">
        <f t="shared" si="146"/>
        <v/>
      </c>
      <c r="W568" s="404" t="str">
        <f t="shared" si="147"/>
        <v/>
      </c>
      <c r="Z568" s="408"/>
      <c r="AA568" s="409"/>
      <c r="AC568" s="358" t="str">
        <f t="shared" si="148"/>
        <v/>
      </c>
      <c r="AD568" s="358" t="str">
        <f t="shared" si="149"/>
        <v/>
      </c>
    </row>
    <row r="569" spans="1:30" x14ac:dyDescent="0.25">
      <c r="A569" s="112" t="str">
        <f t="shared" si="137"/>
        <v/>
      </c>
      <c r="B569" s="112" t="str">
        <f t="shared" si="138"/>
        <v/>
      </c>
      <c r="C569" s="397" t="str">
        <f t="shared" si="150"/>
        <v/>
      </c>
      <c r="D569" s="397" t="str">
        <f t="shared" si="136"/>
        <v/>
      </c>
      <c r="E569" s="397"/>
      <c r="F569" s="399" t="str">
        <f t="shared" si="139"/>
        <v/>
      </c>
      <c r="G569" s="400" t="str">
        <f t="shared" si="140"/>
        <v/>
      </c>
      <c r="H569" s="401" t="str">
        <f t="shared" si="141"/>
        <v/>
      </c>
      <c r="I569" s="402" t="str">
        <f t="shared" si="152"/>
        <v/>
      </c>
      <c r="J569" s="403" t="str">
        <f t="shared" si="152"/>
        <v/>
      </c>
      <c r="K569" s="403" t="str">
        <f t="shared" si="152"/>
        <v/>
      </c>
      <c r="L569" s="404" t="str">
        <f t="shared" si="151"/>
        <v/>
      </c>
      <c r="M569" s="405"/>
      <c r="N569" s="406" t="str">
        <f t="shared" si="142"/>
        <v/>
      </c>
      <c r="O569" s="406" t="str">
        <f t="shared" si="143"/>
        <v/>
      </c>
      <c r="S569" s="401" t="str">
        <f>IFERROR(IF(S568&lt;='Cat A monthly etc'!$R$3,"Nil",S568-$R$3),"")</f>
        <v/>
      </c>
      <c r="T569" s="402" t="str">
        <f t="shared" si="144"/>
        <v/>
      </c>
      <c r="U569" s="403" t="str">
        <f t="shared" si="145"/>
        <v/>
      </c>
      <c r="V569" s="403" t="str">
        <f t="shared" si="146"/>
        <v/>
      </c>
      <c r="W569" s="404" t="str">
        <f t="shared" si="147"/>
        <v/>
      </c>
      <c r="Z569" s="408"/>
      <c r="AA569" s="409"/>
      <c r="AC569" s="358" t="str">
        <f t="shared" si="148"/>
        <v/>
      </c>
      <c r="AD569" s="358" t="str">
        <f t="shared" si="149"/>
        <v/>
      </c>
    </row>
    <row r="570" spans="1:30" x14ac:dyDescent="0.25">
      <c r="A570" s="112" t="str">
        <f t="shared" si="137"/>
        <v/>
      </c>
      <c r="B570" s="112" t="str">
        <f t="shared" si="138"/>
        <v/>
      </c>
      <c r="C570" s="397" t="str">
        <f t="shared" si="150"/>
        <v/>
      </c>
      <c r="D570" s="397" t="str">
        <f t="shared" si="136"/>
        <v/>
      </c>
      <c r="E570" s="397"/>
      <c r="F570" s="399" t="str">
        <f t="shared" si="139"/>
        <v/>
      </c>
      <c r="G570" s="400" t="str">
        <f t="shared" si="140"/>
        <v/>
      </c>
      <c r="H570" s="401" t="str">
        <f t="shared" si="141"/>
        <v/>
      </c>
      <c r="I570" s="402" t="str">
        <f t="shared" si="152"/>
        <v/>
      </c>
      <c r="J570" s="403" t="str">
        <f t="shared" si="152"/>
        <v/>
      </c>
      <c r="K570" s="403" t="str">
        <f t="shared" si="152"/>
        <v/>
      </c>
      <c r="L570" s="404" t="str">
        <f t="shared" si="151"/>
        <v/>
      </c>
      <c r="M570" s="405"/>
      <c r="N570" s="406" t="str">
        <f t="shared" si="142"/>
        <v/>
      </c>
      <c r="O570" s="406" t="str">
        <f t="shared" si="143"/>
        <v/>
      </c>
      <c r="S570" s="401" t="str">
        <f>IFERROR(IF(S569&lt;='Cat A monthly etc'!$R$3,"Nil",S569-$R$3),"")</f>
        <v/>
      </c>
      <c r="T570" s="402" t="str">
        <f t="shared" si="144"/>
        <v/>
      </c>
      <c r="U570" s="403" t="str">
        <f t="shared" si="145"/>
        <v/>
      </c>
      <c r="V570" s="403" t="str">
        <f t="shared" si="146"/>
        <v/>
      </c>
      <c r="W570" s="404" t="str">
        <f t="shared" si="147"/>
        <v/>
      </c>
      <c r="Z570" s="408"/>
      <c r="AA570" s="409"/>
      <c r="AC570" s="358" t="str">
        <f t="shared" si="148"/>
        <v/>
      </c>
      <c r="AD570" s="358" t="str">
        <f t="shared" si="149"/>
        <v/>
      </c>
    </row>
    <row r="571" spans="1:30" x14ac:dyDescent="0.25">
      <c r="A571" s="112" t="str">
        <f t="shared" si="137"/>
        <v/>
      </c>
      <c r="B571" s="112" t="str">
        <f t="shared" si="138"/>
        <v/>
      </c>
      <c r="C571" s="397" t="str">
        <f t="shared" si="150"/>
        <v/>
      </c>
      <c r="D571" s="397" t="str">
        <f t="shared" si="136"/>
        <v/>
      </c>
      <c r="E571" s="397"/>
      <c r="F571" s="399" t="str">
        <f t="shared" si="139"/>
        <v/>
      </c>
      <c r="G571" s="400" t="str">
        <f t="shared" si="140"/>
        <v/>
      </c>
      <c r="H571" s="401" t="str">
        <f t="shared" si="141"/>
        <v/>
      </c>
      <c r="I571" s="402" t="str">
        <f t="shared" si="152"/>
        <v/>
      </c>
      <c r="J571" s="403" t="str">
        <f t="shared" si="152"/>
        <v/>
      </c>
      <c r="K571" s="403" t="str">
        <f t="shared" si="152"/>
        <v/>
      </c>
      <c r="L571" s="404" t="str">
        <f t="shared" si="151"/>
        <v/>
      </c>
      <c r="M571" s="405"/>
      <c r="N571" s="406" t="str">
        <f t="shared" si="142"/>
        <v/>
      </c>
      <c r="O571" s="406" t="str">
        <f t="shared" si="143"/>
        <v/>
      </c>
      <c r="S571" s="401" t="str">
        <f>IFERROR(IF(S570&lt;='Cat A monthly etc'!$R$3,"Nil",S570-$R$3),"")</f>
        <v/>
      </c>
      <c r="T571" s="402" t="str">
        <f t="shared" si="144"/>
        <v/>
      </c>
      <c r="U571" s="403" t="str">
        <f t="shared" si="145"/>
        <v/>
      </c>
      <c r="V571" s="403" t="str">
        <f t="shared" si="146"/>
        <v/>
      </c>
      <c r="W571" s="404" t="str">
        <f t="shared" si="147"/>
        <v/>
      </c>
      <c r="Z571" s="408"/>
      <c r="AA571" s="409"/>
      <c r="AC571" s="358" t="str">
        <f t="shared" si="148"/>
        <v/>
      </c>
      <c r="AD571" s="358" t="str">
        <f t="shared" si="149"/>
        <v/>
      </c>
    </row>
    <row r="572" spans="1:30" x14ac:dyDescent="0.25">
      <c r="A572" s="112" t="str">
        <f t="shared" si="137"/>
        <v/>
      </c>
      <c r="B572" s="112" t="str">
        <f t="shared" si="138"/>
        <v/>
      </c>
      <c r="C572" s="397" t="str">
        <f t="shared" si="150"/>
        <v/>
      </c>
      <c r="D572" s="397" t="str">
        <f t="shared" si="136"/>
        <v/>
      </c>
      <c r="E572" s="397"/>
      <c r="F572" s="399" t="str">
        <f t="shared" si="139"/>
        <v/>
      </c>
      <c r="G572" s="400" t="str">
        <f t="shared" si="140"/>
        <v/>
      </c>
      <c r="H572" s="401" t="str">
        <f t="shared" si="141"/>
        <v/>
      </c>
      <c r="I572" s="402" t="str">
        <f t="shared" si="152"/>
        <v/>
      </c>
      <c r="J572" s="403" t="str">
        <f t="shared" si="152"/>
        <v/>
      </c>
      <c r="K572" s="403" t="str">
        <f t="shared" si="152"/>
        <v/>
      </c>
      <c r="L572" s="404" t="str">
        <f t="shared" si="151"/>
        <v/>
      </c>
      <c r="M572" s="405"/>
      <c r="N572" s="406" t="str">
        <f t="shared" si="142"/>
        <v/>
      </c>
      <c r="O572" s="406" t="str">
        <f t="shared" si="143"/>
        <v/>
      </c>
      <c r="S572" s="401" t="str">
        <f>IFERROR(IF(S571&lt;='Cat A monthly etc'!$R$3,"Nil",S571-$R$3),"")</f>
        <v/>
      </c>
      <c r="T572" s="402" t="str">
        <f t="shared" si="144"/>
        <v/>
      </c>
      <c r="U572" s="403" t="str">
        <f t="shared" si="145"/>
        <v/>
      </c>
      <c r="V572" s="403" t="str">
        <f t="shared" si="146"/>
        <v/>
      </c>
      <c r="W572" s="404" t="str">
        <f t="shared" si="147"/>
        <v/>
      </c>
      <c r="Z572" s="408"/>
      <c r="AA572" s="409"/>
      <c r="AC572" s="358" t="str">
        <f t="shared" si="148"/>
        <v/>
      </c>
      <c r="AD572" s="358" t="str">
        <f t="shared" si="149"/>
        <v/>
      </c>
    </row>
    <row r="573" spans="1:30" x14ac:dyDescent="0.25">
      <c r="A573" s="112" t="str">
        <f t="shared" si="137"/>
        <v/>
      </c>
      <c r="B573" s="112" t="str">
        <f t="shared" si="138"/>
        <v/>
      </c>
      <c r="C573" s="397" t="str">
        <f t="shared" si="150"/>
        <v/>
      </c>
      <c r="D573" s="397" t="str">
        <f t="shared" si="136"/>
        <v/>
      </c>
      <c r="E573" s="397"/>
      <c r="F573" s="399" t="str">
        <f t="shared" si="139"/>
        <v/>
      </c>
      <c r="G573" s="400" t="str">
        <f t="shared" si="140"/>
        <v/>
      </c>
      <c r="H573" s="401" t="str">
        <f t="shared" si="141"/>
        <v/>
      </c>
      <c r="I573" s="402" t="str">
        <f t="shared" si="152"/>
        <v/>
      </c>
      <c r="J573" s="403" t="str">
        <f t="shared" si="152"/>
        <v/>
      </c>
      <c r="K573" s="403" t="str">
        <f t="shared" si="152"/>
        <v/>
      </c>
      <c r="L573" s="404" t="str">
        <f t="shared" si="151"/>
        <v/>
      </c>
      <c r="M573" s="405"/>
      <c r="N573" s="406" t="str">
        <f t="shared" si="142"/>
        <v/>
      </c>
      <c r="O573" s="406" t="str">
        <f t="shared" si="143"/>
        <v/>
      </c>
      <c r="S573" s="401" t="str">
        <f>IFERROR(IF(S572&lt;='Cat A monthly etc'!$R$3,"Nil",S572-$R$3),"")</f>
        <v/>
      </c>
      <c r="T573" s="402" t="str">
        <f t="shared" si="144"/>
        <v/>
      </c>
      <c r="U573" s="403" t="str">
        <f t="shared" si="145"/>
        <v/>
      </c>
      <c r="V573" s="403" t="str">
        <f t="shared" si="146"/>
        <v/>
      </c>
      <c r="W573" s="404" t="str">
        <f t="shared" si="147"/>
        <v/>
      </c>
      <c r="Z573" s="408"/>
      <c r="AA573" s="409"/>
      <c r="AC573" s="358" t="str">
        <f t="shared" si="148"/>
        <v/>
      </c>
      <c r="AD573" s="358" t="str">
        <f t="shared" si="149"/>
        <v/>
      </c>
    </row>
    <row r="574" spans="1:30" x14ac:dyDescent="0.25">
      <c r="A574" s="112" t="str">
        <f t="shared" si="137"/>
        <v/>
      </c>
      <c r="B574" s="112" t="str">
        <f t="shared" si="138"/>
        <v/>
      </c>
      <c r="C574" s="397" t="str">
        <f t="shared" si="150"/>
        <v/>
      </c>
      <c r="D574" s="397" t="str">
        <f t="shared" si="136"/>
        <v/>
      </c>
      <c r="E574" s="397"/>
      <c r="F574" s="399" t="str">
        <f t="shared" si="139"/>
        <v/>
      </c>
      <c r="G574" s="400" t="str">
        <f t="shared" si="140"/>
        <v/>
      </c>
      <c r="H574" s="401" t="str">
        <f t="shared" si="141"/>
        <v/>
      </c>
      <c r="I574" s="402" t="str">
        <f t="shared" si="152"/>
        <v/>
      </c>
      <c r="J574" s="403" t="str">
        <f t="shared" si="152"/>
        <v/>
      </c>
      <c r="K574" s="403" t="str">
        <f t="shared" si="152"/>
        <v/>
      </c>
      <c r="L574" s="404" t="str">
        <f t="shared" si="151"/>
        <v/>
      </c>
      <c r="M574" s="405"/>
      <c r="N574" s="406" t="str">
        <f t="shared" si="142"/>
        <v/>
      </c>
      <c r="O574" s="406" t="str">
        <f t="shared" si="143"/>
        <v/>
      </c>
      <c r="S574" s="401" t="str">
        <f>IFERROR(IF(S573&lt;='Cat A monthly etc'!$R$3,"Nil",S573-$R$3),"")</f>
        <v/>
      </c>
      <c r="T574" s="402" t="str">
        <f t="shared" si="144"/>
        <v/>
      </c>
      <c r="U574" s="403" t="str">
        <f t="shared" si="145"/>
        <v/>
      </c>
      <c r="V574" s="403" t="str">
        <f t="shared" si="146"/>
        <v/>
      </c>
      <c r="W574" s="404" t="str">
        <f t="shared" si="147"/>
        <v/>
      </c>
      <c r="Z574" s="408"/>
      <c r="AA574" s="409"/>
      <c r="AC574" s="358" t="str">
        <f t="shared" si="148"/>
        <v/>
      </c>
      <c r="AD574" s="358" t="str">
        <f t="shared" si="149"/>
        <v/>
      </c>
    </row>
    <row r="575" spans="1:30" x14ac:dyDescent="0.25">
      <c r="A575" s="112" t="str">
        <f t="shared" si="137"/>
        <v/>
      </c>
      <c r="B575" s="112" t="str">
        <f t="shared" si="138"/>
        <v/>
      </c>
      <c r="C575" s="397" t="str">
        <f t="shared" si="150"/>
        <v/>
      </c>
      <c r="D575" s="397" t="str">
        <f t="shared" si="136"/>
        <v/>
      </c>
      <c r="E575" s="397"/>
      <c r="F575" s="399" t="str">
        <f t="shared" si="139"/>
        <v/>
      </c>
      <c r="G575" s="400" t="str">
        <f t="shared" si="140"/>
        <v/>
      </c>
      <c r="H575" s="401" t="str">
        <f t="shared" si="141"/>
        <v/>
      </c>
      <c r="I575" s="402" t="str">
        <f t="shared" si="152"/>
        <v/>
      </c>
      <c r="J575" s="403" t="str">
        <f t="shared" si="152"/>
        <v/>
      </c>
      <c r="K575" s="403" t="str">
        <f t="shared" si="152"/>
        <v/>
      </c>
      <c r="L575" s="404" t="str">
        <f t="shared" si="151"/>
        <v/>
      </c>
      <c r="M575" s="405"/>
      <c r="N575" s="406" t="str">
        <f t="shared" si="142"/>
        <v/>
      </c>
      <c r="O575" s="406" t="str">
        <f t="shared" si="143"/>
        <v/>
      </c>
      <c r="S575" s="401" t="str">
        <f>IFERROR(IF(S574&lt;='Cat A monthly etc'!$R$3,"Nil",S574-$R$3),"")</f>
        <v/>
      </c>
      <c r="T575" s="402" t="str">
        <f t="shared" si="144"/>
        <v/>
      </c>
      <c r="U575" s="403" t="str">
        <f t="shared" si="145"/>
        <v/>
      </c>
      <c r="V575" s="403" t="str">
        <f t="shared" si="146"/>
        <v/>
      </c>
      <c r="W575" s="404" t="str">
        <f t="shared" si="147"/>
        <v/>
      </c>
      <c r="Z575" s="408"/>
      <c r="AA575" s="409"/>
      <c r="AC575" s="358" t="str">
        <f t="shared" si="148"/>
        <v/>
      </c>
      <c r="AD575" s="358" t="str">
        <f t="shared" si="149"/>
        <v/>
      </c>
    </row>
    <row r="576" spans="1:30" x14ac:dyDescent="0.25">
      <c r="A576" s="112" t="str">
        <f t="shared" si="137"/>
        <v/>
      </c>
      <c r="B576" s="112" t="str">
        <f t="shared" si="138"/>
        <v/>
      </c>
      <c r="C576" s="397" t="str">
        <f t="shared" si="150"/>
        <v/>
      </c>
      <c r="D576" s="397" t="str">
        <f t="shared" si="136"/>
        <v/>
      </c>
      <c r="E576" s="397"/>
      <c r="F576" s="399" t="str">
        <f t="shared" si="139"/>
        <v/>
      </c>
      <c r="G576" s="400" t="str">
        <f t="shared" si="140"/>
        <v/>
      </c>
      <c r="H576" s="401" t="str">
        <f t="shared" si="141"/>
        <v/>
      </c>
      <c r="I576" s="402" t="str">
        <f t="shared" si="152"/>
        <v/>
      </c>
      <c r="J576" s="403" t="str">
        <f t="shared" si="152"/>
        <v/>
      </c>
      <c r="K576" s="403" t="str">
        <f t="shared" si="152"/>
        <v/>
      </c>
      <c r="L576" s="404" t="str">
        <f t="shared" si="151"/>
        <v/>
      </c>
      <c r="M576" s="405"/>
      <c r="N576" s="406" t="str">
        <f t="shared" si="142"/>
        <v/>
      </c>
      <c r="O576" s="406" t="str">
        <f t="shared" si="143"/>
        <v/>
      </c>
      <c r="S576" s="401" t="str">
        <f>IFERROR(IF(S575&lt;='Cat A monthly etc'!$R$3,"Nil",S575-$R$3),"")</f>
        <v/>
      </c>
      <c r="T576" s="402" t="str">
        <f t="shared" si="144"/>
        <v/>
      </c>
      <c r="U576" s="403" t="str">
        <f t="shared" si="145"/>
        <v/>
      </c>
      <c r="V576" s="403" t="str">
        <f t="shared" si="146"/>
        <v/>
      </c>
      <c r="W576" s="404" t="str">
        <f t="shared" si="147"/>
        <v/>
      </c>
      <c r="Z576" s="408"/>
      <c r="AA576" s="409"/>
      <c r="AC576" s="358" t="str">
        <f t="shared" si="148"/>
        <v/>
      </c>
      <c r="AD576" s="358" t="str">
        <f t="shared" si="149"/>
        <v/>
      </c>
    </row>
    <row r="577" spans="1:30" x14ac:dyDescent="0.25">
      <c r="A577" s="112" t="str">
        <f t="shared" si="137"/>
        <v/>
      </c>
      <c r="B577" s="112" t="str">
        <f t="shared" si="138"/>
        <v/>
      </c>
      <c r="C577" s="397" t="str">
        <f t="shared" si="150"/>
        <v/>
      </c>
      <c r="D577" s="397" t="str">
        <f t="shared" si="136"/>
        <v/>
      </c>
      <c r="E577" s="397"/>
      <c r="F577" s="399" t="str">
        <f t="shared" si="139"/>
        <v/>
      </c>
      <c r="G577" s="400" t="str">
        <f t="shared" si="140"/>
        <v/>
      </c>
      <c r="H577" s="401" t="str">
        <f t="shared" si="141"/>
        <v/>
      </c>
      <c r="I577" s="402" t="str">
        <f t="shared" si="152"/>
        <v/>
      </c>
      <c r="J577" s="403" t="str">
        <f t="shared" si="152"/>
        <v/>
      </c>
      <c r="K577" s="403" t="str">
        <f t="shared" si="152"/>
        <v/>
      </c>
      <c r="L577" s="404" t="str">
        <f t="shared" si="151"/>
        <v/>
      </c>
      <c r="M577" s="405"/>
      <c r="N577" s="406" t="str">
        <f t="shared" si="142"/>
        <v/>
      </c>
      <c r="O577" s="406" t="str">
        <f t="shared" si="143"/>
        <v/>
      </c>
      <c r="S577" s="401" t="str">
        <f>IFERROR(IF(S576&lt;='Cat A monthly etc'!$R$3,"Nil",S576-$R$3),"")</f>
        <v/>
      </c>
      <c r="T577" s="402" t="str">
        <f t="shared" si="144"/>
        <v/>
      </c>
      <c r="U577" s="403" t="str">
        <f t="shared" si="145"/>
        <v/>
      </c>
      <c r="V577" s="403" t="str">
        <f t="shared" si="146"/>
        <v/>
      </c>
      <c r="W577" s="404" t="str">
        <f t="shared" si="147"/>
        <v/>
      </c>
      <c r="Z577" s="408"/>
      <c r="AA577" s="409"/>
      <c r="AC577" s="358" t="str">
        <f t="shared" si="148"/>
        <v/>
      </c>
      <c r="AD577" s="358" t="str">
        <f t="shared" si="149"/>
        <v/>
      </c>
    </row>
    <row r="578" spans="1:30" x14ac:dyDescent="0.25">
      <c r="A578" s="112" t="str">
        <f t="shared" si="137"/>
        <v/>
      </c>
      <c r="B578" s="112" t="str">
        <f t="shared" si="138"/>
        <v/>
      </c>
      <c r="C578" s="397" t="str">
        <f t="shared" si="150"/>
        <v/>
      </c>
      <c r="D578" s="397" t="str">
        <f t="shared" ref="D578:D641" si="153">IFERROR(IF(C577-0.01&gt;=0,C577-0.01,""),"")</f>
        <v/>
      </c>
      <c r="E578" s="397"/>
      <c r="F578" s="399" t="str">
        <f t="shared" si="139"/>
        <v/>
      </c>
      <c r="G578" s="400" t="str">
        <f t="shared" si="140"/>
        <v/>
      </c>
      <c r="H578" s="401" t="str">
        <f t="shared" si="141"/>
        <v/>
      </c>
      <c r="I578" s="402" t="str">
        <f t="shared" si="152"/>
        <v/>
      </c>
      <c r="J578" s="403" t="str">
        <f t="shared" si="152"/>
        <v/>
      </c>
      <c r="K578" s="403" t="str">
        <f t="shared" si="152"/>
        <v/>
      </c>
      <c r="L578" s="404" t="str">
        <f t="shared" si="151"/>
        <v/>
      </c>
      <c r="M578" s="405"/>
      <c r="N578" s="406" t="str">
        <f t="shared" si="142"/>
        <v/>
      </c>
      <c r="O578" s="406" t="str">
        <f t="shared" si="143"/>
        <v/>
      </c>
      <c r="S578" s="401" t="str">
        <f>IFERROR(IF(S577&lt;='Cat A monthly etc'!$R$3,"Nil",S577-$R$3),"")</f>
        <v/>
      </c>
      <c r="T578" s="402" t="str">
        <f t="shared" si="144"/>
        <v/>
      </c>
      <c r="U578" s="403" t="str">
        <f t="shared" si="145"/>
        <v/>
      </c>
      <c r="V578" s="403" t="str">
        <f t="shared" si="146"/>
        <v/>
      </c>
      <c r="W578" s="404" t="str">
        <f t="shared" si="147"/>
        <v/>
      </c>
      <c r="Z578" s="408"/>
      <c r="AA578" s="409"/>
      <c r="AC578" s="358" t="str">
        <f t="shared" si="148"/>
        <v/>
      </c>
      <c r="AD578" s="358" t="str">
        <f t="shared" si="149"/>
        <v/>
      </c>
    </row>
    <row r="579" spans="1:30" x14ac:dyDescent="0.25">
      <c r="A579" s="112" t="str">
        <f t="shared" si="137"/>
        <v/>
      </c>
      <c r="B579" s="112" t="str">
        <f t="shared" si="138"/>
        <v/>
      </c>
      <c r="C579" s="397" t="str">
        <f t="shared" si="150"/>
        <v/>
      </c>
      <c r="D579" s="397" t="str">
        <f t="shared" si="153"/>
        <v/>
      </c>
      <c r="E579" s="397"/>
      <c r="F579" s="399" t="str">
        <f t="shared" si="139"/>
        <v/>
      </c>
      <c r="G579" s="400" t="str">
        <f t="shared" si="140"/>
        <v/>
      </c>
      <c r="H579" s="401" t="str">
        <f t="shared" si="141"/>
        <v/>
      </c>
      <c r="I579" s="402" t="str">
        <f t="shared" si="152"/>
        <v/>
      </c>
      <c r="J579" s="403" t="str">
        <f t="shared" si="152"/>
        <v/>
      </c>
      <c r="K579" s="403" t="str">
        <f t="shared" si="152"/>
        <v/>
      </c>
      <c r="L579" s="404" t="str">
        <f t="shared" si="151"/>
        <v/>
      </c>
      <c r="M579" s="405"/>
      <c r="N579" s="406" t="str">
        <f t="shared" si="142"/>
        <v/>
      </c>
      <c r="O579" s="406" t="str">
        <f t="shared" si="143"/>
        <v/>
      </c>
      <c r="S579" s="401" t="str">
        <f>IFERROR(IF(S578&lt;='Cat A monthly etc'!$R$3,"Nil",S578-$R$3),"")</f>
        <v/>
      </c>
      <c r="T579" s="402" t="str">
        <f t="shared" si="144"/>
        <v/>
      </c>
      <c r="U579" s="403" t="str">
        <f t="shared" si="145"/>
        <v/>
      </c>
      <c r="V579" s="403" t="str">
        <f t="shared" si="146"/>
        <v/>
      </c>
      <c r="W579" s="404" t="str">
        <f t="shared" si="147"/>
        <v/>
      </c>
      <c r="Z579" s="408"/>
      <c r="AA579" s="409"/>
      <c r="AC579" s="358" t="str">
        <f t="shared" si="148"/>
        <v/>
      </c>
      <c r="AD579" s="358" t="str">
        <f t="shared" si="149"/>
        <v/>
      </c>
    </row>
    <row r="580" spans="1:30" x14ac:dyDescent="0.25">
      <c r="A580" s="112" t="str">
        <f t="shared" si="137"/>
        <v/>
      </c>
      <c r="B580" s="112" t="str">
        <f t="shared" si="138"/>
        <v/>
      </c>
      <c r="C580" s="397" t="str">
        <f t="shared" si="150"/>
        <v/>
      </c>
      <c r="D580" s="397" t="str">
        <f t="shared" si="153"/>
        <v/>
      </c>
      <c r="E580" s="397"/>
      <c r="F580" s="399" t="str">
        <f t="shared" si="139"/>
        <v/>
      </c>
      <c r="G580" s="400" t="str">
        <f t="shared" si="140"/>
        <v/>
      </c>
      <c r="H580" s="401" t="str">
        <f t="shared" si="141"/>
        <v/>
      </c>
      <c r="I580" s="402" t="str">
        <f t="shared" si="152"/>
        <v/>
      </c>
      <c r="J580" s="403" t="str">
        <f t="shared" si="152"/>
        <v/>
      </c>
      <c r="K580" s="403" t="str">
        <f t="shared" si="152"/>
        <v/>
      </c>
      <c r="L580" s="404" t="str">
        <f t="shared" si="151"/>
        <v/>
      </c>
      <c r="M580" s="405"/>
      <c r="N580" s="406" t="str">
        <f t="shared" si="142"/>
        <v/>
      </c>
      <c r="O580" s="406" t="str">
        <f t="shared" si="143"/>
        <v/>
      </c>
      <c r="S580" s="401" t="str">
        <f>IFERROR(IF(S579&lt;='Cat A monthly etc'!$R$3,"Nil",S579-$R$3),"")</f>
        <v/>
      </c>
      <c r="T580" s="402" t="str">
        <f t="shared" si="144"/>
        <v/>
      </c>
      <c r="U580" s="403" t="str">
        <f t="shared" si="145"/>
        <v/>
      </c>
      <c r="V580" s="403" t="str">
        <f t="shared" si="146"/>
        <v/>
      </c>
      <c r="W580" s="404" t="str">
        <f t="shared" si="147"/>
        <v/>
      </c>
      <c r="Z580" s="408"/>
      <c r="AA580" s="409"/>
      <c r="AC580" s="358" t="str">
        <f t="shared" si="148"/>
        <v/>
      </c>
      <c r="AD580" s="358" t="str">
        <f t="shared" si="149"/>
        <v/>
      </c>
    </row>
    <row r="581" spans="1:30" x14ac:dyDescent="0.25">
      <c r="A581" s="112" t="str">
        <f t="shared" si="137"/>
        <v/>
      </c>
      <c r="B581" s="112" t="str">
        <f t="shared" si="138"/>
        <v/>
      </c>
      <c r="C581" s="397" t="str">
        <f t="shared" si="150"/>
        <v/>
      </c>
      <c r="D581" s="397" t="str">
        <f t="shared" si="153"/>
        <v/>
      </c>
      <c r="E581" s="397"/>
      <c r="F581" s="399" t="str">
        <f t="shared" si="139"/>
        <v/>
      </c>
      <c r="G581" s="400" t="str">
        <f t="shared" si="140"/>
        <v/>
      </c>
      <c r="H581" s="401" t="str">
        <f t="shared" si="141"/>
        <v/>
      </c>
      <c r="I581" s="402" t="str">
        <f t="shared" si="152"/>
        <v/>
      </c>
      <c r="J581" s="403" t="str">
        <f t="shared" si="152"/>
        <v/>
      </c>
      <c r="K581" s="403" t="str">
        <f t="shared" si="152"/>
        <v/>
      </c>
      <c r="L581" s="404" t="str">
        <f t="shared" si="151"/>
        <v/>
      </c>
      <c r="M581" s="405"/>
      <c r="N581" s="406" t="str">
        <f t="shared" si="142"/>
        <v/>
      </c>
      <c r="O581" s="406" t="str">
        <f t="shared" si="143"/>
        <v/>
      </c>
      <c r="S581" s="401" t="str">
        <f>IFERROR(IF(S580&lt;='Cat A monthly etc'!$R$3,"Nil",S580-$R$3),"")</f>
        <v/>
      </c>
      <c r="T581" s="402" t="str">
        <f t="shared" si="144"/>
        <v/>
      </c>
      <c r="U581" s="403" t="str">
        <f t="shared" si="145"/>
        <v/>
      </c>
      <c r="V581" s="403" t="str">
        <f t="shared" si="146"/>
        <v/>
      </c>
      <c r="W581" s="404" t="str">
        <f t="shared" si="147"/>
        <v/>
      </c>
      <c r="Z581" s="408"/>
      <c r="AA581" s="409"/>
      <c r="AC581" s="358" t="str">
        <f t="shared" si="148"/>
        <v/>
      </c>
      <c r="AD581" s="358" t="str">
        <f t="shared" si="149"/>
        <v/>
      </c>
    </row>
    <row r="582" spans="1:30" x14ac:dyDescent="0.25">
      <c r="A582" s="112" t="str">
        <f t="shared" si="137"/>
        <v/>
      </c>
      <c r="B582" s="112" t="str">
        <f t="shared" si="138"/>
        <v/>
      </c>
      <c r="C582" s="397" t="str">
        <f t="shared" si="150"/>
        <v/>
      </c>
      <c r="D582" s="397" t="str">
        <f t="shared" si="153"/>
        <v/>
      </c>
      <c r="E582" s="397"/>
      <c r="F582" s="399" t="str">
        <f t="shared" si="139"/>
        <v/>
      </c>
      <c r="G582" s="400" t="str">
        <f t="shared" si="140"/>
        <v/>
      </c>
      <c r="H582" s="401" t="str">
        <f t="shared" si="141"/>
        <v/>
      </c>
      <c r="I582" s="402" t="str">
        <f t="shared" si="152"/>
        <v/>
      </c>
      <c r="J582" s="403" t="str">
        <f t="shared" si="152"/>
        <v/>
      </c>
      <c r="K582" s="403" t="str">
        <f t="shared" si="152"/>
        <v/>
      </c>
      <c r="L582" s="404" t="str">
        <f t="shared" si="151"/>
        <v/>
      </c>
      <c r="M582" s="405"/>
      <c r="N582" s="406" t="str">
        <f t="shared" si="142"/>
        <v/>
      </c>
      <c r="O582" s="406" t="str">
        <f t="shared" si="143"/>
        <v/>
      </c>
      <c r="S582" s="401" t="str">
        <f>IFERROR(IF(S581&lt;='Cat A monthly etc'!$R$3,"Nil",S581-$R$3),"")</f>
        <v/>
      </c>
      <c r="T582" s="402" t="str">
        <f t="shared" si="144"/>
        <v/>
      </c>
      <c r="U582" s="403" t="str">
        <f t="shared" si="145"/>
        <v/>
      </c>
      <c r="V582" s="403" t="str">
        <f t="shared" si="146"/>
        <v/>
      </c>
      <c r="W582" s="404" t="str">
        <f t="shared" si="147"/>
        <v/>
      </c>
      <c r="Z582" s="408"/>
      <c r="AA582" s="409"/>
      <c r="AC582" s="358" t="str">
        <f t="shared" si="148"/>
        <v/>
      </c>
      <c r="AD582" s="358" t="str">
        <f t="shared" si="149"/>
        <v/>
      </c>
    </row>
    <row r="583" spans="1:30" x14ac:dyDescent="0.25">
      <c r="A583" s="112" t="str">
        <f t="shared" si="137"/>
        <v/>
      </c>
      <c r="B583" s="112" t="str">
        <f t="shared" si="138"/>
        <v/>
      </c>
      <c r="C583" s="397" t="str">
        <f t="shared" si="150"/>
        <v/>
      </c>
      <c r="D583" s="397" t="str">
        <f t="shared" si="153"/>
        <v/>
      </c>
      <c r="E583" s="397"/>
      <c r="F583" s="399" t="str">
        <f t="shared" si="139"/>
        <v/>
      </c>
      <c r="G583" s="400" t="str">
        <f t="shared" si="140"/>
        <v/>
      </c>
      <c r="H583" s="401" t="str">
        <f t="shared" si="141"/>
        <v/>
      </c>
      <c r="I583" s="402" t="str">
        <f t="shared" si="152"/>
        <v/>
      </c>
      <c r="J583" s="403" t="str">
        <f t="shared" si="152"/>
        <v/>
      </c>
      <c r="K583" s="403" t="str">
        <f t="shared" si="152"/>
        <v/>
      </c>
      <c r="L583" s="404" t="str">
        <f t="shared" si="151"/>
        <v/>
      </c>
      <c r="M583" s="405"/>
      <c r="N583" s="406" t="str">
        <f t="shared" si="142"/>
        <v/>
      </c>
      <c r="O583" s="406" t="str">
        <f t="shared" si="143"/>
        <v/>
      </c>
      <c r="S583" s="401" t="str">
        <f>IFERROR(IF(S582&lt;='Cat A monthly etc'!$R$3,"Nil",S582-$R$3),"")</f>
        <v/>
      </c>
      <c r="T583" s="402" t="str">
        <f t="shared" si="144"/>
        <v/>
      </c>
      <c r="U583" s="403" t="str">
        <f t="shared" si="145"/>
        <v/>
      </c>
      <c r="V583" s="403" t="str">
        <f t="shared" si="146"/>
        <v/>
      </c>
      <c r="W583" s="404" t="str">
        <f t="shared" si="147"/>
        <v/>
      </c>
      <c r="Z583" s="408"/>
      <c r="AA583" s="409"/>
      <c r="AC583" s="358" t="str">
        <f t="shared" si="148"/>
        <v/>
      </c>
      <c r="AD583" s="358" t="str">
        <f t="shared" si="149"/>
        <v/>
      </c>
    </row>
    <row r="584" spans="1:30" x14ac:dyDescent="0.25">
      <c r="A584" s="112" t="str">
        <f t="shared" si="137"/>
        <v/>
      </c>
      <c r="B584" s="112" t="str">
        <f t="shared" si="138"/>
        <v/>
      </c>
      <c r="C584" s="397" t="str">
        <f t="shared" si="150"/>
        <v/>
      </c>
      <c r="D584" s="397" t="str">
        <f t="shared" si="153"/>
        <v/>
      </c>
      <c r="E584" s="397"/>
      <c r="F584" s="399" t="str">
        <f t="shared" si="139"/>
        <v/>
      </c>
      <c r="G584" s="400" t="str">
        <f t="shared" si="140"/>
        <v/>
      </c>
      <c r="H584" s="401" t="str">
        <f t="shared" si="141"/>
        <v/>
      </c>
      <c r="I584" s="402" t="str">
        <f t="shared" si="152"/>
        <v/>
      </c>
      <c r="J584" s="403" t="str">
        <f t="shared" si="152"/>
        <v/>
      </c>
      <c r="K584" s="403" t="str">
        <f t="shared" si="152"/>
        <v/>
      </c>
      <c r="L584" s="404" t="str">
        <f t="shared" si="151"/>
        <v/>
      </c>
      <c r="M584" s="405"/>
      <c r="N584" s="406" t="str">
        <f t="shared" si="142"/>
        <v/>
      </c>
      <c r="O584" s="406" t="str">
        <f t="shared" si="143"/>
        <v/>
      </c>
      <c r="S584" s="401" t="str">
        <f>IFERROR(IF(S583&lt;='Cat A monthly etc'!$R$3,"Nil",S583-$R$3),"")</f>
        <v/>
      </c>
      <c r="T584" s="402" t="str">
        <f t="shared" si="144"/>
        <v/>
      </c>
      <c r="U584" s="403" t="str">
        <f t="shared" si="145"/>
        <v/>
      </c>
      <c r="V584" s="403" t="str">
        <f t="shared" si="146"/>
        <v/>
      </c>
      <c r="W584" s="404" t="str">
        <f t="shared" si="147"/>
        <v/>
      </c>
      <c r="Z584" s="408"/>
      <c r="AA584" s="409"/>
      <c r="AC584" s="358" t="str">
        <f t="shared" si="148"/>
        <v/>
      </c>
      <c r="AD584" s="358" t="str">
        <f t="shared" si="149"/>
        <v/>
      </c>
    </row>
    <row r="585" spans="1:30" x14ac:dyDescent="0.25">
      <c r="A585" s="112" t="str">
        <f t="shared" ref="A585:A648" si="154">IFERROR(
                      IF(
                            AND($B585&lt;&gt;$W$3,$B585=$W$2,$C585&lt;=$X$2,$D585&gt;=$X$2),
                              IF(RIGHT($F585,LEN("or any greater amount"))="or any greater amount",$W$3,""),""),"")</f>
        <v/>
      </c>
      <c r="B585" s="112" t="str">
        <f t="shared" ref="B585:B648" si="155">IFERROR(
                      IF(
                            AND($C585&lt;=$X$2,$D585&gt;=$X$2),$W$2,
                              IF(RIGHT($F585,LEN("or any greater amount"))="or any greater amount",$W$3,"")),"")</f>
        <v/>
      </c>
      <c r="C585" s="397" t="str">
        <f t="shared" si="150"/>
        <v/>
      </c>
      <c r="D585" s="397" t="str">
        <f t="shared" si="153"/>
        <v/>
      </c>
      <c r="E585" s="397"/>
      <c r="F585" s="399" t="str">
        <f t="shared" ref="F585:F648" si="156">IFERROR(IF(AND(C585="",D585=""),"",IF(C585="--",TEXT(D585,IF(D585=ROUND(D585,0),"€###.00","€##.00"))&amp;" or any lesser amount",IF(D585="--",TEXT(C585,IF(C585=ROUND(C585,0),"€###.00","€##.00"))&amp;" or any greater amount",TEXT(C585,IF(C585=ROUND(C585,0),"€###.00","€##.00"))&amp;" to "&amp;TEXT(D585,IF(D585=ROUND(D585,0),"€###.00","€##.00"))))),"")</f>
        <v/>
      </c>
      <c r="G585" s="400" t="str">
        <f t="shared" ref="G585:G648" si="157">IFERROR(IF(S585="Nil","Nil",ROUNDUP(ROUND(S585/7, 3),2)),"")</f>
        <v/>
      </c>
      <c r="H585" s="401" t="str">
        <f t="shared" ref="H585:H648" si="158">IFERROR(IF(S585="Nil","Nil",TEXT(S585,IF(S585=ROUND(S585,0),"€###","€0.00"))),"")</f>
        <v/>
      </c>
      <c r="I585" s="402" t="str">
        <f t="shared" si="152"/>
        <v/>
      </c>
      <c r="J585" s="403" t="str">
        <f t="shared" si="152"/>
        <v/>
      </c>
      <c r="K585" s="403" t="str">
        <f t="shared" si="152"/>
        <v/>
      </c>
      <c r="L585" s="404" t="str">
        <f t="shared" si="151"/>
        <v/>
      </c>
      <c r="M585" s="405"/>
      <c r="N585" s="406" t="str">
        <f t="shared" ref="N585:N648" si="159">IFERROR(IF(C585="--","&lt;"&amp;D585,C585-IF(OR($H585="Nil",$H585=""),0,$H585)),"")</f>
        <v/>
      </c>
      <c r="O585" s="406" t="str">
        <f t="shared" ref="O585:O648" si="160">IFERROR(IF(D585="--","&gt; €"&amp;N585,D585-IF(OR($H585="Nil",$H585=""),0,$H585)),"")</f>
        <v/>
      </c>
      <c r="S585" s="401" t="str">
        <f>IFERROR(IF(S584&lt;='Cat A monthly etc'!$R$3,"Nil",S584-$R$3),"")</f>
        <v/>
      </c>
      <c r="T585" s="402" t="str">
        <f t="shared" ref="T585:T648" si="161">IFERROR(IF($G585="Nil","Nil",IF(MROUND($G585*I$5,0.5)&lt;=$G585*I$5,MROUND($G585*I$5,0.5),MROUND($G585*I$5,0.5)-0.5)),"")</f>
        <v/>
      </c>
      <c r="U585" s="403" t="str">
        <f t="shared" ref="U585:U648" si="162">IFERROR(IF($G585="Nil","Nil",IF(MROUND($G585*J$5,0.5)&lt;=$G585*J$5,MROUND($G585*J$5,0.5),MROUND($G585*J$5,0.5)-0.5)),"")</f>
        <v/>
      </c>
      <c r="V585" s="403" t="str">
        <f t="shared" ref="V585:V648" si="163">IFERROR(IF($G585="Nil","Nil",IF(MROUND($G585*K$5,0.5)&lt;=$G585*K$5,MROUND($G585*K$5,0.5),MROUND($G585*K$5,0.5)-0.5)),"")</f>
        <v/>
      </c>
      <c r="W585" s="404" t="str">
        <f t="shared" ref="W585:W648" si="164">IFERROR(IF($G585="Nil","Nil",IF(MROUND($G585*L$5,0.5)&lt;=$G585*L$5,MROUND($G585*L$5,0.5),MROUND($G585*L$5,0.5)-0.5)),"")</f>
        <v/>
      </c>
      <c r="Z585" s="408"/>
      <c r="AA585" s="409"/>
      <c r="AC585" s="358" t="str">
        <f t="shared" si="148"/>
        <v/>
      </c>
      <c r="AD585" s="358" t="str">
        <f t="shared" si="149"/>
        <v/>
      </c>
    </row>
    <row r="586" spans="1:30" x14ac:dyDescent="0.25">
      <c r="A586" s="112" t="str">
        <f t="shared" si="154"/>
        <v/>
      </c>
      <c r="B586" s="112" t="str">
        <f t="shared" si="155"/>
        <v/>
      </c>
      <c r="C586" s="397" t="str">
        <f t="shared" si="150"/>
        <v/>
      </c>
      <c r="D586" s="397" t="str">
        <f t="shared" si="153"/>
        <v/>
      </c>
      <c r="E586" s="397"/>
      <c r="F586" s="399" t="str">
        <f t="shared" si="156"/>
        <v/>
      </c>
      <c r="G586" s="400" t="str">
        <f t="shared" si="157"/>
        <v/>
      </c>
      <c r="H586" s="401" t="str">
        <f t="shared" si="158"/>
        <v/>
      </c>
      <c r="I586" s="402" t="str">
        <f t="shared" si="152"/>
        <v/>
      </c>
      <c r="J586" s="403" t="str">
        <f t="shared" si="152"/>
        <v/>
      </c>
      <c r="K586" s="403" t="str">
        <f t="shared" si="152"/>
        <v/>
      </c>
      <c r="L586" s="404" t="str">
        <f t="shared" si="151"/>
        <v/>
      </c>
      <c r="M586" s="405"/>
      <c r="N586" s="406" t="str">
        <f t="shared" si="159"/>
        <v/>
      </c>
      <c r="O586" s="406" t="str">
        <f t="shared" si="160"/>
        <v/>
      </c>
      <c r="S586" s="401" t="str">
        <f>IFERROR(IF(S585&lt;='Cat A monthly etc'!$R$3,"Nil",S585-$R$3),"")</f>
        <v/>
      </c>
      <c r="T586" s="402" t="str">
        <f t="shared" si="161"/>
        <v/>
      </c>
      <c r="U586" s="403" t="str">
        <f t="shared" si="162"/>
        <v/>
      </c>
      <c r="V586" s="403" t="str">
        <f t="shared" si="163"/>
        <v/>
      </c>
      <c r="W586" s="404" t="str">
        <f t="shared" si="164"/>
        <v/>
      </c>
      <c r="Z586" s="408"/>
      <c r="AA586" s="409"/>
      <c r="AC586" s="358" t="str">
        <f t="shared" ref="AC586:AC649" si="165">IFERROR(ROUNDUP(ROUND(S586/7, 3),2),"")</f>
        <v/>
      </c>
      <c r="AD586" s="358" t="str">
        <f t="shared" ref="AD586:AD649" si="166">IFERROR(ROUND(AC586-G586,2),"")</f>
        <v/>
      </c>
    </row>
    <row r="587" spans="1:30" x14ac:dyDescent="0.25">
      <c r="A587" s="112" t="str">
        <f t="shared" si="154"/>
        <v/>
      </c>
      <c r="B587" s="112" t="str">
        <f t="shared" si="155"/>
        <v/>
      </c>
      <c r="C587" s="397" t="str">
        <f t="shared" si="150"/>
        <v/>
      </c>
      <c r="D587" s="397" t="str">
        <f t="shared" si="153"/>
        <v/>
      </c>
      <c r="E587" s="397"/>
      <c r="F587" s="399" t="str">
        <f t="shared" si="156"/>
        <v/>
      </c>
      <c r="G587" s="400" t="str">
        <f t="shared" si="157"/>
        <v/>
      </c>
      <c r="H587" s="401" t="str">
        <f t="shared" si="158"/>
        <v/>
      </c>
      <c r="I587" s="402" t="str">
        <f t="shared" si="152"/>
        <v/>
      </c>
      <c r="J587" s="403" t="str">
        <f t="shared" si="152"/>
        <v/>
      </c>
      <c r="K587" s="403" t="str">
        <f t="shared" si="152"/>
        <v/>
      </c>
      <c r="L587" s="404" t="str">
        <f t="shared" si="151"/>
        <v/>
      </c>
      <c r="M587" s="405"/>
      <c r="N587" s="406" t="str">
        <f t="shared" si="159"/>
        <v/>
      </c>
      <c r="O587" s="406" t="str">
        <f t="shared" si="160"/>
        <v/>
      </c>
      <c r="S587" s="401" t="str">
        <f>IFERROR(IF(S586&lt;='Cat A monthly etc'!$R$3,"Nil",S586-$R$3),"")</f>
        <v/>
      </c>
      <c r="T587" s="402" t="str">
        <f t="shared" si="161"/>
        <v/>
      </c>
      <c r="U587" s="403" t="str">
        <f t="shared" si="162"/>
        <v/>
      </c>
      <c r="V587" s="403" t="str">
        <f t="shared" si="163"/>
        <v/>
      </c>
      <c r="W587" s="404" t="str">
        <f t="shared" si="164"/>
        <v/>
      </c>
      <c r="Z587" s="408"/>
      <c r="AA587" s="409"/>
      <c r="AC587" s="358" t="str">
        <f t="shared" si="165"/>
        <v/>
      </c>
      <c r="AD587" s="358" t="str">
        <f t="shared" si="166"/>
        <v/>
      </c>
    </row>
    <row r="588" spans="1:30" x14ac:dyDescent="0.25">
      <c r="A588" s="112" t="str">
        <f t="shared" si="154"/>
        <v/>
      </c>
      <c r="B588" s="112" t="str">
        <f t="shared" si="155"/>
        <v/>
      </c>
      <c r="C588" s="397" t="str">
        <f t="shared" si="150"/>
        <v/>
      </c>
      <c r="D588" s="397" t="str">
        <f t="shared" si="153"/>
        <v/>
      </c>
      <c r="E588" s="397"/>
      <c r="F588" s="399" t="str">
        <f t="shared" si="156"/>
        <v/>
      </c>
      <c r="G588" s="400" t="str">
        <f t="shared" si="157"/>
        <v/>
      </c>
      <c r="H588" s="401" t="str">
        <f t="shared" si="158"/>
        <v/>
      </c>
      <c r="I588" s="402" t="str">
        <f t="shared" si="152"/>
        <v/>
      </c>
      <c r="J588" s="403" t="str">
        <f t="shared" si="152"/>
        <v/>
      </c>
      <c r="K588" s="403" t="str">
        <f t="shared" si="152"/>
        <v/>
      </c>
      <c r="L588" s="404" t="str">
        <f t="shared" si="151"/>
        <v/>
      </c>
      <c r="M588" s="405"/>
      <c r="N588" s="406" t="str">
        <f t="shared" si="159"/>
        <v/>
      </c>
      <c r="O588" s="406" t="str">
        <f t="shared" si="160"/>
        <v/>
      </c>
      <c r="S588" s="401" t="str">
        <f>IFERROR(IF(S587&lt;='Cat A monthly etc'!$R$3,"Nil",S587-$R$3),"")</f>
        <v/>
      </c>
      <c r="T588" s="402" t="str">
        <f t="shared" si="161"/>
        <v/>
      </c>
      <c r="U588" s="403" t="str">
        <f t="shared" si="162"/>
        <v/>
      </c>
      <c r="V588" s="403" t="str">
        <f t="shared" si="163"/>
        <v/>
      </c>
      <c r="W588" s="404" t="str">
        <f t="shared" si="164"/>
        <v/>
      </c>
      <c r="Z588" s="408"/>
      <c r="AA588" s="409"/>
      <c r="AC588" s="358" t="str">
        <f t="shared" si="165"/>
        <v/>
      </c>
      <c r="AD588" s="358" t="str">
        <f t="shared" si="166"/>
        <v/>
      </c>
    </row>
    <row r="589" spans="1:30" x14ac:dyDescent="0.25">
      <c r="A589" s="112" t="str">
        <f t="shared" si="154"/>
        <v/>
      </c>
      <c r="B589" s="112" t="str">
        <f t="shared" si="155"/>
        <v/>
      </c>
      <c r="C589" s="397" t="str">
        <f t="shared" si="150"/>
        <v/>
      </c>
      <c r="D589" s="397" t="str">
        <f t="shared" si="153"/>
        <v/>
      </c>
      <c r="E589" s="397"/>
      <c r="F589" s="399" t="str">
        <f t="shared" si="156"/>
        <v/>
      </c>
      <c r="G589" s="400" t="str">
        <f t="shared" si="157"/>
        <v/>
      </c>
      <c r="H589" s="401" t="str">
        <f t="shared" si="158"/>
        <v/>
      </c>
      <c r="I589" s="402" t="str">
        <f t="shared" si="152"/>
        <v/>
      </c>
      <c r="J589" s="403" t="str">
        <f t="shared" si="152"/>
        <v/>
      </c>
      <c r="K589" s="403" t="str">
        <f t="shared" si="152"/>
        <v/>
      </c>
      <c r="L589" s="404" t="str">
        <f t="shared" si="151"/>
        <v/>
      </c>
      <c r="M589" s="405"/>
      <c r="N589" s="406" t="str">
        <f t="shared" si="159"/>
        <v/>
      </c>
      <c r="O589" s="406" t="str">
        <f t="shared" si="160"/>
        <v/>
      </c>
      <c r="S589" s="401" t="str">
        <f>IFERROR(IF(S588&lt;='Cat A monthly etc'!$R$3,"Nil",S588-$R$3),"")</f>
        <v/>
      </c>
      <c r="T589" s="402" t="str">
        <f t="shared" si="161"/>
        <v/>
      </c>
      <c r="U589" s="403" t="str">
        <f t="shared" si="162"/>
        <v/>
      </c>
      <c r="V589" s="403" t="str">
        <f t="shared" si="163"/>
        <v/>
      </c>
      <c r="W589" s="404" t="str">
        <f t="shared" si="164"/>
        <v/>
      </c>
      <c r="Z589" s="408"/>
      <c r="AA589" s="409"/>
      <c r="AC589" s="358" t="str">
        <f t="shared" si="165"/>
        <v/>
      </c>
      <c r="AD589" s="358" t="str">
        <f t="shared" si="166"/>
        <v/>
      </c>
    </row>
    <row r="590" spans="1:30" x14ac:dyDescent="0.25">
      <c r="A590" s="112" t="str">
        <f t="shared" si="154"/>
        <v/>
      </c>
      <c r="B590" s="112" t="str">
        <f t="shared" si="155"/>
        <v/>
      </c>
      <c r="C590" s="397" t="str">
        <f t="shared" si="150"/>
        <v/>
      </c>
      <c r="D590" s="397" t="str">
        <f t="shared" si="153"/>
        <v/>
      </c>
      <c r="E590" s="397"/>
      <c r="F590" s="399" t="str">
        <f t="shared" si="156"/>
        <v/>
      </c>
      <c r="G590" s="400" t="str">
        <f t="shared" si="157"/>
        <v/>
      </c>
      <c r="H590" s="401" t="str">
        <f t="shared" si="158"/>
        <v/>
      </c>
      <c r="I590" s="402" t="str">
        <f t="shared" si="152"/>
        <v/>
      </c>
      <c r="J590" s="403" t="str">
        <f t="shared" si="152"/>
        <v/>
      </c>
      <c r="K590" s="403" t="str">
        <f t="shared" si="152"/>
        <v/>
      </c>
      <c r="L590" s="404" t="str">
        <f t="shared" si="151"/>
        <v/>
      </c>
      <c r="M590" s="405"/>
      <c r="N590" s="406" t="str">
        <f t="shared" si="159"/>
        <v/>
      </c>
      <c r="O590" s="406" t="str">
        <f t="shared" si="160"/>
        <v/>
      </c>
      <c r="S590" s="401" t="str">
        <f>IFERROR(IF(S589&lt;='Cat A monthly etc'!$R$3,"Nil",S589-$R$3),"")</f>
        <v/>
      </c>
      <c r="T590" s="402" t="str">
        <f t="shared" si="161"/>
        <v/>
      </c>
      <c r="U590" s="403" t="str">
        <f t="shared" si="162"/>
        <v/>
      </c>
      <c r="V590" s="403" t="str">
        <f t="shared" si="163"/>
        <v/>
      </c>
      <c r="W590" s="404" t="str">
        <f t="shared" si="164"/>
        <v/>
      </c>
      <c r="Z590" s="408"/>
      <c r="AA590" s="409"/>
      <c r="AC590" s="358" t="str">
        <f t="shared" si="165"/>
        <v/>
      </c>
      <c r="AD590" s="358" t="str">
        <f t="shared" si="166"/>
        <v/>
      </c>
    </row>
    <row r="591" spans="1:30" x14ac:dyDescent="0.25">
      <c r="A591" s="112" t="str">
        <f t="shared" si="154"/>
        <v/>
      </c>
      <c r="B591" s="112" t="str">
        <f t="shared" si="155"/>
        <v/>
      </c>
      <c r="C591" s="397" t="str">
        <f t="shared" si="150"/>
        <v/>
      </c>
      <c r="D591" s="397" t="str">
        <f t="shared" si="153"/>
        <v/>
      </c>
      <c r="E591" s="397"/>
      <c r="F591" s="399" t="str">
        <f t="shared" si="156"/>
        <v/>
      </c>
      <c r="G591" s="400" t="str">
        <f t="shared" si="157"/>
        <v/>
      </c>
      <c r="H591" s="401" t="str">
        <f t="shared" si="158"/>
        <v/>
      </c>
      <c r="I591" s="402" t="str">
        <f t="shared" si="152"/>
        <v/>
      </c>
      <c r="J591" s="403" t="str">
        <f t="shared" si="152"/>
        <v/>
      </c>
      <c r="K591" s="403" t="str">
        <f t="shared" si="152"/>
        <v/>
      </c>
      <c r="L591" s="404" t="str">
        <f t="shared" si="151"/>
        <v/>
      </c>
      <c r="M591" s="405"/>
      <c r="N591" s="406" t="str">
        <f t="shared" si="159"/>
        <v/>
      </c>
      <c r="O591" s="406" t="str">
        <f t="shared" si="160"/>
        <v/>
      </c>
      <c r="S591" s="401" t="str">
        <f>IFERROR(IF(S590&lt;='Cat A monthly etc'!$R$3,"Nil",S590-$R$3),"")</f>
        <v/>
      </c>
      <c r="T591" s="402" t="str">
        <f t="shared" si="161"/>
        <v/>
      </c>
      <c r="U591" s="403" t="str">
        <f t="shared" si="162"/>
        <v/>
      </c>
      <c r="V591" s="403" t="str">
        <f t="shared" si="163"/>
        <v/>
      </c>
      <c r="W591" s="404" t="str">
        <f t="shared" si="164"/>
        <v/>
      </c>
      <c r="Z591" s="408"/>
      <c r="AA591" s="409"/>
      <c r="AC591" s="358" t="str">
        <f t="shared" si="165"/>
        <v/>
      </c>
      <c r="AD591" s="358" t="str">
        <f t="shared" si="166"/>
        <v/>
      </c>
    </row>
    <row r="592" spans="1:30" x14ac:dyDescent="0.25">
      <c r="A592" s="112" t="str">
        <f t="shared" si="154"/>
        <v/>
      </c>
      <c r="B592" s="112" t="str">
        <f t="shared" si="155"/>
        <v/>
      </c>
      <c r="C592" s="397" t="str">
        <f t="shared" si="150"/>
        <v/>
      </c>
      <c r="D592" s="397" t="str">
        <f t="shared" si="153"/>
        <v/>
      </c>
      <c r="E592" s="397"/>
      <c r="F592" s="399" t="str">
        <f t="shared" si="156"/>
        <v/>
      </c>
      <c r="G592" s="400" t="str">
        <f t="shared" si="157"/>
        <v/>
      </c>
      <c r="H592" s="401" t="str">
        <f t="shared" si="158"/>
        <v/>
      </c>
      <c r="I592" s="402" t="str">
        <f t="shared" si="152"/>
        <v/>
      </c>
      <c r="J592" s="403" t="str">
        <f t="shared" si="152"/>
        <v/>
      </c>
      <c r="K592" s="403" t="str">
        <f t="shared" si="152"/>
        <v/>
      </c>
      <c r="L592" s="404" t="str">
        <f t="shared" si="151"/>
        <v/>
      </c>
      <c r="M592" s="405"/>
      <c r="N592" s="406" t="str">
        <f t="shared" si="159"/>
        <v/>
      </c>
      <c r="O592" s="406" t="str">
        <f t="shared" si="160"/>
        <v/>
      </c>
      <c r="S592" s="401" t="str">
        <f>IFERROR(IF(S591&lt;='Cat A monthly etc'!$R$3,"Nil",S591-$R$3),"")</f>
        <v/>
      </c>
      <c r="T592" s="402" t="str">
        <f t="shared" si="161"/>
        <v/>
      </c>
      <c r="U592" s="403" t="str">
        <f t="shared" si="162"/>
        <v/>
      </c>
      <c r="V592" s="403" t="str">
        <f t="shared" si="163"/>
        <v/>
      </c>
      <c r="W592" s="404" t="str">
        <f t="shared" si="164"/>
        <v/>
      </c>
      <c r="Z592" s="408"/>
      <c r="AA592" s="409"/>
      <c r="AC592" s="358" t="str">
        <f t="shared" si="165"/>
        <v/>
      </c>
      <c r="AD592" s="358" t="str">
        <f t="shared" si="166"/>
        <v/>
      </c>
    </row>
    <row r="593" spans="1:30" x14ac:dyDescent="0.25">
      <c r="A593" s="112" t="str">
        <f t="shared" si="154"/>
        <v/>
      </c>
      <c r="B593" s="112" t="str">
        <f t="shared" si="155"/>
        <v/>
      </c>
      <c r="C593" s="397" t="str">
        <f t="shared" si="150"/>
        <v/>
      </c>
      <c r="D593" s="397" t="str">
        <f t="shared" si="153"/>
        <v/>
      </c>
      <c r="E593" s="397"/>
      <c r="F593" s="399" t="str">
        <f t="shared" si="156"/>
        <v/>
      </c>
      <c r="G593" s="400" t="str">
        <f t="shared" si="157"/>
        <v/>
      </c>
      <c r="H593" s="401" t="str">
        <f t="shared" si="158"/>
        <v/>
      </c>
      <c r="I593" s="402" t="str">
        <f t="shared" si="152"/>
        <v/>
      </c>
      <c r="J593" s="403" t="str">
        <f t="shared" si="152"/>
        <v/>
      </c>
      <c r="K593" s="403" t="str">
        <f t="shared" si="152"/>
        <v/>
      </c>
      <c r="L593" s="404" t="str">
        <f t="shared" si="151"/>
        <v/>
      </c>
      <c r="M593" s="405"/>
      <c r="N593" s="406" t="str">
        <f t="shared" si="159"/>
        <v/>
      </c>
      <c r="O593" s="406" t="str">
        <f t="shared" si="160"/>
        <v/>
      </c>
      <c r="S593" s="401" t="str">
        <f>IFERROR(IF(S592&lt;='Cat A monthly etc'!$R$3,"Nil",S592-$R$3),"")</f>
        <v/>
      </c>
      <c r="T593" s="402" t="str">
        <f t="shared" si="161"/>
        <v/>
      </c>
      <c r="U593" s="403" t="str">
        <f t="shared" si="162"/>
        <v/>
      </c>
      <c r="V593" s="403" t="str">
        <f t="shared" si="163"/>
        <v/>
      </c>
      <c r="W593" s="404" t="str">
        <f t="shared" si="164"/>
        <v/>
      </c>
      <c r="Z593" s="408"/>
      <c r="AA593" s="409"/>
      <c r="AC593" s="358" t="str">
        <f t="shared" si="165"/>
        <v/>
      </c>
      <c r="AD593" s="358" t="str">
        <f t="shared" si="166"/>
        <v/>
      </c>
    </row>
    <row r="594" spans="1:30" x14ac:dyDescent="0.25">
      <c r="A594" s="112" t="str">
        <f t="shared" si="154"/>
        <v/>
      </c>
      <c r="B594" s="112" t="str">
        <f t="shared" si="155"/>
        <v/>
      </c>
      <c r="C594" s="397" t="str">
        <f t="shared" ref="C594:C657" si="167">IFERROR(IF(C593-$R$3&gt;=0,C593-$R$3,""),"")</f>
        <v/>
      </c>
      <c r="D594" s="397" t="str">
        <f t="shared" si="153"/>
        <v/>
      </c>
      <c r="E594" s="397"/>
      <c r="F594" s="399" t="str">
        <f t="shared" si="156"/>
        <v/>
      </c>
      <c r="G594" s="400" t="str">
        <f t="shared" si="157"/>
        <v/>
      </c>
      <c r="H594" s="401" t="str">
        <f t="shared" si="158"/>
        <v/>
      </c>
      <c r="I594" s="402" t="str">
        <f t="shared" si="152"/>
        <v/>
      </c>
      <c r="J594" s="403" t="str">
        <f t="shared" si="152"/>
        <v/>
      </c>
      <c r="K594" s="403" t="str">
        <f t="shared" si="152"/>
        <v/>
      </c>
      <c r="L594" s="404" t="str">
        <f t="shared" si="151"/>
        <v/>
      </c>
      <c r="M594" s="405"/>
      <c r="N594" s="406" t="str">
        <f t="shared" si="159"/>
        <v/>
      </c>
      <c r="O594" s="406" t="str">
        <f t="shared" si="160"/>
        <v/>
      </c>
      <c r="S594" s="401" t="str">
        <f>IFERROR(IF(S593&lt;='Cat A monthly etc'!$R$3,"Nil",S593-$R$3),"")</f>
        <v/>
      </c>
      <c r="T594" s="402" t="str">
        <f t="shared" si="161"/>
        <v/>
      </c>
      <c r="U594" s="403" t="str">
        <f t="shared" si="162"/>
        <v/>
      </c>
      <c r="V594" s="403" t="str">
        <f t="shared" si="163"/>
        <v/>
      </c>
      <c r="W594" s="404" t="str">
        <f t="shared" si="164"/>
        <v/>
      </c>
      <c r="Z594" s="408"/>
      <c r="AA594" s="409"/>
      <c r="AC594" s="358" t="str">
        <f t="shared" si="165"/>
        <v/>
      </c>
      <c r="AD594" s="358" t="str">
        <f t="shared" si="166"/>
        <v/>
      </c>
    </row>
    <row r="595" spans="1:30" x14ac:dyDescent="0.25">
      <c r="A595" s="112" t="str">
        <f t="shared" si="154"/>
        <v/>
      </c>
      <c r="B595" s="112" t="str">
        <f t="shared" si="155"/>
        <v/>
      </c>
      <c r="C595" s="397" t="str">
        <f t="shared" si="167"/>
        <v/>
      </c>
      <c r="D595" s="397" t="str">
        <f t="shared" si="153"/>
        <v/>
      </c>
      <c r="E595" s="397"/>
      <c r="F595" s="399" t="str">
        <f t="shared" si="156"/>
        <v/>
      </c>
      <c r="G595" s="400" t="str">
        <f t="shared" si="157"/>
        <v/>
      </c>
      <c r="H595" s="401" t="str">
        <f t="shared" si="158"/>
        <v/>
      </c>
      <c r="I595" s="402" t="str">
        <f t="shared" si="152"/>
        <v/>
      </c>
      <c r="J595" s="403" t="str">
        <f t="shared" si="152"/>
        <v/>
      </c>
      <c r="K595" s="403" t="str">
        <f t="shared" si="152"/>
        <v/>
      </c>
      <c r="L595" s="404" t="str">
        <f t="shared" si="151"/>
        <v/>
      </c>
      <c r="M595" s="405"/>
      <c r="N595" s="406" t="str">
        <f t="shared" si="159"/>
        <v/>
      </c>
      <c r="O595" s="406" t="str">
        <f t="shared" si="160"/>
        <v/>
      </c>
      <c r="S595" s="401" t="str">
        <f>IFERROR(IF(S594&lt;='Cat A monthly etc'!$R$3,"Nil",S594-$R$3),"")</f>
        <v/>
      </c>
      <c r="T595" s="402" t="str">
        <f t="shared" si="161"/>
        <v/>
      </c>
      <c r="U595" s="403" t="str">
        <f t="shared" si="162"/>
        <v/>
      </c>
      <c r="V595" s="403" t="str">
        <f t="shared" si="163"/>
        <v/>
      </c>
      <c r="W595" s="404" t="str">
        <f t="shared" si="164"/>
        <v/>
      </c>
      <c r="Z595" s="408"/>
      <c r="AA595" s="409"/>
      <c r="AC595" s="358" t="str">
        <f t="shared" si="165"/>
        <v/>
      </c>
      <c r="AD595" s="358" t="str">
        <f t="shared" si="166"/>
        <v/>
      </c>
    </row>
    <row r="596" spans="1:30" x14ac:dyDescent="0.25">
      <c r="A596" s="112" t="str">
        <f t="shared" si="154"/>
        <v/>
      </c>
      <c r="B596" s="112" t="str">
        <f t="shared" si="155"/>
        <v/>
      </c>
      <c r="C596" s="397" t="str">
        <f t="shared" si="167"/>
        <v/>
      </c>
      <c r="D596" s="397" t="str">
        <f t="shared" si="153"/>
        <v/>
      </c>
      <c r="E596" s="397"/>
      <c r="F596" s="399" t="str">
        <f t="shared" si="156"/>
        <v/>
      </c>
      <c r="G596" s="400" t="str">
        <f t="shared" si="157"/>
        <v/>
      </c>
      <c r="H596" s="401" t="str">
        <f t="shared" si="158"/>
        <v/>
      </c>
      <c r="I596" s="402" t="str">
        <f t="shared" si="152"/>
        <v/>
      </c>
      <c r="J596" s="403" t="str">
        <f t="shared" si="152"/>
        <v/>
      </c>
      <c r="K596" s="403" t="str">
        <f t="shared" si="152"/>
        <v/>
      </c>
      <c r="L596" s="404" t="str">
        <f t="shared" si="151"/>
        <v/>
      </c>
      <c r="M596" s="405"/>
      <c r="N596" s="406" t="str">
        <f t="shared" si="159"/>
        <v/>
      </c>
      <c r="O596" s="406" t="str">
        <f t="shared" si="160"/>
        <v/>
      </c>
      <c r="S596" s="401" t="str">
        <f>IFERROR(IF(S595&lt;='Cat A monthly etc'!$R$3,"Nil",S595-$R$3),"")</f>
        <v/>
      </c>
      <c r="T596" s="402" t="str">
        <f t="shared" si="161"/>
        <v/>
      </c>
      <c r="U596" s="403" t="str">
        <f t="shared" si="162"/>
        <v/>
      </c>
      <c r="V596" s="403" t="str">
        <f t="shared" si="163"/>
        <v/>
      </c>
      <c r="W596" s="404" t="str">
        <f t="shared" si="164"/>
        <v/>
      </c>
      <c r="Z596" s="408"/>
      <c r="AA596" s="409"/>
      <c r="AC596" s="358" t="str">
        <f t="shared" si="165"/>
        <v/>
      </c>
      <c r="AD596" s="358" t="str">
        <f t="shared" si="166"/>
        <v/>
      </c>
    </row>
    <row r="597" spans="1:30" x14ac:dyDescent="0.25">
      <c r="A597" s="112" t="str">
        <f t="shared" si="154"/>
        <v/>
      </c>
      <c r="B597" s="112" t="str">
        <f t="shared" si="155"/>
        <v/>
      </c>
      <c r="C597" s="397" t="str">
        <f t="shared" si="167"/>
        <v/>
      </c>
      <c r="D597" s="397" t="str">
        <f t="shared" si="153"/>
        <v/>
      </c>
      <c r="E597" s="397"/>
      <c r="F597" s="399" t="str">
        <f t="shared" si="156"/>
        <v/>
      </c>
      <c r="G597" s="400" t="str">
        <f t="shared" si="157"/>
        <v/>
      </c>
      <c r="H597" s="401" t="str">
        <f t="shared" si="158"/>
        <v/>
      </c>
      <c r="I597" s="402" t="str">
        <f t="shared" si="152"/>
        <v/>
      </c>
      <c r="J597" s="403" t="str">
        <f t="shared" si="152"/>
        <v/>
      </c>
      <c r="K597" s="403" t="str">
        <f t="shared" si="152"/>
        <v/>
      </c>
      <c r="L597" s="404" t="str">
        <f t="shared" si="151"/>
        <v/>
      </c>
      <c r="M597" s="405"/>
      <c r="N597" s="406" t="str">
        <f t="shared" si="159"/>
        <v/>
      </c>
      <c r="O597" s="406" t="str">
        <f t="shared" si="160"/>
        <v/>
      </c>
      <c r="S597" s="401" t="str">
        <f>IFERROR(IF(S596&lt;='Cat A monthly etc'!$R$3,"Nil",S596-$R$3),"")</f>
        <v/>
      </c>
      <c r="T597" s="402" t="str">
        <f t="shared" si="161"/>
        <v/>
      </c>
      <c r="U597" s="403" t="str">
        <f t="shared" si="162"/>
        <v/>
      </c>
      <c r="V597" s="403" t="str">
        <f t="shared" si="163"/>
        <v/>
      </c>
      <c r="W597" s="404" t="str">
        <f t="shared" si="164"/>
        <v/>
      </c>
      <c r="Z597" s="408"/>
      <c r="AA597" s="409"/>
      <c r="AC597" s="358" t="str">
        <f t="shared" si="165"/>
        <v/>
      </c>
      <c r="AD597" s="358" t="str">
        <f t="shared" si="166"/>
        <v/>
      </c>
    </row>
    <row r="598" spans="1:30" x14ac:dyDescent="0.25">
      <c r="A598" s="112" t="str">
        <f t="shared" si="154"/>
        <v/>
      </c>
      <c r="B598" s="112" t="str">
        <f t="shared" si="155"/>
        <v/>
      </c>
      <c r="C598" s="397" t="str">
        <f t="shared" si="167"/>
        <v/>
      </c>
      <c r="D598" s="397" t="str">
        <f t="shared" si="153"/>
        <v/>
      </c>
      <c r="E598" s="397"/>
      <c r="F598" s="399" t="str">
        <f t="shared" si="156"/>
        <v/>
      </c>
      <c r="G598" s="400" t="str">
        <f t="shared" si="157"/>
        <v/>
      </c>
      <c r="H598" s="401" t="str">
        <f t="shared" si="158"/>
        <v/>
      </c>
      <c r="I598" s="402" t="str">
        <f t="shared" si="152"/>
        <v/>
      </c>
      <c r="J598" s="403" t="str">
        <f t="shared" si="152"/>
        <v/>
      </c>
      <c r="K598" s="403" t="str">
        <f t="shared" si="152"/>
        <v/>
      </c>
      <c r="L598" s="404" t="str">
        <f t="shared" si="152"/>
        <v/>
      </c>
      <c r="M598" s="405"/>
      <c r="N598" s="406" t="str">
        <f t="shared" si="159"/>
        <v/>
      </c>
      <c r="O598" s="406" t="str">
        <f t="shared" si="160"/>
        <v/>
      </c>
      <c r="S598" s="401" t="str">
        <f>IFERROR(IF(S597&lt;='Cat A monthly etc'!$R$3,"Nil",S597-$R$3),"")</f>
        <v/>
      </c>
      <c r="T598" s="402" t="str">
        <f t="shared" si="161"/>
        <v/>
      </c>
      <c r="U598" s="403" t="str">
        <f t="shared" si="162"/>
        <v/>
      </c>
      <c r="V598" s="403" t="str">
        <f t="shared" si="163"/>
        <v/>
      </c>
      <c r="W598" s="404" t="str">
        <f t="shared" si="164"/>
        <v/>
      </c>
      <c r="Z598" s="408"/>
      <c r="AA598" s="409"/>
      <c r="AC598" s="358" t="str">
        <f t="shared" si="165"/>
        <v/>
      </c>
      <c r="AD598" s="358" t="str">
        <f t="shared" si="166"/>
        <v/>
      </c>
    </row>
    <row r="599" spans="1:30" x14ac:dyDescent="0.25">
      <c r="A599" s="112" t="str">
        <f t="shared" si="154"/>
        <v/>
      </c>
      <c r="B599" s="112" t="str">
        <f t="shared" si="155"/>
        <v/>
      </c>
      <c r="C599" s="397" t="str">
        <f t="shared" si="167"/>
        <v/>
      </c>
      <c r="D599" s="397" t="str">
        <f t="shared" si="153"/>
        <v/>
      </c>
      <c r="E599" s="397"/>
      <c r="F599" s="399" t="str">
        <f t="shared" si="156"/>
        <v/>
      </c>
      <c r="G599" s="400" t="str">
        <f t="shared" si="157"/>
        <v/>
      </c>
      <c r="H599" s="401" t="str">
        <f t="shared" si="158"/>
        <v/>
      </c>
      <c r="I599" s="402" t="str">
        <f t="shared" ref="I599:L662" si="168">IFERROR(IF(T599="Nil","Nil",TEXT(T599,IF(T599=ROUND(T599,0),"€###","€###.00"))),"")</f>
        <v/>
      </c>
      <c r="J599" s="403" t="str">
        <f t="shared" si="168"/>
        <v/>
      </c>
      <c r="K599" s="403" t="str">
        <f t="shared" si="168"/>
        <v/>
      </c>
      <c r="L599" s="404" t="str">
        <f t="shared" si="168"/>
        <v/>
      </c>
      <c r="M599" s="405"/>
      <c r="N599" s="406" t="str">
        <f t="shared" si="159"/>
        <v/>
      </c>
      <c r="O599" s="406" t="str">
        <f t="shared" si="160"/>
        <v/>
      </c>
      <c r="S599" s="401" t="str">
        <f>IFERROR(IF(S598&lt;='Cat A monthly etc'!$R$3,"Nil",S598-$R$3),"")</f>
        <v/>
      </c>
      <c r="T599" s="402" t="str">
        <f t="shared" si="161"/>
        <v/>
      </c>
      <c r="U599" s="403" t="str">
        <f t="shared" si="162"/>
        <v/>
      </c>
      <c r="V599" s="403" t="str">
        <f t="shared" si="163"/>
        <v/>
      </c>
      <c r="W599" s="404" t="str">
        <f t="shared" si="164"/>
        <v/>
      </c>
      <c r="Z599" s="408"/>
      <c r="AA599" s="409"/>
      <c r="AC599" s="358" t="str">
        <f t="shared" si="165"/>
        <v/>
      </c>
      <c r="AD599" s="358" t="str">
        <f t="shared" si="166"/>
        <v/>
      </c>
    </row>
    <row r="600" spans="1:30" x14ac:dyDescent="0.25">
      <c r="A600" s="112" t="str">
        <f t="shared" si="154"/>
        <v/>
      </c>
      <c r="B600" s="112" t="str">
        <f t="shared" si="155"/>
        <v/>
      </c>
      <c r="C600" s="397" t="str">
        <f t="shared" si="167"/>
        <v/>
      </c>
      <c r="D600" s="397" t="str">
        <f t="shared" si="153"/>
        <v/>
      </c>
      <c r="E600" s="397"/>
      <c r="F600" s="399" t="str">
        <f t="shared" si="156"/>
        <v/>
      </c>
      <c r="G600" s="400" t="str">
        <f t="shared" si="157"/>
        <v/>
      </c>
      <c r="H600" s="401" t="str">
        <f t="shared" si="158"/>
        <v/>
      </c>
      <c r="I600" s="402" t="str">
        <f t="shared" si="168"/>
        <v/>
      </c>
      <c r="J600" s="403" t="str">
        <f t="shared" si="168"/>
        <v/>
      </c>
      <c r="K600" s="403" t="str">
        <f t="shared" si="168"/>
        <v/>
      </c>
      <c r="L600" s="404" t="str">
        <f t="shared" si="168"/>
        <v/>
      </c>
      <c r="M600" s="405"/>
      <c r="N600" s="406" t="str">
        <f t="shared" si="159"/>
        <v/>
      </c>
      <c r="O600" s="406" t="str">
        <f t="shared" si="160"/>
        <v/>
      </c>
      <c r="S600" s="401" t="str">
        <f>IFERROR(IF(S599&lt;='Cat A monthly etc'!$R$3,"Nil",S599-$R$3),"")</f>
        <v/>
      </c>
      <c r="T600" s="402" t="str">
        <f t="shared" si="161"/>
        <v/>
      </c>
      <c r="U600" s="403" t="str">
        <f t="shared" si="162"/>
        <v/>
      </c>
      <c r="V600" s="403" t="str">
        <f t="shared" si="163"/>
        <v/>
      </c>
      <c r="W600" s="404" t="str">
        <f t="shared" si="164"/>
        <v/>
      </c>
      <c r="Z600" s="408"/>
      <c r="AA600" s="409"/>
      <c r="AC600" s="358" t="str">
        <f t="shared" si="165"/>
        <v/>
      </c>
      <c r="AD600" s="358" t="str">
        <f t="shared" si="166"/>
        <v/>
      </c>
    </row>
    <row r="601" spans="1:30" x14ac:dyDescent="0.25">
      <c r="A601" s="112" t="str">
        <f t="shared" si="154"/>
        <v/>
      </c>
      <c r="B601" s="112" t="str">
        <f t="shared" si="155"/>
        <v/>
      </c>
      <c r="C601" s="397" t="str">
        <f t="shared" si="167"/>
        <v/>
      </c>
      <c r="D601" s="397" t="str">
        <f t="shared" si="153"/>
        <v/>
      </c>
      <c r="E601" s="397"/>
      <c r="F601" s="399" t="str">
        <f t="shared" si="156"/>
        <v/>
      </c>
      <c r="G601" s="400" t="str">
        <f t="shared" si="157"/>
        <v/>
      </c>
      <c r="H601" s="401" t="str">
        <f t="shared" si="158"/>
        <v/>
      </c>
      <c r="I601" s="402" t="str">
        <f t="shared" si="168"/>
        <v/>
      </c>
      <c r="J601" s="403" t="str">
        <f t="shared" si="168"/>
        <v/>
      </c>
      <c r="K601" s="403" t="str">
        <f t="shared" si="168"/>
        <v/>
      </c>
      <c r="L601" s="404" t="str">
        <f t="shared" si="168"/>
        <v/>
      </c>
      <c r="M601" s="405"/>
      <c r="N601" s="406" t="str">
        <f t="shared" si="159"/>
        <v/>
      </c>
      <c r="O601" s="406" t="str">
        <f t="shared" si="160"/>
        <v/>
      </c>
      <c r="S601" s="401" t="str">
        <f>IFERROR(IF(S600&lt;='Cat A monthly etc'!$R$3,"Nil",S600-$R$3),"")</f>
        <v/>
      </c>
      <c r="T601" s="402" t="str">
        <f t="shared" si="161"/>
        <v/>
      </c>
      <c r="U601" s="403" t="str">
        <f t="shared" si="162"/>
        <v/>
      </c>
      <c r="V601" s="403" t="str">
        <f t="shared" si="163"/>
        <v/>
      </c>
      <c r="W601" s="404" t="str">
        <f t="shared" si="164"/>
        <v/>
      </c>
      <c r="Z601" s="408"/>
      <c r="AA601" s="409"/>
      <c r="AC601" s="358" t="str">
        <f t="shared" si="165"/>
        <v/>
      </c>
      <c r="AD601" s="358" t="str">
        <f t="shared" si="166"/>
        <v/>
      </c>
    </row>
    <row r="602" spans="1:30" x14ac:dyDescent="0.25">
      <c r="A602" s="112" t="str">
        <f t="shared" si="154"/>
        <v/>
      </c>
      <c r="B602" s="112" t="str">
        <f t="shared" si="155"/>
        <v/>
      </c>
      <c r="C602" s="397" t="str">
        <f t="shared" si="167"/>
        <v/>
      </c>
      <c r="D602" s="397" t="str">
        <f t="shared" si="153"/>
        <v/>
      </c>
      <c r="E602" s="397"/>
      <c r="F602" s="399" t="str">
        <f t="shared" si="156"/>
        <v/>
      </c>
      <c r="G602" s="400" t="str">
        <f t="shared" si="157"/>
        <v/>
      </c>
      <c r="H602" s="401" t="str">
        <f t="shared" si="158"/>
        <v/>
      </c>
      <c r="I602" s="402" t="str">
        <f t="shared" si="168"/>
        <v/>
      </c>
      <c r="J602" s="403" t="str">
        <f t="shared" si="168"/>
        <v/>
      </c>
      <c r="K602" s="403" t="str">
        <f t="shared" si="168"/>
        <v/>
      </c>
      <c r="L602" s="404" t="str">
        <f t="shared" si="168"/>
        <v/>
      </c>
      <c r="M602" s="405"/>
      <c r="N602" s="406" t="str">
        <f t="shared" si="159"/>
        <v/>
      </c>
      <c r="O602" s="406" t="str">
        <f t="shared" si="160"/>
        <v/>
      </c>
      <c r="S602" s="401" t="str">
        <f>IFERROR(IF(S601&lt;='Cat A monthly etc'!$R$3,"Nil",S601-$R$3),"")</f>
        <v/>
      </c>
      <c r="T602" s="402" t="str">
        <f t="shared" si="161"/>
        <v/>
      </c>
      <c r="U602" s="403" t="str">
        <f t="shared" si="162"/>
        <v/>
      </c>
      <c r="V602" s="403" t="str">
        <f t="shared" si="163"/>
        <v/>
      </c>
      <c r="W602" s="404" t="str">
        <f t="shared" si="164"/>
        <v/>
      </c>
      <c r="Z602" s="408"/>
      <c r="AA602" s="409"/>
      <c r="AC602" s="358" t="str">
        <f t="shared" si="165"/>
        <v/>
      </c>
      <c r="AD602" s="358" t="str">
        <f t="shared" si="166"/>
        <v/>
      </c>
    </row>
    <row r="603" spans="1:30" x14ac:dyDescent="0.25">
      <c r="A603" s="112" t="str">
        <f t="shared" si="154"/>
        <v/>
      </c>
      <c r="B603" s="112" t="str">
        <f t="shared" si="155"/>
        <v/>
      </c>
      <c r="C603" s="397" t="str">
        <f t="shared" si="167"/>
        <v/>
      </c>
      <c r="D603" s="397" t="str">
        <f t="shared" si="153"/>
        <v/>
      </c>
      <c r="E603" s="397"/>
      <c r="F603" s="399" t="str">
        <f t="shared" si="156"/>
        <v/>
      </c>
      <c r="G603" s="400" t="str">
        <f t="shared" si="157"/>
        <v/>
      </c>
      <c r="H603" s="401" t="str">
        <f t="shared" si="158"/>
        <v/>
      </c>
      <c r="I603" s="402" t="str">
        <f t="shared" si="168"/>
        <v/>
      </c>
      <c r="J603" s="403" t="str">
        <f t="shared" si="168"/>
        <v/>
      </c>
      <c r="K603" s="403" t="str">
        <f t="shared" si="168"/>
        <v/>
      </c>
      <c r="L603" s="404" t="str">
        <f t="shared" si="168"/>
        <v/>
      </c>
      <c r="M603" s="405"/>
      <c r="N603" s="406" t="str">
        <f t="shared" si="159"/>
        <v/>
      </c>
      <c r="O603" s="406" t="str">
        <f t="shared" si="160"/>
        <v/>
      </c>
      <c r="S603" s="401" t="str">
        <f>IFERROR(IF(S602&lt;='Cat A monthly etc'!$R$3,"Nil",S602-$R$3),"")</f>
        <v/>
      </c>
      <c r="T603" s="402" t="str">
        <f t="shared" si="161"/>
        <v/>
      </c>
      <c r="U603" s="403" t="str">
        <f t="shared" si="162"/>
        <v/>
      </c>
      <c r="V603" s="403" t="str">
        <f t="shared" si="163"/>
        <v/>
      </c>
      <c r="W603" s="404" t="str">
        <f t="shared" si="164"/>
        <v/>
      </c>
      <c r="Z603" s="408"/>
      <c r="AA603" s="409"/>
      <c r="AC603" s="358" t="str">
        <f t="shared" si="165"/>
        <v/>
      </c>
      <c r="AD603" s="358" t="str">
        <f t="shared" si="166"/>
        <v/>
      </c>
    </row>
    <row r="604" spans="1:30" x14ac:dyDescent="0.25">
      <c r="A604" s="112" t="str">
        <f t="shared" si="154"/>
        <v/>
      </c>
      <c r="B604" s="112" t="str">
        <f t="shared" si="155"/>
        <v/>
      </c>
      <c r="C604" s="397" t="str">
        <f t="shared" si="167"/>
        <v/>
      </c>
      <c r="D604" s="397" t="str">
        <f t="shared" si="153"/>
        <v/>
      </c>
      <c r="E604" s="397"/>
      <c r="F604" s="399" t="str">
        <f t="shared" si="156"/>
        <v/>
      </c>
      <c r="G604" s="400" t="str">
        <f t="shared" si="157"/>
        <v/>
      </c>
      <c r="H604" s="401" t="str">
        <f t="shared" si="158"/>
        <v/>
      </c>
      <c r="I604" s="402" t="str">
        <f t="shared" si="168"/>
        <v/>
      </c>
      <c r="J604" s="403" t="str">
        <f t="shared" si="168"/>
        <v/>
      </c>
      <c r="K604" s="403" t="str">
        <f t="shared" si="168"/>
        <v/>
      </c>
      <c r="L604" s="404" t="str">
        <f t="shared" si="168"/>
        <v/>
      </c>
      <c r="M604" s="405"/>
      <c r="N604" s="406" t="str">
        <f t="shared" si="159"/>
        <v/>
      </c>
      <c r="O604" s="406" t="str">
        <f t="shared" si="160"/>
        <v/>
      </c>
      <c r="S604" s="401" t="str">
        <f>IFERROR(IF(S603&lt;='Cat A monthly etc'!$R$3,"Nil",S603-$R$3),"")</f>
        <v/>
      </c>
      <c r="T604" s="402" t="str">
        <f t="shared" si="161"/>
        <v/>
      </c>
      <c r="U604" s="403" t="str">
        <f t="shared" si="162"/>
        <v/>
      </c>
      <c r="V604" s="403" t="str">
        <f t="shared" si="163"/>
        <v/>
      </c>
      <c r="W604" s="404" t="str">
        <f t="shared" si="164"/>
        <v/>
      </c>
      <c r="Z604" s="408"/>
      <c r="AA604" s="409"/>
      <c r="AC604" s="358" t="str">
        <f t="shared" si="165"/>
        <v/>
      </c>
      <c r="AD604" s="358" t="str">
        <f t="shared" si="166"/>
        <v/>
      </c>
    </row>
    <row r="605" spans="1:30" x14ac:dyDescent="0.25">
      <c r="A605" s="112" t="str">
        <f t="shared" si="154"/>
        <v/>
      </c>
      <c r="B605" s="112" t="str">
        <f t="shared" si="155"/>
        <v/>
      </c>
      <c r="C605" s="397" t="str">
        <f t="shared" si="167"/>
        <v/>
      </c>
      <c r="D605" s="397" t="str">
        <f t="shared" si="153"/>
        <v/>
      </c>
      <c r="E605" s="397"/>
      <c r="F605" s="399" t="str">
        <f t="shared" si="156"/>
        <v/>
      </c>
      <c r="G605" s="400" t="str">
        <f t="shared" si="157"/>
        <v/>
      </c>
      <c r="H605" s="401" t="str">
        <f t="shared" si="158"/>
        <v/>
      </c>
      <c r="I605" s="402" t="str">
        <f t="shared" si="168"/>
        <v/>
      </c>
      <c r="J605" s="403" t="str">
        <f t="shared" si="168"/>
        <v/>
      </c>
      <c r="K605" s="403" t="str">
        <f t="shared" si="168"/>
        <v/>
      </c>
      <c r="L605" s="404" t="str">
        <f t="shared" si="168"/>
        <v/>
      </c>
      <c r="M605" s="405"/>
      <c r="N605" s="406" t="str">
        <f t="shared" si="159"/>
        <v/>
      </c>
      <c r="O605" s="406" t="str">
        <f t="shared" si="160"/>
        <v/>
      </c>
      <c r="S605" s="401" t="str">
        <f>IFERROR(IF(S604&lt;='Cat A monthly etc'!$R$3,"Nil",S604-$R$3),"")</f>
        <v/>
      </c>
      <c r="T605" s="402" t="str">
        <f t="shared" si="161"/>
        <v/>
      </c>
      <c r="U605" s="403" t="str">
        <f t="shared" si="162"/>
        <v/>
      </c>
      <c r="V605" s="403" t="str">
        <f t="shared" si="163"/>
        <v/>
      </c>
      <c r="W605" s="404" t="str">
        <f t="shared" si="164"/>
        <v/>
      </c>
      <c r="Z605" s="408"/>
      <c r="AA605" s="409"/>
      <c r="AC605" s="358" t="str">
        <f t="shared" si="165"/>
        <v/>
      </c>
      <c r="AD605" s="358" t="str">
        <f t="shared" si="166"/>
        <v/>
      </c>
    </row>
    <row r="606" spans="1:30" x14ac:dyDescent="0.25">
      <c r="A606" s="112" t="str">
        <f t="shared" si="154"/>
        <v/>
      </c>
      <c r="B606" s="112" t="str">
        <f t="shared" si="155"/>
        <v/>
      </c>
      <c r="C606" s="397" t="str">
        <f t="shared" si="167"/>
        <v/>
      </c>
      <c r="D606" s="397" t="str">
        <f t="shared" si="153"/>
        <v/>
      </c>
      <c r="E606" s="397"/>
      <c r="F606" s="399" t="str">
        <f t="shared" si="156"/>
        <v/>
      </c>
      <c r="G606" s="400" t="str">
        <f t="shared" si="157"/>
        <v/>
      </c>
      <c r="H606" s="401" t="str">
        <f t="shared" si="158"/>
        <v/>
      </c>
      <c r="I606" s="402" t="str">
        <f t="shared" si="168"/>
        <v/>
      </c>
      <c r="J606" s="403" t="str">
        <f t="shared" si="168"/>
        <v/>
      </c>
      <c r="K606" s="403" t="str">
        <f t="shared" si="168"/>
        <v/>
      </c>
      <c r="L606" s="404" t="str">
        <f t="shared" si="168"/>
        <v/>
      </c>
      <c r="M606" s="405"/>
      <c r="N606" s="406" t="str">
        <f t="shared" si="159"/>
        <v/>
      </c>
      <c r="O606" s="406" t="str">
        <f t="shared" si="160"/>
        <v/>
      </c>
      <c r="S606" s="401" t="str">
        <f>IFERROR(IF(S605&lt;='Cat A monthly etc'!$R$3,"Nil",S605-$R$3),"")</f>
        <v/>
      </c>
      <c r="T606" s="402" t="str">
        <f t="shared" si="161"/>
        <v/>
      </c>
      <c r="U606" s="403" t="str">
        <f t="shared" si="162"/>
        <v/>
      </c>
      <c r="V606" s="403" t="str">
        <f t="shared" si="163"/>
        <v/>
      </c>
      <c r="W606" s="404" t="str">
        <f t="shared" si="164"/>
        <v/>
      </c>
      <c r="Z606" s="408"/>
      <c r="AA606" s="409"/>
      <c r="AC606" s="358" t="str">
        <f t="shared" si="165"/>
        <v/>
      </c>
      <c r="AD606" s="358" t="str">
        <f t="shared" si="166"/>
        <v/>
      </c>
    </row>
    <row r="607" spans="1:30" x14ac:dyDescent="0.25">
      <c r="A607" s="112" t="str">
        <f t="shared" si="154"/>
        <v/>
      </c>
      <c r="B607" s="112" t="str">
        <f t="shared" si="155"/>
        <v/>
      </c>
      <c r="C607" s="397" t="str">
        <f t="shared" si="167"/>
        <v/>
      </c>
      <c r="D607" s="397" t="str">
        <f t="shared" si="153"/>
        <v/>
      </c>
      <c r="E607" s="397"/>
      <c r="F607" s="399" t="str">
        <f t="shared" si="156"/>
        <v/>
      </c>
      <c r="G607" s="400" t="str">
        <f t="shared" si="157"/>
        <v/>
      </c>
      <c r="H607" s="401" t="str">
        <f t="shared" si="158"/>
        <v/>
      </c>
      <c r="I607" s="402" t="str">
        <f t="shared" si="168"/>
        <v/>
      </c>
      <c r="J607" s="403" t="str">
        <f t="shared" si="168"/>
        <v/>
      </c>
      <c r="K607" s="403" t="str">
        <f t="shared" si="168"/>
        <v/>
      </c>
      <c r="L607" s="404" t="str">
        <f t="shared" si="168"/>
        <v/>
      </c>
      <c r="M607" s="405"/>
      <c r="N607" s="406" t="str">
        <f t="shared" si="159"/>
        <v/>
      </c>
      <c r="O607" s="406" t="str">
        <f t="shared" si="160"/>
        <v/>
      </c>
      <c r="S607" s="401" t="str">
        <f>IFERROR(IF(S606&lt;='Cat A monthly etc'!$R$3,"Nil",S606-$R$3),"")</f>
        <v/>
      </c>
      <c r="T607" s="402" t="str">
        <f t="shared" si="161"/>
        <v/>
      </c>
      <c r="U607" s="403" t="str">
        <f t="shared" si="162"/>
        <v/>
      </c>
      <c r="V607" s="403" t="str">
        <f t="shared" si="163"/>
        <v/>
      </c>
      <c r="W607" s="404" t="str">
        <f t="shared" si="164"/>
        <v/>
      </c>
      <c r="Z607" s="408"/>
      <c r="AA607" s="409"/>
      <c r="AC607" s="358" t="str">
        <f t="shared" si="165"/>
        <v/>
      </c>
      <c r="AD607" s="358" t="str">
        <f t="shared" si="166"/>
        <v/>
      </c>
    </row>
    <row r="608" spans="1:30" x14ac:dyDescent="0.25">
      <c r="A608" s="112" t="str">
        <f t="shared" si="154"/>
        <v/>
      </c>
      <c r="B608" s="112" t="str">
        <f t="shared" si="155"/>
        <v/>
      </c>
      <c r="C608" s="397" t="str">
        <f t="shared" si="167"/>
        <v/>
      </c>
      <c r="D608" s="397" t="str">
        <f t="shared" si="153"/>
        <v/>
      </c>
      <c r="E608" s="397"/>
      <c r="F608" s="399" t="str">
        <f t="shared" si="156"/>
        <v/>
      </c>
      <c r="G608" s="400" t="str">
        <f t="shared" si="157"/>
        <v/>
      </c>
      <c r="H608" s="401" t="str">
        <f t="shared" si="158"/>
        <v/>
      </c>
      <c r="I608" s="402" t="str">
        <f t="shared" si="168"/>
        <v/>
      </c>
      <c r="J608" s="403" t="str">
        <f t="shared" si="168"/>
        <v/>
      </c>
      <c r="K608" s="403" t="str">
        <f t="shared" si="168"/>
        <v/>
      </c>
      <c r="L608" s="404" t="str">
        <f t="shared" si="168"/>
        <v/>
      </c>
      <c r="M608" s="405"/>
      <c r="N608" s="406" t="str">
        <f t="shared" si="159"/>
        <v/>
      </c>
      <c r="O608" s="406" t="str">
        <f t="shared" si="160"/>
        <v/>
      </c>
      <c r="S608" s="401" t="str">
        <f>IFERROR(IF(S607&lt;='Cat A monthly etc'!$R$3,"Nil",S607-$R$3),"")</f>
        <v/>
      </c>
      <c r="T608" s="402" t="str">
        <f t="shared" si="161"/>
        <v/>
      </c>
      <c r="U608" s="403" t="str">
        <f t="shared" si="162"/>
        <v/>
      </c>
      <c r="V608" s="403" t="str">
        <f t="shared" si="163"/>
        <v/>
      </c>
      <c r="W608" s="404" t="str">
        <f t="shared" si="164"/>
        <v/>
      </c>
      <c r="Z608" s="408"/>
      <c r="AA608" s="409"/>
      <c r="AC608" s="358" t="str">
        <f t="shared" si="165"/>
        <v/>
      </c>
      <c r="AD608" s="358" t="str">
        <f t="shared" si="166"/>
        <v/>
      </c>
    </row>
    <row r="609" spans="1:30" x14ac:dyDescent="0.25">
      <c r="A609" s="112" t="str">
        <f t="shared" si="154"/>
        <v/>
      </c>
      <c r="B609" s="112" t="str">
        <f t="shared" si="155"/>
        <v/>
      </c>
      <c r="C609" s="397" t="str">
        <f t="shared" si="167"/>
        <v/>
      </c>
      <c r="D609" s="397" t="str">
        <f t="shared" si="153"/>
        <v/>
      </c>
      <c r="E609" s="397"/>
      <c r="F609" s="399" t="str">
        <f t="shared" si="156"/>
        <v/>
      </c>
      <c r="G609" s="400" t="str">
        <f t="shared" si="157"/>
        <v/>
      </c>
      <c r="H609" s="401" t="str">
        <f t="shared" si="158"/>
        <v/>
      </c>
      <c r="I609" s="402" t="str">
        <f t="shared" si="168"/>
        <v/>
      </c>
      <c r="J609" s="403" t="str">
        <f t="shared" si="168"/>
        <v/>
      </c>
      <c r="K609" s="403" t="str">
        <f t="shared" si="168"/>
        <v/>
      </c>
      <c r="L609" s="404" t="str">
        <f t="shared" si="168"/>
        <v/>
      </c>
      <c r="M609" s="405"/>
      <c r="N609" s="406" t="str">
        <f t="shared" si="159"/>
        <v/>
      </c>
      <c r="O609" s="406" t="str">
        <f t="shared" si="160"/>
        <v/>
      </c>
      <c r="S609" s="401" t="str">
        <f>IFERROR(IF(S608&lt;='Cat A monthly etc'!$R$3,"Nil",S608-$R$3),"")</f>
        <v/>
      </c>
      <c r="T609" s="402" t="str">
        <f t="shared" si="161"/>
        <v/>
      </c>
      <c r="U609" s="403" t="str">
        <f t="shared" si="162"/>
        <v/>
      </c>
      <c r="V609" s="403" t="str">
        <f t="shared" si="163"/>
        <v/>
      </c>
      <c r="W609" s="404" t="str">
        <f t="shared" si="164"/>
        <v/>
      </c>
      <c r="Z609" s="408"/>
      <c r="AA609" s="409"/>
      <c r="AC609" s="358" t="str">
        <f t="shared" si="165"/>
        <v/>
      </c>
      <c r="AD609" s="358" t="str">
        <f t="shared" si="166"/>
        <v/>
      </c>
    </row>
    <row r="610" spans="1:30" x14ac:dyDescent="0.25">
      <c r="A610" s="112" t="str">
        <f t="shared" si="154"/>
        <v/>
      </c>
      <c r="B610" s="112" t="str">
        <f t="shared" si="155"/>
        <v/>
      </c>
      <c r="C610" s="397" t="str">
        <f t="shared" si="167"/>
        <v/>
      </c>
      <c r="D610" s="397" t="str">
        <f t="shared" si="153"/>
        <v/>
      </c>
      <c r="E610" s="397"/>
      <c r="F610" s="399" t="str">
        <f t="shared" si="156"/>
        <v/>
      </c>
      <c r="G610" s="400" t="str">
        <f t="shared" si="157"/>
        <v/>
      </c>
      <c r="H610" s="401" t="str">
        <f t="shared" si="158"/>
        <v/>
      </c>
      <c r="I610" s="402" t="str">
        <f t="shared" si="168"/>
        <v/>
      </c>
      <c r="J610" s="403" t="str">
        <f t="shared" si="168"/>
        <v/>
      </c>
      <c r="K610" s="403" t="str">
        <f t="shared" si="168"/>
        <v/>
      </c>
      <c r="L610" s="404" t="str">
        <f t="shared" si="168"/>
        <v/>
      </c>
      <c r="M610" s="405"/>
      <c r="N610" s="406" t="str">
        <f t="shared" si="159"/>
        <v/>
      </c>
      <c r="O610" s="406" t="str">
        <f t="shared" si="160"/>
        <v/>
      </c>
      <c r="S610" s="401" t="str">
        <f>IFERROR(IF(S609&lt;='Cat A monthly etc'!$R$3,"Nil",S609-$R$3),"")</f>
        <v/>
      </c>
      <c r="T610" s="402" t="str">
        <f t="shared" si="161"/>
        <v/>
      </c>
      <c r="U610" s="403" t="str">
        <f t="shared" si="162"/>
        <v/>
      </c>
      <c r="V610" s="403" t="str">
        <f t="shared" si="163"/>
        <v/>
      </c>
      <c r="W610" s="404" t="str">
        <f t="shared" si="164"/>
        <v/>
      </c>
      <c r="Z610" s="408"/>
      <c r="AA610" s="409"/>
      <c r="AC610" s="358" t="str">
        <f t="shared" si="165"/>
        <v/>
      </c>
      <c r="AD610" s="358" t="str">
        <f t="shared" si="166"/>
        <v/>
      </c>
    </row>
    <row r="611" spans="1:30" x14ac:dyDescent="0.25">
      <c r="A611" s="112" t="str">
        <f t="shared" si="154"/>
        <v/>
      </c>
      <c r="B611" s="112" t="str">
        <f t="shared" si="155"/>
        <v/>
      </c>
      <c r="C611" s="397" t="str">
        <f t="shared" si="167"/>
        <v/>
      </c>
      <c r="D611" s="397" t="str">
        <f t="shared" si="153"/>
        <v/>
      </c>
      <c r="E611" s="397"/>
      <c r="F611" s="399" t="str">
        <f t="shared" si="156"/>
        <v/>
      </c>
      <c r="G611" s="400" t="str">
        <f t="shared" si="157"/>
        <v/>
      </c>
      <c r="H611" s="401" t="str">
        <f t="shared" si="158"/>
        <v/>
      </c>
      <c r="I611" s="402" t="str">
        <f t="shared" si="168"/>
        <v/>
      </c>
      <c r="J611" s="403" t="str">
        <f t="shared" si="168"/>
        <v/>
      </c>
      <c r="K611" s="403" t="str">
        <f t="shared" si="168"/>
        <v/>
      </c>
      <c r="L611" s="404" t="str">
        <f t="shared" si="168"/>
        <v/>
      </c>
      <c r="M611" s="405"/>
      <c r="N611" s="406" t="str">
        <f t="shared" si="159"/>
        <v/>
      </c>
      <c r="O611" s="406" t="str">
        <f t="shared" si="160"/>
        <v/>
      </c>
      <c r="S611" s="401" t="str">
        <f>IFERROR(IF(S610&lt;='Cat A monthly etc'!$R$3,"Nil",S610-$R$3),"")</f>
        <v/>
      </c>
      <c r="T611" s="402" t="str">
        <f t="shared" si="161"/>
        <v/>
      </c>
      <c r="U611" s="403" t="str">
        <f t="shared" si="162"/>
        <v/>
      </c>
      <c r="V611" s="403" t="str">
        <f t="shared" si="163"/>
        <v/>
      </c>
      <c r="W611" s="404" t="str">
        <f t="shared" si="164"/>
        <v/>
      </c>
      <c r="Z611" s="408"/>
      <c r="AA611" s="409"/>
      <c r="AC611" s="358" t="str">
        <f t="shared" si="165"/>
        <v/>
      </c>
      <c r="AD611" s="358" t="str">
        <f t="shared" si="166"/>
        <v/>
      </c>
    </row>
    <row r="612" spans="1:30" x14ac:dyDescent="0.25">
      <c r="A612" s="112" t="str">
        <f t="shared" si="154"/>
        <v/>
      </c>
      <c r="B612" s="112" t="str">
        <f t="shared" si="155"/>
        <v/>
      </c>
      <c r="C612" s="397" t="str">
        <f t="shared" si="167"/>
        <v/>
      </c>
      <c r="D612" s="397" t="str">
        <f t="shared" si="153"/>
        <v/>
      </c>
      <c r="E612" s="397"/>
      <c r="F612" s="399" t="str">
        <f t="shared" si="156"/>
        <v/>
      </c>
      <c r="G612" s="400" t="str">
        <f t="shared" si="157"/>
        <v/>
      </c>
      <c r="H612" s="401" t="str">
        <f t="shared" si="158"/>
        <v/>
      </c>
      <c r="I612" s="402" t="str">
        <f t="shared" si="168"/>
        <v/>
      </c>
      <c r="J612" s="403" t="str">
        <f t="shared" si="168"/>
        <v/>
      </c>
      <c r="K612" s="403" t="str">
        <f t="shared" si="168"/>
        <v/>
      </c>
      <c r="L612" s="404" t="str">
        <f t="shared" si="168"/>
        <v/>
      </c>
      <c r="M612" s="405"/>
      <c r="N612" s="406" t="str">
        <f t="shared" si="159"/>
        <v/>
      </c>
      <c r="O612" s="406" t="str">
        <f t="shared" si="160"/>
        <v/>
      </c>
      <c r="S612" s="401" t="str">
        <f>IFERROR(IF(S611&lt;='Cat A monthly etc'!$R$3,"Nil",S611-$R$3),"")</f>
        <v/>
      </c>
      <c r="T612" s="402" t="str">
        <f t="shared" si="161"/>
        <v/>
      </c>
      <c r="U612" s="403" t="str">
        <f t="shared" si="162"/>
        <v/>
      </c>
      <c r="V612" s="403" t="str">
        <f t="shared" si="163"/>
        <v/>
      </c>
      <c r="W612" s="404" t="str">
        <f t="shared" si="164"/>
        <v/>
      </c>
      <c r="Z612" s="408"/>
      <c r="AA612" s="409"/>
      <c r="AC612" s="358" t="str">
        <f t="shared" si="165"/>
        <v/>
      </c>
      <c r="AD612" s="358" t="str">
        <f t="shared" si="166"/>
        <v/>
      </c>
    </row>
    <row r="613" spans="1:30" x14ac:dyDescent="0.25">
      <c r="A613" s="112" t="str">
        <f t="shared" si="154"/>
        <v/>
      </c>
      <c r="B613" s="112" t="str">
        <f t="shared" si="155"/>
        <v/>
      </c>
      <c r="C613" s="397" t="str">
        <f t="shared" si="167"/>
        <v/>
      </c>
      <c r="D613" s="397" t="str">
        <f t="shared" si="153"/>
        <v/>
      </c>
      <c r="E613" s="397"/>
      <c r="F613" s="399" t="str">
        <f t="shared" si="156"/>
        <v/>
      </c>
      <c r="G613" s="400" t="str">
        <f t="shared" si="157"/>
        <v/>
      </c>
      <c r="H613" s="401" t="str">
        <f t="shared" si="158"/>
        <v/>
      </c>
      <c r="I613" s="402" t="str">
        <f t="shared" si="168"/>
        <v/>
      </c>
      <c r="J613" s="403" t="str">
        <f t="shared" si="168"/>
        <v/>
      </c>
      <c r="K613" s="403" t="str">
        <f t="shared" si="168"/>
        <v/>
      </c>
      <c r="L613" s="404" t="str">
        <f t="shared" si="168"/>
        <v/>
      </c>
      <c r="M613" s="405"/>
      <c r="N613" s="406" t="str">
        <f t="shared" si="159"/>
        <v/>
      </c>
      <c r="O613" s="406" t="str">
        <f t="shared" si="160"/>
        <v/>
      </c>
      <c r="S613" s="401" t="str">
        <f>IFERROR(IF(S612&lt;='Cat A monthly etc'!$R$3,"Nil",S612-$R$3),"")</f>
        <v/>
      </c>
      <c r="T613" s="402" t="str">
        <f t="shared" si="161"/>
        <v/>
      </c>
      <c r="U613" s="403" t="str">
        <f t="shared" si="162"/>
        <v/>
      </c>
      <c r="V613" s="403" t="str">
        <f t="shared" si="163"/>
        <v/>
      </c>
      <c r="W613" s="404" t="str">
        <f t="shared" si="164"/>
        <v/>
      </c>
      <c r="Z613" s="408"/>
      <c r="AA613" s="409"/>
      <c r="AC613" s="358" t="str">
        <f t="shared" si="165"/>
        <v/>
      </c>
      <c r="AD613" s="358" t="str">
        <f t="shared" si="166"/>
        <v/>
      </c>
    </row>
    <row r="614" spans="1:30" x14ac:dyDescent="0.25">
      <c r="A614" s="112" t="str">
        <f t="shared" si="154"/>
        <v/>
      </c>
      <c r="B614" s="112" t="str">
        <f t="shared" si="155"/>
        <v/>
      </c>
      <c r="C614" s="397" t="str">
        <f t="shared" si="167"/>
        <v/>
      </c>
      <c r="D614" s="397" t="str">
        <f t="shared" si="153"/>
        <v/>
      </c>
      <c r="E614" s="397"/>
      <c r="F614" s="399" t="str">
        <f t="shared" si="156"/>
        <v/>
      </c>
      <c r="G614" s="400" t="str">
        <f t="shared" si="157"/>
        <v/>
      </c>
      <c r="H614" s="401" t="str">
        <f t="shared" si="158"/>
        <v/>
      </c>
      <c r="I614" s="402" t="str">
        <f t="shared" si="168"/>
        <v/>
      </c>
      <c r="J614" s="403" t="str">
        <f t="shared" si="168"/>
        <v/>
      </c>
      <c r="K614" s="403" t="str">
        <f t="shared" si="168"/>
        <v/>
      </c>
      <c r="L614" s="404" t="str">
        <f t="shared" si="168"/>
        <v/>
      </c>
      <c r="M614" s="405"/>
      <c r="N614" s="406" t="str">
        <f t="shared" si="159"/>
        <v/>
      </c>
      <c r="O614" s="406" t="str">
        <f t="shared" si="160"/>
        <v/>
      </c>
      <c r="S614" s="401" t="str">
        <f>IFERROR(IF(S613&lt;='Cat A monthly etc'!$R$3,"Nil",S613-$R$3),"")</f>
        <v/>
      </c>
      <c r="T614" s="402" t="str">
        <f t="shared" si="161"/>
        <v/>
      </c>
      <c r="U614" s="403" t="str">
        <f t="shared" si="162"/>
        <v/>
      </c>
      <c r="V614" s="403" t="str">
        <f t="shared" si="163"/>
        <v/>
      </c>
      <c r="W614" s="404" t="str">
        <f t="shared" si="164"/>
        <v/>
      </c>
      <c r="Z614" s="408"/>
      <c r="AA614" s="409"/>
      <c r="AC614" s="358" t="str">
        <f t="shared" si="165"/>
        <v/>
      </c>
      <c r="AD614" s="358" t="str">
        <f t="shared" si="166"/>
        <v/>
      </c>
    </row>
    <row r="615" spans="1:30" x14ac:dyDescent="0.25">
      <c r="A615" s="112" t="str">
        <f t="shared" si="154"/>
        <v/>
      </c>
      <c r="B615" s="112" t="str">
        <f t="shared" si="155"/>
        <v/>
      </c>
      <c r="C615" s="397" t="str">
        <f t="shared" si="167"/>
        <v/>
      </c>
      <c r="D615" s="397" t="str">
        <f t="shared" si="153"/>
        <v/>
      </c>
      <c r="E615" s="397"/>
      <c r="F615" s="399" t="str">
        <f t="shared" si="156"/>
        <v/>
      </c>
      <c r="G615" s="400" t="str">
        <f t="shared" si="157"/>
        <v/>
      </c>
      <c r="H615" s="401" t="str">
        <f t="shared" si="158"/>
        <v/>
      </c>
      <c r="I615" s="402" t="str">
        <f t="shared" si="168"/>
        <v/>
      </c>
      <c r="J615" s="403" t="str">
        <f t="shared" si="168"/>
        <v/>
      </c>
      <c r="K615" s="403" t="str">
        <f t="shared" si="168"/>
        <v/>
      </c>
      <c r="L615" s="404" t="str">
        <f t="shared" si="168"/>
        <v/>
      </c>
      <c r="M615" s="405"/>
      <c r="N615" s="406" t="str">
        <f t="shared" si="159"/>
        <v/>
      </c>
      <c r="O615" s="406" t="str">
        <f t="shared" si="160"/>
        <v/>
      </c>
      <c r="S615" s="401" t="str">
        <f>IFERROR(IF(S614&lt;='Cat A monthly etc'!$R$3,"Nil",S614-$R$3),"")</f>
        <v/>
      </c>
      <c r="T615" s="402" t="str">
        <f t="shared" si="161"/>
        <v/>
      </c>
      <c r="U615" s="403" t="str">
        <f t="shared" si="162"/>
        <v/>
      </c>
      <c r="V615" s="403" t="str">
        <f t="shared" si="163"/>
        <v/>
      </c>
      <c r="W615" s="404" t="str">
        <f t="shared" si="164"/>
        <v/>
      </c>
      <c r="Z615" s="408"/>
      <c r="AA615" s="409"/>
      <c r="AC615" s="358" t="str">
        <f t="shared" si="165"/>
        <v/>
      </c>
      <c r="AD615" s="358" t="str">
        <f t="shared" si="166"/>
        <v/>
      </c>
    </row>
    <row r="616" spans="1:30" x14ac:dyDescent="0.25">
      <c r="A616" s="112" t="str">
        <f t="shared" si="154"/>
        <v/>
      </c>
      <c r="B616" s="112" t="str">
        <f t="shared" si="155"/>
        <v/>
      </c>
      <c r="C616" s="397" t="str">
        <f t="shared" si="167"/>
        <v/>
      </c>
      <c r="D616" s="397" t="str">
        <f t="shared" si="153"/>
        <v/>
      </c>
      <c r="E616" s="397"/>
      <c r="F616" s="399" t="str">
        <f t="shared" si="156"/>
        <v/>
      </c>
      <c r="G616" s="400" t="str">
        <f t="shared" si="157"/>
        <v/>
      </c>
      <c r="H616" s="401" t="str">
        <f t="shared" si="158"/>
        <v/>
      </c>
      <c r="I616" s="402" t="str">
        <f t="shared" si="168"/>
        <v/>
      </c>
      <c r="J616" s="403" t="str">
        <f t="shared" si="168"/>
        <v/>
      </c>
      <c r="K616" s="403" t="str">
        <f t="shared" si="168"/>
        <v/>
      </c>
      <c r="L616" s="404" t="str">
        <f t="shared" si="168"/>
        <v/>
      </c>
      <c r="M616" s="405"/>
      <c r="N616" s="406" t="str">
        <f t="shared" si="159"/>
        <v/>
      </c>
      <c r="O616" s="406" t="str">
        <f t="shared" si="160"/>
        <v/>
      </c>
      <c r="S616" s="401" t="str">
        <f>IFERROR(IF(S615&lt;='Cat A monthly etc'!$R$3,"Nil",S615-$R$3),"")</f>
        <v/>
      </c>
      <c r="T616" s="402" t="str">
        <f t="shared" si="161"/>
        <v/>
      </c>
      <c r="U616" s="403" t="str">
        <f t="shared" si="162"/>
        <v/>
      </c>
      <c r="V616" s="403" t="str">
        <f t="shared" si="163"/>
        <v/>
      </c>
      <c r="W616" s="404" t="str">
        <f t="shared" si="164"/>
        <v/>
      </c>
      <c r="Z616" s="408"/>
      <c r="AA616" s="409"/>
      <c r="AC616" s="358" t="str">
        <f t="shared" si="165"/>
        <v/>
      </c>
      <c r="AD616" s="358" t="str">
        <f t="shared" si="166"/>
        <v/>
      </c>
    </row>
    <row r="617" spans="1:30" x14ac:dyDescent="0.25">
      <c r="A617" s="112" t="str">
        <f t="shared" si="154"/>
        <v/>
      </c>
      <c r="B617" s="112" t="str">
        <f t="shared" si="155"/>
        <v/>
      </c>
      <c r="C617" s="397" t="str">
        <f t="shared" si="167"/>
        <v/>
      </c>
      <c r="D617" s="397" t="str">
        <f t="shared" si="153"/>
        <v/>
      </c>
      <c r="E617" s="397"/>
      <c r="F617" s="399" t="str">
        <f t="shared" si="156"/>
        <v/>
      </c>
      <c r="G617" s="400" t="str">
        <f t="shared" si="157"/>
        <v/>
      </c>
      <c r="H617" s="401" t="str">
        <f t="shared" si="158"/>
        <v/>
      </c>
      <c r="I617" s="402" t="str">
        <f t="shared" si="168"/>
        <v/>
      </c>
      <c r="J617" s="403" t="str">
        <f t="shared" si="168"/>
        <v/>
      </c>
      <c r="K617" s="403" t="str">
        <f t="shared" si="168"/>
        <v/>
      </c>
      <c r="L617" s="404" t="str">
        <f t="shared" si="168"/>
        <v/>
      </c>
      <c r="M617" s="405"/>
      <c r="N617" s="406" t="str">
        <f t="shared" si="159"/>
        <v/>
      </c>
      <c r="O617" s="406" t="str">
        <f t="shared" si="160"/>
        <v/>
      </c>
      <c r="S617" s="401" t="str">
        <f>IFERROR(IF(S616&lt;='Cat A monthly etc'!$R$3,"Nil",S616-$R$3),"")</f>
        <v/>
      </c>
      <c r="T617" s="402" t="str">
        <f t="shared" si="161"/>
        <v/>
      </c>
      <c r="U617" s="403" t="str">
        <f t="shared" si="162"/>
        <v/>
      </c>
      <c r="V617" s="403" t="str">
        <f t="shared" si="163"/>
        <v/>
      </c>
      <c r="W617" s="404" t="str">
        <f t="shared" si="164"/>
        <v/>
      </c>
      <c r="Z617" s="408"/>
      <c r="AA617" s="409"/>
      <c r="AC617" s="358" t="str">
        <f t="shared" si="165"/>
        <v/>
      </c>
      <c r="AD617" s="358" t="str">
        <f t="shared" si="166"/>
        <v/>
      </c>
    </row>
    <row r="618" spans="1:30" x14ac:dyDescent="0.25">
      <c r="A618" s="112" t="str">
        <f t="shared" si="154"/>
        <v/>
      </c>
      <c r="B618" s="112" t="str">
        <f t="shared" si="155"/>
        <v/>
      </c>
      <c r="C618" s="397" t="str">
        <f t="shared" si="167"/>
        <v/>
      </c>
      <c r="D618" s="397" t="str">
        <f t="shared" si="153"/>
        <v/>
      </c>
      <c r="E618" s="397"/>
      <c r="F618" s="399" t="str">
        <f t="shared" si="156"/>
        <v/>
      </c>
      <c r="G618" s="400" t="str">
        <f t="shared" si="157"/>
        <v/>
      </c>
      <c r="H618" s="401" t="str">
        <f t="shared" si="158"/>
        <v/>
      </c>
      <c r="I618" s="402" t="str">
        <f t="shared" si="168"/>
        <v/>
      </c>
      <c r="J618" s="403" t="str">
        <f t="shared" si="168"/>
        <v/>
      </c>
      <c r="K618" s="403" t="str">
        <f t="shared" si="168"/>
        <v/>
      </c>
      <c r="L618" s="404" t="str">
        <f t="shared" si="168"/>
        <v/>
      </c>
      <c r="M618" s="405"/>
      <c r="N618" s="406" t="str">
        <f t="shared" si="159"/>
        <v/>
      </c>
      <c r="O618" s="406" t="str">
        <f t="shared" si="160"/>
        <v/>
      </c>
      <c r="S618" s="401" t="str">
        <f>IFERROR(IF(S617&lt;='Cat A monthly etc'!$R$3,"Nil",S617-$R$3),"")</f>
        <v/>
      </c>
      <c r="T618" s="402" t="str">
        <f t="shared" si="161"/>
        <v/>
      </c>
      <c r="U618" s="403" t="str">
        <f t="shared" si="162"/>
        <v/>
      </c>
      <c r="V618" s="403" t="str">
        <f t="shared" si="163"/>
        <v/>
      </c>
      <c r="W618" s="404" t="str">
        <f t="shared" si="164"/>
        <v/>
      </c>
      <c r="Z618" s="408"/>
      <c r="AA618" s="409"/>
      <c r="AC618" s="358" t="str">
        <f t="shared" si="165"/>
        <v/>
      </c>
      <c r="AD618" s="358" t="str">
        <f t="shared" si="166"/>
        <v/>
      </c>
    </row>
    <row r="619" spans="1:30" x14ac:dyDescent="0.25">
      <c r="A619" s="112" t="str">
        <f t="shared" si="154"/>
        <v/>
      </c>
      <c r="B619" s="112" t="str">
        <f t="shared" si="155"/>
        <v/>
      </c>
      <c r="C619" s="397" t="str">
        <f t="shared" si="167"/>
        <v/>
      </c>
      <c r="D619" s="397" t="str">
        <f t="shared" si="153"/>
        <v/>
      </c>
      <c r="E619" s="397"/>
      <c r="F619" s="399" t="str">
        <f t="shared" si="156"/>
        <v/>
      </c>
      <c r="G619" s="400" t="str">
        <f t="shared" si="157"/>
        <v/>
      </c>
      <c r="H619" s="401" t="str">
        <f t="shared" si="158"/>
        <v/>
      </c>
      <c r="I619" s="402" t="str">
        <f t="shared" si="168"/>
        <v/>
      </c>
      <c r="J619" s="403" t="str">
        <f t="shared" si="168"/>
        <v/>
      </c>
      <c r="K619" s="403" t="str">
        <f t="shared" si="168"/>
        <v/>
      </c>
      <c r="L619" s="404" t="str">
        <f t="shared" si="168"/>
        <v/>
      </c>
      <c r="M619" s="405"/>
      <c r="N619" s="406" t="str">
        <f t="shared" si="159"/>
        <v/>
      </c>
      <c r="O619" s="406" t="str">
        <f t="shared" si="160"/>
        <v/>
      </c>
      <c r="S619" s="401" t="str">
        <f>IFERROR(IF(S618&lt;='Cat A monthly etc'!$R$3,"Nil",S618-$R$3),"")</f>
        <v/>
      </c>
      <c r="T619" s="402" t="str">
        <f t="shared" si="161"/>
        <v/>
      </c>
      <c r="U619" s="403" t="str">
        <f t="shared" si="162"/>
        <v/>
      </c>
      <c r="V619" s="403" t="str">
        <f t="shared" si="163"/>
        <v/>
      </c>
      <c r="W619" s="404" t="str">
        <f t="shared" si="164"/>
        <v/>
      </c>
      <c r="Z619" s="408"/>
      <c r="AA619" s="409"/>
      <c r="AC619" s="358" t="str">
        <f t="shared" si="165"/>
        <v/>
      </c>
      <c r="AD619" s="358" t="str">
        <f t="shared" si="166"/>
        <v/>
      </c>
    </row>
    <row r="620" spans="1:30" x14ac:dyDescent="0.25">
      <c r="A620" s="112" t="str">
        <f t="shared" si="154"/>
        <v/>
      </c>
      <c r="B620" s="112" t="str">
        <f t="shared" si="155"/>
        <v/>
      </c>
      <c r="C620" s="397" t="str">
        <f t="shared" si="167"/>
        <v/>
      </c>
      <c r="D620" s="397" t="str">
        <f t="shared" si="153"/>
        <v/>
      </c>
      <c r="E620" s="397"/>
      <c r="F620" s="399" t="str">
        <f t="shared" si="156"/>
        <v/>
      </c>
      <c r="G620" s="400" t="str">
        <f t="shared" si="157"/>
        <v/>
      </c>
      <c r="H620" s="401" t="str">
        <f t="shared" si="158"/>
        <v/>
      </c>
      <c r="I620" s="402" t="str">
        <f t="shared" si="168"/>
        <v/>
      </c>
      <c r="J620" s="403" t="str">
        <f t="shared" si="168"/>
        <v/>
      </c>
      <c r="K620" s="403" t="str">
        <f t="shared" si="168"/>
        <v/>
      </c>
      <c r="L620" s="404" t="str">
        <f t="shared" si="168"/>
        <v/>
      </c>
      <c r="M620" s="405"/>
      <c r="N620" s="406" t="str">
        <f t="shared" si="159"/>
        <v/>
      </c>
      <c r="O620" s="406" t="str">
        <f t="shared" si="160"/>
        <v/>
      </c>
      <c r="S620" s="401" t="str">
        <f>IFERROR(IF(S619&lt;='Cat A monthly etc'!$R$3,"Nil",S619-$R$3),"")</f>
        <v/>
      </c>
      <c r="T620" s="402" t="str">
        <f t="shared" si="161"/>
        <v/>
      </c>
      <c r="U620" s="403" t="str">
        <f t="shared" si="162"/>
        <v/>
      </c>
      <c r="V620" s="403" t="str">
        <f t="shared" si="163"/>
        <v/>
      </c>
      <c r="W620" s="404" t="str">
        <f t="shared" si="164"/>
        <v/>
      </c>
      <c r="Z620" s="408"/>
      <c r="AA620" s="409"/>
      <c r="AC620" s="358" t="str">
        <f t="shared" si="165"/>
        <v/>
      </c>
      <c r="AD620" s="358" t="str">
        <f t="shared" si="166"/>
        <v/>
      </c>
    </row>
    <row r="621" spans="1:30" x14ac:dyDescent="0.25">
      <c r="A621" s="112" t="str">
        <f t="shared" si="154"/>
        <v/>
      </c>
      <c r="B621" s="112" t="str">
        <f t="shared" si="155"/>
        <v/>
      </c>
      <c r="C621" s="397" t="str">
        <f t="shared" si="167"/>
        <v/>
      </c>
      <c r="D621" s="397" t="str">
        <f t="shared" si="153"/>
        <v/>
      </c>
      <c r="E621" s="397"/>
      <c r="F621" s="399" t="str">
        <f t="shared" si="156"/>
        <v/>
      </c>
      <c r="G621" s="400" t="str">
        <f t="shared" si="157"/>
        <v/>
      </c>
      <c r="H621" s="401" t="str">
        <f t="shared" si="158"/>
        <v/>
      </c>
      <c r="I621" s="402" t="str">
        <f t="shared" si="168"/>
        <v/>
      </c>
      <c r="J621" s="403" t="str">
        <f t="shared" si="168"/>
        <v/>
      </c>
      <c r="K621" s="403" t="str">
        <f t="shared" si="168"/>
        <v/>
      </c>
      <c r="L621" s="404" t="str">
        <f t="shared" si="168"/>
        <v/>
      </c>
      <c r="M621" s="405"/>
      <c r="N621" s="406" t="str">
        <f t="shared" si="159"/>
        <v/>
      </c>
      <c r="O621" s="406" t="str">
        <f t="shared" si="160"/>
        <v/>
      </c>
      <c r="S621" s="401" t="str">
        <f>IFERROR(IF(S620&lt;='Cat A monthly etc'!$R$3,"Nil",S620-$R$3),"")</f>
        <v/>
      </c>
      <c r="T621" s="402" t="str">
        <f t="shared" si="161"/>
        <v/>
      </c>
      <c r="U621" s="403" t="str">
        <f t="shared" si="162"/>
        <v/>
      </c>
      <c r="V621" s="403" t="str">
        <f t="shared" si="163"/>
        <v/>
      </c>
      <c r="W621" s="404" t="str">
        <f t="shared" si="164"/>
        <v/>
      </c>
      <c r="Z621" s="408"/>
      <c r="AA621" s="409"/>
      <c r="AC621" s="358" t="str">
        <f t="shared" si="165"/>
        <v/>
      </c>
      <c r="AD621" s="358" t="str">
        <f t="shared" si="166"/>
        <v/>
      </c>
    </row>
    <row r="622" spans="1:30" x14ac:dyDescent="0.25">
      <c r="A622" s="112" t="str">
        <f t="shared" si="154"/>
        <v/>
      </c>
      <c r="B622" s="112" t="str">
        <f t="shared" si="155"/>
        <v/>
      </c>
      <c r="C622" s="397" t="str">
        <f t="shared" si="167"/>
        <v/>
      </c>
      <c r="D622" s="397" t="str">
        <f t="shared" si="153"/>
        <v/>
      </c>
      <c r="E622" s="397"/>
      <c r="F622" s="399" t="str">
        <f t="shared" si="156"/>
        <v/>
      </c>
      <c r="G622" s="400" t="str">
        <f t="shared" si="157"/>
        <v/>
      </c>
      <c r="H622" s="401" t="str">
        <f t="shared" si="158"/>
        <v/>
      </c>
      <c r="I622" s="402" t="str">
        <f t="shared" si="168"/>
        <v/>
      </c>
      <c r="J622" s="403" t="str">
        <f t="shared" si="168"/>
        <v/>
      </c>
      <c r="K622" s="403" t="str">
        <f t="shared" si="168"/>
        <v/>
      </c>
      <c r="L622" s="404" t="str">
        <f t="shared" si="168"/>
        <v/>
      </c>
      <c r="M622" s="405"/>
      <c r="N622" s="406" t="str">
        <f t="shared" si="159"/>
        <v/>
      </c>
      <c r="O622" s="406" t="str">
        <f t="shared" si="160"/>
        <v/>
      </c>
      <c r="S622" s="401" t="str">
        <f>IFERROR(IF(S621&lt;='Cat A monthly etc'!$R$3,"Nil",S621-$R$3),"")</f>
        <v/>
      </c>
      <c r="T622" s="402" t="str">
        <f t="shared" si="161"/>
        <v/>
      </c>
      <c r="U622" s="403" t="str">
        <f t="shared" si="162"/>
        <v/>
      </c>
      <c r="V622" s="403" t="str">
        <f t="shared" si="163"/>
        <v/>
      </c>
      <c r="W622" s="404" t="str">
        <f t="shared" si="164"/>
        <v/>
      </c>
      <c r="Z622" s="408"/>
      <c r="AA622" s="409"/>
      <c r="AC622" s="358" t="str">
        <f t="shared" si="165"/>
        <v/>
      </c>
      <c r="AD622" s="358" t="str">
        <f t="shared" si="166"/>
        <v/>
      </c>
    </row>
    <row r="623" spans="1:30" x14ac:dyDescent="0.25">
      <c r="A623" s="112" t="str">
        <f t="shared" si="154"/>
        <v/>
      </c>
      <c r="B623" s="112" t="str">
        <f t="shared" si="155"/>
        <v/>
      </c>
      <c r="C623" s="397" t="str">
        <f t="shared" si="167"/>
        <v/>
      </c>
      <c r="D623" s="397" t="str">
        <f t="shared" si="153"/>
        <v/>
      </c>
      <c r="E623" s="397"/>
      <c r="F623" s="399" t="str">
        <f t="shared" si="156"/>
        <v/>
      </c>
      <c r="G623" s="400" t="str">
        <f t="shared" si="157"/>
        <v/>
      </c>
      <c r="H623" s="401" t="str">
        <f t="shared" si="158"/>
        <v/>
      </c>
      <c r="I623" s="402" t="str">
        <f t="shared" si="168"/>
        <v/>
      </c>
      <c r="J623" s="403" t="str">
        <f t="shared" si="168"/>
        <v/>
      </c>
      <c r="K623" s="403" t="str">
        <f t="shared" si="168"/>
        <v/>
      </c>
      <c r="L623" s="404" t="str">
        <f t="shared" si="168"/>
        <v/>
      </c>
      <c r="M623" s="405"/>
      <c r="N623" s="406" t="str">
        <f t="shared" si="159"/>
        <v/>
      </c>
      <c r="O623" s="406" t="str">
        <f t="shared" si="160"/>
        <v/>
      </c>
      <c r="S623" s="401" t="str">
        <f>IFERROR(IF(S622&lt;='Cat A monthly etc'!$R$3,"Nil",S622-$R$3),"")</f>
        <v/>
      </c>
      <c r="T623" s="402" t="str">
        <f t="shared" si="161"/>
        <v/>
      </c>
      <c r="U623" s="403" t="str">
        <f t="shared" si="162"/>
        <v/>
      </c>
      <c r="V623" s="403" t="str">
        <f t="shared" si="163"/>
        <v/>
      </c>
      <c r="W623" s="404" t="str">
        <f t="shared" si="164"/>
        <v/>
      </c>
      <c r="Z623" s="408"/>
      <c r="AA623" s="409"/>
      <c r="AC623" s="358" t="str">
        <f t="shared" si="165"/>
        <v/>
      </c>
      <c r="AD623" s="358" t="str">
        <f t="shared" si="166"/>
        <v/>
      </c>
    </row>
    <row r="624" spans="1:30" x14ac:dyDescent="0.25">
      <c r="A624" s="112" t="str">
        <f t="shared" si="154"/>
        <v/>
      </c>
      <c r="B624" s="112" t="str">
        <f t="shared" si="155"/>
        <v/>
      </c>
      <c r="C624" s="397" t="str">
        <f t="shared" si="167"/>
        <v/>
      </c>
      <c r="D624" s="397" t="str">
        <f t="shared" si="153"/>
        <v/>
      </c>
      <c r="E624" s="397"/>
      <c r="F624" s="399" t="str">
        <f t="shared" si="156"/>
        <v/>
      </c>
      <c r="G624" s="400" t="str">
        <f t="shared" si="157"/>
        <v/>
      </c>
      <c r="H624" s="401" t="str">
        <f t="shared" si="158"/>
        <v/>
      </c>
      <c r="I624" s="402" t="str">
        <f t="shared" si="168"/>
        <v/>
      </c>
      <c r="J624" s="403" t="str">
        <f t="shared" si="168"/>
        <v/>
      </c>
      <c r="K624" s="403" t="str">
        <f t="shared" si="168"/>
        <v/>
      </c>
      <c r="L624" s="404" t="str">
        <f t="shared" si="168"/>
        <v/>
      </c>
      <c r="M624" s="405"/>
      <c r="N624" s="406" t="str">
        <f t="shared" si="159"/>
        <v/>
      </c>
      <c r="O624" s="406" t="str">
        <f t="shared" si="160"/>
        <v/>
      </c>
      <c r="S624" s="401" t="str">
        <f>IFERROR(IF(S623&lt;='Cat A monthly etc'!$R$3,"Nil",S623-$R$3),"")</f>
        <v/>
      </c>
      <c r="T624" s="402" t="str">
        <f t="shared" si="161"/>
        <v/>
      </c>
      <c r="U624" s="403" t="str">
        <f t="shared" si="162"/>
        <v/>
      </c>
      <c r="V624" s="403" t="str">
        <f t="shared" si="163"/>
        <v/>
      </c>
      <c r="W624" s="404" t="str">
        <f t="shared" si="164"/>
        <v/>
      </c>
      <c r="Z624" s="408"/>
      <c r="AA624" s="409"/>
      <c r="AC624" s="358" t="str">
        <f t="shared" si="165"/>
        <v/>
      </c>
      <c r="AD624" s="358" t="str">
        <f t="shared" si="166"/>
        <v/>
      </c>
    </row>
    <row r="625" spans="1:30" x14ac:dyDescent="0.25">
      <c r="A625" s="112" t="str">
        <f t="shared" si="154"/>
        <v/>
      </c>
      <c r="B625" s="112" t="str">
        <f t="shared" si="155"/>
        <v/>
      </c>
      <c r="C625" s="397" t="str">
        <f t="shared" si="167"/>
        <v/>
      </c>
      <c r="D625" s="397" t="str">
        <f t="shared" si="153"/>
        <v/>
      </c>
      <c r="E625" s="397"/>
      <c r="F625" s="399" t="str">
        <f t="shared" si="156"/>
        <v/>
      </c>
      <c r="G625" s="400" t="str">
        <f t="shared" si="157"/>
        <v/>
      </c>
      <c r="H625" s="401" t="str">
        <f t="shared" si="158"/>
        <v/>
      </c>
      <c r="I625" s="402" t="str">
        <f t="shared" si="168"/>
        <v/>
      </c>
      <c r="J625" s="403" t="str">
        <f t="shared" si="168"/>
        <v/>
      </c>
      <c r="K625" s="403" t="str">
        <f t="shared" si="168"/>
        <v/>
      </c>
      <c r="L625" s="404" t="str">
        <f t="shared" si="168"/>
        <v/>
      </c>
      <c r="M625" s="405"/>
      <c r="N625" s="406" t="str">
        <f t="shared" si="159"/>
        <v/>
      </c>
      <c r="O625" s="406" t="str">
        <f t="shared" si="160"/>
        <v/>
      </c>
      <c r="S625" s="401" t="str">
        <f>IFERROR(IF(S624&lt;='Cat A monthly etc'!$R$3,"Nil",S624-$R$3),"")</f>
        <v/>
      </c>
      <c r="T625" s="402" t="str">
        <f t="shared" si="161"/>
        <v/>
      </c>
      <c r="U625" s="403" t="str">
        <f t="shared" si="162"/>
        <v/>
      </c>
      <c r="V625" s="403" t="str">
        <f t="shared" si="163"/>
        <v/>
      </c>
      <c r="W625" s="404" t="str">
        <f t="shared" si="164"/>
        <v/>
      </c>
      <c r="Z625" s="408"/>
      <c r="AA625" s="409"/>
      <c r="AC625" s="358" t="str">
        <f t="shared" si="165"/>
        <v/>
      </c>
      <c r="AD625" s="358" t="str">
        <f t="shared" si="166"/>
        <v/>
      </c>
    </row>
    <row r="626" spans="1:30" x14ac:dyDescent="0.25">
      <c r="A626" s="112" t="str">
        <f t="shared" si="154"/>
        <v/>
      </c>
      <c r="B626" s="112" t="str">
        <f t="shared" si="155"/>
        <v/>
      </c>
      <c r="C626" s="397" t="str">
        <f t="shared" si="167"/>
        <v/>
      </c>
      <c r="D626" s="397" t="str">
        <f t="shared" si="153"/>
        <v/>
      </c>
      <c r="E626" s="397"/>
      <c r="F626" s="399" t="str">
        <f t="shared" si="156"/>
        <v/>
      </c>
      <c r="G626" s="400" t="str">
        <f t="shared" si="157"/>
        <v/>
      </c>
      <c r="H626" s="401" t="str">
        <f t="shared" si="158"/>
        <v/>
      </c>
      <c r="I626" s="402" t="str">
        <f t="shared" si="168"/>
        <v/>
      </c>
      <c r="J626" s="403" t="str">
        <f t="shared" si="168"/>
        <v/>
      </c>
      <c r="K626" s="403" t="str">
        <f t="shared" si="168"/>
        <v/>
      </c>
      <c r="L626" s="404" t="str">
        <f t="shared" si="168"/>
        <v/>
      </c>
      <c r="M626" s="405"/>
      <c r="N626" s="406" t="str">
        <f t="shared" si="159"/>
        <v/>
      </c>
      <c r="O626" s="406" t="str">
        <f t="shared" si="160"/>
        <v/>
      </c>
      <c r="S626" s="401" t="str">
        <f>IFERROR(IF(S625&lt;='Cat A monthly etc'!$R$3,"Nil",S625-$R$3),"")</f>
        <v/>
      </c>
      <c r="T626" s="402" t="str">
        <f t="shared" si="161"/>
        <v/>
      </c>
      <c r="U626" s="403" t="str">
        <f t="shared" si="162"/>
        <v/>
      </c>
      <c r="V626" s="403" t="str">
        <f t="shared" si="163"/>
        <v/>
      </c>
      <c r="W626" s="404" t="str">
        <f t="shared" si="164"/>
        <v/>
      </c>
      <c r="Z626" s="408"/>
      <c r="AA626" s="409"/>
      <c r="AC626" s="358" t="str">
        <f t="shared" si="165"/>
        <v/>
      </c>
      <c r="AD626" s="358" t="str">
        <f t="shared" si="166"/>
        <v/>
      </c>
    </row>
    <row r="627" spans="1:30" x14ac:dyDescent="0.25">
      <c r="A627" s="112" t="str">
        <f t="shared" si="154"/>
        <v/>
      </c>
      <c r="B627" s="112" t="str">
        <f t="shared" si="155"/>
        <v/>
      </c>
      <c r="C627" s="397" t="str">
        <f t="shared" si="167"/>
        <v/>
      </c>
      <c r="D627" s="397" t="str">
        <f t="shared" si="153"/>
        <v/>
      </c>
      <c r="E627" s="397"/>
      <c r="F627" s="399" t="str">
        <f t="shared" si="156"/>
        <v/>
      </c>
      <c r="G627" s="400" t="str">
        <f t="shared" si="157"/>
        <v/>
      </c>
      <c r="H627" s="401" t="str">
        <f t="shared" si="158"/>
        <v/>
      </c>
      <c r="I627" s="402" t="str">
        <f t="shared" si="168"/>
        <v/>
      </c>
      <c r="J627" s="403" t="str">
        <f t="shared" si="168"/>
        <v/>
      </c>
      <c r="K627" s="403" t="str">
        <f t="shared" si="168"/>
        <v/>
      </c>
      <c r="L627" s="404" t="str">
        <f t="shared" si="168"/>
        <v/>
      </c>
      <c r="M627" s="405"/>
      <c r="N627" s="406" t="str">
        <f t="shared" si="159"/>
        <v/>
      </c>
      <c r="O627" s="406" t="str">
        <f t="shared" si="160"/>
        <v/>
      </c>
      <c r="S627" s="401" t="str">
        <f>IFERROR(IF(S626&lt;='Cat A monthly etc'!$R$3,"Nil",S626-$R$3),"")</f>
        <v/>
      </c>
      <c r="T627" s="402" t="str">
        <f t="shared" si="161"/>
        <v/>
      </c>
      <c r="U627" s="403" t="str">
        <f t="shared" si="162"/>
        <v/>
      </c>
      <c r="V627" s="403" t="str">
        <f t="shared" si="163"/>
        <v/>
      </c>
      <c r="W627" s="404" t="str">
        <f t="shared" si="164"/>
        <v/>
      </c>
      <c r="Z627" s="408"/>
      <c r="AA627" s="409"/>
      <c r="AC627" s="358" t="str">
        <f t="shared" si="165"/>
        <v/>
      </c>
      <c r="AD627" s="358" t="str">
        <f t="shared" si="166"/>
        <v/>
      </c>
    </row>
    <row r="628" spans="1:30" x14ac:dyDescent="0.25">
      <c r="A628" s="112" t="str">
        <f t="shared" si="154"/>
        <v/>
      </c>
      <c r="B628" s="112" t="str">
        <f t="shared" si="155"/>
        <v/>
      </c>
      <c r="C628" s="397" t="str">
        <f t="shared" si="167"/>
        <v/>
      </c>
      <c r="D628" s="397" t="str">
        <f t="shared" si="153"/>
        <v/>
      </c>
      <c r="E628" s="397"/>
      <c r="F628" s="399" t="str">
        <f t="shared" si="156"/>
        <v/>
      </c>
      <c r="G628" s="400" t="str">
        <f t="shared" si="157"/>
        <v/>
      </c>
      <c r="H628" s="401" t="str">
        <f t="shared" si="158"/>
        <v/>
      </c>
      <c r="I628" s="402" t="str">
        <f t="shared" si="168"/>
        <v/>
      </c>
      <c r="J628" s="403" t="str">
        <f t="shared" si="168"/>
        <v/>
      </c>
      <c r="K628" s="403" t="str">
        <f t="shared" si="168"/>
        <v/>
      </c>
      <c r="L628" s="404" t="str">
        <f t="shared" si="168"/>
        <v/>
      </c>
      <c r="M628" s="405"/>
      <c r="N628" s="406" t="str">
        <f t="shared" si="159"/>
        <v/>
      </c>
      <c r="O628" s="406" t="str">
        <f t="shared" si="160"/>
        <v/>
      </c>
      <c r="S628" s="401" t="str">
        <f>IFERROR(IF(S627&lt;='Cat A monthly etc'!$R$3,"Nil",S627-$R$3),"")</f>
        <v/>
      </c>
      <c r="T628" s="402" t="str">
        <f t="shared" si="161"/>
        <v/>
      </c>
      <c r="U628" s="403" t="str">
        <f t="shared" si="162"/>
        <v/>
      </c>
      <c r="V628" s="403" t="str">
        <f t="shared" si="163"/>
        <v/>
      </c>
      <c r="W628" s="404" t="str">
        <f t="shared" si="164"/>
        <v/>
      </c>
      <c r="Z628" s="408"/>
      <c r="AA628" s="409"/>
      <c r="AC628" s="358" t="str">
        <f t="shared" si="165"/>
        <v/>
      </c>
      <c r="AD628" s="358" t="str">
        <f t="shared" si="166"/>
        <v/>
      </c>
    </row>
    <row r="629" spans="1:30" x14ac:dyDescent="0.25">
      <c r="A629" s="112" t="str">
        <f t="shared" si="154"/>
        <v/>
      </c>
      <c r="B629" s="112" t="str">
        <f t="shared" si="155"/>
        <v/>
      </c>
      <c r="C629" s="397" t="str">
        <f t="shared" si="167"/>
        <v/>
      </c>
      <c r="D629" s="397" t="str">
        <f t="shared" si="153"/>
        <v/>
      </c>
      <c r="E629" s="397"/>
      <c r="F629" s="399" t="str">
        <f t="shared" si="156"/>
        <v/>
      </c>
      <c r="G629" s="400" t="str">
        <f t="shared" si="157"/>
        <v/>
      </c>
      <c r="H629" s="401" t="str">
        <f t="shared" si="158"/>
        <v/>
      </c>
      <c r="I629" s="402" t="str">
        <f t="shared" si="168"/>
        <v/>
      </c>
      <c r="J629" s="403" t="str">
        <f t="shared" si="168"/>
        <v/>
      </c>
      <c r="K629" s="403" t="str">
        <f t="shared" si="168"/>
        <v/>
      </c>
      <c r="L629" s="404" t="str">
        <f t="shared" si="168"/>
        <v/>
      </c>
      <c r="M629" s="405"/>
      <c r="N629" s="406" t="str">
        <f t="shared" si="159"/>
        <v/>
      </c>
      <c r="O629" s="406" t="str">
        <f t="shared" si="160"/>
        <v/>
      </c>
      <c r="S629" s="401" t="str">
        <f>IFERROR(IF(S628&lt;='Cat A monthly etc'!$R$3,"Nil",S628-$R$3),"")</f>
        <v/>
      </c>
      <c r="T629" s="402" t="str">
        <f t="shared" si="161"/>
        <v/>
      </c>
      <c r="U629" s="403" t="str">
        <f t="shared" si="162"/>
        <v/>
      </c>
      <c r="V629" s="403" t="str">
        <f t="shared" si="163"/>
        <v/>
      </c>
      <c r="W629" s="404" t="str">
        <f t="shared" si="164"/>
        <v/>
      </c>
      <c r="Z629" s="408"/>
      <c r="AA629" s="409"/>
      <c r="AC629" s="358" t="str">
        <f t="shared" si="165"/>
        <v/>
      </c>
      <c r="AD629" s="358" t="str">
        <f t="shared" si="166"/>
        <v/>
      </c>
    </row>
    <row r="630" spans="1:30" x14ac:dyDescent="0.25">
      <c r="A630" s="112" t="str">
        <f t="shared" si="154"/>
        <v/>
      </c>
      <c r="B630" s="112" t="str">
        <f t="shared" si="155"/>
        <v/>
      </c>
      <c r="C630" s="397" t="str">
        <f t="shared" si="167"/>
        <v/>
      </c>
      <c r="D630" s="397" t="str">
        <f t="shared" si="153"/>
        <v/>
      </c>
      <c r="E630" s="397"/>
      <c r="F630" s="399" t="str">
        <f t="shared" si="156"/>
        <v/>
      </c>
      <c r="G630" s="400" t="str">
        <f t="shared" si="157"/>
        <v/>
      </c>
      <c r="H630" s="401" t="str">
        <f t="shared" si="158"/>
        <v/>
      </c>
      <c r="I630" s="402" t="str">
        <f t="shared" si="168"/>
        <v/>
      </c>
      <c r="J630" s="403" t="str">
        <f t="shared" si="168"/>
        <v/>
      </c>
      <c r="K630" s="403" t="str">
        <f t="shared" si="168"/>
        <v/>
      </c>
      <c r="L630" s="404" t="str">
        <f t="shared" si="168"/>
        <v/>
      </c>
      <c r="M630" s="405"/>
      <c r="N630" s="406" t="str">
        <f t="shared" si="159"/>
        <v/>
      </c>
      <c r="O630" s="406" t="str">
        <f t="shared" si="160"/>
        <v/>
      </c>
      <c r="S630" s="401" t="str">
        <f>IFERROR(IF(S629&lt;='Cat A monthly etc'!$R$3,"Nil",S629-$R$3),"")</f>
        <v/>
      </c>
      <c r="T630" s="402" t="str">
        <f t="shared" si="161"/>
        <v/>
      </c>
      <c r="U630" s="403" t="str">
        <f t="shared" si="162"/>
        <v/>
      </c>
      <c r="V630" s="403" t="str">
        <f t="shared" si="163"/>
        <v/>
      </c>
      <c r="W630" s="404" t="str">
        <f t="shared" si="164"/>
        <v/>
      </c>
      <c r="Z630" s="408"/>
      <c r="AA630" s="409"/>
      <c r="AC630" s="358" t="str">
        <f t="shared" si="165"/>
        <v/>
      </c>
      <c r="AD630" s="358" t="str">
        <f t="shared" si="166"/>
        <v/>
      </c>
    </row>
    <row r="631" spans="1:30" x14ac:dyDescent="0.25">
      <c r="A631" s="112" t="str">
        <f t="shared" si="154"/>
        <v/>
      </c>
      <c r="B631" s="112" t="str">
        <f t="shared" si="155"/>
        <v/>
      </c>
      <c r="C631" s="397" t="str">
        <f t="shared" si="167"/>
        <v/>
      </c>
      <c r="D631" s="397" t="str">
        <f t="shared" si="153"/>
        <v/>
      </c>
      <c r="E631" s="397"/>
      <c r="F631" s="399" t="str">
        <f t="shared" si="156"/>
        <v/>
      </c>
      <c r="G631" s="400" t="str">
        <f t="shared" si="157"/>
        <v/>
      </c>
      <c r="H631" s="401" t="str">
        <f t="shared" si="158"/>
        <v/>
      </c>
      <c r="I631" s="402" t="str">
        <f t="shared" si="168"/>
        <v/>
      </c>
      <c r="J631" s="403" t="str">
        <f t="shared" si="168"/>
        <v/>
      </c>
      <c r="K631" s="403" t="str">
        <f t="shared" si="168"/>
        <v/>
      </c>
      <c r="L631" s="404" t="str">
        <f t="shared" si="168"/>
        <v/>
      </c>
      <c r="M631" s="405"/>
      <c r="N631" s="406" t="str">
        <f t="shared" si="159"/>
        <v/>
      </c>
      <c r="O631" s="406" t="str">
        <f t="shared" si="160"/>
        <v/>
      </c>
      <c r="S631" s="401" t="str">
        <f>IFERROR(IF(S630&lt;='Cat A monthly etc'!$R$3,"Nil",S630-$R$3),"")</f>
        <v/>
      </c>
      <c r="T631" s="402" t="str">
        <f t="shared" si="161"/>
        <v/>
      </c>
      <c r="U631" s="403" t="str">
        <f t="shared" si="162"/>
        <v/>
      </c>
      <c r="V631" s="403" t="str">
        <f t="shared" si="163"/>
        <v/>
      </c>
      <c r="W631" s="404" t="str">
        <f t="shared" si="164"/>
        <v/>
      </c>
      <c r="Z631" s="408"/>
      <c r="AA631" s="409"/>
      <c r="AC631" s="358" t="str">
        <f t="shared" si="165"/>
        <v/>
      </c>
      <c r="AD631" s="358" t="str">
        <f t="shared" si="166"/>
        <v/>
      </c>
    </row>
    <row r="632" spans="1:30" x14ac:dyDescent="0.25">
      <c r="A632" s="112" t="str">
        <f t="shared" si="154"/>
        <v/>
      </c>
      <c r="B632" s="112" t="str">
        <f t="shared" si="155"/>
        <v/>
      </c>
      <c r="C632" s="397" t="str">
        <f t="shared" si="167"/>
        <v/>
      </c>
      <c r="D632" s="397" t="str">
        <f t="shared" si="153"/>
        <v/>
      </c>
      <c r="E632" s="397"/>
      <c r="F632" s="399" t="str">
        <f t="shared" si="156"/>
        <v/>
      </c>
      <c r="G632" s="400" t="str">
        <f t="shared" si="157"/>
        <v/>
      </c>
      <c r="H632" s="401" t="str">
        <f t="shared" si="158"/>
        <v/>
      </c>
      <c r="I632" s="402" t="str">
        <f t="shared" si="168"/>
        <v/>
      </c>
      <c r="J632" s="403" t="str">
        <f t="shared" si="168"/>
        <v/>
      </c>
      <c r="K632" s="403" t="str">
        <f t="shared" si="168"/>
        <v/>
      </c>
      <c r="L632" s="404" t="str">
        <f t="shared" si="168"/>
        <v/>
      </c>
      <c r="M632" s="405"/>
      <c r="N632" s="406" t="str">
        <f t="shared" si="159"/>
        <v/>
      </c>
      <c r="O632" s="406" t="str">
        <f t="shared" si="160"/>
        <v/>
      </c>
      <c r="S632" s="401" t="str">
        <f>IFERROR(IF(S631&lt;='Cat A monthly etc'!$R$3,"Nil",S631-$R$3),"")</f>
        <v/>
      </c>
      <c r="T632" s="402" t="str">
        <f t="shared" si="161"/>
        <v/>
      </c>
      <c r="U632" s="403" t="str">
        <f t="shared" si="162"/>
        <v/>
      </c>
      <c r="V632" s="403" t="str">
        <f t="shared" si="163"/>
        <v/>
      </c>
      <c r="W632" s="404" t="str">
        <f t="shared" si="164"/>
        <v/>
      </c>
      <c r="Z632" s="408"/>
      <c r="AA632" s="409"/>
      <c r="AC632" s="358" t="str">
        <f t="shared" si="165"/>
        <v/>
      </c>
      <c r="AD632" s="358" t="str">
        <f t="shared" si="166"/>
        <v/>
      </c>
    </row>
    <row r="633" spans="1:30" x14ac:dyDescent="0.25">
      <c r="A633" s="112" t="str">
        <f t="shared" si="154"/>
        <v/>
      </c>
      <c r="B633" s="112" t="str">
        <f t="shared" si="155"/>
        <v/>
      </c>
      <c r="C633" s="397" t="str">
        <f t="shared" si="167"/>
        <v/>
      </c>
      <c r="D633" s="397" t="str">
        <f t="shared" si="153"/>
        <v/>
      </c>
      <c r="E633" s="397"/>
      <c r="F633" s="399" t="str">
        <f t="shared" si="156"/>
        <v/>
      </c>
      <c r="G633" s="400" t="str">
        <f t="shared" si="157"/>
        <v/>
      </c>
      <c r="H633" s="401" t="str">
        <f t="shared" si="158"/>
        <v/>
      </c>
      <c r="I633" s="402" t="str">
        <f t="shared" si="168"/>
        <v/>
      </c>
      <c r="J633" s="403" t="str">
        <f t="shared" si="168"/>
        <v/>
      </c>
      <c r="K633" s="403" t="str">
        <f t="shared" si="168"/>
        <v/>
      </c>
      <c r="L633" s="404" t="str">
        <f t="shared" si="168"/>
        <v/>
      </c>
      <c r="M633" s="405"/>
      <c r="N633" s="406" t="str">
        <f t="shared" si="159"/>
        <v/>
      </c>
      <c r="O633" s="406" t="str">
        <f t="shared" si="160"/>
        <v/>
      </c>
      <c r="S633" s="401" t="str">
        <f>IFERROR(IF(S632&lt;='Cat A monthly etc'!$R$3,"Nil",S632-$R$3),"")</f>
        <v/>
      </c>
      <c r="T633" s="402" t="str">
        <f t="shared" si="161"/>
        <v/>
      </c>
      <c r="U633" s="403" t="str">
        <f t="shared" si="162"/>
        <v/>
      </c>
      <c r="V633" s="403" t="str">
        <f t="shared" si="163"/>
        <v/>
      </c>
      <c r="W633" s="404" t="str">
        <f t="shared" si="164"/>
        <v/>
      </c>
      <c r="Z633" s="408"/>
      <c r="AA633" s="409"/>
      <c r="AC633" s="358" t="str">
        <f t="shared" si="165"/>
        <v/>
      </c>
      <c r="AD633" s="358" t="str">
        <f t="shared" si="166"/>
        <v/>
      </c>
    </row>
    <row r="634" spans="1:30" x14ac:dyDescent="0.25">
      <c r="A634" s="112" t="str">
        <f t="shared" si="154"/>
        <v/>
      </c>
      <c r="B634" s="112" t="str">
        <f t="shared" si="155"/>
        <v/>
      </c>
      <c r="C634" s="397" t="str">
        <f t="shared" si="167"/>
        <v/>
      </c>
      <c r="D634" s="397" t="str">
        <f t="shared" si="153"/>
        <v/>
      </c>
      <c r="E634" s="397"/>
      <c r="F634" s="399" t="str">
        <f t="shared" si="156"/>
        <v/>
      </c>
      <c r="G634" s="400" t="str">
        <f t="shared" si="157"/>
        <v/>
      </c>
      <c r="H634" s="401" t="str">
        <f t="shared" si="158"/>
        <v/>
      </c>
      <c r="I634" s="402" t="str">
        <f t="shared" si="168"/>
        <v/>
      </c>
      <c r="J634" s="403" t="str">
        <f t="shared" si="168"/>
        <v/>
      </c>
      <c r="K634" s="403" t="str">
        <f t="shared" si="168"/>
        <v/>
      </c>
      <c r="L634" s="404" t="str">
        <f t="shared" si="168"/>
        <v/>
      </c>
      <c r="M634" s="405"/>
      <c r="N634" s="406" t="str">
        <f t="shared" si="159"/>
        <v/>
      </c>
      <c r="O634" s="406" t="str">
        <f t="shared" si="160"/>
        <v/>
      </c>
      <c r="S634" s="401" t="str">
        <f>IFERROR(IF(S633&lt;='Cat A monthly etc'!$R$3,"Nil",S633-$R$3),"")</f>
        <v/>
      </c>
      <c r="T634" s="402" t="str">
        <f t="shared" si="161"/>
        <v/>
      </c>
      <c r="U634" s="403" t="str">
        <f t="shared" si="162"/>
        <v/>
      </c>
      <c r="V634" s="403" t="str">
        <f t="shared" si="163"/>
        <v/>
      </c>
      <c r="W634" s="404" t="str">
        <f t="shared" si="164"/>
        <v/>
      </c>
      <c r="Z634" s="408"/>
      <c r="AA634" s="409"/>
      <c r="AC634" s="358" t="str">
        <f t="shared" si="165"/>
        <v/>
      </c>
      <c r="AD634" s="358" t="str">
        <f t="shared" si="166"/>
        <v/>
      </c>
    </row>
    <row r="635" spans="1:30" x14ac:dyDescent="0.25">
      <c r="A635" s="112" t="str">
        <f t="shared" si="154"/>
        <v/>
      </c>
      <c r="B635" s="112" t="str">
        <f t="shared" si="155"/>
        <v/>
      </c>
      <c r="C635" s="397" t="str">
        <f t="shared" si="167"/>
        <v/>
      </c>
      <c r="D635" s="397" t="str">
        <f t="shared" si="153"/>
        <v/>
      </c>
      <c r="E635" s="397"/>
      <c r="F635" s="399" t="str">
        <f t="shared" si="156"/>
        <v/>
      </c>
      <c r="G635" s="400" t="str">
        <f t="shared" si="157"/>
        <v/>
      </c>
      <c r="H635" s="401" t="str">
        <f t="shared" si="158"/>
        <v/>
      </c>
      <c r="I635" s="402" t="str">
        <f t="shared" si="168"/>
        <v/>
      </c>
      <c r="J635" s="403" t="str">
        <f t="shared" si="168"/>
        <v/>
      </c>
      <c r="K635" s="403" t="str">
        <f t="shared" si="168"/>
        <v/>
      </c>
      <c r="L635" s="404" t="str">
        <f t="shared" si="168"/>
        <v/>
      </c>
      <c r="M635" s="405"/>
      <c r="N635" s="406" t="str">
        <f t="shared" si="159"/>
        <v/>
      </c>
      <c r="O635" s="406" t="str">
        <f t="shared" si="160"/>
        <v/>
      </c>
      <c r="S635" s="401" t="str">
        <f>IFERROR(IF(S634&lt;='Cat A monthly etc'!$R$3,"Nil",S634-$R$3),"")</f>
        <v/>
      </c>
      <c r="T635" s="402" t="str">
        <f t="shared" si="161"/>
        <v/>
      </c>
      <c r="U635" s="403" t="str">
        <f t="shared" si="162"/>
        <v/>
      </c>
      <c r="V635" s="403" t="str">
        <f t="shared" si="163"/>
        <v/>
      </c>
      <c r="W635" s="404" t="str">
        <f t="shared" si="164"/>
        <v/>
      </c>
      <c r="Z635" s="408"/>
      <c r="AA635" s="409"/>
      <c r="AC635" s="358" t="str">
        <f t="shared" si="165"/>
        <v/>
      </c>
      <c r="AD635" s="358" t="str">
        <f t="shared" si="166"/>
        <v/>
      </c>
    </row>
    <row r="636" spans="1:30" x14ac:dyDescent="0.25">
      <c r="A636" s="112" t="str">
        <f t="shared" si="154"/>
        <v/>
      </c>
      <c r="B636" s="112" t="str">
        <f t="shared" si="155"/>
        <v/>
      </c>
      <c r="C636" s="397" t="str">
        <f t="shared" si="167"/>
        <v/>
      </c>
      <c r="D636" s="397" t="str">
        <f t="shared" si="153"/>
        <v/>
      </c>
      <c r="E636" s="397"/>
      <c r="F636" s="399" t="str">
        <f t="shared" si="156"/>
        <v/>
      </c>
      <c r="G636" s="400" t="str">
        <f t="shared" si="157"/>
        <v/>
      </c>
      <c r="H636" s="401" t="str">
        <f t="shared" si="158"/>
        <v/>
      </c>
      <c r="I636" s="402" t="str">
        <f t="shared" si="168"/>
        <v/>
      </c>
      <c r="J636" s="403" t="str">
        <f t="shared" si="168"/>
        <v/>
      </c>
      <c r="K636" s="403" t="str">
        <f t="shared" si="168"/>
        <v/>
      </c>
      <c r="L636" s="404" t="str">
        <f t="shared" si="168"/>
        <v/>
      </c>
      <c r="M636" s="405"/>
      <c r="N636" s="406" t="str">
        <f t="shared" si="159"/>
        <v/>
      </c>
      <c r="O636" s="406" t="str">
        <f t="shared" si="160"/>
        <v/>
      </c>
      <c r="S636" s="401" t="str">
        <f>IFERROR(IF(S635&lt;='Cat A monthly etc'!$R$3,"Nil",S635-$R$3),"")</f>
        <v/>
      </c>
      <c r="T636" s="402" t="str">
        <f t="shared" si="161"/>
        <v/>
      </c>
      <c r="U636" s="403" t="str">
        <f t="shared" si="162"/>
        <v/>
      </c>
      <c r="V636" s="403" t="str">
        <f t="shared" si="163"/>
        <v/>
      </c>
      <c r="W636" s="404" t="str">
        <f t="shared" si="164"/>
        <v/>
      </c>
      <c r="Z636" s="408"/>
      <c r="AA636" s="409"/>
      <c r="AC636" s="358" t="str">
        <f t="shared" si="165"/>
        <v/>
      </c>
      <c r="AD636" s="358" t="str">
        <f t="shared" si="166"/>
        <v/>
      </c>
    </row>
    <row r="637" spans="1:30" x14ac:dyDescent="0.25">
      <c r="A637" s="112" t="str">
        <f t="shared" si="154"/>
        <v/>
      </c>
      <c r="B637" s="112" t="str">
        <f t="shared" si="155"/>
        <v/>
      </c>
      <c r="C637" s="397" t="str">
        <f t="shared" si="167"/>
        <v/>
      </c>
      <c r="D637" s="397" t="str">
        <f t="shared" si="153"/>
        <v/>
      </c>
      <c r="E637" s="397"/>
      <c r="F637" s="399" t="str">
        <f t="shared" si="156"/>
        <v/>
      </c>
      <c r="G637" s="400" t="str">
        <f t="shared" si="157"/>
        <v/>
      </c>
      <c r="H637" s="401" t="str">
        <f t="shared" si="158"/>
        <v/>
      </c>
      <c r="I637" s="402" t="str">
        <f t="shared" si="168"/>
        <v/>
      </c>
      <c r="J637" s="403" t="str">
        <f t="shared" si="168"/>
        <v/>
      </c>
      <c r="K637" s="403" t="str">
        <f t="shared" si="168"/>
        <v/>
      </c>
      <c r="L637" s="404" t="str">
        <f t="shared" si="168"/>
        <v/>
      </c>
      <c r="M637" s="405"/>
      <c r="N637" s="406" t="str">
        <f t="shared" si="159"/>
        <v/>
      </c>
      <c r="O637" s="406" t="str">
        <f t="shared" si="160"/>
        <v/>
      </c>
      <c r="S637" s="401" t="str">
        <f>IFERROR(IF(S636&lt;='Cat A monthly etc'!$R$3,"Nil",S636-$R$3),"")</f>
        <v/>
      </c>
      <c r="T637" s="402" t="str">
        <f t="shared" si="161"/>
        <v/>
      </c>
      <c r="U637" s="403" t="str">
        <f t="shared" si="162"/>
        <v/>
      </c>
      <c r="V637" s="403" t="str">
        <f t="shared" si="163"/>
        <v/>
      </c>
      <c r="W637" s="404" t="str">
        <f t="shared" si="164"/>
        <v/>
      </c>
      <c r="Z637" s="408"/>
      <c r="AA637" s="409"/>
      <c r="AC637" s="358" t="str">
        <f t="shared" si="165"/>
        <v/>
      </c>
      <c r="AD637" s="358" t="str">
        <f t="shared" si="166"/>
        <v/>
      </c>
    </row>
    <row r="638" spans="1:30" x14ac:dyDescent="0.25">
      <c r="A638" s="112" t="str">
        <f t="shared" si="154"/>
        <v/>
      </c>
      <c r="B638" s="112" t="str">
        <f t="shared" si="155"/>
        <v/>
      </c>
      <c r="C638" s="397" t="str">
        <f t="shared" si="167"/>
        <v/>
      </c>
      <c r="D638" s="397" t="str">
        <f t="shared" si="153"/>
        <v/>
      </c>
      <c r="E638" s="397"/>
      <c r="F638" s="399" t="str">
        <f t="shared" si="156"/>
        <v/>
      </c>
      <c r="G638" s="400" t="str">
        <f t="shared" si="157"/>
        <v/>
      </c>
      <c r="H638" s="401" t="str">
        <f t="shared" si="158"/>
        <v/>
      </c>
      <c r="I638" s="402" t="str">
        <f t="shared" si="168"/>
        <v/>
      </c>
      <c r="J638" s="403" t="str">
        <f t="shared" si="168"/>
        <v/>
      </c>
      <c r="K638" s="403" t="str">
        <f t="shared" si="168"/>
        <v/>
      </c>
      <c r="L638" s="404" t="str">
        <f t="shared" si="168"/>
        <v/>
      </c>
      <c r="M638" s="405"/>
      <c r="N638" s="406" t="str">
        <f t="shared" si="159"/>
        <v/>
      </c>
      <c r="O638" s="406" t="str">
        <f t="shared" si="160"/>
        <v/>
      </c>
      <c r="S638" s="401" t="str">
        <f>IFERROR(IF(S637&lt;='Cat A monthly etc'!$R$3,"Nil",S637-$R$3),"")</f>
        <v/>
      </c>
      <c r="T638" s="402" t="str">
        <f t="shared" si="161"/>
        <v/>
      </c>
      <c r="U638" s="403" t="str">
        <f t="shared" si="162"/>
        <v/>
      </c>
      <c r="V638" s="403" t="str">
        <f t="shared" si="163"/>
        <v/>
      </c>
      <c r="W638" s="404" t="str">
        <f t="shared" si="164"/>
        <v/>
      </c>
      <c r="Z638" s="408"/>
      <c r="AA638" s="409"/>
      <c r="AC638" s="358" t="str">
        <f t="shared" si="165"/>
        <v/>
      </c>
      <c r="AD638" s="358" t="str">
        <f t="shared" si="166"/>
        <v/>
      </c>
    </row>
    <row r="639" spans="1:30" x14ac:dyDescent="0.25">
      <c r="A639" s="112" t="str">
        <f t="shared" si="154"/>
        <v/>
      </c>
      <c r="B639" s="112" t="str">
        <f t="shared" si="155"/>
        <v/>
      </c>
      <c r="C639" s="397" t="str">
        <f t="shared" si="167"/>
        <v/>
      </c>
      <c r="D639" s="397" t="str">
        <f t="shared" si="153"/>
        <v/>
      </c>
      <c r="E639" s="397"/>
      <c r="F639" s="399" t="str">
        <f t="shared" si="156"/>
        <v/>
      </c>
      <c r="G639" s="400" t="str">
        <f t="shared" si="157"/>
        <v/>
      </c>
      <c r="H639" s="401" t="str">
        <f t="shared" si="158"/>
        <v/>
      </c>
      <c r="I639" s="402" t="str">
        <f t="shared" si="168"/>
        <v/>
      </c>
      <c r="J639" s="403" t="str">
        <f t="shared" si="168"/>
        <v/>
      </c>
      <c r="K639" s="403" t="str">
        <f t="shared" si="168"/>
        <v/>
      </c>
      <c r="L639" s="404" t="str">
        <f t="shared" si="168"/>
        <v/>
      </c>
      <c r="M639" s="405"/>
      <c r="N639" s="406" t="str">
        <f t="shared" si="159"/>
        <v/>
      </c>
      <c r="O639" s="406" t="str">
        <f t="shared" si="160"/>
        <v/>
      </c>
      <c r="S639" s="401" t="str">
        <f>IFERROR(IF(S638&lt;='Cat A monthly etc'!$R$3,"Nil",S638-$R$3),"")</f>
        <v/>
      </c>
      <c r="T639" s="402" t="str">
        <f t="shared" si="161"/>
        <v/>
      </c>
      <c r="U639" s="403" t="str">
        <f t="shared" si="162"/>
        <v/>
      </c>
      <c r="V639" s="403" t="str">
        <f t="shared" si="163"/>
        <v/>
      </c>
      <c r="W639" s="404" t="str">
        <f t="shared" si="164"/>
        <v/>
      </c>
      <c r="Z639" s="408"/>
      <c r="AA639" s="409"/>
      <c r="AC639" s="358" t="str">
        <f t="shared" si="165"/>
        <v/>
      </c>
      <c r="AD639" s="358" t="str">
        <f t="shared" si="166"/>
        <v/>
      </c>
    </row>
    <row r="640" spans="1:30" x14ac:dyDescent="0.25">
      <c r="A640" s="112" t="str">
        <f t="shared" si="154"/>
        <v/>
      </c>
      <c r="B640" s="112" t="str">
        <f t="shared" si="155"/>
        <v/>
      </c>
      <c r="C640" s="397" t="str">
        <f t="shared" si="167"/>
        <v/>
      </c>
      <c r="D640" s="397" t="str">
        <f t="shared" si="153"/>
        <v/>
      </c>
      <c r="E640" s="397"/>
      <c r="F640" s="399" t="str">
        <f t="shared" si="156"/>
        <v/>
      </c>
      <c r="G640" s="400" t="str">
        <f t="shared" si="157"/>
        <v/>
      </c>
      <c r="H640" s="401" t="str">
        <f t="shared" si="158"/>
        <v/>
      </c>
      <c r="I640" s="402" t="str">
        <f t="shared" si="168"/>
        <v/>
      </c>
      <c r="J640" s="403" t="str">
        <f t="shared" si="168"/>
        <v/>
      </c>
      <c r="K640" s="403" t="str">
        <f t="shared" si="168"/>
        <v/>
      </c>
      <c r="L640" s="404" t="str">
        <f t="shared" si="168"/>
        <v/>
      </c>
      <c r="M640" s="405"/>
      <c r="N640" s="406" t="str">
        <f t="shared" si="159"/>
        <v/>
      </c>
      <c r="O640" s="406" t="str">
        <f t="shared" si="160"/>
        <v/>
      </c>
      <c r="S640" s="401" t="str">
        <f>IFERROR(IF(S639&lt;='Cat A monthly etc'!$R$3,"Nil",S639-$R$3),"")</f>
        <v/>
      </c>
      <c r="T640" s="402" t="str">
        <f t="shared" si="161"/>
        <v/>
      </c>
      <c r="U640" s="403" t="str">
        <f t="shared" si="162"/>
        <v/>
      </c>
      <c r="V640" s="403" t="str">
        <f t="shared" si="163"/>
        <v/>
      </c>
      <c r="W640" s="404" t="str">
        <f t="shared" si="164"/>
        <v/>
      </c>
      <c r="Z640" s="408"/>
      <c r="AA640" s="409"/>
      <c r="AC640" s="358" t="str">
        <f t="shared" si="165"/>
        <v/>
      </c>
      <c r="AD640" s="358" t="str">
        <f t="shared" si="166"/>
        <v/>
      </c>
    </row>
    <row r="641" spans="1:30" x14ac:dyDescent="0.25">
      <c r="A641" s="112" t="str">
        <f t="shared" si="154"/>
        <v/>
      </c>
      <c r="B641" s="112" t="str">
        <f t="shared" si="155"/>
        <v/>
      </c>
      <c r="C641" s="397" t="str">
        <f t="shared" si="167"/>
        <v/>
      </c>
      <c r="D641" s="397" t="str">
        <f t="shared" si="153"/>
        <v/>
      </c>
      <c r="E641" s="397"/>
      <c r="F641" s="399" t="str">
        <f t="shared" si="156"/>
        <v/>
      </c>
      <c r="G641" s="400" t="str">
        <f t="shared" si="157"/>
        <v/>
      </c>
      <c r="H641" s="401" t="str">
        <f t="shared" si="158"/>
        <v/>
      </c>
      <c r="I641" s="402" t="str">
        <f t="shared" si="168"/>
        <v/>
      </c>
      <c r="J641" s="403" t="str">
        <f t="shared" si="168"/>
        <v/>
      </c>
      <c r="K641" s="403" t="str">
        <f t="shared" si="168"/>
        <v/>
      </c>
      <c r="L641" s="404" t="str">
        <f t="shared" si="168"/>
        <v/>
      </c>
      <c r="M641" s="405"/>
      <c r="N641" s="406" t="str">
        <f t="shared" si="159"/>
        <v/>
      </c>
      <c r="O641" s="406" t="str">
        <f t="shared" si="160"/>
        <v/>
      </c>
      <c r="S641" s="401" t="str">
        <f>IFERROR(IF(S640&lt;='Cat A monthly etc'!$R$3,"Nil",S640-$R$3),"")</f>
        <v/>
      </c>
      <c r="T641" s="402" t="str">
        <f t="shared" si="161"/>
        <v/>
      </c>
      <c r="U641" s="403" t="str">
        <f t="shared" si="162"/>
        <v/>
      </c>
      <c r="V641" s="403" t="str">
        <f t="shared" si="163"/>
        <v/>
      </c>
      <c r="W641" s="404" t="str">
        <f t="shared" si="164"/>
        <v/>
      </c>
      <c r="Z641" s="408"/>
      <c r="AA641" s="409"/>
      <c r="AC641" s="358" t="str">
        <f t="shared" si="165"/>
        <v/>
      </c>
      <c r="AD641" s="358" t="str">
        <f t="shared" si="166"/>
        <v/>
      </c>
    </row>
    <row r="642" spans="1:30" x14ac:dyDescent="0.25">
      <c r="A642" s="112" t="str">
        <f t="shared" si="154"/>
        <v/>
      </c>
      <c r="B642" s="112" t="str">
        <f t="shared" si="155"/>
        <v/>
      </c>
      <c r="C642" s="397" t="str">
        <f t="shared" si="167"/>
        <v/>
      </c>
      <c r="D642" s="397" t="str">
        <f t="shared" ref="D642:D705" si="169">IFERROR(IF(C641-0.01&gt;=0,C641-0.01,""),"")</f>
        <v/>
      </c>
      <c r="E642" s="397"/>
      <c r="F642" s="399" t="str">
        <f t="shared" si="156"/>
        <v/>
      </c>
      <c r="G642" s="400" t="str">
        <f t="shared" si="157"/>
        <v/>
      </c>
      <c r="H642" s="401" t="str">
        <f t="shared" si="158"/>
        <v/>
      </c>
      <c r="I642" s="402" t="str">
        <f t="shared" si="168"/>
        <v/>
      </c>
      <c r="J642" s="403" t="str">
        <f t="shared" si="168"/>
        <v/>
      </c>
      <c r="K642" s="403" t="str">
        <f t="shared" si="168"/>
        <v/>
      </c>
      <c r="L642" s="404" t="str">
        <f t="shared" si="168"/>
        <v/>
      </c>
      <c r="M642" s="405"/>
      <c r="N642" s="406" t="str">
        <f t="shared" si="159"/>
        <v/>
      </c>
      <c r="O642" s="406" t="str">
        <f t="shared" si="160"/>
        <v/>
      </c>
      <c r="S642" s="401" t="str">
        <f>IFERROR(IF(S641&lt;='Cat A monthly etc'!$R$3,"Nil",S641-$R$3),"")</f>
        <v/>
      </c>
      <c r="T642" s="402" t="str">
        <f t="shared" si="161"/>
        <v/>
      </c>
      <c r="U642" s="403" t="str">
        <f t="shared" si="162"/>
        <v/>
      </c>
      <c r="V642" s="403" t="str">
        <f t="shared" si="163"/>
        <v/>
      </c>
      <c r="W642" s="404" t="str">
        <f t="shared" si="164"/>
        <v/>
      </c>
      <c r="Z642" s="408"/>
      <c r="AA642" s="409"/>
      <c r="AC642" s="358" t="str">
        <f t="shared" si="165"/>
        <v/>
      </c>
      <c r="AD642" s="358" t="str">
        <f t="shared" si="166"/>
        <v/>
      </c>
    </row>
    <row r="643" spans="1:30" x14ac:dyDescent="0.25">
      <c r="A643" s="112" t="str">
        <f t="shared" si="154"/>
        <v/>
      </c>
      <c r="B643" s="112" t="str">
        <f t="shared" si="155"/>
        <v/>
      </c>
      <c r="C643" s="397" t="str">
        <f t="shared" si="167"/>
        <v/>
      </c>
      <c r="D643" s="397" t="str">
        <f t="shared" si="169"/>
        <v/>
      </c>
      <c r="E643" s="397"/>
      <c r="F643" s="399" t="str">
        <f t="shared" si="156"/>
        <v/>
      </c>
      <c r="G643" s="400" t="str">
        <f t="shared" si="157"/>
        <v/>
      </c>
      <c r="H643" s="401" t="str">
        <f t="shared" si="158"/>
        <v/>
      </c>
      <c r="I643" s="402" t="str">
        <f t="shared" si="168"/>
        <v/>
      </c>
      <c r="J643" s="403" t="str">
        <f t="shared" si="168"/>
        <v/>
      </c>
      <c r="K643" s="403" t="str">
        <f t="shared" si="168"/>
        <v/>
      </c>
      <c r="L643" s="404" t="str">
        <f t="shared" si="168"/>
        <v/>
      </c>
      <c r="M643" s="405"/>
      <c r="N643" s="406" t="str">
        <f t="shared" si="159"/>
        <v/>
      </c>
      <c r="O643" s="406" t="str">
        <f t="shared" si="160"/>
        <v/>
      </c>
      <c r="S643" s="401" t="str">
        <f>IFERROR(IF(S642&lt;='Cat A monthly etc'!$R$3,"Nil",S642-$R$3),"")</f>
        <v/>
      </c>
      <c r="T643" s="402" t="str">
        <f t="shared" si="161"/>
        <v/>
      </c>
      <c r="U643" s="403" t="str">
        <f t="shared" si="162"/>
        <v/>
      </c>
      <c r="V643" s="403" t="str">
        <f t="shared" si="163"/>
        <v/>
      </c>
      <c r="W643" s="404" t="str">
        <f t="shared" si="164"/>
        <v/>
      </c>
      <c r="Z643" s="408"/>
      <c r="AA643" s="409"/>
      <c r="AC643" s="358" t="str">
        <f t="shared" si="165"/>
        <v/>
      </c>
      <c r="AD643" s="358" t="str">
        <f t="shared" si="166"/>
        <v/>
      </c>
    </row>
    <row r="644" spans="1:30" x14ac:dyDescent="0.25">
      <c r="A644" s="112" t="str">
        <f t="shared" si="154"/>
        <v/>
      </c>
      <c r="B644" s="112" t="str">
        <f t="shared" si="155"/>
        <v/>
      </c>
      <c r="C644" s="397" t="str">
        <f t="shared" si="167"/>
        <v/>
      </c>
      <c r="D644" s="397" t="str">
        <f t="shared" si="169"/>
        <v/>
      </c>
      <c r="E644" s="397"/>
      <c r="F644" s="399" t="str">
        <f t="shared" si="156"/>
        <v/>
      </c>
      <c r="G644" s="400" t="str">
        <f t="shared" si="157"/>
        <v/>
      </c>
      <c r="H644" s="401" t="str">
        <f t="shared" si="158"/>
        <v/>
      </c>
      <c r="I644" s="402" t="str">
        <f t="shared" si="168"/>
        <v/>
      </c>
      <c r="J644" s="403" t="str">
        <f t="shared" si="168"/>
        <v/>
      </c>
      <c r="K644" s="403" t="str">
        <f t="shared" si="168"/>
        <v/>
      </c>
      <c r="L644" s="404" t="str">
        <f t="shared" si="168"/>
        <v/>
      </c>
      <c r="M644" s="405"/>
      <c r="N644" s="406" t="str">
        <f t="shared" si="159"/>
        <v/>
      </c>
      <c r="O644" s="406" t="str">
        <f t="shared" si="160"/>
        <v/>
      </c>
      <c r="S644" s="401" t="str">
        <f>IFERROR(IF(S643&lt;='Cat A monthly etc'!$R$3,"Nil",S643-$R$3),"")</f>
        <v/>
      </c>
      <c r="T644" s="402" t="str">
        <f t="shared" si="161"/>
        <v/>
      </c>
      <c r="U644" s="403" t="str">
        <f t="shared" si="162"/>
        <v/>
      </c>
      <c r="V644" s="403" t="str">
        <f t="shared" si="163"/>
        <v/>
      </c>
      <c r="W644" s="404" t="str">
        <f t="shared" si="164"/>
        <v/>
      </c>
      <c r="Z644" s="408"/>
      <c r="AA644" s="409"/>
      <c r="AC644" s="358" t="str">
        <f t="shared" si="165"/>
        <v/>
      </c>
      <c r="AD644" s="358" t="str">
        <f t="shared" si="166"/>
        <v/>
      </c>
    </row>
    <row r="645" spans="1:30" x14ac:dyDescent="0.25">
      <c r="A645" s="112" t="str">
        <f t="shared" si="154"/>
        <v/>
      </c>
      <c r="B645" s="112" t="str">
        <f t="shared" si="155"/>
        <v/>
      </c>
      <c r="C645" s="397" t="str">
        <f t="shared" si="167"/>
        <v/>
      </c>
      <c r="D645" s="397" t="str">
        <f t="shared" si="169"/>
        <v/>
      </c>
      <c r="E645" s="397"/>
      <c r="F645" s="399" t="str">
        <f t="shared" si="156"/>
        <v/>
      </c>
      <c r="G645" s="400" t="str">
        <f t="shared" si="157"/>
        <v/>
      </c>
      <c r="H645" s="401" t="str">
        <f t="shared" si="158"/>
        <v/>
      </c>
      <c r="I645" s="402" t="str">
        <f t="shared" si="168"/>
        <v/>
      </c>
      <c r="J645" s="403" t="str">
        <f t="shared" si="168"/>
        <v/>
      </c>
      <c r="K645" s="403" t="str">
        <f t="shared" si="168"/>
        <v/>
      </c>
      <c r="L645" s="404" t="str">
        <f t="shared" si="168"/>
        <v/>
      </c>
      <c r="M645" s="405"/>
      <c r="N645" s="406" t="str">
        <f t="shared" si="159"/>
        <v/>
      </c>
      <c r="O645" s="406" t="str">
        <f t="shared" si="160"/>
        <v/>
      </c>
      <c r="S645" s="401" t="str">
        <f>IFERROR(IF(S644&lt;='Cat A monthly etc'!$R$3,"Nil",S644-$R$3),"")</f>
        <v/>
      </c>
      <c r="T645" s="402" t="str">
        <f t="shared" si="161"/>
        <v/>
      </c>
      <c r="U645" s="403" t="str">
        <f t="shared" si="162"/>
        <v/>
      </c>
      <c r="V645" s="403" t="str">
        <f t="shared" si="163"/>
        <v/>
      </c>
      <c r="W645" s="404" t="str">
        <f t="shared" si="164"/>
        <v/>
      </c>
      <c r="Z645" s="408"/>
      <c r="AA645" s="409"/>
      <c r="AC645" s="358" t="str">
        <f t="shared" si="165"/>
        <v/>
      </c>
      <c r="AD645" s="358" t="str">
        <f t="shared" si="166"/>
        <v/>
      </c>
    </row>
    <row r="646" spans="1:30" x14ac:dyDescent="0.25">
      <c r="A646" s="112" t="str">
        <f t="shared" si="154"/>
        <v/>
      </c>
      <c r="B646" s="112" t="str">
        <f t="shared" si="155"/>
        <v/>
      </c>
      <c r="C646" s="397" t="str">
        <f t="shared" si="167"/>
        <v/>
      </c>
      <c r="D646" s="397" t="str">
        <f t="shared" si="169"/>
        <v/>
      </c>
      <c r="E646" s="397"/>
      <c r="F646" s="399" t="str">
        <f t="shared" si="156"/>
        <v/>
      </c>
      <c r="G646" s="400" t="str">
        <f t="shared" si="157"/>
        <v/>
      </c>
      <c r="H646" s="401" t="str">
        <f t="shared" si="158"/>
        <v/>
      </c>
      <c r="I646" s="402" t="str">
        <f t="shared" si="168"/>
        <v/>
      </c>
      <c r="J646" s="403" t="str">
        <f t="shared" si="168"/>
        <v/>
      </c>
      <c r="K646" s="403" t="str">
        <f t="shared" si="168"/>
        <v/>
      </c>
      <c r="L646" s="404" t="str">
        <f t="shared" si="168"/>
        <v/>
      </c>
      <c r="M646" s="405"/>
      <c r="N646" s="406" t="str">
        <f t="shared" si="159"/>
        <v/>
      </c>
      <c r="O646" s="406" t="str">
        <f t="shared" si="160"/>
        <v/>
      </c>
      <c r="S646" s="401" t="str">
        <f>IFERROR(IF(S645&lt;='Cat A monthly etc'!$R$3,"Nil",S645-$R$3),"")</f>
        <v/>
      </c>
      <c r="T646" s="402" t="str">
        <f t="shared" si="161"/>
        <v/>
      </c>
      <c r="U646" s="403" t="str">
        <f t="shared" si="162"/>
        <v/>
      </c>
      <c r="V646" s="403" t="str">
        <f t="shared" si="163"/>
        <v/>
      </c>
      <c r="W646" s="404" t="str">
        <f t="shared" si="164"/>
        <v/>
      </c>
      <c r="Z646" s="408"/>
      <c r="AA646" s="409"/>
      <c r="AC646" s="358" t="str">
        <f t="shared" si="165"/>
        <v/>
      </c>
      <c r="AD646" s="358" t="str">
        <f t="shared" si="166"/>
        <v/>
      </c>
    </row>
    <row r="647" spans="1:30" x14ac:dyDescent="0.25">
      <c r="A647" s="112" t="str">
        <f t="shared" si="154"/>
        <v/>
      </c>
      <c r="B647" s="112" t="str">
        <f t="shared" si="155"/>
        <v/>
      </c>
      <c r="C647" s="397" t="str">
        <f t="shared" si="167"/>
        <v/>
      </c>
      <c r="D647" s="397" t="str">
        <f t="shared" si="169"/>
        <v/>
      </c>
      <c r="E647" s="397"/>
      <c r="F647" s="399" t="str">
        <f t="shared" si="156"/>
        <v/>
      </c>
      <c r="G647" s="400" t="str">
        <f t="shared" si="157"/>
        <v/>
      </c>
      <c r="H647" s="401" t="str">
        <f t="shared" si="158"/>
        <v/>
      </c>
      <c r="I647" s="402" t="str">
        <f t="shared" si="168"/>
        <v/>
      </c>
      <c r="J647" s="403" t="str">
        <f t="shared" si="168"/>
        <v/>
      </c>
      <c r="K647" s="403" t="str">
        <f t="shared" si="168"/>
        <v/>
      </c>
      <c r="L647" s="404" t="str">
        <f t="shared" si="168"/>
        <v/>
      </c>
      <c r="M647" s="405"/>
      <c r="N647" s="406" t="str">
        <f t="shared" si="159"/>
        <v/>
      </c>
      <c r="O647" s="406" t="str">
        <f t="shared" si="160"/>
        <v/>
      </c>
      <c r="S647" s="401" t="str">
        <f>IFERROR(IF(S646&lt;='Cat A monthly etc'!$R$3,"Nil",S646-$R$3),"")</f>
        <v/>
      </c>
      <c r="T647" s="402" t="str">
        <f t="shared" si="161"/>
        <v/>
      </c>
      <c r="U647" s="403" t="str">
        <f t="shared" si="162"/>
        <v/>
      </c>
      <c r="V647" s="403" t="str">
        <f t="shared" si="163"/>
        <v/>
      </c>
      <c r="W647" s="404" t="str">
        <f t="shared" si="164"/>
        <v/>
      </c>
      <c r="Z647" s="408"/>
      <c r="AA647" s="409"/>
      <c r="AC647" s="358" t="str">
        <f t="shared" si="165"/>
        <v/>
      </c>
      <c r="AD647" s="358" t="str">
        <f t="shared" si="166"/>
        <v/>
      </c>
    </row>
    <row r="648" spans="1:30" x14ac:dyDescent="0.25">
      <c r="A648" s="112" t="str">
        <f t="shared" si="154"/>
        <v/>
      </c>
      <c r="B648" s="112" t="str">
        <f t="shared" si="155"/>
        <v/>
      </c>
      <c r="C648" s="397" t="str">
        <f t="shared" si="167"/>
        <v/>
      </c>
      <c r="D648" s="397" t="str">
        <f t="shared" si="169"/>
        <v/>
      </c>
      <c r="E648" s="397"/>
      <c r="F648" s="399" t="str">
        <f t="shared" si="156"/>
        <v/>
      </c>
      <c r="G648" s="400" t="str">
        <f t="shared" si="157"/>
        <v/>
      </c>
      <c r="H648" s="401" t="str">
        <f t="shared" si="158"/>
        <v/>
      </c>
      <c r="I648" s="402" t="str">
        <f t="shared" si="168"/>
        <v/>
      </c>
      <c r="J648" s="403" t="str">
        <f t="shared" si="168"/>
        <v/>
      </c>
      <c r="K648" s="403" t="str">
        <f t="shared" si="168"/>
        <v/>
      </c>
      <c r="L648" s="404" t="str">
        <f t="shared" si="168"/>
        <v/>
      </c>
      <c r="M648" s="405"/>
      <c r="N648" s="406" t="str">
        <f t="shared" si="159"/>
        <v/>
      </c>
      <c r="O648" s="406" t="str">
        <f t="shared" si="160"/>
        <v/>
      </c>
      <c r="S648" s="401" t="str">
        <f>IFERROR(IF(S647&lt;='Cat A monthly etc'!$R$3,"Nil",S647-$R$3),"")</f>
        <v/>
      </c>
      <c r="T648" s="402" t="str">
        <f t="shared" si="161"/>
        <v/>
      </c>
      <c r="U648" s="403" t="str">
        <f t="shared" si="162"/>
        <v/>
      </c>
      <c r="V648" s="403" t="str">
        <f t="shared" si="163"/>
        <v/>
      </c>
      <c r="W648" s="404" t="str">
        <f t="shared" si="164"/>
        <v/>
      </c>
      <c r="Z648" s="408"/>
      <c r="AA648" s="409"/>
      <c r="AC648" s="358" t="str">
        <f t="shared" si="165"/>
        <v/>
      </c>
      <c r="AD648" s="358" t="str">
        <f t="shared" si="166"/>
        <v/>
      </c>
    </row>
    <row r="649" spans="1:30" x14ac:dyDescent="0.25">
      <c r="A649" s="112" t="str">
        <f t="shared" ref="A649:A712" si="170">IFERROR(
                      IF(
                            AND($B649&lt;&gt;$W$3,$B649=$W$2,$C649&lt;=$X$2,$D649&gt;=$X$2),
                              IF(RIGHT($F649,LEN("or any greater amount"))="or any greater amount",$W$3,""),""),"")</f>
        <v/>
      </c>
      <c r="B649" s="112" t="str">
        <f t="shared" ref="B649:B712" si="171">IFERROR(
                      IF(
                            AND($C649&lt;=$X$2,$D649&gt;=$X$2),$W$2,
                              IF(RIGHT($F649,LEN("or any greater amount"))="or any greater amount",$W$3,"")),"")</f>
        <v/>
      </c>
      <c r="C649" s="397" t="str">
        <f t="shared" si="167"/>
        <v/>
      </c>
      <c r="D649" s="397" t="str">
        <f t="shared" si="169"/>
        <v/>
      </c>
      <c r="E649" s="397"/>
      <c r="F649" s="399" t="str">
        <f t="shared" ref="F649:F712" si="172">IFERROR(IF(AND(C649="",D649=""),"",IF(C649="--",TEXT(D649,IF(D649=ROUND(D649,0),"€###.00","€##.00"))&amp;" or any lesser amount",IF(D649="--",TEXT(C649,IF(C649=ROUND(C649,0),"€###.00","€##.00"))&amp;" or any greater amount",TEXT(C649,IF(C649=ROUND(C649,0),"€###.00","€##.00"))&amp;" to "&amp;TEXT(D649,IF(D649=ROUND(D649,0),"€###.00","€##.00"))))),"")</f>
        <v/>
      </c>
      <c r="G649" s="400" t="str">
        <f t="shared" ref="G649:G712" si="173">IFERROR(IF(S649="Nil","Nil",ROUNDUP(ROUND(S649/7, 3),2)),"")</f>
        <v/>
      </c>
      <c r="H649" s="401" t="str">
        <f t="shared" ref="H649:H712" si="174">IFERROR(IF(S649="Nil","Nil",TEXT(S649,IF(S649=ROUND(S649,0),"€###","€0.00"))),"")</f>
        <v/>
      </c>
      <c r="I649" s="402" t="str">
        <f t="shared" si="168"/>
        <v/>
      </c>
      <c r="J649" s="403" t="str">
        <f t="shared" si="168"/>
        <v/>
      </c>
      <c r="K649" s="403" t="str">
        <f t="shared" si="168"/>
        <v/>
      </c>
      <c r="L649" s="404" t="str">
        <f t="shared" si="168"/>
        <v/>
      </c>
      <c r="M649" s="405"/>
      <c r="N649" s="406" t="str">
        <f t="shared" ref="N649:N712" si="175">IFERROR(IF(C649="--","&lt;"&amp;D649,C649-IF(OR($H649="Nil",$H649=""),0,$H649)),"")</f>
        <v/>
      </c>
      <c r="O649" s="406" t="str">
        <f t="shared" ref="O649:O712" si="176">IFERROR(IF(D649="--","&gt; €"&amp;N649,D649-IF(OR($H649="Nil",$H649=""),0,$H649)),"")</f>
        <v/>
      </c>
      <c r="S649" s="401" t="str">
        <f>IFERROR(IF(S648&lt;='Cat A monthly etc'!$R$3,"Nil",S648-$R$3),"")</f>
        <v/>
      </c>
      <c r="T649" s="402" t="str">
        <f t="shared" ref="T649:T712" si="177">IFERROR(IF($G649="Nil","Nil",IF(MROUND($G649*I$5,0.5)&lt;=$G649*I$5,MROUND($G649*I$5,0.5),MROUND($G649*I$5,0.5)-0.5)),"")</f>
        <v/>
      </c>
      <c r="U649" s="403" t="str">
        <f t="shared" ref="U649:U712" si="178">IFERROR(IF($G649="Nil","Nil",IF(MROUND($G649*J$5,0.5)&lt;=$G649*J$5,MROUND($G649*J$5,0.5),MROUND($G649*J$5,0.5)-0.5)),"")</f>
        <v/>
      </c>
      <c r="V649" s="403" t="str">
        <f t="shared" ref="V649:V712" si="179">IFERROR(IF($G649="Nil","Nil",IF(MROUND($G649*K$5,0.5)&lt;=$G649*K$5,MROUND($G649*K$5,0.5),MROUND($G649*K$5,0.5)-0.5)),"")</f>
        <v/>
      </c>
      <c r="W649" s="404" t="str">
        <f t="shared" ref="W649:W712" si="180">IFERROR(IF($G649="Nil","Nil",IF(MROUND($G649*L$5,0.5)&lt;=$G649*L$5,MROUND($G649*L$5,0.5),MROUND($G649*L$5,0.5)-0.5)),"")</f>
        <v/>
      </c>
      <c r="Z649" s="408"/>
      <c r="AA649" s="409"/>
      <c r="AC649" s="358" t="str">
        <f t="shared" si="165"/>
        <v/>
      </c>
      <c r="AD649" s="358" t="str">
        <f t="shared" si="166"/>
        <v/>
      </c>
    </row>
    <row r="650" spans="1:30" x14ac:dyDescent="0.25">
      <c r="A650" s="112" t="str">
        <f t="shared" si="170"/>
        <v/>
      </c>
      <c r="B650" s="112" t="str">
        <f t="shared" si="171"/>
        <v/>
      </c>
      <c r="C650" s="397" t="str">
        <f t="shared" si="167"/>
        <v/>
      </c>
      <c r="D650" s="397" t="str">
        <f t="shared" si="169"/>
        <v/>
      </c>
      <c r="E650" s="397"/>
      <c r="F650" s="399" t="str">
        <f t="shared" si="172"/>
        <v/>
      </c>
      <c r="G650" s="400" t="str">
        <f t="shared" si="173"/>
        <v/>
      </c>
      <c r="H650" s="401" t="str">
        <f t="shared" si="174"/>
        <v/>
      </c>
      <c r="I650" s="402" t="str">
        <f t="shared" si="168"/>
        <v/>
      </c>
      <c r="J650" s="403" t="str">
        <f t="shared" si="168"/>
        <v/>
      </c>
      <c r="K650" s="403" t="str">
        <f t="shared" si="168"/>
        <v/>
      </c>
      <c r="L650" s="404" t="str">
        <f t="shared" si="168"/>
        <v/>
      </c>
      <c r="M650" s="405"/>
      <c r="N650" s="406" t="str">
        <f t="shared" si="175"/>
        <v/>
      </c>
      <c r="O650" s="406" t="str">
        <f t="shared" si="176"/>
        <v/>
      </c>
      <c r="S650" s="401" t="str">
        <f>IFERROR(IF(S649&lt;='Cat A monthly etc'!$R$3,"Nil",S649-$R$3),"")</f>
        <v/>
      </c>
      <c r="T650" s="402" t="str">
        <f t="shared" si="177"/>
        <v/>
      </c>
      <c r="U650" s="403" t="str">
        <f t="shared" si="178"/>
        <v/>
      </c>
      <c r="V650" s="403" t="str">
        <f t="shared" si="179"/>
        <v/>
      </c>
      <c r="W650" s="404" t="str">
        <f t="shared" si="180"/>
        <v/>
      </c>
      <c r="Z650" s="408"/>
      <c r="AA650" s="409"/>
      <c r="AC650" s="358" t="str">
        <f t="shared" ref="AC650:AC713" si="181">IFERROR(ROUNDUP(ROUND(S650/7, 3),2),"")</f>
        <v/>
      </c>
      <c r="AD650" s="358" t="str">
        <f t="shared" ref="AD650:AD713" si="182">IFERROR(ROUND(AC650-G650,2),"")</f>
        <v/>
      </c>
    </row>
    <row r="651" spans="1:30" x14ac:dyDescent="0.25">
      <c r="A651" s="112" t="str">
        <f t="shared" si="170"/>
        <v/>
      </c>
      <c r="B651" s="112" t="str">
        <f t="shared" si="171"/>
        <v/>
      </c>
      <c r="C651" s="397" t="str">
        <f t="shared" si="167"/>
        <v/>
      </c>
      <c r="D651" s="397" t="str">
        <f t="shared" si="169"/>
        <v/>
      </c>
      <c r="E651" s="397"/>
      <c r="F651" s="399" t="str">
        <f t="shared" si="172"/>
        <v/>
      </c>
      <c r="G651" s="400" t="str">
        <f t="shared" si="173"/>
        <v/>
      </c>
      <c r="H651" s="401" t="str">
        <f t="shared" si="174"/>
        <v/>
      </c>
      <c r="I651" s="402" t="str">
        <f t="shared" si="168"/>
        <v/>
      </c>
      <c r="J651" s="403" t="str">
        <f t="shared" si="168"/>
        <v/>
      </c>
      <c r="K651" s="403" t="str">
        <f t="shared" si="168"/>
        <v/>
      </c>
      <c r="L651" s="404" t="str">
        <f t="shared" si="168"/>
        <v/>
      </c>
      <c r="M651" s="405"/>
      <c r="N651" s="406" t="str">
        <f t="shared" si="175"/>
        <v/>
      </c>
      <c r="O651" s="406" t="str">
        <f t="shared" si="176"/>
        <v/>
      </c>
      <c r="S651" s="401" t="str">
        <f>IFERROR(IF(S650&lt;='Cat A monthly etc'!$R$3,"Nil",S650-$R$3),"")</f>
        <v/>
      </c>
      <c r="T651" s="402" t="str">
        <f t="shared" si="177"/>
        <v/>
      </c>
      <c r="U651" s="403" t="str">
        <f t="shared" si="178"/>
        <v/>
      </c>
      <c r="V651" s="403" t="str">
        <f t="shared" si="179"/>
        <v/>
      </c>
      <c r="W651" s="404" t="str">
        <f t="shared" si="180"/>
        <v/>
      </c>
      <c r="Z651" s="408"/>
      <c r="AA651" s="409"/>
      <c r="AC651" s="358" t="str">
        <f t="shared" si="181"/>
        <v/>
      </c>
      <c r="AD651" s="358" t="str">
        <f t="shared" si="182"/>
        <v/>
      </c>
    </row>
    <row r="652" spans="1:30" x14ac:dyDescent="0.25">
      <c r="A652" s="112" t="str">
        <f t="shared" si="170"/>
        <v/>
      </c>
      <c r="B652" s="112" t="str">
        <f t="shared" si="171"/>
        <v/>
      </c>
      <c r="C652" s="397" t="str">
        <f t="shared" si="167"/>
        <v/>
      </c>
      <c r="D652" s="397" t="str">
        <f t="shared" si="169"/>
        <v/>
      </c>
      <c r="E652" s="397"/>
      <c r="F652" s="399" t="str">
        <f t="shared" si="172"/>
        <v/>
      </c>
      <c r="G652" s="400" t="str">
        <f t="shared" si="173"/>
        <v/>
      </c>
      <c r="H652" s="401" t="str">
        <f t="shared" si="174"/>
        <v/>
      </c>
      <c r="I652" s="402" t="str">
        <f t="shared" si="168"/>
        <v/>
      </c>
      <c r="J652" s="403" t="str">
        <f t="shared" si="168"/>
        <v/>
      </c>
      <c r="K652" s="403" t="str">
        <f t="shared" si="168"/>
        <v/>
      </c>
      <c r="L652" s="404" t="str">
        <f t="shared" si="168"/>
        <v/>
      </c>
      <c r="M652" s="405"/>
      <c r="N652" s="406" t="str">
        <f t="shared" si="175"/>
        <v/>
      </c>
      <c r="O652" s="406" t="str">
        <f t="shared" si="176"/>
        <v/>
      </c>
      <c r="S652" s="401" t="str">
        <f>IFERROR(IF(S651&lt;='Cat A monthly etc'!$R$3,"Nil",S651-$R$3),"")</f>
        <v/>
      </c>
      <c r="T652" s="402" t="str">
        <f t="shared" si="177"/>
        <v/>
      </c>
      <c r="U652" s="403" t="str">
        <f t="shared" si="178"/>
        <v/>
      </c>
      <c r="V652" s="403" t="str">
        <f t="shared" si="179"/>
        <v/>
      </c>
      <c r="W652" s="404" t="str">
        <f t="shared" si="180"/>
        <v/>
      </c>
      <c r="Z652" s="408"/>
      <c r="AA652" s="409"/>
      <c r="AC652" s="358" t="str">
        <f t="shared" si="181"/>
        <v/>
      </c>
      <c r="AD652" s="358" t="str">
        <f t="shared" si="182"/>
        <v/>
      </c>
    </row>
    <row r="653" spans="1:30" x14ac:dyDescent="0.25">
      <c r="A653" s="112" t="str">
        <f t="shared" si="170"/>
        <v/>
      </c>
      <c r="B653" s="112" t="str">
        <f t="shared" si="171"/>
        <v/>
      </c>
      <c r="C653" s="397" t="str">
        <f t="shared" si="167"/>
        <v/>
      </c>
      <c r="D653" s="397" t="str">
        <f t="shared" si="169"/>
        <v/>
      </c>
      <c r="E653" s="397"/>
      <c r="F653" s="399" t="str">
        <f t="shared" si="172"/>
        <v/>
      </c>
      <c r="G653" s="400" t="str">
        <f t="shared" si="173"/>
        <v/>
      </c>
      <c r="H653" s="401" t="str">
        <f t="shared" si="174"/>
        <v/>
      </c>
      <c r="I653" s="402" t="str">
        <f t="shared" si="168"/>
        <v/>
      </c>
      <c r="J653" s="403" t="str">
        <f t="shared" si="168"/>
        <v/>
      </c>
      <c r="K653" s="403" t="str">
        <f t="shared" si="168"/>
        <v/>
      </c>
      <c r="L653" s="404" t="str">
        <f t="shared" si="168"/>
        <v/>
      </c>
      <c r="M653" s="405"/>
      <c r="N653" s="406" t="str">
        <f t="shared" si="175"/>
        <v/>
      </c>
      <c r="O653" s="406" t="str">
        <f t="shared" si="176"/>
        <v/>
      </c>
      <c r="S653" s="401" t="str">
        <f>IFERROR(IF(S652&lt;='Cat A monthly etc'!$R$3,"Nil",S652-$R$3),"")</f>
        <v/>
      </c>
      <c r="T653" s="402" t="str">
        <f t="shared" si="177"/>
        <v/>
      </c>
      <c r="U653" s="403" t="str">
        <f t="shared" si="178"/>
        <v/>
      </c>
      <c r="V653" s="403" t="str">
        <f t="shared" si="179"/>
        <v/>
      </c>
      <c r="W653" s="404" t="str">
        <f t="shared" si="180"/>
        <v/>
      </c>
      <c r="Z653" s="408"/>
      <c r="AA653" s="409"/>
      <c r="AC653" s="358" t="str">
        <f t="shared" si="181"/>
        <v/>
      </c>
      <c r="AD653" s="358" t="str">
        <f t="shared" si="182"/>
        <v/>
      </c>
    </row>
    <row r="654" spans="1:30" x14ac:dyDescent="0.25">
      <c r="A654" s="112" t="str">
        <f t="shared" si="170"/>
        <v/>
      </c>
      <c r="B654" s="112" t="str">
        <f t="shared" si="171"/>
        <v/>
      </c>
      <c r="C654" s="397" t="str">
        <f t="shared" si="167"/>
        <v/>
      </c>
      <c r="D654" s="397" t="str">
        <f t="shared" si="169"/>
        <v/>
      </c>
      <c r="E654" s="397"/>
      <c r="F654" s="399" t="str">
        <f t="shared" si="172"/>
        <v/>
      </c>
      <c r="G654" s="400" t="str">
        <f t="shared" si="173"/>
        <v/>
      </c>
      <c r="H654" s="401" t="str">
        <f t="shared" si="174"/>
        <v/>
      </c>
      <c r="I654" s="402" t="str">
        <f t="shared" si="168"/>
        <v/>
      </c>
      <c r="J654" s="403" t="str">
        <f t="shared" si="168"/>
        <v/>
      </c>
      <c r="K654" s="403" t="str">
        <f t="shared" si="168"/>
        <v/>
      </c>
      <c r="L654" s="404" t="str">
        <f t="shared" si="168"/>
        <v/>
      </c>
      <c r="M654" s="405"/>
      <c r="N654" s="406" t="str">
        <f t="shared" si="175"/>
        <v/>
      </c>
      <c r="O654" s="406" t="str">
        <f t="shared" si="176"/>
        <v/>
      </c>
      <c r="S654" s="401" t="str">
        <f>IFERROR(IF(S653&lt;='Cat A monthly etc'!$R$3,"Nil",S653-$R$3),"")</f>
        <v/>
      </c>
      <c r="T654" s="402" t="str">
        <f t="shared" si="177"/>
        <v/>
      </c>
      <c r="U654" s="403" t="str">
        <f t="shared" si="178"/>
        <v/>
      </c>
      <c r="V654" s="403" t="str">
        <f t="shared" si="179"/>
        <v/>
      </c>
      <c r="W654" s="404" t="str">
        <f t="shared" si="180"/>
        <v/>
      </c>
      <c r="Z654" s="408"/>
      <c r="AA654" s="409"/>
      <c r="AC654" s="358" t="str">
        <f t="shared" si="181"/>
        <v/>
      </c>
      <c r="AD654" s="358" t="str">
        <f t="shared" si="182"/>
        <v/>
      </c>
    </row>
    <row r="655" spans="1:30" x14ac:dyDescent="0.25">
      <c r="A655" s="112" t="str">
        <f t="shared" si="170"/>
        <v/>
      </c>
      <c r="B655" s="112" t="str">
        <f t="shared" si="171"/>
        <v/>
      </c>
      <c r="C655" s="397" t="str">
        <f t="shared" si="167"/>
        <v/>
      </c>
      <c r="D655" s="397" t="str">
        <f t="shared" si="169"/>
        <v/>
      </c>
      <c r="E655" s="397"/>
      <c r="F655" s="399" t="str">
        <f t="shared" si="172"/>
        <v/>
      </c>
      <c r="G655" s="400" t="str">
        <f t="shared" si="173"/>
        <v/>
      </c>
      <c r="H655" s="401" t="str">
        <f t="shared" si="174"/>
        <v/>
      </c>
      <c r="I655" s="402" t="str">
        <f t="shared" si="168"/>
        <v/>
      </c>
      <c r="J655" s="403" t="str">
        <f t="shared" si="168"/>
        <v/>
      </c>
      <c r="K655" s="403" t="str">
        <f t="shared" si="168"/>
        <v/>
      </c>
      <c r="L655" s="404" t="str">
        <f t="shared" si="168"/>
        <v/>
      </c>
      <c r="M655" s="405"/>
      <c r="N655" s="406" t="str">
        <f t="shared" si="175"/>
        <v/>
      </c>
      <c r="O655" s="406" t="str">
        <f t="shared" si="176"/>
        <v/>
      </c>
      <c r="S655" s="401" t="str">
        <f>IFERROR(IF(S654&lt;='Cat A monthly etc'!$R$3,"Nil",S654-$R$3),"")</f>
        <v/>
      </c>
      <c r="T655" s="402" t="str">
        <f t="shared" si="177"/>
        <v/>
      </c>
      <c r="U655" s="403" t="str">
        <f t="shared" si="178"/>
        <v/>
      </c>
      <c r="V655" s="403" t="str">
        <f t="shared" si="179"/>
        <v/>
      </c>
      <c r="W655" s="404" t="str">
        <f t="shared" si="180"/>
        <v/>
      </c>
      <c r="Z655" s="408"/>
      <c r="AA655" s="409"/>
      <c r="AC655" s="358" t="str">
        <f t="shared" si="181"/>
        <v/>
      </c>
      <c r="AD655" s="358" t="str">
        <f t="shared" si="182"/>
        <v/>
      </c>
    </row>
    <row r="656" spans="1:30" x14ac:dyDescent="0.25">
      <c r="A656" s="112" t="str">
        <f t="shared" si="170"/>
        <v/>
      </c>
      <c r="B656" s="112" t="str">
        <f t="shared" si="171"/>
        <v/>
      </c>
      <c r="C656" s="397" t="str">
        <f t="shared" si="167"/>
        <v/>
      </c>
      <c r="D656" s="397" t="str">
        <f t="shared" si="169"/>
        <v/>
      </c>
      <c r="E656" s="397"/>
      <c r="F656" s="399" t="str">
        <f t="shared" si="172"/>
        <v/>
      </c>
      <c r="G656" s="400" t="str">
        <f t="shared" si="173"/>
        <v/>
      </c>
      <c r="H656" s="401" t="str">
        <f t="shared" si="174"/>
        <v/>
      </c>
      <c r="I656" s="402" t="str">
        <f t="shared" si="168"/>
        <v/>
      </c>
      <c r="J656" s="403" t="str">
        <f t="shared" si="168"/>
        <v/>
      </c>
      <c r="K656" s="403" t="str">
        <f t="shared" si="168"/>
        <v/>
      </c>
      <c r="L656" s="404" t="str">
        <f t="shared" si="168"/>
        <v/>
      </c>
      <c r="M656" s="405"/>
      <c r="N656" s="406" t="str">
        <f t="shared" si="175"/>
        <v/>
      </c>
      <c r="O656" s="406" t="str">
        <f t="shared" si="176"/>
        <v/>
      </c>
      <c r="S656" s="401" t="str">
        <f>IFERROR(IF(S655&lt;='Cat A monthly etc'!$R$3,"Nil",S655-$R$3),"")</f>
        <v/>
      </c>
      <c r="T656" s="402" t="str">
        <f t="shared" si="177"/>
        <v/>
      </c>
      <c r="U656" s="403" t="str">
        <f t="shared" si="178"/>
        <v/>
      </c>
      <c r="V656" s="403" t="str">
        <f t="shared" si="179"/>
        <v/>
      </c>
      <c r="W656" s="404" t="str">
        <f t="shared" si="180"/>
        <v/>
      </c>
      <c r="Z656" s="408"/>
      <c r="AA656" s="409"/>
      <c r="AC656" s="358" t="str">
        <f t="shared" si="181"/>
        <v/>
      </c>
      <c r="AD656" s="358" t="str">
        <f t="shared" si="182"/>
        <v/>
      </c>
    </row>
    <row r="657" spans="1:30" x14ac:dyDescent="0.25">
      <c r="A657" s="112" t="str">
        <f t="shared" si="170"/>
        <v/>
      </c>
      <c r="B657" s="112" t="str">
        <f t="shared" si="171"/>
        <v/>
      </c>
      <c r="C657" s="397" t="str">
        <f t="shared" si="167"/>
        <v/>
      </c>
      <c r="D657" s="397" t="str">
        <f t="shared" si="169"/>
        <v/>
      </c>
      <c r="E657" s="397"/>
      <c r="F657" s="399" t="str">
        <f t="shared" si="172"/>
        <v/>
      </c>
      <c r="G657" s="400" t="str">
        <f t="shared" si="173"/>
        <v/>
      </c>
      <c r="H657" s="401" t="str">
        <f t="shared" si="174"/>
        <v/>
      </c>
      <c r="I657" s="402" t="str">
        <f t="shared" si="168"/>
        <v/>
      </c>
      <c r="J657" s="403" t="str">
        <f t="shared" si="168"/>
        <v/>
      </c>
      <c r="K657" s="403" t="str">
        <f t="shared" si="168"/>
        <v/>
      </c>
      <c r="L657" s="404" t="str">
        <f t="shared" si="168"/>
        <v/>
      </c>
      <c r="M657" s="405"/>
      <c r="N657" s="406" t="str">
        <f t="shared" si="175"/>
        <v/>
      </c>
      <c r="O657" s="406" t="str">
        <f t="shared" si="176"/>
        <v/>
      </c>
      <c r="S657" s="401" t="str">
        <f>IFERROR(IF(S656&lt;='Cat A monthly etc'!$R$3,"Nil",S656-$R$3),"")</f>
        <v/>
      </c>
      <c r="T657" s="402" t="str">
        <f t="shared" si="177"/>
        <v/>
      </c>
      <c r="U657" s="403" t="str">
        <f t="shared" si="178"/>
        <v/>
      </c>
      <c r="V657" s="403" t="str">
        <f t="shared" si="179"/>
        <v/>
      </c>
      <c r="W657" s="404" t="str">
        <f t="shared" si="180"/>
        <v/>
      </c>
      <c r="Z657" s="408"/>
      <c r="AA657" s="409"/>
      <c r="AC657" s="358" t="str">
        <f t="shared" si="181"/>
        <v/>
      </c>
      <c r="AD657" s="358" t="str">
        <f t="shared" si="182"/>
        <v/>
      </c>
    </row>
    <row r="658" spans="1:30" x14ac:dyDescent="0.25">
      <c r="A658" s="112" t="str">
        <f t="shared" si="170"/>
        <v/>
      </c>
      <c r="B658" s="112" t="str">
        <f t="shared" si="171"/>
        <v/>
      </c>
      <c r="C658" s="397" t="str">
        <f t="shared" ref="C658:C721" si="183">IFERROR(IF(C657-$R$3&gt;=0,C657-$R$3,""),"")</f>
        <v/>
      </c>
      <c r="D658" s="397" t="str">
        <f t="shared" si="169"/>
        <v/>
      </c>
      <c r="E658" s="397"/>
      <c r="F658" s="399" t="str">
        <f t="shared" si="172"/>
        <v/>
      </c>
      <c r="G658" s="400" t="str">
        <f t="shared" si="173"/>
        <v/>
      </c>
      <c r="H658" s="401" t="str">
        <f t="shared" si="174"/>
        <v/>
      </c>
      <c r="I658" s="402" t="str">
        <f t="shared" si="168"/>
        <v/>
      </c>
      <c r="J658" s="403" t="str">
        <f t="shared" si="168"/>
        <v/>
      </c>
      <c r="K658" s="403" t="str">
        <f t="shared" si="168"/>
        <v/>
      </c>
      <c r="L658" s="404" t="str">
        <f t="shared" si="168"/>
        <v/>
      </c>
      <c r="M658" s="405"/>
      <c r="N658" s="406" t="str">
        <f t="shared" si="175"/>
        <v/>
      </c>
      <c r="O658" s="406" t="str">
        <f t="shared" si="176"/>
        <v/>
      </c>
      <c r="S658" s="401" t="str">
        <f>IFERROR(IF(S657&lt;='Cat A monthly etc'!$R$3,"Nil",S657-$R$3),"")</f>
        <v/>
      </c>
      <c r="T658" s="402" t="str">
        <f t="shared" si="177"/>
        <v/>
      </c>
      <c r="U658" s="403" t="str">
        <f t="shared" si="178"/>
        <v/>
      </c>
      <c r="V658" s="403" t="str">
        <f t="shared" si="179"/>
        <v/>
      </c>
      <c r="W658" s="404" t="str">
        <f t="shared" si="180"/>
        <v/>
      </c>
      <c r="Z658" s="408"/>
      <c r="AA658" s="409"/>
      <c r="AC658" s="358" t="str">
        <f t="shared" si="181"/>
        <v/>
      </c>
      <c r="AD658" s="358" t="str">
        <f t="shared" si="182"/>
        <v/>
      </c>
    </row>
    <row r="659" spans="1:30" x14ac:dyDescent="0.25">
      <c r="A659" s="112" t="str">
        <f t="shared" si="170"/>
        <v/>
      </c>
      <c r="B659" s="112" t="str">
        <f t="shared" si="171"/>
        <v/>
      </c>
      <c r="C659" s="397" t="str">
        <f t="shared" si="183"/>
        <v/>
      </c>
      <c r="D659" s="397" t="str">
        <f t="shared" si="169"/>
        <v/>
      </c>
      <c r="E659" s="397"/>
      <c r="F659" s="399" t="str">
        <f t="shared" si="172"/>
        <v/>
      </c>
      <c r="G659" s="400" t="str">
        <f t="shared" si="173"/>
        <v/>
      </c>
      <c r="H659" s="401" t="str">
        <f t="shared" si="174"/>
        <v/>
      </c>
      <c r="I659" s="402" t="str">
        <f t="shared" si="168"/>
        <v/>
      </c>
      <c r="J659" s="403" t="str">
        <f t="shared" si="168"/>
        <v/>
      </c>
      <c r="K659" s="403" t="str">
        <f t="shared" si="168"/>
        <v/>
      </c>
      <c r="L659" s="404" t="str">
        <f t="shared" si="168"/>
        <v/>
      </c>
      <c r="M659" s="405"/>
      <c r="N659" s="406" t="str">
        <f t="shared" si="175"/>
        <v/>
      </c>
      <c r="O659" s="406" t="str">
        <f t="shared" si="176"/>
        <v/>
      </c>
      <c r="S659" s="401" t="str">
        <f>IFERROR(IF(S658&lt;='Cat A monthly etc'!$R$3,"Nil",S658-$R$3),"")</f>
        <v/>
      </c>
      <c r="T659" s="402" t="str">
        <f t="shared" si="177"/>
        <v/>
      </c>
      <c r="U659" s="403" t="str">
        <f t="shared" si="178"/>
        <v/>
      </c>
      <c r="V659" s="403" t="str">
        <f t="shared" si="179"/>
        <v/>
      </c>
      <c r="W659" s="404" t="str">
        <f t="shared" si="180"/>
        <v/>
      </c>
      <c r="Z659" s="408"/>
      <c r="AA659" s="409"/>
      <c r="AC659" s="358" t="str">
        <f t="shared" si="181"/>
        <v/>
      </c>
      <c r="AD659" s="358" t="str">
        <f t="shared" si="182"/>
        <v/>
      </c>
    </row>
    <row r="660" spans="1:30" x14ac:dyDescent="0.25">
      <c r="A660" s="112" t="str">
        <f t="shared" si="170"/>
        <v/>
      </c>
      <c r="B660" s="112" t="str">
        <f t="shared" si="171"/>
        <v/>
      </c>
      <c r="C660" s="397" t="str">
        <f t="shared" si="183"/>
        <v/>
      </c>
      <c r="D660" s="397" t="str">
        <f t="shared" si="169"/>
        <v/>
      </c>
      <c r="E660" s="397"/>
      <c r="F660" s="399" t="str">
        <f t="shared" si="172"/>
        <v/>
      </c>
      <c r="G660" s="400" t="str">
        <f t="shared" si="173"/>
        <v/>
      </c>
      <c r="H660" s="401" t="str">
        <f t="shared" si="174"/>
        <v/>
      </c>
      <c r="I660" s="402" t="str">
        <f t="shared" si="168"/>
        <v/>
      </c>
      <c r="J660" s="403" t="str">
        <f t="shared" si="168"/>
        <v/>
      </c>
      <c r="K660" s="403" t="str">
        <f t="shared" si="168"/>
        <v/>
      </c>
      <c r="L660" s="404" t="str">
        <f t="shared" si="168"/>
        <v/>
      </c>
      <c r="M660" s="405"/>
      <c r="N660" s="406" t="str">
        <f t="shared" si="175"/>
        <v/>
      </c>
      <c r="O660" s="406" t="str">
        <f t="shared" si="176"/>
        <v/>
      </c>
      <c r="S660" s="401" t="str">
        <f>IFERROR(IF(S659&lt;='Cat A monthly etc'!$R$3,"Nil",S659-$R$3),"")</f>
        <v/>
      </c>
      <c r="T660" s="402" t="str">
        <f t="shared" si="177"/>
        <v/>
      </c>
      <c r="U660" s="403" t="str">
        <f t="shared" si="178"/>
        <v/>
      </c>
      <c r="V660" s="403" t="str">
        <f t="shared" si="179"/>
        <v/>
      </c>
      <c r="W660" s="404" t="str">
        <f t="shared" si="180"/>
        <v/>
      </c>
      <c r="Z660" s="408"/>
      <c r="AA660" s="409"/>
      <c r="AC660" s="358" t="str">
        <f t="shared" si="181"/>
        <v/>
      </c>
      <c r="AD660" s="358" t="str">
        <f t="shared" si="182"/>
        <v/>
      </c>
    </row>
    <row r="661" spans="1:30" x14ac:dyDescent="0.25">
      <c r="A661" s="112" t="str">
        <f t="shared" si="170"/>
        <v/>
      </c>
      <c r="B661" s="112" t="str">
        <f t="shared" si="171"/>
        <v/>
      </c>
      <c r="C661" s="397" t="str">
        <f t="shared" si="183"/>
        <v/>
      </c>
      <c r="D661" s="397" t="str">
        <f t="shared" si="169"/>
        <v/>
      </c>
      <c r="E661" s="397"/>
      <c r="F661" s="399" t="str">
        <f t="shared" si="172"/>
        <v/>
      </c>
      <c r="G661" s="400" t="str">
        <f t="shared" si="173"/>
        <v/>
      </c>
      <c r="H661" s="401" t="str">
        <f t="shared" si="174"/>
        <v/>
      </c>
      <c r="I661" s="402" t="str">
        <f t="shared" si="168"/>
        <v/>
      </c>
      <c r="J661" s="403" t="str">
        <f t="shared" si="168"/>
        <v/>
      </c>
      <c r="K661" s="403" t="str">
        <f t="shared" si="168"/>
        <v/>
      </c>
      <c r="L661" s="404" t="str">
        <f t="shared" si="168"/>
        <v/>
      </c>
      <c r="M661" s="405"/>
      <c r="N661" s="406" t="str">
        <f t="shared" si="175"/>
        <v/>
      </c>
      <c r="O661" s="406" t="str">
        <f t="shared" si="176"/>
        <v/>
      </c>
      <c r="S661" s="401" t="str">
        <f>IFERROR(IF(S660&lt;='Cat A monthly etc'!$R$3,"Nil",S660-$R$3),"")</f>
        <v/>
      </c>
      <c r="T661" s="402" t="str">
        <f t="shared" si="177"/>
        <v/>
      </c>
      <c r="U661" s="403" t="str">
        <f t="shared" si="178"/>
        <v/>
      </c>
      <c r="V661" s="403" t="str">
        <f t="shared" si="179"/>
        <v/>
      </c>
      <c r="W661" s="404" t="str">
        <f t="shared" si="180"/>
        <v/>
      </c>
      <c r="Z661" s="408"/>
      <c r="AA661" s="409"/>
      <c r="AC661" s="358" t="str">
        <f t="shared" si="181"/>
        <v/>
      </c>
      <c r="AD661" s="358" t="str">
        <f t="shared" si="182"/>
        <v/>
      </c>
    </row>
    <row r="662" spans="1:30" x14ac:dyDescent="0.25">
      <c r="A662" s="112" t="str">
        <f t="shared" si="170"/>
        <v/>
      </c>
      <c r="B662" s="112" t="str">
        <f t="shared" si="171"/>
        <v/>
      </c>
      <c r="C662" s="397" t="str">
        <f t="shared" si="183"/>
        <v/>
      </c>
      <c r="D662" s="397" t="str">
        <f t="shared" si="169"/>
        <v/>
      </c>
      <c r="E662" s="397"/>
      <c r="F662" s="399" t="str">
        <f t="shared" si="172"/>
        <v/>
      </c>
      <c r="G662" s="400" t="str">
        <f t="shared" si="173"/>
        <v/>
      </c>
      <c r="H662" s="401" t="str">
        <f t="shared" si="174"/>
        <v/>
      </c>
      <c r="I662" s="402" t="str">
        <f t="shared" si="168"/>
        <v/>
      </c>
      <c r="J662" s="403" t="str">
        <f t="shared" si="168"/>
        <v/>
      </c>
      <c r="K662" s="403" t="str">
        <f t="shared" si="168"/>
        <v/>
      </c>
      <c r="L662" s="404" t="str">
        <f t="shared" ref="L662:L725" si="184">IFERROR(IF(W662="Nil","Nil",TEXT(W662,IF(W662=ROUND(W662,0),"€###","€###.00"))),"")</f>
        <v/>
      </c>
      <c r="M662" s="405"/>
      <c r="N662" s="406" t="str">
        <f t="shared" si="175"/>
        <v/>
      </c>
      <c r="O662" s="406" t="str">
        <f t="shared" si="176"/>
        <v/>
      </c>
      <c r="S662" s="401" t="str">
        <f>IFERROR(IF(S661&lt;='Cat A monthly etc'!$R$3,"Nil",S661-$R$3),"")</f>
        <v/>
      </c>
      <c r="T662" s="402" t="str">
        <f t="shared" si="177"/>
        <v/>
      </c>
      <c r="U662" s="403" t="str">
        <f t="shared" si="178"/>
        <v/>
      </c>
      <c r="V662" s="403" t="str">
        <f t="shared" si="179"/>
        <v/>
      </c>
      <c r="W662" s="404" t="str">
        <f t="shared" si="180"/>
        <v/>
      </c>
      <c r="Z662" s="408"/>
      <c r="AA662" s="409"/>
      <c r="AC662" s="358" t="str">
        <f t="shared" si="181"/>
        <v/>
      </c>
      <c r="AD662" s="358" t="str">
        <f t="shared" si="182"/>
        <v/>
      </c>
    </row>
    <row r="663" spans="1:30" x14ac:dyDescent="0.25">
      <c r="A663" s="112" t="str">
        <f t="shared" si="170"/>
        <v/>
      </c>
      <c r="B663" s="112" t="str">
        <f t="shared" si="171"/>
        <v/>
      </c>
      <c r="C663" s="397" t="str">
        <f t="shared" si="183"/>
        <v/>
      </c>
      <c r="D663" s="397" t="str">
        <f t="shared" si="169"/>
        <v/>
      </c>
      <c r="E663" s="397"/>
      <c r="F663" s="399" t="str">
        <f t="shared" si="172"/>
        <v/>
      </c>
      <c r="G663" s="400" t="str">
        <f t="shared" si="173"/>
        <v/>
      </c>
      <c r="H663" s="401" t="str">
        <f t="shared" si="174"/>
        <v/>
      </c>
      <c r="I663" s="402" t="str">
        <f t="shared" ref="I663:L726" si="185">IFERROR(IF(T663="Nil","Nil",TEXT(T663,IF(T663=ROUND(T663,0),"€###","€###.00"))),"")</f>
        <v/>
      </c>
      <c r="J663" s="403" t="str">
        <f t="shared" si="185"/>
        <v/>
      </c>
      <c r="K663" s="403" t="str">
        <f t="shared" si="185"/>
        <v/>
      </c>
      <c r="L663" s="404" t="str">
        <f t="shared" si="184"/>
        <v/>
      </c>
      <c r="M663" s="405"/>
      <c r="N663" s="406" t="str">
        <f t="shared" si="175"/>
        <v/>
      </c>
      <c r="O663" s="406" t="str">
        <f t="shared" si="176"/>
        <v/>
      </c>
      <c r="S663" s="401" t="str">
        <f>IFERROR(IF(S662&lt;='Cat A monthly etc'!$R$3,"Nil",S662-$R$3),"")</f>
        <v/>
      </c>
      <c r="T663" s="402" t="str">
        <f t="shared" si="177"/>
        <v/>
      </c>
      <c r="U663" s="403" t="str">
        <f t="shared" si="178"/>
        <v/>
      </c>
      <c r="V663" s="403" t="str">
        <f t="shared" si="179"/>
        <v/>
      </c>
      <c r="W663" s="404" t="str">
        <f t="shared" si="180"/>
        <v/>
      </c>
      <c r="Z663" s="408"/>
      <c r="AA663" s="409"/>
      <c r="AC663" s="358" t="str">
        <f t="shared" si="181"/>
        <v/>
      </c>
      <c r="AD663" s="358" t="str">
        <f t="shared" si="182"/>
        <v/>
      </c>
    </row>
    <row r="664" spans="1:30" x14ac:dyDescent="0.25">
      <c r="A664" s="112" t="str">
        <f t="shared" si="170"/>
        <v/>
      </c>
      <c r="B664" s="112" t="str">
        <f t="shared" si="171"/>
        <v/>
      </c>
      <c r="C664" s="397" t="str">
        <f t="shared" si="183"/>
        <v/>
      </c>
      <c r="D664" s="397" t="str">
        <f t="shared" si="169"/>
        <v/>
      </c>
      <c r="E664" s="397"/>
      <c r="F664" s="399" t="str">
        <f t="shared" si="172"/>
        <v/>
      </c>
      <c r="G664" s="400" t="str">
        <f t="shared" si="173"/>
        <v/>
      </c>
      <c r="H664" s="401" t="str">
        <f t="shared" si="174"/>
        <v/>
      </c>
      <c r="I664" s="402" t="str">
        <f t="shared" si="185"/>
        <v/>
      </c>
      <c r="J664" s="403" t="str">
        <f t="shared" si="185"/>
        <v/>
      </c>
      <c r="K664" s="403" t="str">
        <f t="shared" si="185"/>
        <v/>
      </c>
      <c r="L664" s="404" t="str">
        <f t="shared" si="184"/>
        <v/>
      </c>
      <c r="M664" s="405"/>
      <c r="N664" s="406" t="str">
        <f t="shared" si="175"/>
        <v/>
      </c>
      <c r="O664" s="406" t="str">
        <f t="shared" si="176"/>
        <v/>
      </c>
      <c r="S664" s="401" t="str">
        <f>IFERROR(IF(S663&lt;='Cat A monthly etc'!$R$3,"Nil",S663-$R$3),"")</f>
        <v/>
      </c>
      <c r="T664" s="402" t="str">
        <f t="shared" si="177"/>
        <v/>
      </c>
      <c r="U664" s="403" t="str">
        <f t="shared" si="178"/>
        <v/>
      </c>
      <c r="V664" s="403" t="str">
        <f t="shared" si="179"/>
        <v/>
      </c>
      <c r="W664" s="404" t="str">
        <f t="shared" si="180"/>
        <v/>
      </c>
      <c r="Z664" s="408"/>
      <c r="AA664" s="409"/>
      <c r="AC664" s="358" t="str">
        <f t="shared" si="181"/>
        <v/>
      </c>
      <c r="AD664" s="358" t="str">
        <f t="shared" si="182"/>
        <v/>
      </c>
    </row>
    <row r="665" spans="1:30" x14ac:dyDescent="0.25">
      <c r="A665" s="112" t="str">
        <f t="shared" si="170"/>
        <v/>
      </c>
      <c r="B665" s="112" t="str">
        <f t="shared" si="171"/>
        <v/>
      </c>
      <c r="C665" s="397" t="str">
        <f t="shared" si="183"/>
        <v/>
      </c>
      <c r="D665" s="397" t="str">
        <f t="shared" si="169"/>
        <v/>
      </c>
      <c r="E665" s="397"/>
      <c r="F665" s="399" t="str">
        <f t="shared" si="172"/>
        <v/>
      </c>
      <c r="G665" s="400" t="str">
        <f t="shared" si="173"/>
        <v/>
      </c>
      <c r="H665" s="401" t="str">
        <f t="shared" si="174"/>
        <v/>
      </c>
      <c r="I665" s="402" t="str">
        <f t="shared" si="185"/>
        <v/>
      </c>
      <c r="J665" s="403" t="str">
        <f t="shared" si="185"/>
        <v/>
      </c>
      <c r="K665" s="403" t="str">
        <f t="shared" si="185"/>
        <v/>
      </c>
      <c r="L665" s="404" t="str">
        <f t="shared" si="184"/>
        <v/>
      </c>
      <c r="M665" s="405"/>
      <c r="N665" s="406" t="str">
        <f t="shared" si="175"/>
        <v/>
      </c>
      <c r="O665" s="406" t="str">
        <f t="shared" si="176"/>
        <v/>
      </c>
      <c r="S665" s="401" t="str">
        <f>IFERROR(IF(S664&lt;='Cat A monthly etc'!$R$3,"Nil",S664-$R$3),"")</f>
        <v/>
      </c>
      <c r="T665" s="402" t="str">
        <f t="shared" si="177"/>
        <v/>
      </c>
      <c r="U665" s="403" t="str">
        <f t="shared" si="178"/>
        <v/>
      </c>
      <c r="V665" s="403" t="str">
        <f t="shared" si="179"/>
        <v/>
      </c>
      <c r="W665" s="404" t="str">
        <f t="shared" si="180"/>
        <v/>
      </c>
      <c r="Z665" s="408"/>
      <c r="AA665" s="409"/>
      <c r="AC665" s="358" t="str">
        <f t="shared" si="181"/>
        <v/>
      </c>
      <c r="AD665" s="358" t="str">
        <f t="shared" si="182"/>
        <v/>
      </c>
    </row>
    <row r="666" spans="1:30" x14ac:dyDescent="0.25">
      <c r="A666" s="112" t="str">
        <f t="shared" si="170"/>
        <v/>
      </c>
      <c r="B666" s="112" t="str">
        <f t="shared" si="171"/>
        <v/>
      </c>
      <c r="C666" s="397" t="str">
        <f t="shared" si="183"/>
        <v/>
      </c>
      <c r="D666" s="397" t="str">
        <f t="shared" si="169"/>
        <v/>
      </c>
      <c r="E666" s="397"/>
      <c r="F666" s="399" t="str">
        <f t="shared" si="172"/>
        <v/>
      </c>
      <c r="G666" s="400" t="str">
        <f t="shared" si="173"/>
        <v/>
      </c>
      <c r="H666" s="401" t="str">
        <f t="shared" si="174"/>
        <v/>
      </c>
      <c r="I666" s="402" t="str">
        <f t="shared" si="185"/>
        <v/>
      </c>
      <c r="J666" s="403" t="str">
        <f t="shared" si="185"/>
        <v/>
      </c>
      <c r="K666" s="403" t="str">
        <f t="shared" si="185"/>
        <v/>
      </c>
      <c r="L666" s="404" t="str">
        <f t="shared" si="184"/>
        <v/>
      </c>
      <c r="M666" s="405"/>
      <c r="N666" s="406" t="str">
        <f t="shared" si="175"/>
        <v/>
      </c>
      <c r="O666" s="406" t="str">
        <f t="shared" si="176"/>
        <v/>
      </c>
      <c r="S666" s="401" t="str">
        <f>IFERROR(IF(S665&lt;='Cat A monthly etc'!$R$3,"Nil",S665-$R$3),"")</f>
        <v/>
      </c>
      <c r="T666" s="402" t="str">
        <f t="shared" si="177"/>
        <v/>
      </c>
      <c r="U666" s="403" t="str">
        <f t="shared" si="178"/>
        <v/>
      </c>
      <c r="V666" s="403" t="str">
        <f t="shared" si="179"/>
        <v/>
      </c>
      <c r="W666" s="404" t="str">
        <f t="shared" si="180"/>
        <v/>
      </c>
      <c r="Z666" s="408"/>
      <c r="AA666" s="409"/>
      <c r="AC666" s="358" t="str">
        <f t="shared" si="181"/>
        <v/>
      </c>
      <c r="AD666" s="358" t="str">
        <f t="shared" si="182"/>
        <v/>
      </c>
    </row>
    <row r="667" spans="1:30" x14ac:dyDescent="0.25">
      <c r="A667" s="112" t="str">
        <f t="shared" si="170"/>
        <v/>
      </c>
      <c r="B667" s="112" t="str">
        <f t="shared" si="171"/>
        <v/>
      </c>
      <c r="C667" s="397" t="str">
        <f t="shared" si="183"/>
        <v/>
      </c>
      <c r="D667" s="397" t="str">
        <f t="shared" si="169"/>
        <v/>
      </c>
      <c r="E667" s="397"/>
      <c r="F667" s="399" t="str">
        <f t="shared" si="172"/>
        <v/>
      </c>
      <c r="G667" s="400" t="str">
        <f t="shared" si="173"/>
        <v/>
      </c>
      <c r="H667" s="401" t="str">
        <f t="shared" si="174"/>
        <v/>
      </c>
      <c r="I667" s="402" t="str">
        <f t="shared" si="185"/>
        <v/>
      </c>
      <c r="J667" s="403" t="str">
        <f t="shared" si="185"/>
        <v/>
      </c>
      <c r="K667" s="403" t="str">
        <f t="shared" si="185"/>
        <v/>
      </c>
      <c r="L667" s="404" t="str">
        <f t="shared" si="184"/>
        <v/>
      </c>
      <c r="M667" s="405"/>
      <c r="N667" s="406" t="str">
        <f t="shared" si="175"/>
        <v/>
      </c>
      <c r="O667" s="406" t="str">
        <f t="shared" si="176"/>
        <v/>
      </c>
      <c r="S667" s="401" t="str">
        <f>IFERROR(IF(S666&lt;='Cat A monthly etc'!$R$3,"Nil",S666-$R$3),"")</f>
        <v/>
      </c>
      <c r="T667" s="402" t="str">
        <f t="shared" si="177"/>
        <v/>
      </c>
      <c r="U667" s="403" t="str">
        <f t="shared" si="178"/>
        <v/>
      </c>
      <c r="V667" s="403" t="str">
        <f t="shared" si="179"/>
        <v/>
      </c>
      <c r="W667" s="404" t="str">
        <f t="shared" si="180"/>
        <v/>
      </c>
      <c r="Z667" s="408"/>
      <c r="AA667" s="409"/>
      <c r="AC667" s="358" t="str">
        <f t="shared" si="181"/>
        <v/>
      </c>
      <c r="AD667" s="358" t="str">
        <f t="shared" si="182"/>
        <v/>
      </c>
    </row>
    <row r="668" spans="1:30" x14ac:dyDescent="0.25">
      <c r="A668" s="112" t="str">
        <f t="shared" si="170"/>
        <v/>
      </c>
      <c r="B668" s="112" t="str">
        <f t="shared" si="171"/>
        <v/>
      </c>
      <c r="C668" s="397" t="str">
        <f t="shared" si="183"/>
        <v/>
      </c>
      <c r="D668" s="397" t="str">
        <f t="shared" si="169"/>
        <v/>
      </c>
      <c r="E668" s="397"/>
      <c r="F668" s="399" t="str">
        <f t="shared" si="172"/>
        <v/>
      </c>
      <c r="G668" s="400" t="str">
        <f t="shared" si="173"/>
        <v/>
      </c>
      <c r="H668" s="401" t="str">
        <f t="shared" si="174"/>
        <v/>
      </c>
      <c r="I668" s="402" t="str">
        <f t="shared" si="185"/>
        <v/>
      </c>
      <c r="J668" s="403" t="str">
        <f t="shared" si="185"/>
        <v/>
      </c>
      <c r="K668" s="403" t="str">
        <f t="shared" si="185"/>
        <v/>
      </c>
      <c r="L668" s="404" t="str">
        <f t="shared" si="184"/>
        <v/>
      </c>
      <c r="M668" s="405"/>
      <c r="N668" s="406" t="str">
        <f t="shared" si="175"/>
        <v/>
      </c>
      <c r="O668" s="406" t="str">
        <f t="shared" si="176"/>
        <v/>
      </c>
      <c r="S668" s="401" t="str">
        <f>IFERROR(IF(S667&lt;='Cat A monthly etc'!$R$3,"Nil",S667-$R$3),"")</f>
        <v/>
      </c>
      <c r="T668" s="402" t="str">
        <f t="shared" si="177"/>
        <v/>
      </c>
      <c r="U668" s="403" t="str">
        <f t="shared" si="178"/>
        <v/>
      </c>
      <c r="V668" s="403" t="str">
        <f t="shared" si="179"/>
        <v/>
      </c>
      <c r="W668" s="404" t="str">
        <f t="shared" si="180"/>
        <v/>
      </c>
      <c r="Z668" s="408"/>
      <c r="AA668" s="409"/>
      <c r="AC668" s="358" t="str">
        <f t="shared" si="181"/>
        <v/>
      </c>
      <c r="AD668" s="358" t="str">
        <f t="shared" si="182"/>
        <v/>
      </c>
    </row>
    <row r="669" spans="1:30" x14ac:dyDescent="0.25">
      <c r="A669" s="112" t="str">
        <f t="shared" si="170"/>
        <v/>
      </c>
      <c r="B669" s="112" t="str">
        <f t="shared" si="171"/>
        <v/>
      </c>
      <c r="C669" s="397" t="str">
        <f t="shared" si="183"/>
        <v/>
      </c>
      <c r="D669" s="397" t="str">
        <f t="shared" si="169"/>
        <v/>
      </c>
      <c r="E669" s="397"/>
      <c r="F669" s="399" t="str">
        <f t="shared" si="172"/>
        <v/>
      </c>
      <c r="G669" s="400" t="str">
        <f t="shared" si="173"/>
        <v/>
      </c>
      <c r="H669" s="401" t="str">
        <f t="shared" si="174"/>
        <v/>
      </c>
      <c r="I669" s="402" t="str">
        <f t="shared" si="185"/>
        <v/>
      </c>
      <c r="J669" s="403" t="str">
        <f t="shared" si="185"/>
        <v/>
      </c>
      <c r="K669" s="403" t="str">
        <f t="shared" si="185"/>
        <v/>
      </c>
      <c r="L669" s="404" t="str">
        <f t="shared" si="184"/>
        <v/>
      </c>
      <c r="M669" s="405"/>
      <c r="N669" s="406" t="str">
        <f t="shared" si="175"/>
        <v/>
      </c>
      <c r="O669" s="406" t="str">
        <f t="shared" si="176"/>
        <v/>
      </c>
      <c r="S669" s="401" t="str">
        <f>IFERROR(IF(S668&lt;='Cat A monthly etc'!$R$3,"Nil",S668-$R$3),"")</f>
        <v/>
      </c>
      <c r="T669" s="402" t="str">
        <f t="shared" si="177"/>
        <v/>
      </c>
      <c r="U669" s="403" t="str">
        <f t="shared" si="178"/>
        <v/>
      </c>
      <c r="V669" s="403" t="str">
        <f t="shared" si="179"/>
        <v/>
      </c>
      <c r="W669" s="404" t="str">
        <f t="shared" si="180"/>
        <v/>
      </c>
      <c r="Z669" s="408"/>
      <c r="AA669" s="409"/>
      <c r="AC669" s="358" t="str">
        <f t="shared" si="181"/>
        <v/>
      </c>
      <c r="AD669" s="358" t="str">
        <f t="shared" si="182"/>
        <v/>
      </c>
    </row>
    <row r="670" spans="1:30" x14ac:dyDescent="0.25">
      <c r="A670" s="112" t="str">
        <f t="shared" si="170"/>
        <v/>
      </c>
      <c r="B670" s="112" t="str">
        <f t="shared" si="171"/>
        <v/>
      </c>
      <c r="C670" s="397" t="str">
        <f t="shared" si="183"/>
        <v/>
      </c>
      <c r="D670" s="397" t="str">
        <f t="shared" si="169"/>
        <v/>
      </c>
      <c r="E670" s="397"/>
      <c r="F670" s="399" t="str">
        <f t="shared" si="172"/>
        <v/>
      </c>
      <c r="G670" s="400" t="str">
        <f t="shared" si="173"/>
        <v/>
      </c>
      <c r="H670" s="401" t="str">
        <f t="shared" si="174"/>
        <v/>
      </c>
      <c r="I670" s="402" t="str">
        <f t="shared" si="185"/>
        <v/>
      </c>
      <c r="J670" s="403" t="str">
        <f t="shared" si="185"/>
        <v/>
      </c>
      <c r="K670" s="403" t="str">
        <f t="shared" si="185"/>
        <v/>
      </c>
      <c r="L670" s="404" t="str">
        <f t="shared" si="184"/>
        <v/>
      </c>
      <c r="M670" s="405"/>
      <c r="N670" s="406" t="str">
        <f t="shared" si="175"/>
        <v/>
      </c>
      <c r="O670" s="406" t="str">
        <f t="shared" si="176"/>
        <v/>
      </c>
      <c r="S670" s="401" t="str">
        <f>IFERROR(IF(S669&lt;='Cat A monthly etc'!$R$3,"Nil",S669-$R$3),"")</f>
        <v/>
      </c>
      <c r="T670" s="402" t="str">
        <f t="shared" si="177"/>
        <v/>
      </c>
      <c r="U670" s="403" t="str">
        <f t="shared" si="178"/>
        <v/>
      </c>
      <c r="V670" s="403" t="str">
        <f t="shared" si="179"/>
        <v/>
      </c>
      <c r="W670" s="404" t="str">
        <f t="shared" si="180"/>
        <v/>
      </c>
      <c r="Z670" s="408"/>
      <c r="AA670" s="409"/>
      <c r="AC670" s="358" t="str">
        <f t="shared" si="181"/>
        <v/>
      </c>
      <c r="AD670" s="358" t="str">
        <f t="shared" si="182"/>
        <v/>
      </c>
    </row>
    <row r="671" spans="1:30" x14ac:dyDescent="0.25">
      <c r="A671" s="112" t="str">
        <f t="shared" si="170"/>
        <v/>
      </c>
      <c r="B671" s="112" t="str">
        <f t="shared" si="171"/>
        <v/>
      </c>
      <c r="C671" s="397" t="str">
        <f t="shared" si="183"/>
        <v/>
      </c>
      <c r="D671" s="397" t="str">
        <f t="shared" si="169"/>
        <v/>
      </c>
      <c r="E671" s="397"/>
      <c r="F671" s="399" t="str">
        <f t="shared" si="172"/>
        <v/>
      </c>
      <c r="G671" s="400" t="str">
        <f t="shared" si="173"/>
        <v/>
      </c>
      <c r="H671" s="401" t="str">
        <f t="shared" si="174"/>
        <v/>
      </c>
      <c r="I671" s="402" t="str">
        <f t="shared" si="185"/>
        <v/>
      </c>
      <c r="J671" s="403" t="str">
        <f t="shared" si="185"/>
        <v/>
      </c>
      <c r="K671" s="403" t="str">
        <f t="shared" si="185"/>
        <v/>
      </c>
      <c r="L671" s="404" t="str">
        <f t="shared" si="184"/>
        <v/>
      </c>
      <c r="M671" s="405"/>
      <c r="N671" s="406" t="str">
        <f t="shared" si="175"/>
        <v/>
      </c>
      <c r="O671" s="406" t="str">
        <f t="shared" si="176"/>
        <v/>
      </c>
      <c r="S671" s="401" t="str">
        <f>IFERROR(IF(S670&lt;='Cat A monthly etc'!$R$3,"Nil",S670-$R$3),"")</f>
        <v/>
      </c>
      <c r="T671" s="402" t="str">
        <f t="shared" si="177"/>
        <v/>
      </c>
      <c r="U671" s="403" t="str">
        <f t="shared" si="178"/>
        <v/>
      </c>
      <c r="V671" s="403" t="str">
        <f t="shared" si="179"/>
        <v/>
      </c>
      <c r="W671" s="404" t="str">
        <f t="shared" si="180"/>
        <v/>
      </c>
      <c r="Z671" s="408"/>
      <c r="AA671" s="409"/>
      <c r="AC671" s="358" t="str">
        <f t="shared" si="181"/>
        <v/>
      </c>
      <c r="AD671" s="358" t="str">
        <f t="shared" si="182"/>
        <v/>
      </c>
    </row>
    <row r="672" spans="1:30" x14ac:dyDescent="0.25">
      <c r="A672" s="112" t="str">
        <f t="shared" si="170"/>
        <v/>
      </c>
      <c r="B672" s="112" t="str">
        <f t="shared" si="171"/>
        <v/>
      </c>
      <c r="C672" s="397" t="str">
        <f t="shared" si="183"/>
        <v/>
      </c>
      <c r="D672" s="397" t="str">
        <f t="shared" si="169"/>
        <v/>
      </c>
      <c r="E672" s="397"/>
      <c r="F672" s="399" t="str">
        <f t="shared" si="172"/>
        <v/>
      </c>
      <c r="G672" s="400" t="str">
        <f t="shared" si="173"/>
        <v/>
      </c>
      <c r="H672" s="401" t="str">
        <f t="shared" si="174"/>
        <v/>
      </c>
      <c r="I672" s="402" t="str">
        <f t="shared" si="185"/>
        <v/>
      </c>
      <c r="J672" s="403" t="str">
        <f t="shared" si="185"/>
        <v/>
      </c>
      <c r="K672" s="403" t="str">
        <f t="shared" si="185"/>
        <v/>
      </c>
      <c r="L672" s="404" t="str">
        <f t="shared" si="184"/>
        <v/>
      </c>
      <c r="M672" s="405"/>
      <c r="N672" s="406" t="str">
        <f t="shared" si="175"/>
        <v/>
      </c>
      <c r="O672" s="406" t="str">
        <f t="shared" si="176"/>
        <v/>
      </c>
      <c r="S672" s="401" t="str">
        <f>IFERROR(IF(S671&lt;='Cat A monthly etc'!$R$3,"Nil",S671-$R$3),"")</f>
        <v/>
      </c>
      <c r="T672" s="402" t="str">
        <f t="shared" si="177"/>
        <v/>
      </c>
      <c r="U672" s="403" t="str">
        <f t="shared" si="178"/>
        <v/>
      </c>
      <c r="V672" s="403" t="str">
        <f t="shared" si="179"/>
        <v/>
      </c>
      <c r="W672" s="404" t="str">
        <f t="shared" si="180"/>
        <v/>
      </c>
      <c r="Z672" s="408"/>
      <c r="AA672" s="409"/>
      <c r="AC672" s="358" t="str">
        <f t="shared" si="181"/>
        <v/>
      </c>
      <c r="AD672" s="358" t="str">
        <f t="shared" si="182"/>
        <v/>
      </c>
    </row>
    <row r="673" spans="1:30" x14ac:dyDescent="0.25">
      <c r="A673" s="112" t="str">
        <f t="shared" si="170"/>
        <v/>
      </c>
      <c r="B673" s="112" t="str">
        <f t="shared" si="171"/>
        <v/>
      </c>
      <c r="C673" s="397" t="str">
        <f t="shared" si="183"/>
        <v/>
      </c>
      <c r="D673" s="397" t="str">
        <f t="shared" si="169"/>
        <v/>
      </c>
      <c r="E673" s="397"/>
      <c r="F673" s="399" t="str">
        <f t="shared" si="172"/>
        <v/>
      </c>
      <c r="G673" s="400" t="str">
        <f t="shared" si="173"/>
        <v/>
      </c>
      <c r="H673" s="401" t="str">
        <f t="shared" si="174"/>
        <v/>
      </c>
      <c r="I673" s="402" t="str">
        <f t="shared" si="185"/>
        <v/>
      </c>
      <c r="J673" s="403" t="str">
        <f t="shared" si="185"/>
        <v/>
      </c>
      <c r="K673" s="403" t="str">
        <f t="shared" si="185"/>
        <v/>
      </c>
      <c r="L673" s="404" t="str">
        <f t="shared" si="184"/>
        <v/>
      </c>
      <c r="M673" s="405"/>
      <c r="N673" s="406" t="str">
        <f t="shared" si="175"/>
        <v/>
      </c>
      <c r="O673" s="406" t="str">
        <f t="shared" si="176"/>
        <v/>
      </c>
      <c r="S673" s="401" t="str">
        <f>IFERROR(IF(S672&lt;='Cat A monthly etc'!$R$3,"Nil",S672-$R$3),"")</f>
        <v/>
      </c>
      <c r="T673" s="402" t="str">
        <f t="shared" si="177"/>
        <v/>
      </c>
      <c r="U673" s="403" t="str">
        <f t="shared" si="178"/>
        <v/>
      </c>
      <c r="V673" s="403" t="str">
        <f t="shared" si="179"/>
        <v/>
      </c>
      <c r="W673" s="404" t="str">
        <f t="shared" si="180"/>
        <v/>
      </c>
      <c r="Z673" s="408"/>
      <c r="AA673" s="409"/>
      <c r="AC673" s="358" t="str">
        <f t="shared" si="181"/>
        <v/>
      </c>
      <c r="AD673" s="358" t="str">
        <f t="shared" si="182"/>
        <v/>
      </c>
    </row>
    <row r="674" spans="1:30" x14ac:dyDescent="0.25">
      <c r="A674" s="112" t="str">
        <f t="shared" si="170"/>
        <v/>
      </c>
      <c r="B674" s="112" t="str">
        <f t="shared" si="171"/>
        <v/>
      </c>
      <c r="C674" s="397" t="str">
        <f t="shared" si="183"/>
        <v/>
      </c>
      <c r="D674" s="397" t="str">
        <f t="shared" si="169"/>
        <v/>
      </c>
      <c r="E674" s="397"/>
      <c r="F674" s="399" t="str">
        <f t="shared" si="172"/>
        <v/>
      </c>
      <c r="G674" s="400" t="str">
        <f t="shared" si="173"/>
        <v/>
      </c>
      <c r="H674" s="401" t="str">
        <f t="shared" si="174"/>
        <v/>
      </c>
      <c r="I674" s="402" t="str">
        <f t="shared" si="185"/>
        <v/>
      </c>
      <c r="J674" s="403" t="str">
        <f t="shared" si="185"/>
        <v/>
      </c>
      <c r="K674" s="403" t="str">
        <f t="shared" si="185"/>
        <v/>
      </c>
      <c r="L674" s="404" t="str">
        <f t="shared" si="184"/>
        <v/>
      </c>
      <c r="M674" s="405"/>
      <c r="N674" s="406" t="str">
        <f t="shared" si="175"/>
        <v/>
      </c>
      <c r="O674" s="406" t="str">
        <f t="shared" si="176"/>
        <v/>
      </c>
      <c r="S674" s="401" t="str">
        <f>IFERROR(IF(S673&lt;='Cat A monthly etc'!$R$3,"Nil",S673-$R$3),"")</f>
        <v/>
      </c>
      <c r="T674" s="402" t="str">
        <f t="shared" si="177"/>
        <v/>
      </c>
      <c r="U674" s="403" t="str">
        <f t="shared" si="178"/>
        <v/>
      </c>
      <c r="V674" s="403" t="str">
        <f t="shared" si="179"/>
        <v/>
      </c>
      <c r="W674" s="404" t="str">
        <f t="shared" si="180"/>
        <v/>
      </c>
      <c r="Z674" s="408"/>
      <c r="AA674" s="409"/>
      <c r="AC674" s="358" t="str">
        <f t="shared" si="181"/>
        <v/>
      </c>
      <c r="AD674" s="358" t="str">
        <f t="shared" si="182"/>
        <v/>
      </c>
    </row>
    <row r="675" spans="1:30" x14ac:dyDescent="0.25">
      <c r="A675" s="112" t="str">
        <f t="shared" si="170"/>
        <v/>
      </c>
      <c r="B675" s="112" t="str">
        <f t="shared" si="171"/>
        <v/>
      </c>
      <c r="C675" s="397" t="str">
        <f t="shared" si="183"/>
        <v/>
      </c>
      <c r="D675" s="397" t="str">
        <f t="shared" si="169"/>
        <v/>
      </c>
      <c r="E675" s="397"/>
      <c r="F675" s="399" t="str">
        <f t="shared" si="172"/>
        <v/>
      </c>
      <c r="G675" s="400" t="str">
        <f t="shared" si="173"/>
        <v/>
      </c>
      <c r="H675" s="401" t="str">
        <f t="shared" si="174"/>
        <v/>
      </c>
      <c r="I675" s="402" t="str">
        <f t="shared" si="185"/>
        <v/>
      </c>
      <c r="J675" s="403" t="str">
        <f t="shared" si="185"/>
        <v/>
      </c>
      <c r="K675" s="403" t="str">
        <f t="shared" si="185"/>
        <v/>
      </c>
      <c r="L675" s="404" t="str">
        <f t="shared" si="184"/>
        <v/>
      </c>
      <c r="M675" s="405"/>
      <c r="N675" s="406" t="str">
        <f t="shared" si="175"/>
        <v/>
      </c>
      <c r="O675" s="406" t="str">
        <f t="shared" si="176"/>
        <v/>
      </c>
      <c r="S675" s="401" t="str">
        <f>IFERROR(IF(S674&lt;='Cat A monthly etc'!$R$3,"Nil",S674-$R$3),"")</f>
        <v/>
      </c>
      <c r="T675" s="402" t="str">
        <f t="shared" si="177"/>
        <v/>
      </c>
      <c r="U675" s="403" t="str">
        <f t="shared" si="178"/>
        <v/>
      </c>
      <c r="V675" s="403" t="str">
        <f t="shared" si="179"/>
        <v/>
      </c>
      <c r="W675" s="404" t="str">
        <f t="shared" si="180"/>
        <v/>
      </c>
      <c r="Z675" s="408"/>
      <c r="AA675" s="409"/>
      <c r="AC675" s="358" t="str">
        <f t="shared" si="181"/>
        <v/>
      </c>
      <c r="AD675" s="358" t="str">
        <f t="shared" si="182"/>
        <v/>
      </c>
    </row>
    <row r="676" spans="1:30" x14ac:dyDescent="0.25">
      <c r="A676" s="112" t="str">
        <f t="shared" si="170"/>
        <v/>
      </c>
      <c r="B676" s="112" t="str">
        <f t="shared" si="171"/>
        <v/>
      </c>
      <c r="C676" s="397" t="str">
        <f t="shared" si="183"/>
        <v/>
      </c>
      <c r="D676" s="397" t="str">
        <f t="shared" si="169"/>
        <v/>
      </c>
      <c r="E676" s="397"/>
      <c r="F676" s="399" t="str">
        <f t="shared" si="172"/>
        <v/>
      </c>
      <c r="G676" s="400" t="str">
        <f t="shared" si="173"/>
        <v/>
      </c>
      <c r="H676" s="401" t="str">
        <f t="shared" si="174"/>
        <v/>
      </c>
      <c r="I676" s="402" t="str">
        <f t="shared" si="185"/>
        <v/>
      </c>
      <c r="J676" s="403" t="str">
        <f t="shared" si="185"/>
        <v/>
      </c>
      <c r="K676" s="403" t="str">
        <f t="shared" si="185"/>
        <v/>
      </c>
      <c r="L676" s="404" t="str">
        <f t="shared" si="184"/>
        <v/>
      </c>
      <c r="M676" s="405"/>
      <c r="N676" s="406" t="str">
        <f t="shared" si="175"/>
        <v/>
      </c>
      <c r="O676" s="406" t="str">
        <f t="shared" si="176"/>
        <v/>
      </c>
      <c r="S676" s="401" t="str">
        <f>IFERROR(IF(S675&lt;='Cat A monthly etc'!$R$3,"Nil",S675-$R$3),"")</f>
        <v/>
      </c>
      <c r="T676" s="402" t="str">
        <f t="shared" si="177"/>
        <v/>
      </c>
      <c r="U676" s="403" t="str">
        <f t="shared" si="178"/>
        <v/>
      </c>
      <c r="V676" s="403" t="str">
        <f t="shared" si="179"/>
        <v/>
      </c>
      <c r="W676" s="404" t="str">
        <f t="shared" si="180"/>
        <v/>
      </c>
      <c r="Z676" s="408"/>
      <c r="AA676" s="409"/>
      <c r="AC676" s="358" t="str">
        <f t="shared" si="181"/>
        <v/>
      </c>
      <c r="AD676" s="358" t="str">
        <f t="shared" si="182"/>
        <v/>
      </c>
    </row>
    <row r="677" spans="1:30" x14ac:dyDescent="0.25">
      <c r="A677" s="112" t="str">
        <f t="shared" si="170"/>
        <v/>
      </c>
      <c r="B677" s="112" t="str">
        <f t="shared" si="171"/>
        <v/>
      </c>
      <c r="C677" s="397" t="str">
        <f t="shared" si="183"/>
        <v/>
      </c>
      <c r="D677" s="397" t="str">
        <f t="shared" si="169"/>
        <v/>
      </c>
      <c r="E677" s="397"/>
      <c r="F677" s="399" t="str">
        <f t="shared" si="172"/>
        <v/>
      </c>
      <c r="G677" s="400" t="str">
        <f t="shared" si="173"/>
        <v/>
      </c>
      <c r="H677" s="401" t="str">
        <f t="shared" si="174"/>
        <v/>
      </c>
      <c r="I677" s="402" t="str">
        <f t="shared" si="185"/>
        <v/>
      </c>
      <c r="J677" s="403" t="str">
        <f t="shared" si="185"/>
        <v/>
      </c>
      <c r="K677" s="403" t="str">
        <f t="shared" si="185"/>
        <v/>
      </c>
      <c r="L677" s="404" t="str">
        <f t="shared" si="184"/>
        <v/>
      </c>
      <c r="M677" s="405"/>
      <c r="N677" s="406" t="str">
        <f t="shared" si="175"/>
        <v/>
      </c>
      <c r="O677" s="406" t="str">
        <f t="shared" si="176"/>
        <v/>
      </c>
      <c r="S677" s="401" t="str">
        <f>IFERROR(IF(S676&lt;='Cat A monthly etc'!$R$3,"Nil",S676-$R$3),"")</f>
        <v/>
      </c>
      <c r="T677" s="402" t="str">
        <f t="shared" si="177"/>
        <v/>
      </c>
      <c r="U677" s="403" t="str">
        <f t="shared" si="178"/>
        <v/>
      </c>
      <c r="V677" s="403" t="str">
        <f t="shared" si="179"/>
        <v/>
      </c>
      <c r="W677" s="404" t="str">
        <f t="shared" si="180"/>
        <v/>
      </c>
      <c r="Z677" s="408"/>
      <c r="AA677" s="409"/>
      <c r="AC677" s="358" t="str">
        <f t="shared" si="181"/>
        <v/>
      </c>
      <c r="AD677" s="358" t="str">
        <f t="shared" si="182"/>
        <v/>
      </c>
    </row>
    <row r="678" spans="1:30" x14ac:dyDescent="0.25">
      <c r="A678" s="112" t="str">
        <f t="shared" si="170"/>
        <v/>
      </c>
      <c r="B678" s="112" t="str">
        <f t="shared" si="171"/>
        <v/>
      </c>
      <c r="C678" s="397" t="str">
        <f t="shared" si="183"/>
        <v/>
      </c>
      <c r="D678" s="397" t="str">
        <f t="shared" si="169"/>
        <v/>
      </c>
      <c r="E678" s="397"/>
      <c r="F678" s="399" t="str">
        <f t="shared" si="172"/>
        <v/>
      </c>
      <c r="G678" s="400" t="str">
        <f t="shared" si="173"/>
        <v/>
      </c>
      <c r="H678" s="401" t="str">
        <f t="shared" si="174"/>
        <v/>
      </c>
      <c r="I678" s="402" t="str">
        <f t="shared" si="185"/>
        <v/>
      </c>
      <c r="J678" s="403" t="str">
        <f t="shared" si="185"/>
        <v/>
      </c>
      <c r="K678" s="403" t="str">
        <f t="shared" si="185"/>
        <v/>
      </c>
      <c r="L678" s="404" t="str">
        <f t="shared" si="184"/>
        <v/>
      </c>
      <c r="M678" s="405"/>
      <c r="N678" s="406" t="str">
        <f t="shared" si="175"/>
        <v/>
      </c>
      <c r="O678" s="406" t="str">
        <f t="shared" si="176"/>
        <v/>
      </c>
      <c r="S678" s="401" t="str">
        <f>IFERROR(IF(S677&lt;='Cat A monthly etc'!$R$3,"Nil",S677-$R$3),"")</f>
        <v/>
      </c>
      <c r="T678" s="402" t="str">
        <f t="shared" si="177"/>
        <v/>
      </c>
      <c r="U678" s="403" t="str">
        <f t="shared" si="178"/>
        <v/>
      </c>
      <c r="V678" s="403" t="str">
        <f t="shared" si="179"/>
        <v/>
      </c>
      <c r="W678" s="404" t="str">
        <f t="shared" si="180"/>
        <v/>
      </c>
      <c r="Z678" s="408"/>
      <c r="AA678" s="409"/>
      <c r="AC678" s="358" t="str">
        <f t="shared" si="181"/>
        <v/>
      </c>
      <c r="AD678" s="358" t="str">
        <f t="shared" si="182"/>
        <v/>
      </c>
    </row>
    <row r="679" spans="1:30" x14ac:dyDescent="0.25">
      <c r="A679" s="112" t="str">
        <f t="shared" si="170"/>
        <v/>
      </c>
      <c r="B679" s="112" t="str">
        <f t="shared" si="171"/>
        <v/>
      </c>
      <c r="C679" s="397" t="str">
        <f t="shared" si="183"/>
        <v/>
      </c>
      <c r="D679" s="397" t="str">
        <f t="shared" si="169"/>
        <v/>
      </c>
      <c r="E679" s="397"/>
      <c r="F679" s="399" t="str">
        <f t="shared" si="172"/>
        <v/>
      </c>
      <c r="G679" s="400" t="str">
        <f t="shared" si="173"/>
        <v/>
      </c>
      <c r="H679" s="401" t="str">
        <f t="shared" si="174"/>
        <v/>
      </c>
      <c r="I679" s="402" t="str">
        <f t="shared" si="185"/>
        <v/>
      </c>
      <c r="J679" s="403" t="str">
        <f t="shared" si="185"/>
        <v/>
      </c>
      <c r="K679" s="403" t="str">
        <f t="shared" si="185"/>
        <v/>
      </c>
      <c r="L679" s="404" t="str">
        <f t="shared" si="184"/>
        <v/>
      </c>
      <c r="M679" s="405"/>
      <c r="N679" s="406" t="str">
        <f t="shared" si="175"/>
        <v/>
      </c>
      <c r="O679" s="406" t="str">
        <f t="shared" si="176"/>
        <v/>
      </c>
      <c r="S679" s="401" t="str">
        <f>IFERROR(IF(S678&lt;='Cat A monthly etc'!$R$3,"Nil",S678-$R$3),"")</f>
        <v/>
      </c>
      <c r="T679" s="402" t="str">
        <f t="shared" si="177"/>
        <v/>
      </c>
      <c r="U679" s="403" t="str">
        <f t="shared" si="178"/>
        <v/>
      </c>
      <c r="V679" s="403" t="str">
        <f t="shared" si="179"/>
        <v/>
      </c>
      <c r="W679" s="404" t="str">
        <f t="shared" si="180"/>
        <v/>
      </c>
      <c r="Z679" s="408"/>
      <c r="AA679" s="409"/>
      <c r="AC679" s="358" t="str">
        <f t="shared" si="181"/>
        <v/>
      </c>
      <c r="AD679" s="358" t="str">
        <f t="shared" si="182"/>
        <v/>
      </c>
    </row>
    <row r="680" spans="1:30" x14ac:dyDescent="0.25">
      <c r="A680" s="112" t="str">
        <f t="shared" si="170"/>
        <v/>
      </c>
      <c r="B680" s="112" t="str">
        <f t="shared" si="171"/>
        <v/>
      </c>
      <c r="C680" s="397" t="str">
        <f t="shared" si="183"/>
        <v/>
      </c>
      <c r="D680" s="397" t="str">
        <f t="shared" si="169"/>
        <v/>
      </c>
      <c r="E680" s="397"/>
      <c r="F680" s="399" t="str">
        <f t="shared" si="172"/>
        <v/>
      </c>
      <c r="G680" s="400" t="str">
        <f t="shared" si="173"/>
        <v/>
      </c>
      <c r="H680" s="401" t="str">
        <f t="shared" si="174"/>
        <v/>
      </c>
      <c r="I680" s="402" t="str">
        <f t="shared" si="185"/>
        <v/>
      </c>
      <c r="J680" s="403" t="str">
        <f t="shared" si="185"/>
        <v/>
      </c>
      <c r="K680" s="403" t="str">
        <f t="shared" si="185"/>
        <v/>
      </c>
      <c r="L680" s="404" t="str">
        <f t="shared" si="184"/>
        <v/>
      </c>
      <c r="M680" s="405"/>
      <c r="N680" s="406" t="str">
        <f t="shared" si="175"/>
        <v/>
      </c>
      <c r="O680" s="406" t="str">
        <f t="shared" si="176"/>
        <v/>
      </c>
      <c r="S680" s="401" t="str">
        <f>IFERROR(IF(S679&lt;='Cat A monthly etc'!$R$3,"Nil",S679-$R$3),"")</f>
        <v/>
      </c>
      <c r="T680" s="402" t="str">
        <f t="shared" si="177"/>
        <v/>
      </c>
      <c r="U680" s="403" t="str">
        <f t="shared" si="178"/>
        <v/>
      </c>
      <c r="V680" s="403" t="str">
        <f t="shared" si="179"/>
        <v/>
      </c>
      <c r="W680" s="404" t="str">
        <f t="shared" si="180"/>
        <v/>
      </c>
      <c r="Z680" s="408"/>
      <c r="AA680" s="409"/>
      <c r="AC680" s="358" t="str">
        <f t="shared" si="181"/>
        <v/>
      </c>
      <c r="AD680" s="358" t="str">
        <f t="shared" si="182"/>
        <v/>
      </c>
    </row>
    <row r="681" spans="1:30" x14ac:dyDescent="0.25">
      <c r="A681" s="112" t="str">
        <f t="shared" si="170"/>
        <v/>
      </c>
      <c r="B681" s="112" t="str">
        <f t="shared" si="171"/>
        <v/>
      </c>
      <c r="C681" s="397" t="str">
        <f t="shared" si="183"/>
        <v/>
      </c>
      <c r="D681" s="397" t="str">
        <f t="shared" si="169"/>
        <v/>
      </c>
      <c r="E681" s="397"/>
      <c r="F681" s="399" t="str">
        <f t="shared" si="172"/>
        <v/>
      </c>
      <c r="G681" s="400" t="str">
        <f t="shared" si="173"/>
        <v/>
      </c>
      <c r="H681" s="401" t="str">
        <f t="shared" si="174"/>
        <v/>
      </c>
      <c r="I681" s="402" t="str">
        <f t="shared" si="185"/>
        <v/>
      </c>
      <c r="J681" s="403" t="str">
        <f t="shared" si="185"/>
        <v/>
      </c>
      <c r="K681" s="403" t="str">
        <f t="shared" si="185"/>
        <v/>
      </c>
      <c r="L681" s="404" t="str">
        <f t="shared" si="184"/>
        <v/>
      </c>
      <c r="M681" s="405"/>
      <c r="N681" s="406" t="str">
        <f t="shared" si="175"/>
        <v/>
      </c>
      <c r="O681" s="406" t="str">
        <f t="shared" si="176"/>
        <v/>
      </c>
      <c r="S681" s="401" t="str">
        <f>IFERROR(IF(S680&lt;='Cat A monthly etc'!$R$3,"Nil",S680-$R$3),"")</f>
        <v/>
      </c>
      <c r="T681" s="402" t="str">
        <f t="shared" si="177"/>
        <v/>
      </c>
      <c r="U681" s="403" t="str">
        <f t="shared" si="178"/>
        <v/>
      </c>
      <c r="V681" s="403" t="str">
        <f t="shared" si="179"/>
        <v/>
      </c>
      <c r="W681" s="404" t="str">
        <f t="shared" si="180"/>
        <v/>
      </c>
      <c r="Z681" s="408"/>
      <c r="AA681" s="409"/>
      <c r="AC681" s="358" t="str">
        <f t="shared" si="181"/>
        <v/>
      </c>
      <c r="AD681" s="358" t="str">
        <f t="shared" si="182"/>
        <v/>
      </c>
    </row>
    <row r="682" spans="1:30" x14ac:dyDescent="0.25">
      <c r="A682" s="112" t="str">
        <f t="shared" si="170"/>
        <v/>
      </c>
      <c r="B682" s="112" t="str">
        <f t="shared" si="171"/>
        <v/>
      </c>
      <c r="C682" s="397" t="str">
        <f t="shared" si="183"/>
        <v/>
      </c>
      <c r="D682" s="397" t="str">
        <f t="shared" si="169"/>
        <v/>
      </c>
      <c r="E682" s="397"/>
      <c r="F682" s="399" t="str">
        <f t="shared" si="172"/>
        <v/>
      </c>
      <c r="G682" s="400" t="str">
        <f t="shared" si="173"/>
        <v/>
      </c>
      <c r="H682" s="401" t="str">
        <f t="shared" si="174"/>
        <v/>
      </c>
      <c r="I682" s="402" t="str">
        <f t="shared" si="185"/>
        <v/>
      </c>
      <c r="J682" s="403" t="str">
        <f t="shared" si="185"/>
        <v/>
      </c>
      <c r="K682" s="403" t="str">
        <f t="shared" si="185"/>
        <v/>
      </c>
      <c r="L682" s="404" t="str">
        <f t="shared" si="184"/>
        <v/>
      </c>
      <c r="M682" s="405"/>
      <c r="N682" s="406" t="str">
        <f t="shared" si="175"/>
        <v/>
      </c>
      <c r="O682" s="406" t="str">
        <f t="shared" si="176"/>
        <v/>
      </c>
      <c r="S682" s="401" t="str">
        <f>IFERROR(IF(S681&lt;='Cat A monthly etc'!$R$3,"Nil",S681-$R$3),"")</f>
        <v/>
      </c>
      <c r="T682" s="402" t="str">
        <f t="shared" si="177"/>
        <v/>
      </c>
      <c r="U682" s="403" t="str">
        <f t="shared" si="178"/>
        <v/>
      </c>
      <c r="V682" s="403" t="str">
        <f t="shared" si="179"/>
        <v/>
      </c>
      <c r="W682" s="404" t="str">
        <f t="shared" si="180"/>
        <v/>
      </c>
      <c r="Z682" s="408"/>
      <c r="AA682" s="409"/>
      <c r="AC682" s="358" t="str">
        <f t="shared" si="181"/>
        <v/>
      </c>
      <c r="AD682" s="358" t="str">
        <f t="shared" si="182"/>
        <v/>
      </c>
    </row>
    <row r="683" spans="1:30" x14ac:dyDescent="0.25">
      <c r="A683" s="112" t="str">
        <f t="shared" si="170"/>
        <v/>
      </c>
      <c r="B683" s="112" t="str">
        <f t="shared" si="171"/>
        <v/>
      </c>
      <c r="C683" s="397" t="str">
        <f t="shared" si="183"/>
        <v/>
      </c>
      <c r="D683" s="397" t="str">
        <f t="shared" si="169"/>
        <v/>
      </c>
      <c r="E683" s="397"/>
      <c r="F683" s="399" t="str">
        <f t="shared" si="172"/>
        <v/>
      </c>
      <c r="G683" s="400" t="str">
        <f t="shared" si="173"/>
        <v/>
      </c>
      <c r="H683" s="401" t="str">
        <f t="shared" si="174"/>
        <v/>
      </c>
      <c r="I683" s="402" t="str">
        <f t="shared" si="185"/>
        <v/>
      </c>
      <c r="J683" s="403" t="str">
        <f t="shared" si="185"/>
        <v/>
      </c>
      <c r="K683" s="403" t="str">
        <f t="shared" si="185"/>
        <v/>
      </c>
      <c r="L683" s="404" t="str">
        <f t="shared" si="184"/>
        <v/>
      </c>
      <c r="M683" s="405"/>
      <c r="N683" s="406" t="str">
        <f t="shared" si="175"/>
        <v/>
      </c>
      <c r="O683" s="406" t="str">
        <f t="shared" si="176"/>
        <v/>
      </c>
      <c r="S683" s="401" t="str">
        <f>IFERROR(IF(S682&lt;='Cat A monthly etc'!$R$3,"Nil",S682-$R$3),"")</f>
        <v/>
      </c>
      <c r="T683" s="402" t="str">
        <f t="shared" si="177"/>
        <v/>
      </c>
      <c r="U683" s="403" t="str">
        <f t="shared" si="178"/>
        <v/>
      </c>
      <c r="V683" s="403" t="str">
        <f t="shared" si="179"/>
        <v/>
      </c>
      <c r="W683" s="404" t="str">
        <f t="shared" si="180"/>
        <v/>
      </c>
      <c r="Z683" s="408"/>
      <c r="AA683" s="409"/>
      <c r="AC683" s="358" t="str">
        <f t="shared" si="181"/>
        <v/>
      </c>
      <c r="AD683" s="358" t="str">
        <f t="shared" si="182"/>
        <v/>
      </c>
    </row>
    <row r="684" spans="1:30" x14ac:dyDescent="0.25">
      <c r="A684" s="112" t="str">
        <f t="shared" si="170"/>
        <v/>
      </c>
      <c r="B684" s="112" t="str">
        <f t="shared" si="171"/>
        <v/>
      </c>
      <c r="C684" s="397" t="str">
        <f t="shared" si="183"/>
        <v/>
      </c>
      <c r="D684" s="397" t="str">
        <f t="shared" si="169"/>
        <v/>
      </c>
      <c r="E684" s="397"/>
      <c r="F684" s="399" t="str">
        <f t="shared" si="172"/>
        <v/>
      </c>
      <c r="G684" s="400" t="str">
        <f t="shared" si="173"/>
        <v/>
      </c>
      <c r="H684" s="401" t="str">
        <f t="shared" si="174"/>
        <v/>
      </c>
      <c r="I684" s="402" t="str">
        <f t="shared" si="185"/>
        <v/>
      </c>
      <c r="J684" s="403" t="str">
        <f t="shared" si="185"/>
        <v/>
      </c>
      <c r="K684" s="403" t="str">
        <f t="shared" si="185"/>
        <v/>
      </c>
      <c r="L684" s="404" t="str">
        <f t="shared" si="184"/>
        <v/>
      </c>
      <c r="M684" s="405"/>
      <c r="N684" s="406" t="str">
        <f t="shared" si="175"/>
        <v/>
      </c>
      <c r="O684" s="406" t="str">
        <f t="shared" si="176"/>
        <v/>
      </c>
      <c r="S684" s="401" t="str">
        <f>IFERROR(IF(S683&lt;='Cat A monthly etc'!$R$3,"Nil",S683-$R$3),"")</f>
        <v/>
      </c>
      <c r="T684" s="402" t="str">
        <f t="shared" si="177"/>
        <v/>
      </c>
      <c r="U684" s="403" t="str">
        <f t="shared" si="178"/>
        <v/>
      </c>
      <c r="V684" s="403" t="str">
        <f t="shared" si="179"/>
        <v/>
      </c>
      <c r="W684" s="404" t="str">
        <f t="shared" si="180"/>
        <v/>
      </c>
      <c r="Z684" s="408"/>
      <c r="AA684" s="409"/>
      <c r="AC684" s="358" t="str">
        <f t="shared" si="181"/>
        <v/>
      </c>
      <c r="AD684" s="358" t="str">
        <f t="shared" si="182"/>
        <v/>
      </c>
    </row>
    <row r="685" spans="1:30" x14ac:dyDescent="0.25">
      <c r="A685" s="112" t="str">
        <f t="shared" si="170"/>
        <v/>
      </c>
      <c r="B685" s="112" t="str">
        <f t="shared" si="171"/>
        <v/>
      </c>
      <c r="C685" s="397" t="str">
        <f t="shared" si="183"/>
        <v/>
      </c>
      <c r="D685" s="397" t="str">
        <f t="shared" si="169"/>
        <v/>
      </c>
      <c r="E685" s="397"/>
      <c r="F685" s="399" t="str">
        <f t="shared" si="172"/>
        <v/>
      </c>
      <c r="G685" s="400" t="str">
        <f t="shared" si="173"/>
        <v/>
      </c>
      <c r="H685" s="401" t="str">
        <f t="shared" si="174"/>
        <v/>
      </c>
      <c r="I685" s="402" t="str">
        <f t="shared" si="185"/>
        <v/>
      </c>
      <c r="J685" s="403" t="str">
        <f t="shared" si="185"/>
        <v/>
      </c>
      <c r="K685" s="403" t="str">
        <f t="shared" si="185"/>
        <v/>
      </c>
      <c r="L685" s="404" t="str">
        <f t="shared" si="184"/>
        <v/>
      </c>
      <c r="M685" s="405"/>
      <c r="N685" s="406" t="str">
        <f t="shared" si="175"/>
        <v/>
      </c>
      <c r="O685" s="406" t="str">
        <f t="shared" si="176"/>
        <v/>
      </c>
      <c r="S685" s="401" t="str">
        <f>IFERROR(IF(S684&lt;='Cat A monthly etc'!$R$3,"Nil",S684-$R$3),"")</f>
        <v/>
      </c>
      <c r="T685" s="402" t="str">
        <f t="shared" si="177"/>
        <v/>
      </c>
      <c r="U685" s="403" t="str">
        <f t="shared" si="178"/>
        <v/>
      </c>
      <c r="V685" s="403" t="str">
        <f t="shared" si="179"/>
        <v/>
      </c>
      <c r="W685" s="404" t="str">
        <f t="shared" si="180"/>
        <v/>
      </c>
      <c r="Z685" s="408"/>
      <c r="AA685" s="409"/>
      <c r="AC685" s="358" t="str">
        <f t="shared" si="181"/>
        <v/>
      </c>
      <c r="AD685" s="358" t="str">
        <f t="shared" si="182"/>
        <v/>
      </c>
    </row>
    <row r="686" spans="1:30" x14ac:dyDescent="0.25">
      <c r="A686" s="112" t="str">
        <f t="shared" si="170"/>
        <v/>
      </c>
      <c r="B686" s="112" t="str">
        <f t="shared" si="171"/>
        <v/>
      </c>
      <c r="C686" s="397" t="str">
        <f t="shared" si="183"/>
        <v/>
      </c>
      <c r="D686" s="397" t="str">
        <f t="shared" si="169"/>
        <v/>
      </c>
      <c r="E686" s="397"/>
      <c r="F686" s="399" t="str">
        <f t="shared" si="172"/>
        <v/>
      </c>
      <c r="G686" s="400" t="str">
        <f t="shared" si="173"/>
        <v/>
      </c>
      <c r="H686" s="401" t="str">
        <f t="shared" si="174"/>
        <v/>
      </c>
      <c r="I686" s="402" t="str">
        <f t="shared" si="185"/>
        <v/>
      </c>
      <c r="J686" s="403" t="str">
        <f t="shared" si="185"/>
        <v/>
      </c>
      <c r="K686" s="403" t="str">
        <f t="shared" si="185"/>
        <v/>
      </c>
      <c r="L686" s="404" t="str">
        <f t="shared" si="184"/>
        <v/>
      </c>
      <c r="M686" s="405"/>
      <c r="N686" s="406" t="str">
        <f t="shared" si="175"/>
        <v/>
      </c>
      <c r="O686" s="406" t="str">
        <f t="shared" si="176"/>
        <v/>
      </c>
      <c r="S686" s="401" t="str">
        <f>IFERROR(IF(S685&lt;='Cat A monthly etc'!$R$3,"Nil",S685-$R$3),"")</f>
        <v/>
      </c>
      <c r="T686" s="402" t="str">
        <f t="shared" si="177"/>
        <v/>
      </c>
      <c r="U686" s="403" t="str">
        <f t="shared" si="178"/>
        <v/>
      </c>
      <c r="V686" s="403" t="str">
        <f t="shared" si="179"/>
        <v/>
      </c>
      <c r="W686" s="404" t="str">
        <f t="shared" si="180"/>
        <v/>
      </c>
      <c r="Z686" s="408"/>
      <c r="AA686" s="409"/>
      <c r="AC686" s="358" t="str">
        <f t="shared" si="181"/>
        <v/>
      </c>
      <c r="AD686" s="358" t="str">
        <f t="shared" si="182"/>
        <v/>
      </c>
    </row>
    <row r="687" spans="1:30" x14ac:dyDescent="0.25">
      <c r="A687" s="112" t="str">
        <f t="shared" si="170"/>
        <v/>
      </c>
      <c r="B687" s="112" t="str">
        <f t="shared" si="171"/>
        <v/>
      </c>
      <c r="C687" s="397" t="str">
        <f t="shared" si="183"/>
        <v/>
      </c>
      <c r="D687" s="397" t="str">
        <f t="shared" si="169"/>
        <v/>
      </c>
      <c r="E687" s="397"/>
      <c r="F687" s="399" t="str">
        <f t="shared" si="172"/>
        <v/>
      </c>
      <c r="G687" s="400" t="str">
        <f t="shared" si="173"/>
        <v/>
      </c>
      <c r="H687" s="401" t="str">
        <f t="shared" si="174"/>
        <v/>
      </c>
      <c r="I687" s="402" t="str">
        <f t="shared" si="185"/>
        <v/>
      </c>
      <c r="J687" s="403" t="str">
        <f t="shared" si="185"/>
        <v/>
      </c>
      <c r="K687" s="403" t="str">
        <f t="shared" si="185"/>
        <v/>
      </c>
      <c r="L687" s="404" t="str">
        <f t="shared" si="184"/>
        <v/>
      </c>
      <c r="M687" s="405"/>
      <c r="N687" s="406" t="str">
        <f t="shared" si="175"/>
        <v/>
      </c>
      <c r="O687" s="406" t="str">
        <f t="shared" si="176"/>
        <v/>
      </c>
      <c r="S687" s="401" t="str">
        <f>IFERROR(IF(S686&lt;='Cat A monthly etc'!$R$3,"Nil",S686-$R$3),"")</f>
        <v/>
      </c>
      <c r="T687" s="402" t="str">
        <f t="shared" si="177"/>
        <v/>
      </c>
      <c r="U687" s="403" t="str">
        <f t="shared" si="178"/>
        <v/>
      </c>
      <c r="V687" s="403" t="str">
        <f t="shared" si="179"/>
        <v/>
      </c>
      <c r="W687" s="404" t="str">
        <f t="shared" si="180"/>
        <v/>
      </c>
      <c r="Z687" s="408"/>
      <c r="AA687" s="409"/>
      <c r="AC687" s="358" t="str">
        <f t="shared" si="181"/>
        <v/>
      </c>
      <c r="AD687" s="358" t="str">
        <f t="shared" si="182"/>
        <v/>
      </c>
    </row>
    <row r="688" spans="1:30" x14ac:dyDescent="0.25">
      <c r="A688" s="112" t="str">
        <f t="shared" si="170"/>
        <v/>
      </c>
      <c r="B688" s="112" t="str">
        <f t="shared" si="171"/>
        <v/>
      </c>
      <c r="C688" s="397" t="str">
        <f t="shared" si="183"/>
        <v/>
      </c>
      <c r="D688" s="397" t="str">
        <f t="shared" si="169"/>
        <v/>
      </c>
      <c r="E688" s="397"/>
      <c r="F688" s="399" t="str">
        <f t="shared" si="172"/>
        <v/>
      </c>
      <c r="G688" s="400" t="str">
        <f t="shared" si="173"/>
        <v/>
      </c>
      <c r="H688" s="401" t="str">
        <f t="shared" si="174"/>
        <v/>
      </c>
      <c r="I688" s="402" t="str">
        <f t="shared" si="185"/>
        <v/>
      </c>
      <c r="J688" s="403" t="str">
        <f t="shared" si="185"/>
        <v/>
      </c>
      <c r="K688" s="403" t="str">
        <f t="shared" si="185"/>
        <v/>
      </c>
      <c r="L688" s="404" t="str">
        <f t="shared" si="184"/>
        <v/>
      </c>
      <c r="M688" s="405"/>
      <c r="N688" s="406" t="str">
        <f t="shared" si="175"/>
        <v/>
      </c>
      <c r="O688" s="406" t="str">
        <f t="shared" si="176"/>
        <v/>
      </c>
      <c r="S688" s="401" t="str">
        <f>IFERROR(IF(S687&lt;='Cat A monthly etc'!$R$3,"Nil",S687-$R$3),"")</f>
        <v/>
      </c>
      <c r="T688" s="402" t="str">
        <f t="shared" si="177"/>
        <v/>
      </c>
      <c r="U688" s="403" t="str">
        <f t="shared" si="178"/>
        <v/>
      </c>
      <c r="V688" s="403" t="str">
        <f t="shared" si="179"/>
        <v/>
      </c>
      <c r="W688" s="404" t="str">
        <f t="shared" si="180"/>
        <v/>
      </c>
      <c r="Z688" s="408"/>
      <c r="AA688" s="409"/>
      <c r="AC688" s="358" t="str">
        <f t="shared" si="181"/>
        <v/>
      </c>
      <c r="AD688" s="358" t="str">
        <f t="shared" si="182"/>
        <v/>
      </c>
    </row>
    <row r="689" spans="1:30" x14ac:dyDescent="0.25">
      <c r="A689" s="112" t="str">
        <f t="shared" si="170"/>
        <v/>
      </c>
      <c r="B689" s="112" t="str">
        <f t="shared" si="171"/>
        <v/>
      </c>
      <c r="C689" s="397" t="str">
        <f t="shared" si="183"/>
        <v/>
      </c>
      <c r="D689" s="397" t="str">
        <f t="shared" si="169"/>
        <v/>
      </c>
      <c r="E689" s="397"/>
      <c r="F689" s="399" t="str">
        <f t="shared" si="172"/>
        <v/>
      </c>
      <c r="G689" s="400" t="str">
        <f t="shared" si="173"/>
        <v/>
      </c>
      <c r="H689" s="401" t="str">
        <f t="shared" si="174"/>
        <v/>
      </c>
      <c r="I689" s="402" t="str">
        <f t="shared" si="185"/>
        <v/>
      </c>
      <c r="J689" s="403" t="str">
        <f t="shared" si="185"/>
        <v/>
      </c>
      <c r="K689" s="403" t="str">
        <f t="shared" si="185"/>
        <v/>
      </c>
      <c r="L689" s="404" t="str">
        <f t="shared" si="184"/>
        <v/>
      </c>
      <c r="M689" s="405"/>
      <c r="N689" s="406" t="str">
        <f t="shared" si="175"/>
        <v/>
      </c>
      <c r="O689" s="406" t="str">
        <f t="shared" si="176"/>
        <v/>
      </c>
      <c r="S689" s="401" t="str">
        <f>IFERROR(IF(S688&lt;='Cat A monthly etc'!$R$3,"Nil",S688-$R$3),"")</f>
        <v/>
      </c>
      <c r="T689" s="402" t="str">
        <f t="shared" si="177"/>
        <v/>
      </c>
      <c r="U689" s="403" t="str">
        <f t="shared" si="178"/>
        <v/>
      </c>
      <c r="V689" s="403" t="str">
        <f t="shared" si="179"/>
        <v/>
      </c>
      <c r="W689" s="404" t="str">
        <f t="shared" si="180"/>
        <v/>
      </c>
      <c r="Z689" s="408"/>
      <c r="AA689" s="409"/>
      <c r="AC689" s="358" t="str">
        <f t="shared" si="181"/>
        <v/>
      </c>
      <c r="AD689" s="358" t="str">
        <f t="shared" si="182"/>
        <v/>
      </c>
    </row>
    <row r="690" spans="1:30" x14ac:dyDescent="0.25">
      <c r="A690" s="112" t="str">
        <f t="shared" si="170"/>
        <v/>
      </c>
      <c r="B690" s="112" t="str">
        <f t="shared" si="171"/>
        <v/>
      </c>
      <c r="C690" s="397" t="str">
        <f t="shared" si="183"/>
        <v/>
      </c>
      <c r="D690" s="397" t="str">
        <f t="shared" si="169"/>
        <v/>
      </c>
      <c r="E690" s="397"/>
      <c r="F690" s="399" t="str">
        <f t="shared" si="172"/>
        <v/>
      </c>
      <c r="G690" s="400" t="str">
        <f t="shared" si="173"/>
        <v/>
      </c>
      <c r="H690" s="401" t="str">
        <f t="shared" si="174"/>
        <v/>
      </c>
      <c r="I690" s="402" t="str">
        <f t="shared" si="185"/>
        <v/>
      </c>
      <c r="J690" s="403" t="str">
        <f t="shared" si="185"/>
        <v/>
      </c>
      <c r="K690" s="403" t="str">
        <f t="shared" si="185"/>
        <v/>
      </c>
      <c r="L690" s="404" t="str">
        <f t="shared" si="184"/>
        <v/>
      </c>
      <c r="M690" s="405"/>
      <c r="N690" s="406" t="str">
        <f t="shared" si="175"/>
        <v/>
      </c>
      <c r="O690" s="406" t="str">
        <f t="shared" si="176"/>
        <v/>
      </c>
      <c r="S690" s="401" t="str">
        <f>IFERROR(IF(S689&lt;='Cat A monthly etc'!$R$3,"Nil",S689-$R$3),"")</f>
        <v/>
      </c>
      <c r="T690" s="402" t="str">
        <f t="shared" si="177"/>
        <v/>
      </c>
      <c r="U690" s="403" t="str">
        <f t="shared" si="178"/>
        <v/>
      </c>
      <c r="V690" s="403" t="str">
        <f t="shared" si="179"/>
        <v/>
      </c>
      <c r="W690" s="404" t="str">
        <f t="shared" si="180"/>
        <v/>
      </c>
      <c r="Z690" s="408"/>
      <c r="AA690" s="409"/>
      <c r="AC690" s="358" t="str">
        <f t="shared" si="181"/>
        <v/>
      </c>
      <c r="AD690" s="358" t="str">
        <f t="shared" si="182"/>
        <v/>
      </c>
    </row>
    <row r="691" spans="1:30" x14ac:dyDescent="0.25">
      <c r="A691" s="112" t="str">
        <f t="shared" si="170"/>
        <v/>
      </c>
      <c r="B691" s="112" t="str">
        <f t="shared" si="171"/>
        <v/>
      </c>
      <c r="C691" s="397" t="str">
        <f t="shared" si="183"/>
        <v/>
      </c>
      <c r="D691" s="397" t="str">
        <f t="shared" si="169"/>
        <v/>
      </c>
      <c r="E691" s="397"/>
      <c r="F691" s="399" t="str">
        <f t="shared" si="172"/>
        <v/>
      </c>
      <c r="G691" s="400" t="str">
        <f t="shared" si="173"/>
        <v/>
      </c>
      <c r="H691" s="401" t="str">
        <f t="shared" si="174"/>
        <v/>
      </c>
      <c r="I691" s="402" t="str">
        <f t="shared" si="185"/>
        <v/>
      </c>
      <c r="J691" s="403" t="str">
        <f t="shared" si="185"/>
        <v/>
      </c>
      <c r="K691" s="403" t="str">
        <f t="shared" si="185"/>
        <v/>
      </c>
      <c r="L691" s="404" t="str">
        <f t="shared" si="184"/>
        <v/>
      </c>
      <c r="M691" s="405"/>
      <c r="N691" s="406" t="str">
        <f t="shared" si="175"/>
        <v/>
      </c>
      <c r="O691" s="406" t="str">
        <f t="shared" si="176"/>
        <v/>
      </c>
      <c r="S691" s="401" t="str">
        <f>IFERROR(IF(S690&lt;='Cat A monthly etc'!$R$3,"Nil",S690-$R$3),"")</f>
        <v/>
      </c>
      <c r="T691" s="402" t="str">
        <f t="shared" si="177"/>
        <v/>
      </c>
      <c r="U691" s="403" t="str">
        <f t="shared" si="178"/>
        <v/>
      </c>
      <c r="V691" s="403" t="str">
        <f t="shared" si="179"/>
        <v/>
      </c>
      <c r="W691" s="404" t="str">
        <f t="shared" si="180"/>
        <v/>
      </c>
      <c r="Z691" s="408"/>
      <c r="AA691" s="409"/>
      <c r="AC691" s="358" t="str">
        <f t="shared" si="181"/>
        <v/>
      </c>
      <c r="AD691" s="358" t="str">
        <f t="shared" si="182"/>
        <v/>
      </c>
    </row>
    <row r="692" spans="1:30" x14ac:dyDescent="0.25">
      <c r="A692" s="112" t="str">
        <f t="shared" si="170"/>
        <v/>
      </c>
      <c r="B692" s="112" t="str">
        <f t="shared" si="171"/>
        <v/>
      </c>
      <c r="C692" s="397" t="str">
        <f t="shared" si="183"/>
        <v/>
      </c>
      <c r="D692" s="397" t="str">
        <f t="shared" si="169"/>
        <v/>
      </c>
      <c r="E692" s="397"/>
      <c r="F692" s="399" t="str">
        <f t="shared" si="172"/>
        <v/>
      </c>
      <c r="G692" s="400" t="str">
        <f t="shared" si="173"/>
        <v/>
      </c>
      <c r="H692" s="401" t="str">
        <f t="shared" si="174"/>
        <v/>
      </c>
      <c r="I692" s="402" t="str">
        <f t="shared" si="185"/>
        <v/>
      </c>
      <c r="J692" s="403" t="str">
        <f t="shared" si="185"/>
        <v/>
      </c>
      <c r="K692" s="403" t="str">
        <f t="shared" si="185"/>
        <v/>
      </c>
      <c r="L692" s="404" t="str">
        <f t="shared" si="184"/>
        <v/>
      </c>
      <c r="M692" s="405"/>
      <c r="N692" s="406" t="str">
        <f t="shared" si="175"/>
        <v/>
      </c>
      <c r="O692" s="406" t="str">
        <f t="shared" si="176"/>
        <v/>
      </c>
      <c r="S692" s="401" t="str">
        <f>IFERROR(IF(S691&lt;='Cat A monthly etc'!$R$3,"Nil",S691-$R$3),"")</f>
        <v/>
      </c>
      <c r="T692" s="402" t="str">
        <f t="shared" si="177"/>
        <v/>
      </c>
      <c r="U692" s="403" t="str">
        <f t="shared" si="178"/>
        <v/>
      </c>
      <c r="V692" s="403" t="str">
        <f t="shared" si="179"/>
        <v/>
      </c>
      <c r="W692" s="404" t="str">
        <f t="shared" si="180"/>
        <v/>
      </c>
      <c r="Z692" s="408"/>
      <c r="AA692" s="409"/>
      <c r="AC692" s="358" t="str">
        <f t="shared" si="181"/>
        <v/>
      </c>
      <c r="AD692" s="358" t="str">
        <f t="shared" si="182"/>
        <v/>
      </c>
    </row>
    <row r="693" spans="1:30" x14ac:dyDescent="0.25">
      <c r="A693" s="112" t="str">
        <f t="shared" si="170"/>
        <v/>
      </c>
      <c r="B693" s="112" t="str">
        <f t="shared" si="171"/>
        <v/>
      </c>
      <c r="C693" s="397" t="str">
        <f t="shared" si="183"/>
        <v/>
      </c>
      <c r="D693" s="397" t="str">
        <f t="shared" si="169"/>
        <v/>
      </c>
      <c r="E693" s="397"/>
      <c r="F693" s="399" t="str">
        <f t="shared" si="172"/>
        <v/>
      </c>
      <c r="G693" s="400" t="str">
        <f t="shared" si="173"/>
        <v/>
      </c>
      <c r="H693" s="401" t="str">
        <f t="shared" si="174"/>
        <v/>
      </c>
      <c r="I693" s="402" t="str">
        <f t="shared" si="185"/>
        <v/>
      </c>
      <c r="J693" s="403" t="str">
        <f t="shared" si="185"/>
        <v/>
      </c>
      <c r="K693" s="403" t="str">
        <f t="shared" si="185"/>
        <v/>
      </c>
      <c r="L693" s="404" t="str">
        <f t="shared" si="184"/>
        <v/>
      </c>
      <c r="M693" s="405"/>
      <c r="N693" s="406" t="str">
        <f t="shared" si="175"/>
        <v/>
      </c>
      <c r="O693" s="406" t="str">
        <f t="shared" si="176"/>
        <v/>
      </c>
      <c r="S693" s="401" t="str">
        <f>IFERROR(IF(S692&lt;='Cat A monthly etc'!$R$3,"Nil",S692-$R$3),"")</f>
        <v/>
      </c>
      <c r="T693" s="402" t="str">
        <f t="shared" si="177"/>
        <v/>
      </c>
      <c r="U693" s="403" t="str">
        <f t="shared" si="178"/>
        <v/>
      </c>
      <c r="V693" s="403" t="str">
        <f t="shared" si="179"/>
        <v/>
      </c>
      <c r="W693" s="404" t="str">
        <f t="shared" si="180"/>
        <v/>
      </c>
      <c r="Z693" s="408"/>
      <c r="AA693" s="409"/>
      <c r="AC693" s="358" t="str">
        <f t="shared" si="181"/>
        <v/>
      </c>
      <c r="AD693" s="358" t="str">
        <f t="shared" si="182"/>
        <v/>
      </c>
    </row>
    <row r="694" spans="1:30" x14ac:dyDescent="0.25">
      <c r="A694" s="112" t="str">
        <f t="shared" si="170"/>
        <v/>
      </c>
      <c r="B694" s="112" t="str">
        <f t="shared" si="171"/>
        <v/>
      </c>
      <c r="C694" s="397" t="str">
        <f t="shared" si="183"/>
        <v/>
      </c>
      <c r="D694" s="397" t="str">
        <f t="shared" si="169"/>
        <v/>
      </c>
      <c r="E694" s="397"/>
      <c r="F694" s="399" t="str">
        <f t="shared" si="172"/>
        <v/>
      </c>
      <c r="G694" s="400" t="str">
        <f t="shared" si="173"/>
        <v/>
      </c>
      <c r="H694" s="401" t="str">
        <f t="shared" si="174"/>
        <v/>
      </c>
      <c r="I694" s="402" t="str">
        <f t="shared" si="185"/>
        <v/>
      </c>
      <c r="J694" s="403" t="str">
        <f t="shared" si="185"/>
        <v/>
      </c>
      <c r="K694" s="403" t="str">
        <f t="shared" si="185"/>
        <v/>
      </c>
      <c r="L694" s="404" t="str">
        <f t="shared" si="184"/>
        <v/>
      </c>
      <c r="M694" s="405"/>
      <c r="N694" s="406" t="str">
        <f t="shared" si="175"/>
        <v/>
      </c>
      <c r="O694" s="406" t="str">
        <f t="shared" si="176"/>
        <v/>
      </c>
      <c r="S694" s="401" t="str">
        <f>IFERROR(IF(S693&lt;='Cat A monthly etc'!$R$3,"Nil",S693-$R$3),"")</f>
        <v/>
      </c>
      <c r="T694" s="402" t="str">
        <f t="shared" si="177"/>
        <v/>
      </c>
      <c r="U694" s="403" t="str">
        <f t="shared" si="178"/>
        <v/>
      </c>
      <c r="V694" s="403" t="str">
        <f t="shared" si="179"/>
        <v/>
      </c>
      <c r="W694" s="404" t="str">
        <f t="shared" si="180"/>
        <v/>
      </c>
      <c r="Z694" s="408"/>
      <c r="AA694" s="409"/>
      <c r="AC694" s="358" t="str">
        <f t="shared" si="181"/>
        <v/>
      </c>
      <c r="AD694" s="358" t="str">
        <f t="shared" si="182"/>
        <v/>
      </c>
    </row>
    <row r="695" spans="1:30" x14ac:dyDescent="0.25">
      <c r="A695" s="112" t="str">
        <f t="shared" si="170"/>
        <v/>
      </c>
      <c r="B695" s="112" t="str">
        <f t="shared" si="171"/>
        <v/>
      </c>
      <c r="C695" s="397" t="str">
        <f t="shared" si="183"/>
        <v/>
      </c>
      <c r="D695" s="397" t="str">
        <f t="shared" si="169"/>
        <v/>
      </c>
      <c r="E695" s="397"/>
      <c r="F695" s="399" t="str">
        <f t="shared" si="172"/>
        <v/>
      </c>
      <c r="G695" s="400" t="str">
        <f t="shared" si="173"/>
        <v/>
      </c>
      <c r="H695" s="401" t="str">
        <f t="shared" si="174"/>
        <v/>
      </c>
      <c r="I695" s="402" t="str">
        <f t="shared" si="185"/>
        <v/>
      </c>
      <c r="J695" s="403" t="str">
        <f t="shared" si="185"/>
        <v/>
      </c>
      <c r="K695" s="403" t="str">
        <f t="shared" si="185"/>
        <v/>
      </c>
      <c r="L695" s="404" t="str">
        <f t="shared" si="184"/>
        <v/>
      </c>
      <c r="M695" s="405"/>
      <c r="N695" s="406" t="str">
        <f t="shared" si="175"/>
        <v/>
      </c>
      <c r="O695" s="406" t="str">
        <f t="shared" si="176"/>
        <v/>
      </c>
      <c r="S695" s="401" t="str">
        <f>IFERROR(IF(S694&lt;='Cat A monthly etc'!$R$3,"Nil",S694-$R$3),"")</f>
        <v/>
      </c>
      <c r="T695" s="402" t="str">
        <f t="shared" si="177"/>
        <v/>
      </c>
      <c r="U695" s="403" t="str">
        <f t="shared" si="178"/>
        <v/>
      </c>
      <c r="V695" s="403" t="str">
        <f t="shared" si="179"/>
        <v/>
      </c>
      <c r="W695" s="404" t="str">
        <f t="shared" si="180"/>
        <v/>
      </c>
      <c r="Z695" s="408"/>
      <c r="AA695" s="409"/>
      <c r="AC695" s="358" t="str">
        <f t="shared" si="181"/>
        <v/>
      </c>
      <c r="AD695" s="358" t="str">
        <f t="shared" si="182"/>
        <v/>
      </c>
    </row>
    <row r="696" spans="1:30" x14ac:dyDescent="0.25">
      <c r="A696" s="112" t="str">
        <f t="shared" si="170"/>
        <v/>
      </c>
      <c r="B696" s="112" t="str">
        <f t="shared" si="171"/>
        <v/>
      </c>
      <c r="C696" s="397" t="str">
        <f t="shared" si="183"/>
        <v/>
      </c>
      <c r="D696" s="397" t="str">
        <f t="shared" si="169"/>
        <v/>
      </c>
      <c r="E696" s="397"/>
      <c r="F696" s="399" t="str">
        <f t="shared" si="172"/>
        <v/>
      </c>
      <c r="G696" s="400" t="str">
        <f t="shared" si="173"/>
        <v/>
      </c>
      <c r="H696" s="401" t="str">
        <f t="shared" si="174"/>
        <v/>
      </c>
      <c r="I696" s="402" t="str">
        <f t="shared" si="185"/>
        <v/>
      </c>
      <c r="J696" s="403" t="str">
        <f t="shared" si="185"/>
        <v/>
      </c>
      <c r="K696" s="403" t="str">
        <f t="shared" si="185"/>
        <v/>
      </c>
      <c r="L696" s="404" t="str">
        <f t="shared" si="184"/>
        <v/>
      </c>
      <c r="M696" s="405"/>
      <c r="N696" s="406" t="str">
        <f t="shared" si="175"/>
        <v/>
      </c>
      <c r="O696" s="406" t="str">
        <f t="shared" si="176"/>
        <v/>
      </c>
      <c r="S696" s="401" t="str">
        <f>IFERROR(IF(S695&lt;='Cat A monthly etc'!$R$3,"Nil",S695-$R$3),"")</f>
        <v/>
      </c>
      <c r="T696" s="402" t="str">
        <f t="shared" si="177"/>
        <v/>
      </c>
      <c r="U696" s="403" t="str">
        <f t="shared" si="178"/>
        <v/>
      </c>
      <c r="V696" s="403" t="str">
        <f t="shared" si="179"/>
        <v/>
      </c>
      <c r="W696" s="404" t="str">
        <f t="shared" si="180"/>
        <v/>
      </c>
      <c r="Z696" s="408"/>
      <c r="AA696" s="409"/>
      <c r="AC696" s="358" t="str">
        <f t="shared" si="181"/>
        <v/>
      </c>
      <c r="AD696" s="358" t="str">
        <f t="shared" si="182"/>
        <v/>
      </c>
    </row>
    <row r="697" spans="1:30" x14ac:dyDescent="0.25">
      <c r="A697" s="112" t="str">
        <f t="shared" si="170"/>
        <v/>
      </c>
      <c r="B697" s="112" t="str">
        <f t="shared" si="171"/>
        <v/>
      </c>
      <c r="C697" s="397" t="str">
        <f t="shared" si="183"/>
        <v/>
      </c>
      <c r="D697" s="397" t="str">
        <f t="shared" si="169"/>
        <v/>
      </c>
      <c r="E697" s="397"/>
      <c r="F697" s="399" t="str">
        <f t="shared" si="172"/>
        <v/>
      </c>
      <c r="G697" s="400" t="str">
        <f t="shared" si="173"/>
        <v/>
      </c>
      <c r="H697" s="401" t="str">
        <f t="shared" si="174"/>
        <v/>
      </c>
      <c r="I697" s="402" t="str">
        <f t="shared" si="185"/>
        <v/>
      </c>
      <c r="J697" s="403" t="str">
        <f t="shared" si="185"/>
        <v/>
      </c>
      <c r="K697" s="403" t="str">
        <f t="shared" si="185"/>
        <v/>
      </c>
      <c r="L697" s="404" t="str">
        <f t="shared" si="184"/>
        <v/>
      </c>
      <c r="M697" s="405"/>
      <c r="N697" s="406" t="str">
        <f t="shared" si="175"/>
        <v/>
      </c>
      <c r="O697" s="406" t="str">
        <f t="shared" si="176"/>
        <v/>
      </c>
      <c r="S697" s="401" t="str">
        <f>IFERROR(IF(S696&lt;='Cat A monthly etc'!$R$3,"Nil",S696-$R$3),"")</f>
        <v/>
      </c>
      <c r="T697" s="402" t="str">
        <f t="shared" si="177"/>
        <v/>
      </c>
      <c r="U697" s="403" t="str">
        <f t="shared" si="178"/>
        <v/>
      </c>
      <c r="V697" s="403" t="str">
        <f t="shared" si="179"/>
        <v/>
      </c>
      <c r="W697" s="404" t="str">
        <f t="shared" si="180"/>
        <v/>
      </c>
      <c r="Z697" s="408"/>
      <c r="AA697" s="409"/>
      <c r="AC697" s="358" t="str">
        <f t="shared" si="181"/>
        <v/>
      </c>
      <c r="AD697" s="358" t="str">
        <f t="shared" si="182"/>
        <v/>
      </c>
    </row>
    <row r="698" spans="1:30" x14ac:dyDescent="0.25">
      <c r="A698" s="112" t="str">
        <f t="shared" si="170"/>
        <v/>
      </c>
      <c r="B698" s="112" t="str">
        <f t="shared" si="171"/>
        <v/>
      </c>
      <c r="C698" s="397" t="str">
        <f t="shared" si="183"/>
        <v/>
      </c>
      <c r="D698" s="397" t="str">
        <f t="shared" si="169"/>
        <v/>
      </c>
      <c r="E698" s="397"/>
      <c r="F698" s="399" t="str">
        <f t="shared" si="172"/>
        <v/>
      </c>
      <c r="G698" s="400" t="str">
        <f t="shared" si="173"/>
        <v/>
      </c>
      <c r="H698" s="401" t="str">
        <f t="shared" si="174"/>
        <v/>
      </c>
      <c r="I698" s="402" t="str">
        <f t="shared" si="185"/>
        <v/>
      </c>
      <c r="J698" s="403" t="str">
        <f t="shared" si="185"/>
        <v/>
      </c>
      <c r="K698" s="403" t="str">
        <f t="shared" si="185"/>
        <v/>
      </c>
      <c r="L698" s="404" t="str">
        <f t="shared" si="184"/>
        <v/>
      </c>
      <c r="M698" s="405"/>
      <c r="N698" s="406" t="str">
        <f t="shared" si="175"/>
        <v/>
      </c>
      <c r="O698" s="406" t="str">
        <f t="shared" si="176"/>
        <v/>
      </c>
      <c r="S698" s="401" t="str">
        <f>IFERROR(IF(S697&lt;='Cat A monthly etc'!$R$3,"Nil",S697-$R$3),"")</f>
        <v/>
      </c>
      <c r="T698" s="402" t="str">
        <f t="shared" si="177"/>
        <v/>
      </c>
      <c r="U698" s="403" t="str">
        <f t="shared" si="178"/>
        <v/>
      </c>
      <c r="V698" s="403" t="str">
        <f t="shared" si="179"/>
        <v/>
      </c>
      <c r="W698" s="404" t="str">
        <f t="shared" si="180"/>
        <v/>
      </c>
      <c r="Z698" s="408"/>
      <c r="AA698" s="409"/>
      <c r="AC698" s="358" t="str">
        <f t="shared" si="181"/>
        <v/>
      </c>
      <c r="AD698" s="358" t="str">
        <f t="shared" si="182"/>
        <v/>
      </c>
    </row>
    <row r="699" spans="1:30" x14ac:dyDescent="0.25">
      <c r="A699" s="112" t="str">
        <f t="shared" si="170"/>
        <v/>
      </c>
      <c r="B699" s="112" t="str">
        <f t="shared" si="171"/>
        <v/>
      </c>
      <c r="C699" s="397" t="str">
        <f t="shared" si="183"/>
        <v/>
      </c>
      <c r="D699" s="397" t="str">
        <f t="shared" si="169"/>
        <v/>
      </c>
      <c r="E699" s="397"/>
      <c r="F699" s="399" t="str">
        <f t="shared" si="172"/>
        <v/>
      </c>
      <c r="G699" s="400" t="str">
        <f t="shared" si="173"/>
        <v/>
      </c>
      <c r="H699" s="401" t="str">
        <f t="shared" si="174"/>
        <v/>
      </c>
      <c r="I699" s="402" t="str">
        <f t="shared" si="185"/>
        <v/>
      </c>
      <c r="J699" s="403" t="str">
        <f t="shared" si="185"/>
        <v/>
      </c>
      <c r="K699" s="403" t="str">
        <f t="shared" si="185"/>
        <v/>
      </c>
      <c r="L699" s="404" t="str">
        <f t="shared" si="184"/>
        <v/>
      </c>
      <c r="M699" s="405"/>
      <c r="N699" s="406" t="str">
        <f t="shared" si="175"/>
        <v/>
      </c>
      <c r="O699" s="406" t="str">
        <f t="shared" si="176"/>
        <v/>
      </c>
      <c r="S699" s="401" t="str">
        <f>IFERROR(IF(S698&lt;='Cat A monthly etc'!$R$3,"Nil",S698-$R$3),"")</f>
        <v/>
      </c>
      <c r="T699" s="402" t="str">
        <f t="shared" si="177"/>
        <v/>
      </c>
      <c r="U699" s="403" t="str">
        <f t="shared" si="178"/>
        <v/>
      </c>
      <c r="V699" s="403" t="str">
        <f t="shared" si="179"/>
        <v/>
      </c>
      <c r="W699" s="404" t="str">
        <f t="shared" si="180"/>
        <v/>
      </c>
      <c r="Z699" s="408"/>
      <c r="AA699" s="409"/>
      <c r="AC699" s="358" t="str">
        <f t="shared" si="181"/>
        <v/>
      </c>
      <c r="AD699" s="358" t="str">
        <f t="shared" si="182"/>
        <v/>
      </c>
    </row>
    <row r="700" spans="1:30" x14ac:dyDescent="0.25">
      <c r="A700" s="112" t="str">
        <f t="shared" si="170"/>
        <v/>
      </c>
      <c r="B700" s="112" t="str">
        <f t="shared" si="171"/>
        <v/>
      </c>
      <c r="C700" s="397" t="str">
        <f t="shared" si="183"/>
        <v/>
      </c>
      <c r="D700" s="397" t="str">
        <f t="shared" si="169"/>
        <v/>
      </c>
      <c r="E700" s="397"/>
      <c r="F700" s="399" t="str">
        <f t="shared" si="172"/>
        <v/>
      </c>
      <c r="G700" s="400" t="str">
        <f t="shared" si="173"/>
        <v/>
      </c>
      <c r="H700" s="401" t="str">
        <f t="shared" si="174"/>
        <v/>
      </c>
      <c r="I700" s="402" t="str">
        <f t="shared" si="185"/>
        <v/>
      </c>
      <c r="J700" s="403" t="str">
        <f t="shared" si="185"/>
        <v/>
      </c>
      <c r="K700" s="403" t="str">
        <f t="shared" si="185"/>
        <v/>
      </c>
      <c r="L700" s="404" t="str">
        <f t="shared" si="184"/>
        <v/>
      </c>
      <c r="M700" s="405"/>
      <c r="N700" s="406" t="str">
        <f t="shared" si="175"/>
        <v/>
      </c>
      <c r="O700" s="406" t="str">
        <f t="shared" si="176"/>
        <v/>
      </c>
      <c r="S700" s="401" t="str">
        <f>IFERROR(IF(S699&lt;='Cat A monthly etc'!$R$3,"Nil",S699-$R$3),"")</f>
        <v/>
      </c>
      <c r="T700" s="402" t="str">
        <f t="shared" si="177"/>
        <v/>
      </c>
      <c r="U700" s="403" t="str">
        <f t="shared" si="178"/>
        <v/>
      </c>
      <c r="V700" s="403" t="str">
        <f t="shared" si="179"/>
        <v/>
      </c>
      <c r="W700" s="404" t="str">
        <f t="shared" si="180"/>
        <v/>
      </c>
      <c r="Z700" s="408"/>
      <c r="AA700" s="409"/>
      <c r="AC700" s="358" t="str">
        <f t="shared" si="181"/>
        <v/>
      </c>
      <c r="AD700" s="358" t="str">
        <f t="shared" si="182"/>
        <v/>
      </c>
    </row>
    <row r="701" spans="1:30" x14ac:dyDescent="0.25">
      <c r="A701" s="112" t="str">
        <f t="shared" si="170"/>
        <v/>
      </c>
      <c r="B701" s="112" t="str">
        <f t="shared" si="171"/>
        <v/>
      </c>
      <c r="C701" s="397" t="str">
        <f t="shared" si="183"/>
        <v/>
      </c>
      <c r="D701" s="397" t="str">
        <f t="shared" si="169"/>
        <v/>
      </c>
      <c r="E701" s="397"/>
      <c r="F701" s="399" t="str">
        <f t="shared" si="172"/>
        <v/>
      </c>
      <c r="G701" s="400" t="str">
        <f t="shared" si="173"/>
        <v/>
      </c>
      <c r="H701" s="401" t="str">
        <f t="shared" si="174"/>
        <v/>
      </c>
      <c r="I701" s="402" t="str">
        <f t="shared" si="185"/>
        <v/>
      </c>
      <c r="J701" s="403" t="str">
        <f t="shared" si="185"/>
        <v/>
      </c>
      <c r="K701" s="403" t="str">
        <f t="shared" si="185"/>
        <v/>
      </c>
      <c r="L701" s="404" t="str">
        <f t="shared" si="184"/>
        <v/>
      </c>
      <c r="M701" s="405"/>
      <c r="N701" s="406" t="str">
        <f t="shared" si="175"/>
        <v/>
      </c>
      <c r="O701" s="406" t="str">
        <f t="shared" si="176"/>
        <v/>
      </c>
      <c r="S701" s="401" t="str">
        <f>IFERROR(IF(S700&lt;='Cat A monthly etc'!$R$3,"Nil",S700-$R$3),"")</f>
        <v/>
      </c>
      <c r="T701" s="402" t="str">
        <f t="shared" si="177"/>
        <v/>
      </c>
      <c r="U701" s="403" t="str">
        <f t="shared" si="178"/>
        <v/>
      </c>
      <c r="V701" s="403" t="str">
        <f t="shared" si="179"/>
        <v/>
      </c>
      <c r="W701" s="404" t="str">
        <f t="shared" si="180"/>
        <v/>
      </c>
      <c r="Z701" s="408"/>
      <c r="AA701" s="409"/>
      <c r="AC701" s="358" t="str">
        <f t="shared" si="181"/>
        <v/>
      </c>
      <c r="AD701" s="358" t="str">
        <f t="shared" si="182"/>
        <v/>
      </c>
    </row>
    <row r="702" spans="1:30" x14ac:dyDescent="0.25">
      <c r="A702" s="112" t="str">
        <f t="shared" si="170"/>
        <v/>
      </c>
      <c r="B702" s="112" t="str">
        <f t="shared" si="171"/>
        <v/>
      </c>
      <c r="C702" s="397" t="str">
        <f t="shared" si="183"/>
        <v/>
      </c>
      <c r="D702" s="397" t="str">
        <f t="shared" si="169"/>
        <v/>
      </c>
      <c r="E702" s="397"/>
      <c r="F702" s="399" t="str">
        <f t="shared" si="172"/>
        <v/>
      </c>
      <c r="G702" s="400" t="str">
        <f t="shared" si="173"/>
        <v/>
      </c>
      <c r="H702" s="401" t="str">
        <f t="shared" si="174"/>
        <v/>
      </c>
      <c r="I702" s="402" t="str">
        <f t="shared" si="185"/>
        <v/>
      </c>
      <c r="J702" s="403" t="str">
        <f t="shared" si="185"/>
        <v/>
      </c>
      <c r="K702" s="403" t="str">
        <f t="shared" si="185"/>
        <v/>
      </c>
      <c r="L702" s="404" t="str">
        <f t="shared" si="184"/>
        <v/>
      </c>
      <c r="M702" s="405"/>
      <c r="N702" s="406" t="str">
        <f t="shared" si="175"/>
        <v/>
      </c>
      <c r="O702" s="406" t="str">
        <f t="shared" si="176"/>
        <v/>
      </c>
      <c r="S702" s="401" t="str">
        <f>IFERROR(IF(S701&lt;='Cat A monthly etc'!$R$3,"Nil",S701-$R$3),"")</f>
        <v/>
      </c>
      <c r="T702" s="402" t="str">
        <f t="shared" si="177"/>
        <v/>
      </c>
      <c r="U702" s="403" t="str">
        <f t="shared" si="178"/>
        <v/>
      </c>
      <c r="V702" s="403" t="str">
        <f t="shared" si="179"/>
        <v/>
      </c>
      <c r="W702" s="404" t="str">
        <f t="shared" si="180"/>
        <v/>
      </c>
      <c r="Z702" s="408"/>
      <c r="AA702" s="409"/>
      <c r="AC702" s="358" t="str">
        <f t="shared" si="181"/>
        <v/>
      </c>
      <c r="AD702" s="358" t="str">
        <f t="shared" si="182"/>
        <v/>
      </c>
    </row>
    <row r="703" spans="1:30" x14ac:dyDescent="0.25">
      <c r="A703" s="112" t="str">
        <f t="shared" si="170"/>
        <v/>
      </c>
      <c r="B703" s="112" t="str">
        <f t="shared" si="171"/>
        <v/>
      </c>
      <c r="C703" s="397" t="str">
        <f t="shared" si="183"/>
        <v/>
      </c>
      <c r="D703" s="397" t="str">
        <f t="shared" si="169"/>
        <v/>
      </c>
      <c r="E703" s="397"/>
      <c r="F703" s="399" t="str">
        <f t="shared" si="172"/>
        <v/>
      </c>
      <c r="G703" s="400" t="str">
        <f t="shared" si="173"/>
        <v/>
      </c>
      <c r="H703" s="401" t="str">
        <f t="shared" si="174"/>
        <v/>
      </c>
      <c r="I703" s="402" t="str">
        <f t="shared" si="185"/>
        <v/>
      </c>
      <c r="J703" s="403" t="str">
        <f t="shared" si="185"/>
        <v/>
      </c>
      <c r="K703" s="403" t="str">
        <f t="shared" si="185"/>
        <v/>
      </c>
      <c r="L703" s="404" t="str">
        <f t="shared" si="184"/>
        <v/>
      </c>
      <c r="M703" s="405"/>
      <c r="N703" s="406" t="str">
        <f t="shared" si="175"/>
        <v/>
      </c>
      <c r="O703" s="406" t="str">
        <f t="shared" si="176"/>
        <v/>
      </c>
      <c r="S703" s="401" t="str">
        <f>IFERROR(IF(S702&lt;='Cat A monthly etc'!$R$3,"Nil",S702-$R$3),"")</f>
        <v/>
      </c>
      <c r="T703" s="402" t="str">
        <f t="shared" si="177"/>
        <v/>
      </c>
      <c r="U703" s="403" t="str">
        <f t="shared" si="178"/>
        <v/>
      </c>
      <c r="V703" s="403" t="str">
        <f t="shared" si="179"/>
        <v/>
      </c>
      <c r="W703" s="404" t="str">
        <f t="shared" si="180"/>
        <v/>
      </c>
      <c r="Z703" s="408"/>
      <c r="AA703" s="409"/>
      <c r="AC703" s="358" t="str">
        <f t="shared" si="181"/>
        <v/>
      </c>
      <c r="AD703" s="358" t="str">
        <f t="shared" si="182"/>
        <v/>
      </c>
    </row>
    <row r="704" spans="1:30" x14ac:dyDescent="0.25">
      <c r="A704" s="112" t="str">
        <f t="shared" si="170"/>
        <v/>
      </c>
      <c r="B704" s="112" t="str">
        <f t="shared" si="171"/>
        <v/>
      </c>
      <c r="C704" s="397" t="str">
        <f t="shared" si="183"/>
        <v/>
      </c>
      <c r="D704" s="397" t="str">
        <f t="shared" si="169"/>
        <v/>
      </c>
      <c r="E704" s="397"/>
      <c r="F704" s="399" t="str">
        <f t="shared" si="172"/>
        <v/>
      </c>
      <c r="G704" s="400" t="str">
        <f t="shared" si="173"/>
        <v/>
      </c>
      <c r="H704" s="401" t="str">
        <f t="shared" si="174"/>
        <v/>
      </c>
      <c r="I704" s="402" t="str">
        <f t="shared" si="185"/>
        <v/>
      </c>
      <c r="J704" s="403" t="str">
        <f t="shared" si="185"/>
        <v/>
      </c>
      <c r="K704" s="403" t="str">
        <f t="shared" si="185"/>
        <v/>
      </c>
      <c r="L704" s="404" t="str">
        <f t="shared" si="184"/>
        <v/>
      </c>
      <c r="M704" s="405"/>
      <c r="N704" s="406" t="str">
        <f t="shared" si="175"/>
        <v/>
      </c>
      <c r="O704" s="406" t="str">
        <f t="shared" si="176"/>
        <v/>
      </c>
      <c r="S704" s="401" t="str">
        <f>IFERROR(IF(S703&lt;='Cat A monthly etc'!$R$3,"Nil",S703-$R$3),"")</f>
        <v/>
      </c>
      <c r="T704" s="402" t="str">
        <f t="shared" si="177"/>
        <v/>
      </c>
      <c r="U704" s="403" t="str">
        <f t="shared" si="178"/>
        <v/>
      </c>
      <c r="V704" s="403" t="str">
        <f t="shared" si="179"/>
        <v/>
      </c>
      <c r="W704" s="404" t="str">
        <f t="shared" si="180"/>
        <v/>
      </c>
      <c r="Z704" s="408"/>
      <c r="AA704" s="409"/>
      <c r="AC704" s="358" t="str">
        <f t="shared" si="181"/>
        <v/>
      </c>
      <c r="AD704" s="358" t="str">
        <f t="shared" si="182"/>
        <v/>
      </c>
    </row>
    <row r="705" spans="1:30" x14ac:dyDescent="0.25">
      <c r="A705" s="112" t="str">
        <f t="shared" si="170"/>
        <v/>
      </c>
      <c r="B705" s="112" t="str">
        <f t="shared" si="171"/>
        <v/>
      </c>
      <c r="C705" s="397" t="str">
        <f t="shared" si="183"/>
        <v/>
      </c>
      <c r="D705" s="397" t="str">
        <f t="shared" si="169"/>
        <v/>
      </c>
      <c r="E705" s="397"/>
      <c r="F705" s="399" t="str">
        <f t="shared" si="172"/>
        <v/>
      </c>
      <c r="G705" s="400" t="str">
        <f t="shared" si="173"/>
        <v/>
      </c>
      <c r="H705" s="401" t="str">
        <f t="shared" si="174"/>
        <v/>
      </c>
      <c r="I705" s="402" t="str">
        <f t="shared" si="185"/>
        <v/>
      </c>
      <c r="J705" s="403" t="str">
        <f t="shared" si="185"/>
        <v/>
      </c>
      <c r="K705" s="403" t="str">
        <f t="shared" si="185"/>
        <v/>
      </c>
      <c r="L705" s="404" t="str">
        <f t="shared" si="184"/>
        <v/>
      </c>
      <c r="M705" s="405"/>
      <c r="N705" s="406" t="str">
        <f t="shared" si="175"/>
        <v/>
      </c>
      <c r="O705" s="406" t="str">
        <f t="shared" si="176"/>
        <v/>
      </c>
      <c r="S705" s="401" t="str">
        <f>IFERROR(IF(S704&lt;='Cat A monthly etc'!$R$3,"Nil",S704-$R$3),"")</f>
        <v/>
      </c>
      <c r="T705" s="402" t="str">
        <f t="shared" si="177"/>
        <v/>
      </c>
      <c r="U705" s="403" t="str">
        <f t="shared" si="178"/>
        <v/>
      </c>
      <c r="V705" s="403" t="str">
        <f t="shared" si="179"/>
        <v/>
      </c>
      <c r="W705" s="404" t="str">
        <f t="shared" si="180"/>
        <v/>
      </c>
      <c r="Z705" s="408"/>
      <c r="AA705" s="409"/>
      <c r="AC705" s="358" t="str">
        <f t="shared" si="181"/>
        <v/>
      </c>
      <c r="AD705" s="358" t="str">
        <f t="shared" si="182"/>
        <v/>
      </c>
    </row>
    <row r="706" spans="1:30" x14ac:dyDescent="0.25">
      <c r="A706" s="112" t="str">
        <f t="shared" si="170"/>
        <v/>
      </c>
      <c r="B706" s="112" t="str">
        <f t="shared" si="171"/>
        <v/>
      </c>
      <c r="C706" s="397" t="str">
        <f t="shared" si="183"/>
        <v/>
      </c>
      <c r="D706" s="397" t="str">
        <f t="shared" ref="D706:D769" si="186">IFERROR(IF(C705-0.01&gt;=0,C705-0.01,""),"")</f>
        <v/>
      </c>
      <c r="E706" s="397"/>
      <c r="F706" s="399" t="str">
        <f t="shared" si="172"/>
        <v/>
      </c>
      <c r="G706" s="400" t="str">
        <f t="shared" si="173"/>
        <v/>
      </c>
      <c r="H706" s="401" t="str">
        <f t="shared" si="174"/>
        <v/>
      </c>
      <c r="I706" s="402" t="str">
        <f t="shared" si="185"/>
        <v/>
      </c>
      <c r="J706" s="403" t="str">
        <f t="shared" si="185"/>
        <v/>
      </c>
      <c r="K706" s="403" t="str">
        <f t="shared" si="185"/>
        <v/>
      </c>
      <c r="L706" s="404" t="str">
        <f t="shared" si="184"/>
        <v/>
      </c>
      <c r="M706" s="405"/>
      <c r="N706" s="406" t="str">
        <f t="shared" si="175"/>
        <v/>
      </c>
      <c r="O706" s="406" t="str">
        <f t="shared" si="176"/>
        <v/>
      </c>
      <c r="S706" s="401" t="str">
        <f>IFERROR(IF(S705&lt;='Cat A monthly etc'!$R$3,"Nil",S705-$R$3),"")</f>
        <v/>
      </c>
      <c r="T706" s="402" t="str">
        <f t="shared" si="177"/>
        <v/>
      </c>
      <c r="U706" s="403" t="str">
        <f t="shared" si="178"/>
        <v/>
      </c>
      <c r="V706" s="403" t="str">
        <f t="shared" si="179"/>
        <v/>
      </c>
      <c r="W706" s="404" t="str">
        <f t="shared" si="180"/>
        <v/>
      </c>
      <c r="Z706" s="408"/>
      <c r="AA706" s="409"/>
      <c r="AC706" s="358" t="str">
        <f t="shared" si="181"/>
        <v/>
      </c>
      <c r="AD706" s="358" t="str">
        <f t="shared" si="182"/>
        <v/>
      </c>
    </row>
    <row r="707" spans="1:30" x14ac:dyDescent="0.25">
      <c r="A707" s="112" t="str">
        <f t="shared" si="170"/>
        <v/>
      </c>
      <c r="B707" s="112" t="str">
        <f t="shared" si="171"/>
        <v/>
      </c>
      <c r="C707" s="397" t="str">
        <f t="shared" si="183"/>
        <v/>
      </c>
      <c r="D707" s="397" t="str">
        <f t="shared" si="186"/>
        <v/>
      </c>
      <c r="E707" s="397"/>
      <c r="F707" s="399" t="str">
        <f t="shared" si="172"/>
        <v/>
      </c>
      <c r="G707" s="400" t="str">
        <f t="shared" si="173"/>
        <v/>
      </c>
      <c r="H707" s="401" t="str">
        <f t="shared" si="174"/>
        <v/>
      </c>
      <c r="I707" s="402" t="str">
        <f t="shared" si="185"/>
        <v/>
      </c>
      <c r="J707" s="403" t="str">
        <f t="shared" si="185"/>
        <v/>
      </c>
      <c r="K707" s="403" t="str">
        <f t="shared" si="185"/>
        <v/>
      </c>
      <c r="L707" s="404" t="str">
        <f t="shared" si="184"/>
        <v/>
      </c>
      <c r="M707" s="405"/>
      <c r="N707" s="406" t="str">
        <f t="shared" si="175"/>
        <v/>
      </c>
      <c r="O707" s="406" t="str">
        <f t="shared" si="176"/>
        <v/>
      </c>
      <c r="S707" s="401" t="str">
        <f>IFERROR(IF(S706&lt;='Cat A monthly etc'!$R$3,"Nil",S706-$R$3),"")</f>
        <v/>
      </c>
      <c r="T707" s="402" t="str">
        <f t="shared" si="177"/>
        <v/>
      </c>
      <c r="U707" s="403" t="str">
        <f t="shared" si="178"/>
        <v/>
      </c>
      <c r="V707" s="403" t="str">
        <f t="shared" si="179"/>
        <v/>
      </c>
      <c r="W707" s="404" t="str">
        <f t="shared" si="180"/>
        <v/>
      </c>
      <c r="Z707" s="408"/>
      <c r="AA707" s="409"/>
      <c r="AC707" s="358" t="str">
        <f t="shared" si="181"/>
        <v/>
      </c>
      <c r="AD707" s="358" t="str">
        <f t="shared" si="182"/>
        <v/>
      </c>
    </row>
    <row r="708" spans="1:30" x14ac:dyDescent="0.25">
      <c r="A708" s="112" t="str">
        <f t="shared" si="170"/>
        <v/>
      </c>
      <c r="B708" s="112" t="str">
        <f t="shared" si="171"/>
        <v/>
      </c>
      <c r="C708" s="397" t="str">
        <f t="shared" si="183"/>
        <v/>
      </c>
      <c r="D708" s="397" t="str">
        <f t="shared" si="186"/>
        <v/>
      </c>
      <c r="E708" s="397"/>
      <c r="F708" s="399" t="str">
        <f t="shared" si="172"/>
        <v/>
      </c>
      <c r="G708" s="400" t="str">
        <f t="shared" si="173"/>
        <v/>
      </c>
      <c r="H708" s="401" t="str">
        <f t="shared" si="174"/>
        <v/>
      </c>
      <c r="I708" s="402" t="str">
        <f t="shared" si="185"/>
        <v/>
      </c>
      <c r="J708" s="403" t="str">
        <f t="shared" si="185"/>
        <v/>
      </c>
      <c r="K708" s="403" t="str">
        <f t="shared" si="185"/>
        <v/>
      </c>
      <c r="L708" s="404" t="str">
        <f t="shared" si="184"/>
        <v/>
      </c>
      <c r="M708" s="405"/>
      <c r="N708" s="406" t="str">
        <f t="shared" si="175"/>
        <v/>
      </c>
      <c r="O708" s="406" t="str">
        <f t="shared" si="176"/>
        <v/>
      </c>
      <c r="S708" s="401" t="str">
        <f>IFERROR(IF(S707&lt;='Cat A monthly etc'!$R$3,"Nil",S707-$R$3),"")</f>
        <v/>
      </c>
      <c r="T708" s="402" t="str">
        <f t="shared" si="177"/>
        <v/>
      </c>
      <c r="U708" s="403" t="str">
        <f t="shared" si="178"/>
        <v/>
      </c>
      <c r="V708" s="403" t="str">
        <f t="shared" si="179"/>
        <v/>
      </c>
      <c r="W708" s="404" t="str">
        <f t="shared" si="180"/>
        <v/>
      </c>
      <c r="Z708" s="408"/>
      <c r="AA708" s="409"/>
      <c r="AC708" s="358" t="str">
        <f t="shared" si="181"/>
        <v/>
      </c>
      <c r="AD708" s="358" t="str">
        <f t="shared" si="182"/>
        <v/>
      </c>
    </row>
    <row r="709" spans="1:30" x14ac:dyDescent="0.25">
      <c r="A709" s="112" t="str">
        <f t="shared" si="170"/>
        <v/>
      </c>
      <c r="B709" s="112" t="str">
        <f t="shared" si="171"/>
        <v/>
      </c>
      <c r="C709" s="397" t="str">
        <f t="shared" si="183"/>
        <v/>
      </c>
      <c r="D709" s="397" t="str">
        <f t="shared" si="186"/>
        <v/>
      </c>
      <c r="E709" s="397"/>
      <c r="F709" s="399" t="str">
        <f t="shared" si="172"/>
        <v/>
      </c>
      <c r="G709" s="400" t="str">
        <f t="shared" si="173"/>
        <v/>
      </c>
      <c r="H709" s="401" t="str">
        <f t="shared" si="174"/>
        <v/>
      </c>
      <c r="I709" s="402" t="str">
        <f t="shared" si="185"/>
        <v/>
      </c>
      <c r="J709" s="403" t="str">
        <f t="shared" si="185"/>
        <v/>
      </c>
      <c r="K709" s="403" t="str">
        <f t="shared" si="185"/>
        <v/>
      </c>
      <c r="L709" s="404" t="str">
        <f t="shared" si="184"/>
        <v/>
      </c>
      <c r="M709" s="405"/>
      <c r="N709" s="406" t="str">
        <f t="shared" si="175"/>
        <v/>
      </c>
      <c r="O709" s="406" t="str">
        <f t="shared" si="176"/>
        <v/>
      </c>
      <c r="S709" s="401" t="str">
        <f>IFERROR(IF(S708&lt;='Cat A monthly etc'!$R$3,"Nil",S708-$R$3),"")</f>
        <v/>
      </c>
      <c r="T709" s="402" t="str">
        <f t="shared" si="177"/>
        <v/>
      </c>
      <c r="U709" s="403" t="str">
        <f t="shared" si="178"/>
        <v/>
      </c>
      <c r="V709" s="403" t="str">
        <f t="shared" si="179"/>
        <v/>
      </c>
      <c r="W709" s="404" t="str">
        <f t="shared" si="180"/>
        <v/>
      </c>
      <c r="Z709" s="408"/>
      <c r="AA709" s="409"/>
      <c r="AC709" s="358" t="str">
        <f t="shared" si="181"/>
        <v/>
      </c>
      <c r="AD709" s="358" t="str">
        <f t="shared" si="182"/>
        <v/>
      </c>
    </row>
    <row r="710" spans="1:30" x14ac:dyDescent="0.25">
      <c r="A710" s="112" t="str">
        <f t="shared" si="170"/>
        <v/>
      </c>
      <c r="B710" s="112" t="str">
        <f t="shared" si="171"/>
        <v/>
      </c>
      <c r="C710" s="397" t="str">
        <f t="shared" si="183"/>
        <v/>
      </c>
      <c r="D710" s="397" t="str">
        <f t="shared" si="186"/>
        <v/>
      </c>
      <c r="E710" s="397"/>
      <c r="F710" s="399" t="str">
        <f t="shared" si="172"/>
        <v/>
      </c>
      <c r="G710" s="400" t="str">
        <f t="shared" si="173"/>
        <v/>
      </c>
      <c r="H710" s="401" t="str">
        <f t="shared" si="174"/>
        <v/>
      </c>
      <c r="I710" s="402" t="str">
        <f t="shared" si="185"/>
        <v/>
      </c>
      <c r="J710" s="403" t="str">
        <f t="shared" si="185"/>
        <v/>
      </c>
      <c r="K710" s="403" t="str">
        <f t="shared" si="185"/>
        <v/>
      </c>
      <c r="L710" s="404" t="str">
        <f t="shared" si="184"/>
        <v/>
      </c>
      <c r="M710" s="405"/>
      <c r="N710" s="406" t="str">
        <f t="shared" si="175"/>
        <v/>
      </c>
      <c r="O710" s="406" t="str">
        <f t="shared" si="176"/>
        <v/>
      </c>
      <c r="S710" s="401" t="str">
        <f>IFERROR(IF(S709&lt;='Cat A monthly etc'!$R$3,"Nil",S709-$R$3),"")</f>
        <v/>
      </c>
      <c r="T710" s="402" t="str">
        <f t="shared" si="177"/>
        <v/>
      </c>
      <c r="U710" s="403" t="str">
        <f t="shared" si="178"/>
        <v/>
      </c>
      <c r="V710" s="403" t="str">
        <f t="shared" si="179"/>
        <v/>
      </c>
      <c r="W710" s="404" t="str">
        <f t="shared" si="180"/>
        <v/>
      </c>
      <c r="Z710" s="408"/>
      <c r="AA710" s="409"/>
      <c r="AC710" s="358" t="str">
        <f t="shared" si="181"/>
        <v/>
      </c>
      <c r="AD710" s="358" t="str">
        <f t="shared" si="182"/>
        <v/>
      </c>
    </row>
    <row r="711" spans="1:30" x14ac:dyDescent="0.25">
      <c r="A711" s="112" t="str">
        <f t="shared" si="170"/>
        <v/>
      </c>
      <c r="B711" s="112" t="str">
        <f t="shared" si="171"/>
        <v/>
      </c>
      <c r="C711" s="397" t="str">
        <f t="shared" si="183"/>
        <v/>
      </c>
      <c r="D711" s="397" t="str">
        <f t="shared" si="186"/>
        <v/>
      </c>
      <c r="E711" s="397"/>
      <c r="F711" s="399" t="str">
        <f t="shared" si="172"/>
        <v/>
      </c>
      <c r="G711" s="400" t="str">
        <f t="shared" si="173"/>
        <v/>
      </c>
      <c r="H711" s="401" t="str">
        <f t="shared" si="174"/>
        <v/>
      </c>
      <c r="I711" s="402" t="str">
        <f t="shared" si="185"/>
        <v/>
      </c>
      <c r="J711" s="403" t="str">
        <f t="shared" si="185"/>
        <v/>
      </c>
      <c r="K711" s="403" t="str">
        <f t="shared" si="185"/>
        <v/>
      </c>
      <c r="L711" s="404" t="str">
        <f t="shared" si="184"/>
        <v/>
      </c>
      <c r="M711" s="405"/>
      <c r="N711" s="406" t="str">
        <f t="shared" si="175"/>
        <v/>
      </c>
      <c r="O711" s="406" t="str">
        <f t="shared" si="176"/>
        <v/>
      </c>
      <c r="S711" s="401" t="str">
        <f>IFERROR(IF(S710&lt;='Cat A monthly etc'!$R$3,"Nil",S710-$R$3),"")</f>
        <v/>
      </c>
      <c r="T711" s="402" t="str">
        <f t="shared" si="177"/>
        <v/>
      </c>
      <c r="U711" s="403" t="str">
        <f t="shared" si="178"/>
        <v/>
      </c>
      <c r="V711" s="403" t="str">
        <f t="shared" si="179"/>
        <v/>
      </c>
      <c r="W711" s="404" t="str">
        <f t="shared" si="180"/>
        <v/>
      </c>
      <c r="Z711" s="408"/>
      <c r="AA711" s="409"/>
      <c r="AC711" s="358" t="str">
        <f t="shared" si="181"/>
        <v/>
      </c>
      <c r="AD711" s="358" t="str">
        <f t="shared" si="182"/>
        <v/>
      </c>
    </row>
    <row r="712" spans="1:30" x14ac:dyDescent="0.25">
      <c r="A712" s="112" t="str">
        <f t="shared" si="170"/>
        <v/>
      </c>
      <c r="B712" s="112" t="str">
        <f t="shared" si="171"/>
        <v/>
      </c>
      <c r="C712" s="397" t="str">
        <f t="shared" si="183"/>
        <v/>
      </c>
      <c r="D712" s="397" t="str">
        <f t="shared" si="186"/>
        <v/>
      </c>
      <c r="E712" s="397"/>
      <c r="F712" s="399" t="str">
        <f t="shared" si="172"/>
        <v/>
      </c>
      <c r="G712" s="400" t="str">
        <f t="shared" si="173"/>
        <v/>
      </c>
      <c r="H712" s="401" t="str">
        <f t="shared" si="174"/>
        <v/>
      </c>
      <c r="I712" s="402" t="str">
        <f t="shared" si="185"/>
        <v/>
      </c>
      <c r="J712" s="403" t="str">
        <f t="shared" si="185"/>
        <v/>
      </c>
      <c r="K712" s="403" t="str">
        <f t="shared" si="185"/>
        <v/>
      </c>
      <c r="L712" s="404" t="str">
        <f t="shared" si="184"/>
        <v/>
      </c>
      <c r="M712" s="405"/>
      <c r="N712" s="406" t="str">
        <f t="shared" si="175"/>
        <v/>
      </c>
      <c r="O712" s="406" t="str">
        <f t="shared" si="176"/>
        <v/>
      </c>
      <c r="S712" s="401" t="str">
        <f>IFERROR(IF(S711&lt;='Cat A monthly etc'!$R$3,"Nil",S711-$R$3),"")</f>
        <v/>
      </c>
      <c r="T712" s="402" t="str">
        <f t="shared" si="177"/>
        <v/>
      </c>
      <c r="U712" s="403" t="str">
        <f t="shared" si="178"/>
        <v/>
      </c>
      <c r="V712" s="403" t="str">
        <f t="shared" si="179"/>
        <v/>
      </c>
      <c r="W712" s="404" t="str">
        <f t="shared" si="180"/>
        <v/>
      </c>
      <c r="Z712" s="408"/>
      <c r="AA712" s="409"/>
      <c r="AC712" s="358" t="str">
        <f t="shared" si="181"/>
        <v/>
      </c>
      <c r="AD712" s="358" t="str">
        <f t="shared" si="182"/>
        <v/>
      </c>
    </row>
    <row r="713" spans="1:30" x14ac:dyDescent="0.25">
      <c r="A713" s="112" t="str">
        <f t="shared" ref="A713:A776" si="187">IFERROR(
                      IF(
                            AND($B713&lt;&gt;$W$3,$B713=$W$2,$C713&lt;=$X$2,$D713&gt;=$X$2),
                              IF(RIGHT($F713,LEN("or any greater amount"))="or any greater amount",$W$3,""),""),"")</f>
        <v/>
      </c>
      <c r="B713" s="112" t="str">
        <f t="shared" ref="B713:B776" si="188">IFERROR(
                      IF(
                            AND($C713&lt;=$X$2,$D713&gt;=$X$2),$W$2,
                              IF(RIGHT($F713,LEN("or any greater amount"))="or any greater amount",$W$3,"")),"")</f>
        <v/>
      </c>
      <c r="C713" s="397" t="str">
        <f t="shared" si="183"/>
        <v/>
      </c>
      <c r="D713" s="397" t="str">
        <f t="shared" si="186"/>
        <v/>
      </c>
      <c r="E713" s="397"/>
      <c r="F713" s="399" t="str">
        <f t="shared" ref="F713:F776" si="189">IFERROR(IF(AND(C713="",D713=""),"",IF(C713="--",TEXT(D713,IF(D713=ROUND(D713,0),"€###.00","€##.00"))&amp;" or any lesser amount",IF(D713="--",TEXT(C713,IF(C713=ROUND(C713,0),"€###.00","€##.00"))&amp;" or any greater amount",TEXT(C713,IF(C713=ROUND(C713,0),"€###.00","€##.00"))&amp;" to "&amp;TEXT(D713,IF(D713=ROUND(D713,0),"€###.00","€##.00"))))),"")</f>
        <v/>
      </c>
      <c r="G713" s="400" t="str">
        <f t="shared" ref="G713:G776" si="190">IFERROR(IF(S713="Nil","Nil",ROUNDUP(ROUND(S713/7, 3),2)),"")</f>
        <v/>
      </c>
      <c r="H713" s="401" t="str">
        <f t="shared" ref="H713:H776" si="191">IFERROR(IF(S713="Nil","Nil",TEXT(S713,IF(S713=ROUND(S713,0),"€###","€0.00"))),"")</f>
        <v/>
      </c>
      <c r="I713" s="402" t="str">
        <f t="shared" si="185"/>
        <v/>
      </c>
      <c r="J713" s="403" t="str">
        <f t="shared" si="185"/>
        <v/>
      </c>
      <c r="K713" s="403" t="str">
        <f t="shared" si="185"/>
        <v/>
      </c>
      <c r="L713" s="404" t="str">
        <f t="shared" si="184"/>
        <v/>
      </c>
      <c r="M713" s="405"/>
      <c r="N713" s="406" t="str">
        <f t="shared" ref="N713:N776" si="192">IFERROR(IF(C713="--","&lt;"&amp;D713,C713-IF(OR($H713="Nil",$H713=""),0,$H713)),"")</f>
        <v/>
      </c>
      <c r="O713" s="406" t="str">
        <f t="shared" ref="O713:O776" si="193">IFERROR(IF(D713="--","&gt; €"&amp;N713,D713-IF(OR($H713="Nil",$H713=""),0,$H713)),"")</f>
        <v/>
      </c>
      <c r="S713" s="401" t="str">
        <f>IFERROR(IF(S712&lt;='Cat A monthly etc'!$R$3,"Nil",S712-$R$3),"")</f>
        <v/>
      </c>
      <c r="T713" s="402" t="str">
        <f t="shared" ref="T713:T776" si="194">IFERROR(IF($G713="Nil","Nil",IF(MROUND($G713*I$5,0.5)&lt;=$G713*I$5,MROUND($G713*I$5,0.5),MROUND($G713*I$5,0.5)-0.5)),"")</f>
        <v/>
      </c>
      <c r="U713" s="403" t="str">
        <f t="shared" ref="U713:U776" si="195">IFERROR(IF($G713="Nil","Nil",IF(MROUND($G713*J$5,0.5)&lt;=$G713*J$5,MROUND($G713*J$5,0.5),MROUND($G713*J$5,0.5)-0.5)),"")</f>
        <v/>
      </c>
      <c r="V713" s="403" t="str">
        <f t="shared" ref="V713:V776" si="196">IFERROR(IF($G713="Nil","Nil",IF(MROUND($G713*K$5,0.5)&lt;=$G713*K$5,MROUND($G713*K$5,0.5),MROUND($G713*K$5,0.5)-0.5)),"")</f>
        <v/>
      </c>
      <c r="W713" s="404" t="str">
        <f t="shared" ref="W713:W776" si="197">IFERROR(IF($G713="Nil","Nil",IF(MROUND($G713*L$5,0.5)&lt;=$G713*L$5,MROUND($G713*L$5,0.5),MROUND($G713*L$5,0.5)-0.5)),"")</f>
        <v/>
      </c>
      <c r="Z713" s="408"/>
      <c r="AA713" s="409"/>
      <c r="AC713" s="358" t="str">
        <f t="shared" si="181"/>
        <v/>
      </c>
      <c r="AD713" s="358" t="str">
        <f t="shared" si="182"/>
        <v/>
      </c>
    </row>
    <row r="714" spans="1:30" x14ac:dyDescent="0.25">
      <c r="A714" s="112" t="str">
        <f t="shared" si="187"/>
        <v/>
      </c>
      <c r="B714" s="112" t="str">
        <f t="shared" si="188"/>
        <v/>
      </c>
      <c r="C714" s="397" t="str">
        <f t="shared" si="183"/>
        <v/>
      </c>
      <c r="D714" s="397" t="str">
        <f t="shared" si="186"/>
        <v/>
      </c>
      <c r="E714" s="397"/>
      <c r="F714" s="399" t="str">
        <f t="shared" si="189"/>
        <v/>
      </c>
      <c r="G714" s="400" t="str">
        <f t="shared" si="190"/>
        <v/>
      </c>
      <c r="H714" s="401" t="str">
        <f t="shared" si="191"/>
        <v/>
      </c>
      <c r="I714" s="402" t="str">
        <f t="shared" si="185"/>
        <v/>
      </c>
      <c r="J714" s="403" t="str">
        <f t="shared" si="185"/>
        <v/>
      </c>
      <c r="K714" s="403" t="str">
        <f t="shared" si="185"/>
        <v/>
      </c>
      <c r="L714" s="404" t="str">
        <f t="shared" si="184"/>
        <v/>
      </c>
      <c r="M714" s="405"/>
      <c r="N714" s="406" t="str">
        <f t="shared" si="192"/>
        <v/>
      </c>
      <c r="O714" s="406" t="str">
        <f t="shared" si="193"/>
        <v/>
      </c>
      <c r="S714" s="401" t="str">
        <f>IFERROR(IF(S713&lt;='Cat A monthly etc'!$R$3,"Nil",S713-$R$3),"")</f>
        <v/>
      </c>
      <c r="T714" s="402" t="str">
        <f t="shared" si="194"/>
        <v/>
      </c>
      <c r="U714" s="403" t="str">
        <f t="shared" si="195"/>
        <v/>
      </c>
      <c r="V714" s="403" t="str">
        <f t="shared" si="196"/>
        <v/>
      </c>
      <c r="W714" s="404" t="str">
        <f t="shared" si="197"/>
        <v/>
      </c>
      <c r="Z714" s="408"/>
      <c r="AA714" s="409"/>
      <c r="AC714" s="358" t="str">
        <f t="shared" ref="AC714:AC777" si="198">IFERROR(ROUNDUP(ROUND(S714/7, 3),2),"")</f>
        <v/>
      </c>
      <c r="AD714" s="358" t="str">
        <f t="shared" ref="AD714:AD777" si="199">IFERROR(ROUND(AC714-G714,2),"")</f>
        <v/>
      </c>
    </row>
    <row r="715" spans="1:30" x14ac:dyDescent="0.25">
      <c r="A715" s="112" t="str">
        <f t="shared" si="187"/>
        <v/>
      </c>
      <c r="B715" s="112" t="str">
        <f t="shared" si="188"/>
        <v/>
      </c>
      <c r="C715" s="397" t="str">
        <f t="shared" si="183"/>
        <v/>
      </c>
      <c r="D715" s="397" t="str">
        <f t="shared" si="186"/>
        <v/>
      </c>
      <c r="E715" s="397"/>
      <c r="F715" s="399" t="str">
        <f t="shared" si="189"/>
        <v/>
      </c>
      <c r="G715" s="400" t="str">
        <f t="shared" si="190"/>
        <v/>
      </c>
      <c r="H715" s="401" t="str">
        <f t="shared" si="191"/>
        <v/>
      </c>
      <c r="I715" s="402" t="str">
        <f t="shared" si="185"/>
        <v/>
      </c>
      <c r="J715" s="403" t="str">
        <f t="shared" si="185"/>
        <v/>
      </c>
      <c r="K715" s="403" t="str">
        <f t="shared" si="185"/>
        <v/>
      </c>
      <c r="L715" s="404" t="str">
        <f t="shared" si="184"/>
        <v/>
      </c>
      <c r="M715" s="405"/>
      <c r="N715" s="406" t="str">
        <f t="shared" si="192"/>
        <v/>
      </c>
      <c r="O715" s="406" t="str">
        <f t="shared" si="193"/>
        <v/>
      </c>
      <c r="S715" s="401" t="str">
        <f>IFERROR(IF(S714&lt;='Cat A monthly etc'!$R$3,"Nil",S714-$R$3),"")</f>
        <v/>
      </c>
      <c r="T715" s="402" t="str">
        <f t="shared" si="194"/>
        <v/>
      </c>
      <c r="U715" s="403" t="str">
        <f t="shared" si="195"/>
        <v/>
      </c>
      <c r="V715" s="403" t="str">
        <f t="shared" si="196"/>
        <v/>
      </c>
      <c r="W715" s="404" t="str">
        <f t="shared" si="197"/>
        <v/>
      </c>
      <c r="Z715" s="408"/>
      <c r="AA715" s="409"/>
      <c r="AC715" s="358" t="str">
        <f t="shared" si="198"/>
        <v/>
      </c>
      <c r="AD715" s="358" t="str">
        <f t="shared" si="199"/>
        <v/>
      </c>
    </row>
    <row r="716" spans="1:30" x14ac:dyDescent="0.25">
      <c r="A716" s="112" t="str">
        <f t="shared" si="187"/>
        <v/>
      </c>
      <c r="B716" s="112" t="str">
        <f t="shared" si="188"/>
        <v/>
      </c>
      <c r="C716" s="397" t="str">
        <f t="shared" si="183"/>
        <v/>
      </c>
      <c r="D716" s="397" t="str">
        <f t="shared" si="186"/>
        <v/>
      </c>
      <c r="E716" s="397"/>
      <c r="F716" s="399" t="str">
        <f t="shared" si="189"/>
        <v/>
      </c>
      <c r="G716" s="400" t="str">
        <f t="shared" si="190"/>
        <v/>
      </c>
      <c r="H716" s="401" t="str">
        <f t="shared" si="191"/>
        <v/>
      </c>
      <c r="I716" s="402" t="str">
        <f t="shared" si="185"/>
        <v/>
      </c>
      <c r="J716" s="403" t="str">
        <f t="shared" si="185"/>
        <v/>
      </c>
      <c r="K716" s="403" t="str">
        <f t="shared" si="185"/>
        <v/>
      </c>
      <c r="L716" s="404" t="str">
        <f t="shared" si="184"/>
        <v/>
      </c>
      <c r="M716" s="405"/>
      <c r="N716" s="406" t="str">
        <f t="shared" si="192"/>
        <v/>
      </c>
      <c r="O716" s="406" t="str">
        <f t="shared" si="193"/>
        <v/>
      </c>
      <c r="S716" s="401" t="str">
        <f>IFERROR(IF(S715&lt;='Cat A monthly etc'!$R$3,"Nil",S715-$R$3),"")</f>
        <v/>
      </c>
      <c r="T716" s="402" t="str">
        <f t="shared" si="194"/>
        <v/>
      </c>
      <c r="U716" s="403" t="str">
        <f t="shared" si="195"/>
        <v/>
      </c>
      <c r="V716" s="403" t="str">
        <f t="shared" si="196"/>
        <v/>
      </c>
      <c r="W716" s="404" t="str">
        <f t="shared" si="197"/>
        <v/>
      </c>
      <c r="Z716" s="408"/>
      <c r="AA716" s="409"/>
      <c r="AC716" s="358" t="str">
        <f t="shared" si="198"/>
        <v/>
      </c>
      <c r="AD716" s="358" t="str">
        <f t="shared" si="199"/>
        <v/>
      </c>
    </row>
    <row r="717" spans="1:30" x14ac:dyDescent="0.25">
      <c r="A717" s="112" t="str">
        <f t="shared" si="187"/>
        <v/>
      </c>
      <c r="B717" s="112" t="str">
        <f t="shared" si="188"/>
        <v/>
      </c>
      <c r="C717" s="397" t="str">
        <f t="shared" si="183"/>
        <v/>
      </c>
      <c r="D717" s="397" t="str">
        <f t="shared" si="186"/>
        <v/>
      </c>
      <c r="E717" s="397"/>
      <c r="F717" s="399" t="str">
        <f t="shared" si="189"/>
        <v/>
      </c>
      <c r="G717" s="400" t="str">
        <f t="shared" si="190"/>
        <v/>
      </c>
      <c r="H717" s="401" t="str">
        <f t="shared" si="191"/>
        <v/>
      </c>
      <c r="I717" s="402" t="str">
        <f t="shared" si="185"/>
        <v/>
      </c>
      <c r="J717" s="403" t="str">
        <f t="shared" si="185"/>
        <v/>
      </c>
      <c r="K717" s="403" t="str">
        <f t="shared" si="185"/>
        <v/>
      </c>
      <c r="L717" s="404" t="str">
        <f t="shared" si="184"/>
        <v/>
      </c>
      <c r="M717" s="405"/>
      <c r="N717" s="406" t="str">
        <f t="shared" si="192"/>
        <v/>
      </c>
      <c r="O717" s="406" t="str">
        <f t="shared" si="193"/>
        <v/>
      </c>
      <c r="S717" s="401" t="str">
        <f>IFERROR(IF(S716&lt;='Cat A monthly etc'!$R$3,"Nil",S716-$R$3),"")</f>
        <v/>
      </c>
      <c r="T717" s="402" t="str">
        <f t="shared" si="194"/>
        <v/>
      </c>
      <c r="U717" s="403" t="str">
        <f t="shared" si="195"/>
        <v/>
      </c>
      <c r="V717" s="403" t="str">
        <f t="shared" si="196"/>
        <v/>
      </c>
      <c r="W717" s="404" t="str">
        <f t="shared" si="197"/>
        <v/>
      </c>
      <c r="Z717" s="408"/>
      <c r="AA717" s="409"/>
      <c r="AC717" s="358" t="str">
        <f t="shared" si="198"/>
        <v/>
      </c>
      <c r="AD717" s="358" t="str">
        <f t="shared" si="199"/>
        <v/>
      </c>
    </row>
    <row r="718" spans="1:30" x14ac:dyDescent="0.25">
      <c r="A718" s="112" t="str">
        <f t="shared" si="187"/>
        <v/>
      </c>
      <c r="B718" s="112" t="str">
        <f t="shared" si="188"/>
        <v/>
      </c>
      <c r="C718" s="397" t="str">
        <f t="shared" si="183"/>
        <v/>
      </c>
      <c r="D718" s="397" t="str">
        <f t="shared" si="186"/>
        <v/>
      </c>
      <c r="E718" s="397"/>
      <c r="F718" s="399" t="str">
        <f t="shared" si="189"/>
        <v/>
      </c>
      <c r="G718" s="400" t="str">
        <f t="shared" si="190"/>
        <v/>
      </c>
      <c r="H718" s="401" t="str">
        <f t="shared" si="191"/>
        <v/>
      </c>
      <c r="I718" s="402" t="str">
        <f t="shared" si="185"/>
        <v/>
      </c>
      <c r="J718" s="403" t="str">
        <f t="shared" si="185"/>
        <v/>
      </c>
      <c r="K718" s="403" t="str">
        <f t="shared" si="185"/>
        <v/>
      </c>
      <c r="L718" s="404" t="str">
        <f t="shared" si="184"/>
        <v/>
      </c>
      <c r="M718" s="405"/>
      <c r="N718" s="406" t="str">
        <f t="shared" si="192"/>
        <v/>
      </c>
      <c r="O718" s="406" t="str">
        <f t="shared" si="193"/>
        <v/>
      </c>
      <c r="S718" s="401" t="str">
        <f>IFERROR(IF(S717&lt;='Cat A monthly etc'!$R$3,"Nil",S717-$R$3),"")</f>
        <v/>
      </c>
      <c r="T718" s="402" t="str">
        <f t="shared" si="194"/>
        <v/>
      </c>
      <c r="U718" s="403" t="str">
        <f t="shared" si="195"/>
        <v/>
      </c>
      <c r="V718" s="403" t="str">
        <f t="shared" si="196"/>
        <v/>
      </c>
      <c r="W718" s="404" t="str">
        <f t="shared" si="197"/>
        <v/>
      </c>
      <c r="Z718" s="408"/>
      <c r="AA718" s="409"/>
      <c r="AC718" s="358" t="str">
        <f t="shared" si="198"/>
        <v/>
      </c>
      <c r="AD718" s="358" t="str">
        <f t="shared" si="199"/>
        <v/>
      </c>
    </row>
    <row r="719" spans="1:30" x14ac:dyDescent="0.25">
      <c r="A719" s="112" t="str">
        <f t="shared" si="187"/>
        <v/>
      </c>
      <c r="B719" s="112" t="str">
        <f t="shared" si="188"/>
        <v/>
      </c>
      <c r="C719" s="397" t="str">
        <f t="shared" si="183"/>
        <v/>
      </c>
      <c r="D719" s="397" t="str">
        <f t="shared" si="186"/>
        <v/>
      </c>
      <c r="E719" s="397"/>
      <c r="F719" s="399" t="str">
        <f t="shared" si="189"/>
        <v/>
      </c>
      <c r="G719" s="400" t="str">
        <f t="shared" si="190"/>
        <v/>
      </c>
      <c r="H719" s="401" t="str">
        <f t="shared" si="191"/>
        <v/>
      </c>
      <c r="I719" s="402" t="str">
        <f t="shared" si="185"/>
        <v/>
      </c>
      <c r="J719" s="403" t="str">
        <f t="shared" si="185"/>
        <v/>
      </c>
      <c r="K719" s="403" t="str">
        <f t="shared" si="185"/>
        <v/>
      </c>
      <c r="L719" s="404" t="str">
        <f t="shared" si="184"/>
        <v/>
      </c>
      <c r="M719" s="405"/>
      <c r="N719" s="406" t="str">
        <f t="shared" si="192"/>
        <v/>
      </c>
      <c r="O719" s="406" t="str">
        <f t="shared" si="193"/>
        <v/>
      </c>
      <c r="S719" s="401" t="str">
        <f>IFERROR(IF(S718&lt;='Cat A monthly etc'!$R$3,"Nil",S718-$R$3),"")</f>
        <v/>
      </c>
      <c r="T719" s="402" t="str">
        <f t="shared" si="194"/>
        <v/>
      </c>
      <c r="U719" s="403" t="str">
        <f t="shared" si="195"/>
        <v/>
      </c>
      <c r="V719" s="403" t="str">
        <f t="shared" si="196"/>
        <v/>
      </c>
      <c r="W719" s="404" t="str">
        <f t="shared" si="197"/>
        <v/>
      </c>
      <c r="Z719" s="408"/>
      <c r="AA719" s="409"/>
      <c r="AC719" s="358" t="str">
        <f t="shared" si="198"/>
        <v/>
      </c>
      <c r="AD719" s="358" t="str">
        <f t="shared" si="199"/>
        <v/>
      </c>
    </row>
    <row r="720" spans="1:30" x14ac:dyDescent="0.25">
      <c r="A720" s="112" t="str">
        <f t="shared" si="187"/>
        <v/>
      </c>
      <c r="B720" s="112" t="str">
        <f t="shared" si="188"/>
        <v/>
      </c>
      <c r="C720" s="397" t="str">
        <f t="shared" si="183"/>
        <v/>
      </c>
      <c r="D720" s="397" t="str">
        <f t="shared" si="186"/>
        <v/>
      </c>
      <c r="E720" s="397"/>
      <c r="F720" s="399" t="str">
        <f t="shared" si="189"/>
        <v/>
      </c>
      <c r="G720" s="400" t="str">
        <f t="shared" si="190"/>
        <v/>
      </c>
      <c r="H720" s="401" t="str">
        <f t="shared" si="191"/>
        <v/>
      </c>
      <c r="I720" s="402" t="str">
        <f t="shared" si="185"/>
        <v/>
      </c>
      <c r="J720" s="403" t="str">
        <f t="shared" si="185"/>
        <v/>
      </c>
      <c r="K720" s="403" t="str">
        <f t="shared" si="185"/>
        <v/>
      </c>
      <c r="L720" s="404" t="str">
        <f t="shared" si="184"/>
        <v/>
      </c>
      <c r="M720" s="405"/>
      <c r="N720" s="406" t="str">
        <f t="shared" si="192"/>
        <v/>
      </c>
      <c r="O720" s="406" t="str">
        <f t="shared" si="193"/>
        <v/>
      </c>
      <c r="S720" s="401" t="str">
        <f>IFERROR(IF(S719&lt;='Cat A monthly etc'!$R$3,"Nil",S719-$R$3),"")</f>
        <v/>
      </c>
      <c r="T720" s="402" t="str">
        <f t="shared" si="194"/>
        <v/>
      </c>
      <c r="U720" s="403" t="str">
        <f t="shared" si="195"/>
        <v/>
      </c>
      <c r="V720" s="403" t="str">
        <f t="shared" si="196"/>
        <v/>
      </c>
      <c r="W720" s="404" t="str">
        <f t="shared" si="197"/>
        <v/>
      </c>
      <c r="Z720" s="408"/>
      <c r="AA720" s="409"/>
      <c r="AC720" s="358" t="str">
        <f t="shared" si="198"/>
        <v/>
      </c>
      <c r="AD720" s="358" t="str">
        <f t="shared" si="199"/>
        <v/>
      </c>
    </row>
    <row r="721" spans="1:30" x14ac:dyDescent="0.25">
      <c r="A721" s="112" t="str">
        <f t="shared" si="187"/>
        <v/>
      </c>
      <c r="B721" s="112" t="str">
        <f t="shared" si="188"/>
        <v/>
      </c>
      <c r="C721" s="397" t="str">
        <f t="shared" si="183"/>
        <v/>
      </c>
      <c r="D721" s="397" t="str">
        <f t="shared" si="186"/>
        <v/>
      </c>
      <c r="E721" s="397"/>
      <c r="F721" s="399" t="str">
        <f t="shared" si="189"/>
        <v/>
      </c>
      <c r="G721" s="400" t="str">
        <f t="shared" si="190"/>
        <v/>
      </c>
      <c r="H721" s="401" t="str">
        <f t="shared" si="191"/>
        <v/>
      </c>
      <c r="I721" s="402" t="str">
        <f t="shared" si="185"/>
        <v/>
      </c>
      <c r="J721" s="403" t="str">
        <f t="shared" si="185"/>
        <v/>
      </c>
      <c r="K721" s="403" t="str">
        <f t="shared" si="185"/>
        <v/>
      </c>
      <c r="L721" s="404" t="str">
        <f t="shared" si="184"/>
        <v/>
      </c>
      <c r="M721" s="405"/>
      <c r="N721" s="406" t="str">
        <f t="shared" si="192"/>
        <v/>
      </c>
      <c r="O721" s="406" t="str">
        <f t="shared" si="193"/>
        <v/>
      </c>
      <c r="S721" s="401" t="str">
        <f>IFERROR(IF(S720&lt;='Cat A monthly etc'!$R$3,"Nil",S720-$R$3),"")</f>
        <v/>
      </c>
      <c r="T721" s="402" t="str">
        <f t="shared" si="194"/>
        <v/>
      </c>
      <c r="U721" s="403" t="str">
        <f t="shared" si="195"/>
        <v/>
      </c>
      <c r="V721" s="403" t="str">
        <f t="shared" si="196"/>
        <v/>
      </c>
      <c r="W721" s="404" t="str">
        <f t="shared" si="197"/>
        <v/>
      </c>
      <c r="Z721" s="408"/>
      <c r="AA721" s="409"/>
      <c r="AC721" s="358" t="str">
        <f t="shared" si="198"/>
        <v/>
      </c>
      <c r="AD721" s="358" t="str">
        <f t="shared" si="199"/>
        <v/>
      </c>
    </row>
    <row r="722" spans="1:30" x14ac:dyDescent="0.25">
      <c r="A722" s="112" t="str">
        <f t="shared" si="187"/>
        <v/>
      </c>
      <c r="B722" s="112" t="str">
        <f t="shared" si="188"/>
        <v/>
      </c>
      <c r="C722" s="397" t="str">
        <f t="shared" ref="C722:C785" si="200">IFERROR(IF(C721-$R$3&gt;=0,C721-$R$3,""),"")</f>
        <v/>
      </c>
      <c r="D722" s="397" t="str">
        <f t="shared" si="186"/>
        <v/>
      </c>
      <c r="E722" s="397"/>
      <c r="F722" s="399" t="str">
        <f t="shared" si="189"/>
        <v/>
      </c>
      <c r="G722" s="400" t="str">
        <f t="shared" si="190"/>
        <v/>
      </c>
      <c r="H722" s="401" t="str">
        <f t="shared" si="191"/>
        <v/>
      </c>
      <c r="I722" s="402" t="str">
        <f t="shared" si="185"/>
        <v/>
      </c>
      <c r="J722" s="403" t="str">
        <f t="shared" si="185"/>
        <v/>
      </c>
      <c r="K722" s="403" t="str">
        <f t="shared" si="185"/>
        <v/>
      </c>
      <c r="L722" s="404" t="str">
        <f t="shared" si="184"/>
        <v/>
      </c>
      <c r="M722" s="405"/>
      <c r="N722" s="406" t="str">
        <f t="shared" si="192"/>
        <v/>
      </c>
      <c r="O722" s="406" t="str">
        <f t="shared" si="193"/>
        <v/>
      </c>
      <c r="S722" s="401" t="str">
        <f>IFERROR(IF(S721&lt;='Cat A monthly etc'!$R$3,"Nil",S721-$R$3),"")</f>
        <v/>
      </c>
      <c r="T722" s="402" t="str">
        <f t="shared" si="194"/>
        <v/>
      </c>
      <c r="U722" s="403" t="str">
        <f t="shared" si="195"/>
        <v/>
      </c>
      <c r="V722" s="403" t="str">
        <f t="shared" si="196"/>
        <v/>
      </c>
      <c r="W722" s="404" t="str">
        <f t="shared" si="197"/>
        <v/>
      </c>
      <c r="Z722" s="408"/>
      <c r="AA722" s="409"/>
      <c r="AC722" s="358" t="str">
        <f t="shared" si="198"/>
        <v/>
      </c>
      <c r="AD722" s="358" t="str">
        <f t="shared" si="199"/>
        <v/>
      </c>
    </row>
    <row r="723" spans="1:30" x14ac:dyDescent="0.25">
      <c r="A723" s="112" t="str">
        <f t="shared" si="187"/>
        <v/>
      </c>
      <c r="B723" s="112" t="str">
        <f t="shared" si="188"/>
        <v/>
      </c>
      <c r="C723" s="397" t="str">
        <f t="shared" si="200"/>
        <v/>
      </c>
      <c r="D723" s="397" t="str">
        <f t="shared" si="186"/>
        <v/>
      </c>
      <c r="E723" s="397"/>
      <c r="F723" s="399" t="str">
        <f t="shared" si="189"/>
        <v/>
      </c>
      <c r="G723" s="400" t="str">
        <f t="shared" si="190"/>
        <v/>
      </c>
      <c r="H723" s="401" t="str">
        <f t="shared" si="191"/>
        <v/>
      </c>
      <c r="I723" s="402" t="str">
        <f t="shared" si="185"/>
        <v/>
      </c>
      <c r="J723" s="403" t="str">
        <f t="shared" si="185"/>
        <v/>
      </c>
      <c r="K723" s="403" t="str">
        <f t="shared" si="185"/>
        <v/>
      </c>
      <c r="L723" s="404" t="str">
        <f t="shared" si="184"/>
        <v/>
      </c>
      <c r="M723" s="405"/>
      <c r="N723" s="406" t="str">
        <f t="shared" si="192"/>
        <v/>
      </c>
      <c r="O723" s="406" t="str">
        <f t="shared" si="193"/>
        <v/>
      </c>
      <c r="S723" s="401" t="str">
        <f>IFERROR(IF(S722&lt;='Cat A monthly etc'!$R$3,"Nil",S722-$R$3),"")</f>
        <v/>
      </c>
      <c r="T723" s="402" t="str">
        <f t="shared" si="194"/>
        <v/>
      </c>
      <c r="U723" s="403" t="str">
        <f t="shared" si="195"/>
        <v/>
      </c>
      <c r="V723" s="403" t="str">
        <f t="shared" si="196"/>
        <v/>
      </c>
      <c r="W723" s="404" t="str">
        <f t="shared" si="197"/>
        <v/>
      </c>
      <c r="Z723" s="408"/>
      <c r="AA723" s="409"/>
      <c r="AC723" s="358" t="str">
        <f t="shared" si="198"/>
        <v/>
      </c>
      <c r="AD723" s="358" t="str">
        <f t="shared" si="199"/>
        <v/>
      </c>
    </row>
    <row r="724" spans="1:30" x14ac:dyDescent="0.25">
      <c r="A724" s="112" t="str">
        <f t="shared" si="187"/>
        <v/>
      </c>
      <c r="B724" s="112" t="str">
        <f t="shared" si="188"/>
        <v/>
      </c>
      <c r="C724" s="397" t="str">
        <f t="shared" si="200"/>
        <v/>
      </c>
      <c r="D724" s="397" t="str">
        <f t="shared" si="186"/>
        <v/>
      </c>
      <c r="E724" s="397"/>
      <c r="F724" s="399" t="str">
        <f t="shared" si="189"/>
        <v/>
      </c>
      <c r="G724" s="400" t="str">
        <f t="shared" si="190"/>
        <v/>
      </c>
      <c r="H724" s="401" t="str">
        <f t="shared" si="191"/>
        <v/>
      </c>
      <c r="I724" s="402" t="str">
        <f t="shared" si="185"/>
        <v/>
      </c>
      <c r="J724" s="403" t="str">
        <f t="shared" si="185"/>
        <v/>
      </c>
      <c r="K724" s="403" t="str">
        <f t="shared" si="185"/>
        <v/>
      </c>
      <c r="L724" s="404" t="str">
        <f t="shared" si="184"/>
        <v/>
      </c>
      <c r="M724" s="405"/>
      <c r="N724" s="406" t="str">
        <f t="shared" si="192"/>
        <v/>
      </c>
      <c r="O724" s="406" t="str">
        <f t="shared" si="193"/>
        <v/>
      </c>
      <c r="S724" s="401" t="str">
        <f>IFERROR(IF(S723&lt;='Cat A monthly etc'!$R$3,"Nil",S723-$R$3),"")</f>
        <v/>
      </c>
      <c r="T724" s="402" t="str">
        <f t="shared" si="194"/>
        <v/>
      </c>
      <c r="U724" s="403" t="str">
        <f t="shared" si="195"/>
        <v/>
      </c>
      <c r="V724" s="403" t="str">
        <f t="shared" si="196"/>
        <v/>
      </c>
      <c r="W724" s="404" t="str">
        <f t="shared" si="197"/>
        <v/>
      </c>
      <c r="Z724" s="408"/>
      <c r="AA724" s="409"/>
      <c r="AC724" s="358" t="str">
        <f t="shared" si="198"/>
        <v/>
      </c>
      <c r="AD724" s="358" t="str">
        <f t="shared" si="199"/>
        <v/>
      </c>
    </row>
    <row r="725" spans="1:30" x14ac:dyDescent="0.25">
      <c r="A725" s="112" t="str">
        <f t="shared" si="187"/>
        <v/>
      </c>
      <c r="B725" s="112" t="str">
        <f t="shared" si="188"/>
        <v/>
      </c>
      <c r="C725" s="397" t="str">
        <f t="shared" si="200"/>
        <v/>
      </c>
      <c r="D725" s="397" t="str">
        <f t="shared" si="186"/>
        <v/>
      </c>
      <c r="E725" s="397"/>
      <c r="F725" s="399" t="str">
        <f t="shared" si="189"/>
        <v/>
      </c>
      <c r="G725" s="400" t="str">
        <f t="shared" si="190"/>
        <v/>
      </c>
      <c r="H725" s="401" t="str">
        <f t="shared" si="191"/>
        <v/>
      </c>
      <c r="I725" s="402" t="str">
        <f t="shared" si="185"/>
        <v/>
      </c>
      <c r="J725" s="403" t="str">
        <f t="shared" si="185"/>
        <v/>
      </c>
      <c r="K725" s="403" t="str">
        <f t="shared" si="185"/>
        <v/>
      </c>
      <c r="L725" s="404" t="str">
        <f t="shared" si="184"/>
        <v/>
      </c>
      <c r="M725" s="405"/>
      <c r="N725" s="406" t="str">
        <f t="shared" si="192"/>
        <v/>
      </c>
      <c r="O725" s="406" t="str">
        <f t="shared" si="193"/>
        <v/>
      </c>
      <c r="S725" s="401" t="str">
        <f>IFERROR(IF(S724&lt;='Cat A monthly etc'!$R$3,"Nil",S724-$R$3),"")</f>
        <v/>
      </c>
      <c r="T725" s="402" t="str">
        <f t="shared" si="194"/>
        <v/>
      </c>
      <c r="U725" s="403" t="str">
        <f t="shared" si="195"/>
        <v/>
      </c>
      <c r="V725" s="403" t="str">
        <f t="shared" si="196"/>
        <v/>
      </c>
      <c r="W725" s="404" t="str">
        <f t="shared" si="197"/>
        <v/>
      </c>
      <c r="Z725" s="408"/>
      <c r="AA725" s="409"/>
      <c r="AC725" s="358" t="str">
        <f t="shared" si="198"/>
        <v/>
      </c>
      <c r="AD725" s="358" t="str">
        <f t="shared" si="199"/>
        <v/>
      </c>
    </row>
    <row r="726" spans="1:30" x14ac:dyDescent="0.25">
      <c r="A726" s="112" t="str">
        <f t="shared" si="187"/>
        <v/>
      </c>
      <c r="B726" s="112" t="str">
        <f t="shared" si="188"/>
        <v/>
      </c>
      <c r="C726" s="397" t="str">
        <f t="shared" si="200"/>
        <v/>
      </c>
      <c r="D726" s="397" t="str">
        <f t="shared" si="186"/>
        <v/>
      </c>
      <c r="E726" s="397"/>
      <c r="F726" s="399" t="str">
        <f t="shared" si="189"/>
        <v/>
      </c>
      <c r="G726" s="400" t="str">
        <f t="shared" si="190"/>
        <v/>
      </c>
      <c r="H726" s="401" t="str">
        <f t="shared" si="191"/>
        <v/>
      </c>
      <c r="I726" s="402" t="str">
        <f t="shared" si="185"/>
        <v/>
      </c>
      <c r="J726" s="403" t="str">
        <f t="shared" si="185"/>
        <v/>
      </c>
      <c r="K726" s="403" t="str">
        <f t="shared" si="185"/>
        <v/>
      </c>
      <c r="L726" s="404" t="str">
        <f t="shared" si="185"/>
        <v/>
      </c>
      <c r="M726" s="405"/>
      <c r="N726" s="406" t="str">
        <f t="shared" si="192"/>
        <v/>
      </c>
      <c r="O726" s="406" t="str">
        <f t="shared" si="193"/>
        <v/>
      </c>
      <c r="S726" s="401" t="str">
        <f>IFERROR(IF(S725&lt;='Cat A monthly etc'!$R$3,"Nil",S725-$R$3),"")</f>
        <v/>
      </c>
      <c r="T726" s="402" t="str">
        <f t="shared" si="194"/>
        <v/>
      </c>
      <c r="U726" s="403" t="str">
        <f t="shared" si="195"/>
        <v/>
      </c>
      <c r="V726" s="403" t="str">
        <f t="shared" si="196"/>
        <v/>
      </c>
      <c r="W726" s="404" t="str">
        <f t="shared" si="197"/>
        <v/>
      </c>
      <c r="Z726" s="408"/>
      <c r="AA726" s="409"/>
      <c r="AC726" s="358" t="str">
        <f t="shared" si="198"/>
        <v/>
      </c>
      <c r="AD726" s="358" t="str">
        <f t="shared" si="199"/>
        <v/>
      </c>
    </row>
    <row r="727" spans="1:30" x14ac:dyDescent="0.25">
      <c r="A727" s="112" t="str">
        <f t="shared" si="187"/>
        <v/>
      </c>
      <c r="B727" s="112" t="str">
        <f t="shared" si="188"/>
        <v/>
      </c>
      <c r="C727" s="397" t="str">
        <f t="shared" si="200"/>
        <v/>
      </c>
      <c r="D727" s="397" t="str">
        <f t="shared" si="186"/>
        <v/>
      </c>
      <c r="E727" s="397"/>
      <c r="F727" s="399" t="str">
        <f t="shared" si="189"/>
        <v/>
      </c>
      <c r="G727" s="400" t="str">
        <f t="shared" si="190"/>
        <v/>
      </c>
      <c r="H727" s="401" t="str">
        <f t="shared" si="191"/>
        <v/>
      </c>
      <c r="I727" s="402" t="str">
        <f t="shared" ref="I727:L790" si="201">IFERROR(IF(T727="Nil","Nil",TEXT(T727,IF(T727=ROUND(T727,0),"€###","€###.00"))),"")</f>
        <v/>
      </c>
      <c r="J727" s="403" t="str">
        <f t="shared" si="201"/>
        <v/>
      </c>
      <c r="K727" s="403" t="str">
        <f t="shared" si="201"/>
        <v/>
      </c>
      <c r="L727" s="404" t="str">
        <f t="shared" si="201"/>
        <v/>
      </c>
      <c r="M727" s="405"/>
      <c r="N727" s="406" t="str">
        <f t="shared" si="192"/>
        <v/>
      </c>
      <c r="O727" s="406" t="str">
        <f t="shared" si="193"/>
        <v/>
      </c>
      <c r="S727" s="401" t="str">
        <f>IFERROR(IF(S726&lt;='Cat A monthly etc'!$R$3,"Nil",S726-$R$3),"")</f>
        <v/>
      </c>
      <c r="T727" s="402" t="str">
        <f t="shared" si="194"/>
        <v/>
      </c>
      <c r="U727" s="403" t="str">
        <f t="shared" si="195"/>
        <v/>
      </c>
      <c r="V727" s="403" t="str">
        <f t="shared" si="196"/>
        <v/>
      </c>
      <c r="W727" s="404" t="str">
        <f t="shared" si="197"/>
        <v/>
      </c>
      <c r="Z727" s="408"/>
      <c r="AA727" s="409"/>
      <c r="AC727" s="358" t="str">
        <f t="shared" si="198"/>
        <v/>
      </c>
      <c r="AD727" s="358" t="str">
        <f t="shared" si="199"/>
        <v/>
      </c>
    </row>
    <row r="728" spans="1:30" x14ac:dyDescent="0.25">
      <c r="A728" s="112" t="str">
        <f t="shared" si="187"/>
        <v/>
      </c>
      <c r="B728" s="112" t="str">
        <f t="shared" si="188"/>
        <v/>
      </c>
      <c r="C728" s="397" t="str">
        <f t="shared" si="200"/>
        <v/>
      </c>
      <c r="D728" s="397" t="str">
        <f t="shared" si="186"/>
        <v/>
      </c>
      <c r="E728" s="397"/>
      <c r="F728" s="399" t="str">
        <f t="shared" si="189"/>
        <v/>
      </c>
      <c r="G728" s="400" t="str">
        <f t="shared" si="190"/>
        <v/>
      </c>
      <c r="H728" s="401" t="str">
        <f t="shared" si="191"/>
        <v/>
      </c>
      <c r="I728" s="402" t="str">
        <f t="shared" si="201"/>
        <v/>
      </c>
      <c r="J728" s="403" t="str">
        <f t="shared" si="201"/>
        <v/>
      </c>
      <c r="K728" s="403" t="str">
        <f t="shared" si="201"/>
        <v/>
      </c>
      <c r="L728" s="404" t="str">
        <f t="shared" si="201"/>
        <v/>
      </c>
      <c r="M728" s="405"/>
      <c r="N728" s="406" t="str">
        <f t="shared" si="192"/>
        <v/>
      </c>
      <c r="O728" s="406" t="str">
        <f t="shared" si="193"/>
        <v/>
      </c>
      <c r="S728" s="401" t="str">
        <f>IFERROR(IF(S727&lt;='Cat A monthly etc'!$R$3,"Nil",S727-$R$3),"")</f>
        <v/>
      </c>
      <c r="T728" s="402" t="str">
        <f t="shared" si="194"/>
        <v/>
      </c>
      <c r="U728" s="403" t="str">
        <f t="shared" si="195"/>
        <v/>
      </c>
      <c r="V728" s="403" t="str">
        <f t="shared" si="196"/>
        <v/>
      </c>
      <c r="W728" s="404" t="str">
        <f t="shared" si="197"/>
        <v/>
      </c>
      <c r="Z728" s="408"/>
      <c r="AA728" s="409"/>
      <c r="AC728" s="358" t="str">
        <f t="shared" si="198"/>
        <v/>
      </c>
      <c r="AD728" s="358" t="str">
        <f t="shared" si="199"/>
        <v/>
      </c>
    </row>
    <row r="729" spans="1:30" x14ac:dyDescent="0.25">
      <c r="A729" s="112" t="str">
        <f t="shared" si="187"/>
        <v/>
      </c>
      <c r="B729" s="112" t="str">
        <f t="shared" si="188"/>
        <v/>
      </c>
      <c r="C729" s="397" t="str">
        <f t="shared" si="200"/>
        <v/>
      </c>
      <c r="D729" s="397" t="str">
        <f t="shared" si="186"/>
        <v/>
      </c>
      <c r="E729" s="397"/>
      <c r="F729" s="399" t="str">
        <f t="shared" si="189"/>
        <v/>
      </c>
      <c r="G729" s="400" t="str">
        <f t="shared" si="190"/>
        <v/>
      </c>
      <c r="H729" s="401" t="str">
        <f t="shared" si="191"/>
        <v/>
      </c>
      <c r="I729" s="402" t="str">
        <f t="shared" si="201"/>
        <v/>
      </c>
      <c r="J729" s="403" t="str">
        <f t="shared" si="201"/>
        <v/>
      </c>
      <c r="K729" s="403" t="str">
        <f t="shared" si="201"/>
        <v/>
      </c>
      <c r="L729" s="404" t="str">
        <f t="shared" si="201"/>
        <v/>
      </c>
      <c r="M729" s="405"/>
      <c r="N729" s="406" t="str">
        <f t="shared" si="192"/>
        <v/>
      </c>
      <c r="O729" s="406" t="str">
        <f t="shared" si="193"/>
        <v/>
      </c>
      <c r="S729" s="401" t="str">
        <f>IFERROR(IF(S728&lt;='Cat A monthly etc'!$R$3,"Nil",S728-$R$3),"")</f>
        <v/>
      </c>
      <c r="T729" s="402" t="str">
        <f t="shared" si="194"/>
        <v/>
      </c>
      <c r="U729" s="403" t="str">
        <f t="shared" si="195"/>
        <v/>
      </c>
      <c r="V729" s="403" t="str">
        <f t="shared" si="196"/>
        <v/>
      </c>
      <c r="W729" s="404" t="str">
        <f t="shared" si="197"/>
        <v/>
      </c>
      <c r="Z729" s="408"/>
      <c r="AA729" s="409"/>
      <c r="AC729" s="358" t="str">
        <f t="shared" si="198"/>
        <v/>
      </c>
      <c r="AD729" s="358" t="str">
        <f t="shared" si="199"/>
        <v/>
      </c>
    </row>
    <row r="730" spans="1:30" x14ac:dyDescent="0.25">
      <c r="A730" s="112" t="str">
        <f t="shared" si="187"/>
        <v/>
      </c>
      <c r="B730" s="112" t="str">
        <f t="shared" si="188"/>
        <v/>
      </c>
      <c r="C730" s="397" t="str">
        <f t="shared" si="200"/>
        <v/>
      </c>
      <c r="D730" s="397" t="str">
        <f t="shared" si="186"/>
        <v/>
      </c>
      <c r="E730" s="397"/>
      <c r="F730" s="399" t="str">
        <f t="shared" si="189"/>
        <v/>
      </c>
      <c r="G730" s="400" t="str">
        <f t="shared" si="190"/>
        <v/>
      </c>
      <c r="H730" s="401" t="str">
        <f t="shared" si="191"/>
        <v/>
      </c>
      <c r="I730" s="402" t="str">
        <f t="shared" si="201"/>
        <v/>
      </c>
      <c r="J730" s="403" t="str">
        <f t="shared" si="201"/>
        <v/>
      </c>
      <c r="K730" s="403" t="str">
        <f t="shared" si="201"/>
        <v/>
      </c>
      <c r="L730" s="404" t="str">
        <f t="shared" si="201"/>
        <v/>
      </c>
      <c r="M730" s="405"/>
      <c r="N730" s="406" t="str">
        <f t="shared" si="192"/>
        <v/>
      </c>
      <c r="O730" s="406" t="str">
        <f t="shared" si="193"/>
        <v/>
      </c>
      <c r="S730" s="401" t="str">
        <f>IFERROR(IF(S729&lt;='Cat A monthly etc'!$R$3,"Nil",S729-$R$3),"")</f>
        <v/>
      </c>
      <c r="T730" s="402" t="str">
        <f t="shared" si="194"/>
        <v/>
      </c>
      <c r="U730" s="403" t="str">
        <f t="shared" si="195"/>
        <v/>
      </c>
      <c r="V730" s="403" t="str">
        <f t="shared" si="196"/>
        <v/>
      </c>
      <c r="W730" s="404" t="str">
        <f t="shared" si="197"/>
        <v/>
      </c>
      <c r="Z730" s="408"/>
      <c r="AA730" s="409"/>
      <c r="AC730" s="358" t="str">
        <f t="shared" si="198"/>
        <v/>
      </c>
      <c r="AD730" s="358" t="str">
        <f t="shared" si="199"/>
        <v/>
      </c>
    </row>
    <row r="731" spans="1:30" x14ac:dyDescent="0.25">
      <c r="A731" s="112" t="str">
        <f t="shared" si="187"/>
        <v/>
      </c>
      <c r="B731" s="112" t="str">
        <f t="shared" si="188"/>
        <v/>
      </c>
      <c r="C731" s="397" t="str">
        <f t="shared" si="200"/>
        <v/>
      </c>
      <c r="D731" s="397" t="str">
        <f t="shared" si="186"/>
        <v/>
      </c>
      <c r="E731" s="397"/>
      <c r="F731" s="399" t="str">
        <f t="shared" si="189"/>
        <v/>
      </c>
      <c r="G731" s="400" t="str">
        <f t="shared" si="190"/>
        <v/>
      </c>
      <c r="H731" s="401" t="str">
        <f t="shared" si="191"/>
        <v/>
      </c>
      <c r="I731" s="402" t="str">
        <f t="shared" si="201"/>
        <v/>
      </c>
      <c r="J731" s="403" t="str">
        <f t="shared" si="201"/>
        <v/>
      </c>
      <c r="K731" s="403" t="str">
        <f t="shared" si="201"/>
        <v/>
      </c>
      <c r="L731" s="404" t="str">
        <f t="shared" si="201"/>
        <v/>
      </c>
      <c r="M731" s="405"/>
      <c r="N731" s="406" t="str">
        <f t="shared" si="192"/>
        <v/>
      </c>
      <c r="O731" s="406" t="str">
        <f t="shared" si="193"/>
        <v/>
      </c>
      <c r="S731" s="401" t="str">
        <f>IFERROR(IF(S730&lt;='Cat A monthly etc'!$R$3,"Nil",S730-$R$3),"")</f>
        <v/>
      </c>
      <c r="T731" s="402" t="str">
        <f t="shared" si="194"/>
        <v/>
      </c>
      <c r="U731" s="403" t="str">
        <f t="shared" si="195"/>
        <v/>
      </c>
      <c r="V731" s="403" t="str">
        <f t="shared" si="196"/>
        <v/>
      </c>
      <c r="W731" s="404" t="str">
        <f t="shared" si="197"/>
        <v/>
      </c>
      <c r="Z731" s="408"/>
      <c r="AA731" s="409"/>
      <c r="AC731" s="358" t="str">
        <f t="shared" si="198"/>
        <v/>
      </c>
      <c r="AD731" s="358" t="str">
        <f t="shared" si="199"/>
        <v/>
      </c>
    </row>
    <row r="732" spans="1:30" x14ac:dyDescent="0.25">
      <c r="A732" s="112" t="str">
        <f t="shared" si="187"/>
        <v/>
      </c>
      <c r="B732" s="112" t="str">
        <f t="shared" si="188"/>
        <v/>
      </c>
      <c r="C732" s="397" t="str">
        <f t="shared" si="200"/>
        <v/>
      </c>
      <c r="D732" s="397" t="str">
        <f t="shared" si="186"/>
        <v/>
      </c>
      <c r="E732" s="397"/>
      <c r="F732" s="399" t="str">
        <f t="shared" si="189"/>
        <v/>
      </c>
      <c r="G732" s="400" t="str">
        <f t="shared" si="190"/>
        <v/>
      </c>
      <c r="H732" s="401" t="str">
        <f t="shared" si="191"/>
        <v/>
      </c>
      <c r="I732" s="402" t="str">
        <f t="shared" si="201"/>
        <v/>
      </c>
      <c r="J732" s="403" t="str">
        <f t="shared" si="201"/>
        <v/>
      </c>
      <c r="K732" s="403" t="str">
        <f t="shared" si="201"/>
        <v/>
      </c>
      <c r="L732" s="404" t="str">
        <f t="shared" si="201"/>
        <v/>
      </c>
      <c r="M732" s="405"/>
      <c r="N732" s="406" t="str">
        <f t="shared" si="192"/>
        <v/>
      </c>
      <c r="O732" s="406" t="str">
        <f t="shared" si="193"/>
        <v/>
      </c>
      <c r="S732" s="401" t="str">
        <f>IFERROR(IF(S731&lt;='Cat A monthly etc'!$R$3,"Nil",S731-$R$3),"")</f>
        <v/>
      </c>
      <c r="T732" s="402" t="str">
        <f t="shared" si="194"/>
        <v/>
      </c>
      <c r="U732" s="403" t="str">
        <f t="shared" si="195"/>
        <v/>
      </c>
      <c r="V732" s="403" t="str">
        <f t="shared" si="196"/>
        <v/>
      </c>
      <c r="W732" s="404" t="str">
        <f t="shared" si="197"/>
        <v/>
      </c>
      <c r="Z732" s="408"/>
      <c r="AA732" s="409"/>
      <c r="AC732" s="358" t="str">
        <f t="shared" si="198"/>
        <v/>
      </c>
      <c r="AD732" s="358" t="str">
        <f t="shared" si="199"/>
        <v/>
      </c>
    </row>
    <row r="733" spans="1:30" x14ac:dyDescent="0.25">
      <c r="A733" s="112" t="str">
        <f t="shared" si="187"/>
        <v/>
      </c>
      <c r="B733" s="112" t="str">
        <f t="shared" si="188"/>
        <v/>
      </c>
      <c r="C733" s="397" t="str">
        <f t="shared" si="200"/>
        <v/>
      </c>
      <c r="D733" s="397" t="str">
        <f t="shared" si="186"/>
        <v/>
      </c>
      <c r="E733" s="397"/>
      <c r="F733" s="399" t="str">
        <f t="shared" si="189"/>
        <v/>
      </c>
      <c r="G733" s="400" t="str">
        <f t="shared" si="190"/>
        <v/>
      </c>
      <c r="H733" s="401" t="str">
        <f t="shared" si="191"/>
        <v/>
      </c>
      <c r="I733" s="402" t="str">
        <f t="shared" si="201"/>
        <v/>
      </c>
      <c r="J733" s="403" t="str">
        <f t="shared" si="201"/>
        <v/>
      </c>
      <c r="K733" s="403" t="str">
        <f t="shared" si="201"/>
        <v/>
      </c>
      <c r="L733" s="404" t="str">
        <f t="shared" si="201"/>
        <v/>
      </c>
      <c r="M733" s="405"/>
      <c r="N733" s="406" t="str">
        <f t="shared" si="192"/>
        <v/>
      </c>
      <c r="O733" s="406" t="str">
        <f t="shared" si="193"/>
        <v/>
      </c>
      <c r="S733" s="401" t="str">
        <f>IFERROR(IF(S732&lt;='Cat A monthly etc'!$R$3,"Nil",S732-$R$3),"")</f>
        <v/>
      </c>
      <c r="T733" s="402" t="str">
        <f t="shared" si="194"/>
        <v/>
      </c>
      <c r="U733" s="403" t="str">
        <f t="shared" si="195"/>
        <v/>
      </c>
      <c r="V733" s="403" t="str">
        <f t="shared" si="196"/>
        <v/>
      </c>
      <c r="W733" s="404" t="str">
        <f t="shared" si="197"/>
        <v/>
      </c>
      <c r="Z733" s="408"/>
      <c r="AA733" s="409"/>
      <c r="AC733" s="358" t="str">
        <f t="shared" si="198"/>
        <v/>
      </c>
      <c r="AD733" s="358" t="str">
        <f t="shared" si="199"/>
        <v/>
      </c>
    </row>
    <row r="734" spans="1:30" x14ac:dyDescent="0.25">
      <c r="A734" s="112" t="str">
        <f t="shared" si="187"/>
        <v/>
      </c>
      <c r="B734" s="112" t="str">
        <f t="shared" si="188"/>
        <v/>
      </c>
      <c r="C734" s="397" t="str">
        <f t="shared" si="200"/>
        <v/>
      </c>
      <c r="D734" s="397" t="str">
        <f t="shared" si="186"/>
        <v/>
      </c>
      <c r="E734" s="397"/>
      <c r="F734" s="399" t="str">
        <f t="shared" si="189"/>
        <v/>
      </c>
      <c r="G734" s="400" t="str">
        <f t="shared" si="190"/>
        <v/>
      </c>
      <c r="H734" s="401" t="str">
        <f t="shared" si="191"/>
        <v/>
      </c>
      <c r="I734" s="402" t="str">
        <f t="shared" si="201"/>
        <v/>
      </c>
      <c r="J734" s="403" t="str">
        <f t="shared" si="201"/>
        <v/>
      </c>
      <c r="K734" s="403" t="str">
        <f t="shared" si="201"/>
        <v/>
      </c>
      <c r="L734" s="404" t="str">
        <f t="shared" si="201"/>
        <v/>
      </c>
      <c r="M734" s="405"/>
      <c r="N734" s="406" t="str">
        <f t="shared" si="192"/>
        <v/>
      </c>
      <c r="O734" s="406" t="str">
        <f t="shared" si="193"/>
        <v/>
      </c>
      <c r="S734" s="401" t="str">
        <f>IFERROR(IF(S733&lt;='Cat A monthly etc'!$R$3,"Nil",S733-$R$3),"")</f>
        <v/>
      </c>
      <c r="T734" s="402" t="str">
        <f t="shared" si="194"/>
        <v/>
      </c>
      <c r="U734" s="403" t="str">
        <f t="shared" si="195"/>
        <v/>
      </c>
      <c r="V734" s="403" t="str">
        <f t="shared" si="196"/>
        <v/>
      </c>
      <c r="W734" s="404" t="str">
        <f t="shared" si="197"/>
        <v/>
      </c>
      <c r="Z734" s="408"/>
      <c r="AA734" s="409"/>
      <c r="AC734" s="358" t="str">
        <f t="shared" si="198"/>
        <v/>
      </c>
      <c r="AD734" s="358" t="str">
        <f t="shared" si="199"/>
        <v/>
      </c>
    </row>
    <row r="735" spans="1:30" x14ac:dyDescent="0.25">
      <c r="A735" s="112" t="str">
        <f t="shared" si="187"/>
        <v/>
      </c>
      <c r="B735" s="112" t="str">
        <f t="shared" si="188"/>
        <v/>
      </c>
      <c r="C735" s="397" t="str">
        <f t="shared" si="200"/>
        <v/>
      </c>
      <c r="D735" s="397" t="str">
        <f t="shared" si="186"/>
        <v/>
      </c>
      <c r="E735" s="397"/>
      <c r="F735" s="399" t="str">
        <f t="shared" si="189"/>
        <v/>
      </c>
      <c r="G735" s="400" t="str">
        <f t="shared" si="190"/>
        <v/>
      </c>
      <c r="H735" s="401" t="str">
        <f t="shared" si="191"/>
        <v/>
      </c>
      <c r="I735" s="402" t="str">
        <f t="shared" si="201"/>
        <v/>
      </c>
      <c r="J735" s="403" t="str">
        <f t="shared" si="201"/>
        <v/>
      </c>
      <c r="K735" s="403" t="str">
        <f t="shared" si="201"/>
        <v/>
      </c>
      <c r="L735" s="404" t="str">
        <f t="shared" si="201"/>
        <v/>
      </c>
      <c r="M735" s="405"/>
      <c r="N735" s="406" t="str">
        <f t="shared" si="192"/>
        <v/>
      </c>
      <c r="O735" s="406" t="str">
        <f t="shared" si="193"/>
        <v/>
      </c>
      <c r="S735" s="401" t="str">
        <f>IFERROR(IF(S734&lt;='Cat A monthly etc'!$R$3,"Nil",S734-$R$3),"")</f>
        <v/>
      </c>
      <c r="T735" s="402" t="str">
        <f t="shared" si="194"/>
        <v/>
      </c>
      <c r="U735" s="403" t="str">
        <f t="shared" si="195"/>
        <v/>
      </c>
      <c r="V735" s="403" t="str">
        <f t="shared" si="196"/>
        <v/>
      </c>
      <c r="W735" s="404" t="str">
        <f t="shared" si="197"/>
        <v/>
      </c>
      <c r="Z735" s="408"/>
      <c r="AA735" s="409"/>
      <c r="AC735" s="358" t="str">
        <f t="shared" si="198"/>
        <v/>
      </c>
      <c r="AD735" s="358" t="str">
        <f t="shared" si="199"/>
        <v/>
      </c>
    </row>
    <row r="736" spans="1:30" x14ac:dyDescent="0.25">
      <c r="A736" s="112" t="str">
        <f t="shared" si="187"/>
        <v/>
      </c>
      <c r="B736" s="112" t="str">
        <f t="shared" si="188"/>
        <v/>
      </c>
      <c r="C736" s="397" t="str">
        <f t="shared" si="200"/>
        <v/>
      </c>
      <c r="D736" s="397" t="str">
        <f t="shared" si="186"/>
        <v/>
      </c>
      <c r="E736" s="397"/>
      <c r="F736" s="399" t="str">
        <f t="shared" si="189"/>
        <v/>
      </c>
      <c r="G736" s="400" t="str">
        <f t="shared" si="190"/>
        <v/>
      </c>
      <c r="H736" s="401" t="str">
        <f t="shared" si="191"/>
        <v/>
      </c>
      <c r="I736" s="402" t="str">
        <f t="shared" si="201"/>
        <v/>
      </c>
      <c r="J736" s="403" t="str">
        <f t="shared" si="201"/>
        <v/>
      </c>
      <c r="K736" s="403" t="str">
        <f t="shared" si="201"/>
        <v/>
      </c>
      <c r="L736" s="404" t="str">
        <f t="shared" si="201"/>
        <v/>
      </c>
      <c r="M736" s="405"/>
      <c r="N736" s="406" t="str">
        <f t="shared" si="192"/>
        <v/>
      </c>
      <c r="O736" s="406" t="str">
        <f t="shared" si="193"/>
        <v/>
      </c>
      <c r="S736" s="401" t="str">
        <f>IFERROR(IF(S735&lt;='Cat A monthly etc'!$R$3,"Nil",S735-$R$3),"")</f>
        <v/>
      </c>
      <c r="T736" s="402" t="str">
        <f t="shared" si="194"/>
        <v/>
      </c>
      <c r="U736" s="403" t="str">
        <f t="shared" si="195"/>
        <v/>
      </c>
      <c r="V736" s="403" t="str">
        <f t="shared" si="196"/>
        <v/>
      </c>
      <c r="W736" s="404" t="str">
        <f t="shared" si="197"/>
        <v/>
      </c>
      <c r="Z736" s="408"/>
      <c r="AA736" s="409"/>
      <c r="AC736" s="358" t="str">
        <f t="shared" si="198"/>
        <v/>
      </c>
      <c r="AD736" s="358" t="str">
        <f t="shared" si="199"/>
        <v/>
      </c>
    </row>
    <row r="737" spans="1:30" x14ac:dyDescent="0.25">
      <c r="A737" s="112" t="str">
        <f t="shared" si="187"/>
        <v/>
      </c>
      <c r="B737" s="112" t="str">
        <f t="shared" si="188"/>
        <v/>
      </c>
      <c r="C737" s="397" t="str">
        <f t="shared" si="200"/>
        <v/>
      </c>
      <c r="D737" s="397" t="str">
        <f t="shared" si="186"/>
        <v/>
      </c>
      <c r="E737" s="397"/>
      <c r="F737" s="399" t="str">
        <f t="shared" si="189"/>
        <v/>
      </c>
      <c r="G737" s="400" t="str">
        <f t="shared" si="190"/>
        <v/>
      </c>
      <c r="H737" s="401" t="str">
        <f t="shared" si="191"/>
        <v/>
      </c>
      <c r="I737" s="402" t="str">
        <f t="shared" si="201"/>
        <v/>
      </c>
      <c r="J737" s="403" t="str">
        <f t="shared" si="201"/>
        <v/>
      </c>
      <c r="K737" s="403" t="str">
        <f t="shared" si="201"/>
        <v/>
      </c>
      <c r="L737" s="404" t="str">
        <f t="shared" si="201"/>
        <v/>
      </c>
      <c r="M737" s="405"/>
      <c r="N737" s="406" t="str">
        <f t="shared" si="192"/>
        <v/>
      </c>
      <c r="O737" s="406" t="str">
        <f t="shared" si="193"/>
        <v/>
      </c>
      <c r="S737" s="401" t="str">
        <f>IFERROR(IF(S736&lt;='Cat A monthly etc'!$R$3,"Nil",S736-$R$3),"")</f>
        <v/>
      </c>
      <c r="T737" s="402" t="str">
        <f t="shared" si="194"/>
        <v/>
      </c>
      <c r="U737" s="403" t="str">
        <f t="shared" si="195"/>
        <v/>
      </c>
      <c r="V737" s="403" t="str">
        <f t="shared" si="196"/>
        <v/>
      </c>
      <c r="W737" s="404" t="str">
        <f t="shared" si="197"/>
        <v/>
      </c>
      <c r="Z737" s="408"/>
      <c r="AA737" s="409"/>
      <c r="AC737" s="358" t="str">
        <f t="shared" si="198"/>
        <v/>
      </c>
      <c r="AD737" s="358" t="str">
        <f t="shared" si="199"/>
        <v/>
      </c>
    </row>
    <row r="738" spans="1:30" x14ac:dyDescent="0.25">
      <c r="A738" s="112" t="str">
        <f t="shared" si="187"/>
        <v/>
      </c>
      <c r="B738" s="112" t="str">
        <f t="shared" si="188"/>
        <v/>
      </c>
      <c r="C738" s="397" t="str">
        <f t="shared" si="200"/>
        <v/>
      </c>
      <c r="D738" s="397" t="str">
        <f t="shared" si="186"/>
        <v/>
      </c>
      <c r="E738" s="397"/>
      <c r="F738" s="399" t="str">
        <f t="shared" si="189"/>
        <v/>
      </c>
      <c r="G738" s="400" t="str">
        <f t="shared" si="190"/>
        <v/>
      </c>
      <c r="H738" s="401" t="str">
        <f t="shared" si="191"/>
        <v/>
      </c>
      <c r="I738" s="402" t="str">
        <f t="shared" si="201"/>
        <v/>
      </c>
      <c r="J738" s="403" t="str">
        <f t="shared" si="201"/>
        <v/>
      </c>
      <c r="K738" s="403" t="str">
        <f t="shared" si="201"/>
        <v/>
      </c>
      <c r="L738" s="404" t="str">
        <f t="shared" si="201"/>
        <v/>
      </c>
      <c r="M738" s="405"/>
      <c r="N738" s="406" t="str">
        <f t="shared" si="192"/>
        <v/>
      </c>
      <c r="O738" s="406" t="str">
        <f t="shared" si="193"/>
        <v/>
      </c>
      <c r="S738" s="401" t="str">
        <f>IFERROR(IF(S737&lt;='Cat A monthly etc'!$R$3,"Nil",S737-$R$3),"")</f>
        <v/>
      </c>
      <c r="T738" s="402" t="str">
        <f t="shared" si="194"/>
        <v/>
      </c>
      <c r="U738" s="403" t="str">
        <f t="shared" si="195"/>
        <v/>
      </c>
      <c r="V738" s="403" t="str">
        <f t="shared" si="196"/>
        <v/>
      </c>
      <c r="W738" s="404" t="str">
        <f t="shared" si="197"/>
        <v/>
      </c>
      <c r="Z738" s="408"/>
      <c r="AA738" s="409"/>
      <c r="AC738" s="358" t="str">
        <f t="shared" si="198"/>
        <v/>
      </c>
      <c r="AD738" s="358" t="str">
        <f t="shared" si="199"/>
        <v/>
      </c>
    </row>
    <row r="739" spans="1:30" x14ac:dyDescent="0.25">
      <c r="A739" s="112" t="str">
        <f t="shared" si="187"/>
        <v/>
      </c>
      <c r="B739" s="112" t="str">
        <f t="shared" si="188"/>
        <v/>
      </c>
      <c r="C739" s="397" t="str">
        <f t="shared" si="200"/>
        <v/>
      </c>
      <c r="D739" s="397" t="str">
        <f t="shared" si="186"/>
        <v/>
      </c>
      <c r="E739" s="397"/>
      <c r="F739" s="399" t="str">
        <f t="shared" si="189"/>
        <v/>
      </c>
      <c r="G739" s="400" t="str">
        <f t="shared" si="190"/>
        <v/>
      </c>
      <c r="H739" s="401" t="str">
        <f t="shared" si="191"/>
        <v/>
      </c>
      <c r="I739" s="402" t="str">
        <f t="shared" si="201"/>
        <v/>
      </c>
      <c r="J739" s="403" t="str">
        <f t="shared" si="201"/>
        <v/>
      </c>
      <c r="K739" s="403" t="str">
        <f t="shared" si="201"/>
        <v/>
      </c>
      <c r="L739" s="404" t="str">
        <f t="shared" si="201"/>
        <v/>
      </c>
      <c r="M739" s="405"/>
      <c r="N739" s="406" t="str">
        <f t="shared" si="192"/>
        <v/>
      </c>
      <c r="O739" s="406" t="str">
        <f t="shared" si="193"/>
        <v/>
      </c>
      <c r="S739" s="401" t="str">
        <f>IFERROR(IF(S738&lt;='Cat A monthly etc'!$R$3,"Nil",S738-$R$3),"")</f>
        <v/>
      </c>
      <c r="T739" s="402" t="str">
        <f t="shared" si="194"/>
        <v/>
      </c>
      <c r="U739" s="403" t="str">
        <f t="shared" si="195"/>
        <v/>
      </c>
      <c r="V739" s="403" t="str">
        <f t="shared" si="196"/>
        <v/>
      </c>
      <c r="W739" s="404" t="str">
        <f t="shared" si="197"/>
        <v/>
      </c>
      <c r="Z739" s="408"/>
      <c r="AA739" s="409"/>
      <c r="AC739" s="358" t="str">
        <f t="shared" si="198"/>
        <v/>
      </c>
      <c r="AD739" s="358" t="str">
        <f t="shared" si="199"/>
        <v/>
      </c>
    </row>
    <row r="740" spans="1:30" x14ac:dyDescent="0.25">
      <c r="A740" s="112" t="str">
        <f t="shared" si="187"/>
        <v/>
      </c>
      <c r="B740" s="112" t="str">
        <f t="shared" si="188"/>
        <v/>
      </c>
      <c r="C740" s="397" t="str">
        <f t="shared" si="200"/>
        <v/>
      </c>
      <c r="D740" s="397" t="str">
        <f t="shared" si="186"/>
        <v/>
      </c>
      <c r="E740" s="397"/>
      <c r="F740" s="399" t="str">
        <f t="shared" si="189"/>
        <v/>
      </c>
      <c r="G740" s="400" t="str">
        <f t="shared" si="190"/>
        <v/>
      </c>
      <c r="H740" s="401" t="str">
        <f t="shared" si="191"/>
        <v/>
      </c>
      <c r="I740" s="402" t="str">
        <f t="shared" si="201"/>
        <v/>
      </c>
      <c r="J740" s="403" t="str">
        <f t="shared" si="201"/>
        <v/>
      </c>
      <c r="K740" s="403" t="str">
        <f t="shared" si="201"/>
        <v/>
      </c>
      <c r="L740" s="404" t="str">
        <f t="shared" si="201"/>
        <v/>
      </c>
      <c r="M740" s="405"/>
      <c r="N740" s="406" t="str">
        <f t="shared" si="192"/>
        <v/>
      </c>
      <c r="O740" s="406" t="str">
        <f t="shared" si="193"/>
        <v/>
      </c>
      <c r="S740" s="401" t="str">
        <f>IFERROR(IF(S739&lt;='Cat A monthly etc'!$R$3,"Nil",S739-$R$3),"")</f>
        <v/>
      </c>
      <c r="T740" s="402" t="str">
        <f t="shared" si="194"/>
        <v/>
      </c>
      <c r="U740" s="403" t="str">
        <f t="shared" si="195"/>
        <v/>
      </c>
      <c r="V740" s="403" t="str">
        <f t="shared" si="196"/>
        <v/>
      </c>
      <c r="W740" s="404" t="str">
        <f t="shared" si="197"/>
        <v/>
      </c>
      <c r="Z740" s="408"/>
      <c r="AA740" s="409"/>
      <c r="AC740" s="358" t="str">
        <f t="shared" si="198"/>
        <v/>
      </c>
      <c r="AD740" s="358" t="str">
        <f t="shared" si="199"/>
        <v/>
      </c>
    </row>
    <row r="741" spans="1:30" x14ac:dyDescent="0.25">
      <c r="A741" s="112" t="str">
        <f t="shared" si="187"/>
        <v/>
      </c>
      <c r="B741" s="112" t="str">
        <f t="shared" si="188"/>
        <v/>
      </c>
      <c r="C741" s="397" t="str">
        <f t="shared" si="200"/>
        <v/>
      </c>
      <c r="D741" s="397" t="str">
        <f t="shared" si="186"/>
        <v/>
      </c>
      <c r="E741" s="397"/>
      <c r="F741" s="399" t="str">
        <f t="shared" si="189"/>
        <v/>
      </c>
      <c r="G741" s="400" t="str">
        <f t="shared" si="190"/>
        <v/>
      </c>
      <c r="H741" s="401" t="str">
        <f t="shared" si="191"/>
        <v/>
      </c>
      <c r="I741" s="402" t="str">
        <f t="shared" si="201"/>
        <v/>
      </c>
      <c r="J741" s="403" t="str">
        <f t="shared" si="201"/>
        <v/>
      </c>
      <c r="K741" s="403" t="str">
        <f t="shared" si="201"/>
        <v/>
      </c>
      <c r="L741" s="404" t="str">
        <f t="shared" si="201"/>
        <v/>
      </c>
      <c r="M741" s="405"/>
      <c r="N741" s="406" t="str">
        <f t="shared" si="192"/>
        <v/>
      </c>
      <c r="O741" s="406" t="str">
        <f t="shared" si="193"/>
        <v/>
      </c>
      <c r="S741" s="401" t="str">
        <f>IFERROR(IF(S740&lt;='Cat A monthly etc'!$R$3,"Nil",S740-$R$3),"")</f>
        <v/>
      </c>
      <c r="T741" s="402" t="str">
        <f t="shared" si="194"/>
        <v/>
      </c>
      <c r="U741" s="403" t="str">
        <f t="shared" si="195"/>
        <v/>
      </c>
      <c r="V741" s="403" t="str">
        <f t="shared" si="196"/>
        <v/>
      </c>
      <c r="W741" s="404" t="str">
        <f t="shared" si="197"/>
        <v/>
      </c>
      <c r="Z741" s="408"/>
      <c r="AA741" s="409"/>
      <c r="AC741" s="358" t="str">
        <f t="shared" si="198"/>
        <v/>
      </c>
      <c r="AD741" s="358" t="str">
        <f t="shared" si="199"/>
        <v/>
      </c>
    </row>
    <row r="742" spans="1:30" x14ac:dyDescent="0.25">
      <c r="A742" s="112" t="str">
        <f t="shared" si="187"/>
        <v/>
      </c>
      <c r="B742" s="112" t="str">
        <f t="shared" si="188"/>
        <v/>
      </c>
      <c r="C742" s="397" t="str">
        <f t="shared" si="200"/>
        <v/>
      </c>
      <c r="D742" s="397" t="str">
        <f t="shared" si="186"/>
        <v/>
      </c>
      <c r="E742" s="397"/>
      <c r="F742" s="399" t="str">
        <f t="shared" si="189"/>
        <v/>
      </c>
      <c r="G742" s="400" t="str">
        <f t="shared" si="190"/>
        <v/>
      </c>
      <c r="H742" s="401" t="str">
        <f t="shared" si="191"/>
        <v/>
      </c>
      <c r="I742" s="402" t="str">
        <f t="shared" si="201"/>
        <v/>
      </c>
      <c r="J742" s="403" t="str">
        <f t="shared" si="201"/>
        <v/>
      </c>
      <c r="K742" s="403" t="str">
        <f t="shared" si="201"/>
        <v/>
      </c>
      <c r="L742" s="404" t="str">
        <f t="shared" si="201"/>
        <v/>
      </c>
      <c r="M742" s="405"/>
      <c r="N742" s="406" t="str">
        <f t="shared" si="192"/>
        <v/>
      </c>
      <c r="O742" s="406" t="str">
        <f t="shared" si="193"/>
        <v/>
      </c>
      <c r="S742" s="401" t="str">
        <f>IFERROR(IF(S741&lt;='Cat A monthly etc'!$R$3,"Nil",S741-$R$3),"")</f>
        <v/>
      </c>
      <c r="T742" s="402" t="str">
        <f t="shared" si="194"/>
        <v/>
      </c>
      <c r="U742" s="403" t="str">
        <f t="shared" si="195"/>
        <v/>
      </c>
      <c r="V742" s="403" t="str">
        <f t="shared" si="196"/>
        <v/>
      </c>
      <c r="W742" s="404" t="str">
        <f t="shared" si="197"/>
        <v/>
      </c>
      <c r="Z742" s="408"/>
      <c r="AA742" s="409"/>
      <c r="AC742" s="358" t="str">
        <f t="shared" si="198"/>
        <v/>
      </c>
      <c r="AD742" s="358" t="str">
        <f t="shared" si="199"/>
        <v/>
      </c>
    </row>
    <row r="743" spans="1:30" x14ac:dyDescent="0.25">
      <c r="A743" s="112" t="str">
        <f t="shared" si="187"/>
        <v/>
      </c>
      <c r="B743" s="112" t="str">
        <f t="shared" si="188"/>
        <v/>
      </c>
      <c r="C743" s="397" t="str">
        <f t="shared" si="200"/>
        <v/>
      </c>
      <c r="D743" s="397" t="str">
        <f t="shared" si="186"/>
        <v/>
      </c>
      <c r="E743" s="397"/>
      <c r="F743" s="399" t="str">
        <f t="shared" si="189"/>
        <v/>
      </c>
      <c r="G743" s="400" t="str">
        <f t="shared" si="190"/>
        <v/>
      </c>
      <c r="H743" s="401" t="str">
        <f t="shared" si="191"/>
        <v/>
      </c>
      <c r="I743" s="402" t="str">
        <f t="shared" si="201"/>
        <v/>
      </c>
      <c r="J743" s="403" t="str">
        <f t="shared" si="201"/>
        <v/>
      </c>
      <c r="K743" s="403" t="str">
        <f t="shared" si="201"/>
        <v/>
      </c>
      <c r="L743" s="404" t="str">
        <f t="shared" si="201"/>
        <v/>
      </c>
      <c r="M743" s="405"/>
      <c r="N743" s="406" t="str">
        <f t="shared" si="192"/>
        <v/>
      </c>
      <c r="O743" s="406" t="str">
        <f t="shared" si="193"/>
        <v/>
      </c>
      <c r="S743" s="401" t="str">
        <f>IFERROR(IF(S742&lt;='Cat A monthly etc'!$R$3,"Nil",S742-$R$3),"")</f>
        <v/>
      </c>
      <c r="T743" s="402" t="str">
        <f t="shared" si="194"/>
        <v/>
      </c>
      <c r="U743" s="403" t="str">
        <f t="shared" si="195"/>
        <v/>
      </c>
      <c r="V743" s="403" t="str">
        <f t="shared" si="196"/>
        <v/>
      </c>
      <c r="W743" s="404" t="str">
        <f t="shared" si="197"/>
        <v/>
      </c>
      <c r="Z743" s="408"/>
      <c r="AA743" s="409"/>
      <c r="AC743" s="358" t="str">
        <f t="shared" si="198"/>
        <v/>
      </c>
      <c r="AD743" s="358" t="str">
        <f t="shared" si="199"/>
        <v/>
      </c>
    </row>
    <row r="744" spans="1:30" x14ac:dyDescent="0.25">
      <c r="A744" s="112" t="str">
        <f t="shared" si="187"/>
        <v/>
      </c>
      <c r="B744" s="112" t="str">
        <f t="shared" si="188"/>
        <v/>
      </c>
      <c r="C744" s="397" t="str">
        <f t="shared" si="200"/>
        <v/>
      </c>
      <c r="D744" s="397" t="str">
        <f t="shared" si="186"/>
        <v/>
      </c>
      <c r="E744" s="397"/>
      <c r="F744" s="399" t="str">
        <f t="shared" si="189"/>
        <v/>
      </c>
      <c r="G744" s="400" t="str">
        <f t="shared" si="190"/>
        <v/>
      </c>
      <c r="H744" s="401" t="str">
        <f t="shared" si="191"/>
        <v/>
      </c>
      <c r="I744" s="402" t="str">
        <f t="shared" si="201"/>
        <v/>
      </c>
      <c r="J744" s="403" t="str">
        <f t="shared" si="201"/>
        <v/>
      </c>
      <c r="K744" s="403" t="str">
        <f t="shared" si="201"/>
        <v/>
      </c>
      <c r="L744" s="404" t="str">
        <f t="shared" si="201"/>
        <v/>
      </c>
      <c r="M744" s="405"/>
      <c r="N744" s="406" t="str">
        <f t="shared" si="192"/>
        <v/>
      </c>
      <c r="O744" s="406" t="str">
        <f t="shared" si="193"/>
        <v/>
      </c>
      <c r="S744" s="401" t="str">
        <f>IFERROR(IF(S743&lt;='Cat A monthly etc'!$R$3,"Nil",S743-$R$3),"")</f>
        <v/>
      </c>
      <c r="T744" s="402" t="str">
        <f t="shared" si="194"/>
        <v/>
      </c>
      <c r="U744" s="403" t="str">
        <f t="shared" si="195"/>
        <v/>
      </c>
      <c r="V744" s="403" t="str">
        <f t="shared" si="196"/>
        <v/>
      </c>
      <c r="W744" s="404" t="str">
        <f t="shared" si="197"/>
        <v/>
      </c>
      <c r="Z744" s="408"/>
      <c r="AA744" s="409"/>
      <c r="AC744" s="358" t="str">
        <f t="shared" si="198"/>
        <v/>
      </c>
      <c r="AD744" s="358" t="str">
        <f t="shared" si="199"/>
        <v/>
      </c>
    </row>
    <row r="745" spans="1:30" x14ac:dyDescent="0.25">
      <c r="A745" s="112" t="str">
        <f t="shared" si="187"/>
        <v/>
      </c>
      <c r="B745" s="112" t="str">
        <f t="shared" si="188"/>
        <v/>
      </c>
      <c r="C745" s="397" t="str">
        <f t="shared" si="200"/>
        <v/>
      </c>
      <c r="D745" s="397" t="str">
        <f t="shared" si="186"/>
        <v/>
      </c>
      <c r="E745" s="397"/>
      <c r="F745" s="399" t="str">
        <f t="shared" si="189"/>
        <v/>
      </c>
      <c r="G745" s="400" t="str">
        <f t="shared" si="190"/>
        <v/>
      </c>
      <c r="H745" s="401" t="str">
        <f t="shared" si="191"/>
        <v/>
      </c>
      <c r="I745" s="402" t="str">
        <f t="shared" si="201"/>
        <v/>
      </c>
      <c r="J745" s="403" t="str">
        <f t="shared" si="201"/>
        <v/>
      </c>
      <c r="K745" s="403" t="str">
        <f t="shared" si="201"/>
        <v/>
      </c>
      <c r="L745" s="404" t="str">
        <f t="shared" si="201"/>
        <v/>
      </c>
      <c r="M745" s="405"/>
      <c r="N745" s="406" t="str">
        <f t="shared" si="192"/>
        <v/>
      </c>
      <c r="O745" s="406" t="str">
        <f t="shared" si="193"/>
        <v/>
      </c>
      <c r="S745" s="401" t="str">
        <f>IFERROR(IF(S744&lt;='Cat A monthly etc'!$R$3,"Nil",S744-$R$3),"")</f>
        <v/>
      </c>
      <c r="T745" s="402" t="str">
        <f t="shared" si="194"/>
        <v/>
      </c>
      <c r="U745" s="403" t="str">
        <f t="shared" si="195"/>
        <v/>
      </c>
      <c r="V745" s="403" t="str">
        <f t="shared" si="196"/>
        <v/>
      </c>
      <c r="W745" s="404" t="str">
        <f t="shared" si="197"/>
        <v/>
      </c>
      <c r="Z745" s="408"/>
      <c r="AA745" s="409"/>
      <c r="AC745" s="358" t="str">
        <f t="shared" si="198"/>
        <v/>
      </c>
      <c r="AD745" s="358" t="str">
        <f t="shared" si="199"/>
        <v/>
      </c>
    </row>
    <row r="746" spans="1:30" x14ac:dyDescent="0.25">
      <c r="A746" s="112" t="str">
        <f t="shared" si="187"/>
        <v/>
      </c>
      <c r="B746" s="112" t="str">
        <f t="shared" si="188"/>
        <v/>
      </c>
      <c r="C746" s="397" t="str">
        <f t="shared" si="200"/>
        <v/>
      </c>
      <c r="D746" s="397" t="str">
        <f t="shared" si="186"/>
        <v/>
      </c>
      <c r="E746" s="397"/>
      <c r="F746" s="399" t="str">
        <f t="shared" si="189"/>
        <v/>
      </c>
      <c r="G746" s="400" t="str">
        <f t="shared" si="190"/>
        <v/>
      </c>
      <c r="H746" s="401" t="str">
        <f t="shared" si="191"/>
        <v/>
      </c>
      <c r="I746" s="402" t="str">
        <f t="shared" si="201"/>
        <v/>
      </c>
      <c r="J746" s="403" t="str">
        <f t="shared" si="201"/>
        <v/>
      </c>
      <c r="K746" s="403" t="str">
        <f t="shared" si="201"/>
        <v/>
      </c>
      <c r="L746" s="404" t="str">
        <f t="shared" si="201"/>
        <v/>
      </c>
      <c r="M746" s="405"/>
      <c r="N746" s="406" t="str">
        <f t="shared" si="192"/>
        <v/>
      </c>
      <c r="O746" s="406" t="str">
        <f t="shared" si="193"/>
        <v/>
      </c>
      <c r="S746" s="401" t="str">
        <f>IFERROR(IF(S745&lt;='Cat A monthly etc'!$R$3,"Nil",S745-$R$3),"")</f>
        <v/>
      </c>
      <c r="T746" s="402" t="str">
        <f t="shared" si="194"/>
        <v/>
      </c>
      <c r="U746" s="403" t="str">
        <f t="shared" si="195"/>
        <v/>
      </c>
      <c r="V746" s="403" t="str">
        <f t="shared" si="196"/>
        <v/>
      </c>
      <c r="W746" s="404" t="str">
        <f t="shared" si="197"/>
        <v/>
      </c>
      <c r="Z746" s="408"/>
      <c r="AA746" s="409"/>
      <c r="AC746" s="358" t="str">
        <f t="shared" si="198"/>
        <v/>
      </c>
      <c r="AD746" s="358" t="str">
        <f t="shared" si="199"/>
        <v/>
      </c>
    </row>
    <row r="747" spans="1:30" x14ac:dyDescent="0.25">
      <c r="A747" s="112" t="str">
        <f t="shared" si="187"/>
        <v/>
      </c>
      <c r="B747" s="112" t="str">
        <f t="shared" si="188"/>
        <v/>
      </c>
      <c r="C747" s="397" t="str">
        <f t="shared" si="200"/>
        <v/>
      </c>
      <c r="D747" s="397" t="str">
        <f t="shared" si="186"/>
        <v/>
      </c>
      <c r="E747" s="397"/>
      <c r="F747" s="399" t="str">
        <f t="shared" si="189"/>
        <v/>
      </c>
      <c r="G747" s="400" t="str">
        <f t="shared" si="190"/>
        <v/>
      </c>
      <c r="H747" s="401" t="str">
        <f t="shared" si="191"/>
        <v/>
      </c>
      <c r="I747" s="402" t="str">
        <f t="shared" si="201"/>
        <v/>
      </c>
      <c r="J747" s="403" t="str">
        <f t="shared" si="201"/>
        <v/>
      </c>
      <c r="K747" s="403" t="str">
        <f t="shared" si="201"/>
        <v/>
      </c>
      <c r="L747" s="404" t="str">
        <f t="shared" si="201"/>
        <v/>
      </c>
      <c r="M747" s="405"/>
      <c r="N747" s="406" t="str">
        <f t="shared" si="192"/>
        <v/>
      </c>
      <c r="O747" s="406" t="str">
        <f t="shared" si="193"/>
        <v/>
      </c>
      <c r="S747" s="401" t="str">
        <f>IFERROR(IF(S746&lt;='Cat A monthly etc'!$R$3,"Nil",S746-$R$3),"")</f>
        <v/>
      </c>
      <c r="T747" s="402" t="str">
        <f t="shared" si="194"/>
        <v/>
      </c>
      <c r="U747" s="403" t="str">
        <f t="shared" si="195"/>
        <v/>
      </c>
      <c r="V747" s="403" t="str">
        <f t="shared" si="196"/>
        <v/>
      </c>
      <c r="W747" s="404" t="str">
        <f t="shared" si="197"/>
        <v/>
      </c>
      <c r="Z747" s="408"/>
      <c r="AA747" s="409"/>
      <c r="AC747" s="358" t="str">
        <f t="shared" si="198"/>
        <v/>
      </c>
      <c r="AD747" s="358" t="str">
        <f t="shared" si="199"/>
        <v/>
      </c>
    </row>
    <row r="748" spans="1:30" x14ac:dyDescent="0.25">
      <c r="A748" s="112" t="str">
        <f t="shared" si="187"/>
        <v/>
      </c>
      <c r="B748" s="112" t="str">
        <f t="shared" si="188"/>
        <v/>
      </c>
      <c r="C748" s="397" t="str">
        <f t="shared" si="200"/>
        <v/>
      </c>
      <c r="D748" s="397" t="str">
        <f t="shared" si="186"/>
        <v/>
      </c>
      <c r="E748" s="397"/>
      <c r="F748" s="399" t="str">
        <f t="shared" si="189"/>
        <v/>
      </c>
      <c r="G748" s="400" t="str">
        <f t="shared" si="190"/>
        <v/>
      </c>
      <c r="H748" s="401" t="str">
        <f t="shared" si="191"/>
        <v/>
      </c>
      <c r="I748" s="402" t="str">
        <f t="shared" si="201"/>
        <v/>
      </c>
      <c r="J748" s="403" t="str">
        <f t="shared" si="201"/>
        <v/>
      </c>
      <c r="K748" s="403" t="str">
        <f t="shared" si="201"/>
        <v/>
      </c>
      <c r="L748" s="404" t="str">
        <f t="shared" si="201"/>
        <v/>
      </c>
      <c r="M748" s="405"/>
      <c r="N748" s="406" t="str">
        <f t="shared" si="192"/>
        <v/>
      </c>
      <c r="O748" s="406" t="str">
        <f t="shared" si="193"/>
        <v/>
      </c>
      <c r="S748" s="401" t="str">
        <f>IFERROR(IF(S747&lt;='Cat A monthly etc'!$R$3,"Nil",S747-$R$3),"")</f>
        <v/>
      </c>
      <c r="T748" s="402" t="str">
        <f t="shared" si="194"/>
        <v/>
      </c>
      <c r="U748" s="403" t="str">
        <f t="shared" si="195"/>
        <v/>
      </c>
      <c r="V748" s="403" t="str">
        <f t="shared" si="196"/>
        <v/>
      </c>
      <c r="W748" s="404" t="str">
        <f t="shared" si="197"/>
        <v/>
      </c>
      <c r="Z748" s="408"/>
      <c r="AA748" s="409"/>
      <c r="AC748" s="358" t="str">
        <f t="shared" si="198"/>
        <v/>
      </c>
      <c r="AD748" s="358" t="str">
        <f t="shared" si="199"/>
        <v/>
      </c>
    </row>
    <row r="749" spans="1:30" x14ac:dyDescent="0.25">
      <c r="A749" s="112" t="str">
        <f t="shared" si="187"/>
        <v/>
      </c>
      <c r="B749" s="112" t="str">
        <f t="shared" si="188"/>
        <v/>
      </c>
      <c r="C749" s="397" t="str">
        <f t="shared" si="200"/>
        <v/>
      </c>
      <c r="D749" s="397" t="str">
        <f t="shared" si="186"/>
        <v/>
      </c>
      <c r="E749" s="397"/>
      <c r="F749" s="399" t="str">
        <f t="shared" si="189"/>
        <v/>
      </c>
      <c r="G749" s="400" t="str">
        <f t="shared" si="190"/>
        <v/>
      </c>
      <c r="H749" s="401" t="str">
        <f t="shared" si="191"/>
        <v/>
      </c>
      <c r="I749" s="402" t="str">
        <f t="shared" si="201"/>
        <v/>
      </c>
      <c r="J749" s="403" t="str">
        <f t="shared" si="201"/>
        <v/>
      </c>
      <c r="K749" s="403" t="str">
        <f t="shared" si="201"/>
        <v/>
      </c>
      <c r="L749" s="404" t="str">
        <f t="shared" si="201"/>
        <v/>
      </c>
      <c r="M749" s="405"/>
      <c r="N749" s="406" t="str">
        <f t="shared" si="192"/>
        <v/>
      </c>
      <c r="O749" s="406" t="str">
        <f t="shared" si="193"/>
        <v/>
      </c>
      <c r="S749" s="401" t="str">
        <f>IFERROR(IF(S748&lt;='Cat A monthly etc'!$R$3,"Nil",S748-$R$3),"")</f>
        <v/>
      </c>
      <c r="T749" s="402" t="str">
        <f t="shared" si="194"/>
        <v/>
      </c>
      <c r="U749" s="403" t="str">
        <f t="shared" si="195"/>
        <v/>
      </c>
      <c r="V749" s="403" t="str">
        <f t="shared" si="196"/>
        <v/>
      </c>
      <c r="W749" s="404" t="str">
        <f t="shared" si="197"/>
        <v/>
      </c>
      <c r="Z749" s="408"/>
      <c r="AA749" s="409"/>
      <c r="AC749" s="358" t="str">
        <f t="shared" si="198"/>
        <v/>
      </c>
      <c r="AD749" s="358" t="str">
        <f t="shared" si="199"/>
        <v/>
      </c>
    </row>
    <row r="750" spans="1:30" x14ac:dyDescent="0.25">
      <c r="A750" s="112" t="str">
        <f t="shared" si="187"/>
        <v/>
      </c>
      <c r="B750" s="112" t="str">
        <f t="shared" si="188"/>
        <v/>
      </c>
      <c r="C750" s="397" t="str">
        <f t="shared" si="200"/>
        <v/>
      </c>
      <c r="D750" s="397" t="str">
        <f t="shared" si="186"/>
        <v/>
      </c>
      <c r="E750" s="397"/>
      <c r="F750" s="399" t="str">
        <f t="shared" si="189"/>
        <v/>
      </c>
      <c r="G750" s="400" t="str">
        <f t="shared" si="190"/>
        <v/>
      </c>
      <c r="H750" s="401" t="str">
        <f t="shared" si="191"/>
        <v/>
      </c>
      <c r="I750" s="402" t="str">
        <f t="shared" si="201"/>
        <v/>
      </c>
      <c r="J750" s="403" t="str">
        <f t="shared" si="201"/>
        <v/>
      </c>
      <c r="K750" s="403" t="str">
        <f t="shared" si="201"/>
        <v/>
      </c>
      <c r="L750" s="404" t="str">
        <f t="shared" si="201"/>
        <v/>
      </c>
      <c r="M750" s="405"/>
      <c r="N750" s="406" t="str">
        <f t="shared" si="192"/>
        <v/>
      </c>
      <c r="O750" s="406" t="str">
        <f t="shared" si="193"/>
        <v/>
      </c>
      <c r="S750" s="401" t="str">
        <f>IFERROR(IF(S749&lt;='Cat A monthly etc'!$R$3,"Nil",S749-$R$3),"")</f>
        <v/>
      </c>
      <c r="T750" s="402" t="str">
        <f t="shared" si="194"/>
        <v/>
      </c>
      <c r="U750" s="403" t="str">
        <f t="shared" si="195"/>
        <v/>
      </c>
      <c r="V750" s="403" t="str">
        <f t="shared" si="196"/>
        <v/>
      </c>
      <c r="W750" s="404" t="str">
        <f t="shared" si="197"/>
        <v/>
      </c>
      <c r="Z750" s="408"/>
      <c r="AA750" s="409"/>
      <c r="AC750" s="358" t="str">
        <f t="shared" si="198"/>
        <v/>
      </c>
      <c r="AD750" s="358" t="str">
        <f t="shared" si="199"/>
        <v/>
      </c>
    </row>
    <row r="751" spans="1:30" x14ac:dyDescent="0.25">
      <c r="A751" s="112" t="str">
        <f t="shared" si="187"/>
        <v/>
      </c>
      <c r="B751" s="112" t="str">
        <f t="shared" si="188"/>
        <v/>
      </c>
      <c r="C751" s="397" t="str">
        <f t="shared" si="200"/>
        <v/>
      </c>
      <c r="D751" s="397" t="str">
        <f t="shared" si="186"/>
        <v/>
      </c>
      <c r="E751" s="397"/>
      <c r="F751" s="399" t="str">
        <f t="shared" si="189"/>
        <v/>
      </c>
      <c r="G751" s="400" t="str">
        <f t="shared" si="190"/>
        <v/>
      </c>
      <c r="H751" s="401" t="str">
        <f t="shared" si="191"/>
        <v/>
      </c>
      <c r="I751" s="402" t="str">
        <f t="shared" si="201"/>
        <v/>
      </c>
      <c r="J751" s="403" t="str">
        <f t="shared" si="201"/>
        <v/>
      </c>
      <c r="K751" s="403" t="str">
        <f t="shared" si="201"/>
        <v/>
      </c>
      <c r="L751" s="404" t="str">
        <f t="shared" si="201"/>
        <v/>
      </c>
      <c r="M751" s="405"/>
      <c r="N751" s="406" t="str">
        <f t="shared" si="192"/>
        <v/>
      </c>
      <c r="O751" s="406" t="str">
        <f t="shared" si="193"/>
        <v/>
      </c>
      <c r="S751" s="401" t="str">
        <f>IFERROR(IF(S750&lt;='Cat A monthly etc'!$R$3,"Nil",S750-$R$3),"")</f>
        <v/>
      </c>
      <c r="T751" s="402" t="str">
        <f t="shared" si="194"/>
        <v/>
      </c>
      <c r="U751" s="403" t="str">
        <f t="shared" si="195"/>
        <v/>
      </c>
      <c r="V751" s="403" t="str">
        <f t="shared" si="196"/>
        <v/>
      </c>
      <c r="W751" s="404" t="str">
        <f t="shared" si="197"/>
        <v/>
      </c>
      <c r="Z751" s="408"/>
      <c r="AA751" s="409"/>
      <c r="AC751" s="358" t="str">
        <f t="shared" si="198"/>
        <v/>
      </c>
      <c r="AD751" s="358" t="str">
        <f t="shared" si="199"/>
        <v/>
      </c>
    </row>
    <row r="752" spans="1:30" x14ac:dyDescent="0.25">
      <c r="A752" s="112" t="str">
        <f t="shared" si="187"/>
        <v/>
      </c>
      <c r="B752" s="112" t="str">
        <f t="shared" si="188"/>
        <v/>
      </c>
      <c r="C752" s="397" t="str">
        <f t="shared" si="200"/>
        <v/>
      </c>
      <c r="D752" s="397" t="str">
        <f t="shared" si="186"/>
        <v/>
      </c>
      <c r="E752" s="397"/>
      <c r="F752" s="399" t="str">
        <f t="shared" si="189"/>
        <v/>
      </c>
      <c r="G752" s="400" t="str">
        <f t="shared" si="190"/>
        <v/>
      </c>
      <c r="H752" s="401" t="str">
        <f t="shared" si="191"/>
        <v/>
      </c>
      <c r="I752" s="402" t="str">
        <f t="shared" si="201"/>
        <v/>
      </c>
      <c r="J752" s="403" t="str">
        <f t="shared" si="201"/>
        <v/>
      </c>
      <c r="K752" s="403" t="str">
        <f t="shared" si="201"/>
        <v/>
      </c>
      <c r="L752" s="404" t="str">
        <f t="shared" si="201"/>
        <v/>
      </c>
      <c r="M752" s="405"/>
      <c r="N752" s="406" t="str">
        <f t="shared" si="192"/>
        <v/>
      </c>
      <c r="O752" s="406" t="str">
        <f t="shared" si="193"/>
        <v/>
      </c>
      <c r="S752" s="401" t="str">
        <f>IFERROR(IF(S751&lt;='Cat A monthly etc'!$R$3,"Nil",S751-$R$3),"")</f>
        <v/>
      </c>
      <c r="T752" s="402" t="str">
        <f t="shared" si="194"/>
        <v/>
      </c>
      <c r="U752" s="403" t="str">
        <f t="shared" si="195"/>
        <v/>
      </c>
      <c r="V752" s="403" t="str">
        <f t="shared" si="196"/>
        <v/>
      </c>
      <c r="W752" s="404" t="str">
        <f t="shared" si="197"/>
        <v/>
      </c>
      <c r="Z752" s="408"/>
      <c r="AA752" s="409"/>
      <c r="AC752" s="358" t="str">
        <f t="shared" si="198"/>
        <v/>
      </c>
      <c r="AD752" s="358" t="str">
        <f t="shared" si="199"/>
        <v/>
      </c>
    </row>
    <row r="753" spans="1:30" x14ac:dyDescent="0.25">
      <c r="A753" s="112" t="str">
        <f t="shared" si="187"/>
        <v/>
      </c>
      <c r="B753" s="112" t="str">
        <f t="shared" si="188"/>
        <v/>
      </c>
      <c r="C753" s="397" t="str">
        <f t="shared" si="200"/>
        <v/>
      </c>
      <c r="D753" s="397" t="str">
        <f t="shared" si="186"/>
        <v/>
      </c>
      <c r="E753" s="397"/>
      <c r="F753" s="399" t="str">
        <f t="shared" si="189"/>
        <v/>
      </c>
      <c r="G753" s="400" t="str">
        <f t="shared" si="190"/>
        <v/>
      </c>
      <c r="H753" s="401" t="str">
        <f t="shared" si="191"/>
        <v/>
      </c>
      <c r="I753" s="402" t="str">
        <f t="shared" si="201"/>
        <v/>
      </c>
      <c r="J753" s="403" t="str">
        <f t="shared" si="201"/>
        <v/>
      </c>
      <c r="K753" s="403" t="str">
        <f t="shared" si="201"/>
        <v/>
      </c>
      <c r="L753" s="404" t="str">
        <f t="shared" si="201"/>
        <v/>
      </c>
      <c r="M753" s="405"/>
      <c r="N753" s="406" t="str">
        <f t="shared" si="192"/>
        <v/>
      </c>
      <c r="O753" s="406" t="str">
        <f t="shared" si="193"/>
        <v/>
      </c>
      <c r="S753" s="401" t="str">
        <f>IFERROR(IF(S752&lt;='Cat A monthly etc'!$R$3,"Nil",S752-$R$3),"")</f>
        <v/>
      </c>
      <c r="T753" s="402" t="str">
        <f t="shared" si="194"/>
        <v/>
      </c>
      <c r="U753" s="403" t="str">
        <f t="shared" si="195"/>
        <v/>
      </c>
      <c r="V753" s="403" t="str">
        <f t="shared" si="196"/>
        <v/>
      </c>
      <c r="W753" s="404" t="str">
        <f t="shared" si="197"/>
        <v/>
      </c>
      <c r="Z753" s="408"/>
      <c r="AA753" s="409"/>
      <c r="AC753" s="358" t="str">
        <f t="shared" si="198"/>
        <v/>
      </c>
      <c r="AD753" s="358" t="str">
        <f t="shared" si="199"/>
        <v/>
      </c>
    </row>
    <row r="754" spans="1:30" x14ac:dyDescent="0.25">
      <c r="A754" s="112" t="str">
        <f t="shared" si="187"/>
        <v/>
      </c>
      <c r="B754" s="112" t="str">
        <f t="shared" si="188"/>
        <v/>
      </c>
      <c r="C754" s="397" t="str">
        <f t="shared" si="200"/>
        <v/>
      </c>
      <c r="D754" s="397" t="str">
        <f t="shared" si="186"/>
        <v/>
      </c>
      <c r="E754" s="397"/>
      <c r="F754" s="399" t="str">
        <f t="shared" si="189"/>
        <v/>
      </c>
      <c r="G754" s="400" t="str">
        <f t="shared" si="190"/>
        <v/>
      </c>
      <c r="H754" s="401" t="str">
        <f t="shared" si="191"/>
        <v/>
      </c>
      <c r="I754" s="402" t="str">
        <f t="shared" si="201"/>
        <v/>
      </c>
      <c r="J754" s="403" t="str">
        <f t="shared" si="201"/>
        <v/>
      </c>
      <c r="K754" s="403" t="str">
        <f t="shared" si="201"/>
        <v/>
      </c>
      <c r="L754" s="404" t="str">
        <f t="shared" si="201"/>
        <v/>
      </c>
      <c r="M754" s="405"/>
      <c r="N754" s="406" t="str">
        <f t="shared" si="192"/>
        <v/>
      </c>
      <c r="O754" s="406" t="str">
        <f t="shared" si="193"/>
        <v/>
      </c>
      <c r="S754" s="401" t="str">
        <f>IFERROR(IF(S753&lt;='Cat A monthly etc'!$R$3,"Nil",S753-$R$3),"")</f>
        <v/>
      </c>
      <c r="T754" s="402" t="str">
        <f t="shared" si="194"/>
        <v/>
      </c>
      <c r="U754" s="403" t="str">
        <f t="shared" si="195"/>
        <v/>
      </c>
      <c r="V754" s="403" t="str">
        <f t="shared" si="196"/>
        <v/>
      </c>
      <c r="W754" s="404" t="str">
        <f t="shared" si="197"/>
        <v/>
      </c>
      <c r="Z754" s="408"/>
      <c r="AA754" s="409"/>
      <c r="AC754" s="358" t="str">
        <f t="shared" si="198"/>
        <v/>
      </c>
      <c r="AD754" s="358" t="str">
        <f t="shared" si="199"/>
        <v/>
      </c>
    </row>
    <row r="755" spans="1:30" x14ac:dyDescent="0.25">
      <c r="A755" s="112" t="str">
        <f t="shared" si="187"/>
        <v/>
      </c>
      <c r="B755" s="112" t="str">
        <f t="shared" si="188"/>
        <v/>
      </c>
      <c r="C755" s="397" t="str">
        <f t="shared" si="200"/>
        <v/>
      </c>
      <c r="D755" s="397" t="str">
        <f t="shared" si="186"/>
        <v/>
      </c>
      <c r="E755" s="397"/>
      <c r="F755" s="399" t="str">
        <f t="shared" si="189"/>
        <v/>
      </c>
      <c r="G755" s="400" t="str">
        <f t="shared" si="190"/>
        <v/>
      </c>
      <c r="H755" s="401" t="str">
        <f t="shared" si="191"/>
        <v/>
      </c>
      <c r="I755" s="402" t="str">
        <f t="shared" si="201"/>
        <v/>
      </c>
      <c r="J755" s="403" t="str">
        <f t="shared" si="201"/>
        <v/>
      </c>
      <c r="K755" s="403" t="str">
        <f t="shared" si="201"/>
        <v/>
      </c>
      <c r="L755" s="404" t="str">
        <f t="shared" si="201"/>
        <v/>
      </c>
      <c r="M755" s="405"/>
      <c r="N755" s="406" t="str">
        <f t="shared" si="192"/>
        <v/>
      </c>
      <c r="O755" s="406" t="str">
        <f t="shared" si="193"/>
        <v/>
      </c>
      <c r="S755" s="401" t="str">
        <f>IFERROR(IF(S754&lt;='Cat A monthly etc'!$R$3,"Nil",S754-$R$3),"")</f>
        <v/>
      </c>
      <c r="T755" s="402" t="str">
        <f t="shared" si="194"/>
        <v/>
      </c>
      <c r="U755" s="403" t="str">
        <f t="shared" si="195"/>
        <v/>
      </c>
      <c r="V755" s="403" t="str">
        <f t="shared" si="196"/>
        <v/>
      </c>
      <c r="W755" s="404" t="str">
        <f t="shared" si="197"/>
        <v/>
      </c>
      <c r="Z755" s="408"/>
      <c r="AA755" s="409"/>
      <c r="AC755" s="358" t="str">
        <f t="shared" si="198"/>
        <v/>
      </c>
      <c r="AD755" s="358" t="str">
        <f t="shared" si="199"/>
        <v/>
      </c>
    </row>
    <row r="756" spans="1:30" x14ac:dyDescent="0.25">
      <c r="A756" s="112" t="str">
        <f t="shared" si="187"/>
        <v/>
      </c>
      <c r="B756" s="112" t="str">
        <f t="shared" si="188"/>
        <v/>
      </c>
      <c r="C756" s="397" t="str">
        <f t="shared" si="200"/>
        <v/>
      </c>
      <c r="D756" s="397" t="str">
        <f t="shared" si="186"/>
        <v/>
      </c>
      <c r="E756" s="397"/>
      <c r="F756" s="399" t="str">
        <f t="shared" si="189"/>
        <v/>
      </c>
      <c r="G756" s="400" t="str">
        <f t="shared" si="190"/>
        <v/>
      </c>
      <c r="H756" s="401" t="str">
        <f t="shared" si="191"/>
        <v/>
      </c>
      <c r="I756" s="402" t="str">
        <f t="shared" si="201"/>
        <v/>
      </c>
      <c r="J756" s="403" t="str">
        <f t="shared" si="201"/>
        <v/>
      </c>
      <c r="K756" s="403" t="str">
        <f t="shared" si="201"/>
        <v/>
      </c>
      <c r="L756" s="404" t="str">
        <f t="shared" si="201"/>
        <v/>
      </c>
      <c r="M756" s="405"/>
      <c r="N756" s="406" t="str">
        <f t="shared" si="192"/>
        <v/>
      </c>
      <c r="O756" s="406" t="str">
        <f t="shared" si="193"/>
        <v/>
      </c>
      <c r="S756" s="401" t="str">
        <f>IFERROR(IF(S755&lt;='Cat A monthly etc'!$R$3,"Nil",S755-$R$3),"")</f>
        <v/>
      </c>
      <c r="T756" s="402" t="str">
        <f t="shared" si="194"/>
        <v/>
      </c>
      <c r="U756" s="403" t="str">
        <f t="shared" si="195"/>
        <v/>
      </c>
      <c r="V756" s="403" t="str">
        <f t="shared" si="196"/>
        <v/>
      </c>
      <c r="W756" s="404" t="str">
        <f t="shared" si="197"/>
        <v/>
      </c>
      <c r="Z756" s="408"/>
      <c r="AA756" s="409"/>
      <c r="AC756" s="358" t="str">
        <f t="shared" si="198"/>
        <v/>
      </c>
      <c r="AD756" s="358" t="str">
        <f t="shared" si="199"/>
        <v/>
      </c>
    </row>
    <row r="757" spans="1:30" x14ac:dyDescent="0.25">
      <c r="A757" s="112" t="str">
        <f t="shared" si="187"/>
        <v/>
      </c>
      <c r="B757" s="112" t="str">
        <f t="shared" si="188"/>
        <v/>
      </c>
      <c r="C757" s="397" t="str">
        <f t="shared" si="200"/>
        <v/>
      </c>
      <c r="D757" s="397" t="str">
        <f t="shared" si="186"/>
        <v/>
      </c>
      <c r="E757" s="397"/>
      <c r="F757" s="399" t="str">
        <f t="shared" si="189"/>
        <v/>
      </c>
      <c r="G757" s="400" t="str">
        <f t="shared" si="190"/>
        <v/>
      </c>
      <c r="H757" s="401" t="str">
        <f t="shared" si="191"/>
        <v/>
      </c>
      <c r="I757" s="402" t="str">
        <f t="shared" si="201"/>
        <v/>
      </c>
      <c r="J757" s="403" t="str">
        <f t="shared" si="201"/>
        <v/>
      </c>
      <c r="K757" s="403" t="str">
        <f t="shared" si="201"/>
        <v/>
      </c>
      <c r="L757" s="404" t="str">
        <f t="shared" si="201"/>
        <v/>
      </c>
      <c r="M757" s="405"/>
      <c r="N757" s="406" t="str">
        <f t="shared" si="192"/>
        <v/>
      </c>
      <c r="O757" s="406" t="str">
        <f t="shared" si="193"/>
        <v/>
      </c>
      <c r="S757" s="401" t="str">
        <f>IFERROR(IF(S756&lt;='Cat A monthly etc'!$R$3,"Nil",S756-$R$3),"")</f>
        <v/>
      </c>
      <c r="T757" s="402" t="str">
        <f t="shared" si="194"/>
        <v/>
      </c>
      <c r="U757" s="403" t="str">
        <f t="shared" si="195"/>
        <v/>
      </c>
      <c r="V757" s="403" t="str">
        <f t="shared" si="196"/>
        <v/>
      </c>
      <c r="W757" s="404" t="str">
        <f t="shared" si="197"/>
        <v/>
      </c>
      <c r="Z757" s="408"/>
      <c r="AA757" s="409"/>
      <c r="AC757" s="358" t="str">
        <f t="shared" si="198"/>
        <v/>
      </c>
      <c r="AD757" s="358" t="str">
        <f t="shared" si="199"/>
        <v/>
      </c>
    </row>
    <row r="758" spans="1:30" x14ac:dyDescent="0.25">
      <c r="A758" s="112" t="str">
        <f t="shared" si="187"/>
        <v/>
      </c>
      <c r="B758" s="112" t="str">
        <f t="shared" si="188"/>
        <v/>
      </c>
      <c r="C758" s="397" t="str">
        <f t="shared" si="200"/>
        <v/>
      </c>
      <c r="D758" s="397" t="str">
        <f t="shared" si="186"/>
        <v/>
      </c>
      <c r="E758" s="397"/>
      <c r="F758" s="399" t="str">
        <f t="shared" si="189"/>
        <v/>
      </c>
      <c r="G758" s="400" t="str">
        <f t="shared" si="190"/>
        <v/>
      </c>
      <c r="H758" s="401" t="str">
        <f t="shared" si="191"/>
        <v/>
      </c>
      <c r="I758" s="402" t="str">
        <f t="shared" si="201"/>
        <v/>
      </c>
      <c r="J758" s="403" t="str">
        <f t="shared" si="201"/>
        <v/>
      </c>
      <c r="K758" s="403" t="str">
        <f t="shared" si="201"/>
        <v/>
      </c>
      <c r="L758" s="404" t="str">
        <f t="shared" si="201"/>
        <v/>
      </c>
      <c r="M758" s="405"/>
      <c r="N758" s="406" t="str">
        <f t="shared" si="192"/>
        <v/>
      </c>
      <c r="O758" s="406" t="str">
        <f t="shared" si="193"/>
        <v/>
      </c>
      <c r="S758" s="401" t="str">
        <f>IFERROR(IF(S757&lt;='Cat A monthly etc'!$R$3,"Nil",S757-$R$3),"")</f>
        <v/>
      </c>
      <c r="T758" s="402" t="str">
        <f t="shared" si="194"/>
        <v/>
      </c>
      <c r="U758" s="403" t="str">
        <f t="shared" si="195"/>
        <v/>
      </c>
      <c r="V758" s="403" t="str">
        <f t="shared" si="196"/>
        <v/>
      </c>
      <c r="W758" s="404" t="str">
        <f t="shared" si="197"/>
        <v/>
      </c>
      <c r="Z758" s="408"/>
      <c r="AA758" s="409"/>
      <c r="AC758" s="358" t="str">
        <f t="shared" si="198"/>
        <v/>
      </c>
      <c r="AD758" s="358" t="str">
        <f t="shared" si="199"/>
        <v/>
      </c>
    </row>
    <row r="759" spans="1:30" x14ac:dyDescent="0.25">
      <c r="A759" s="112" t="str">
        <f t="shared" si="187"/>
        <v/>
      </c>
      <c r="B759" s="112" t="str">
        <f t="shared" si="188"/>
        <v/>
      </c>
      <c r="C759" s="397" t="str">
        <f t="shared" si="200"/>
        <v/>
      </c>
      <c r="D759" s="397" t="str">
        <f t="shared" si="186"/>
        <v/>
      </c>
      <c r="E759" s="397"/>
      <c r="F759" s="399" t="str">
        <f t="shared" si="189"/>
        <v/>
      </c>
      <c r="G759" s="400" t="str">
        <f t="shared" si="190"/>
        <v/>
      </c>
      <c r="H759" s="401" t="str">
        <f t="shared" si="191"/>
        <v/>
      </c>
      <c r="I759" s="402" t="str">
        <f t="shared" si="201"/>
        <v/>
      </c>
      <c r="J759" s="403" t="str">
        <f t="shared" si="201"/>
        <v/>
      </c>
      <c r="K759" s="403" t="str">
        <f t="shared" si="201"/>
        <v/>
      </c>
      <c r="L759" s="404" t="str">
        <f t="shared" si="201"/>
        <v/>
      </c>
      <c r="M759" s="405"/>
      <c r="N759" s="406" t="str">
        <f t="shared" si="192"/>
        <v/>
      </c>
      <c r="O759" s="406" t="str">
        <f t="shared" si="193"/>
        <v/>
      </c>
      <c r="S759" s="401" t="str">
        <f>IFERROR(IF(S758&lt;='Cat A monthly etc'!$R$3,"Nil",S758-$R$3),"")</f>
        <v/>
      </c>
      <c r="T759" s="402" t="str">
        <f t="shared" si="194"/>
        <v/>
      </c>
      <c r="U759" s="403" t="str">
        <f t="shared" si="195"/>
        <v/>
      </c>
      <c r="V759" s="403" t="str">
        <f t="shared" si="196"/>
        <v/>
      </c>
      <c r="W759" s="404" t="str">
        <f t="shared" si="197"/>
        <v/>
      </c>
      <c r="Z759" s="408"/>
      <c r="AA759" s="409"/>
      <c r="AC759" s="358" t="str">
        <f t="shared" si="198"/>
        <v/>
      </c>
      <c r="AD759" s="358" t="str">
        <f t="shared" si="199"/>
        <v/>
      </c>
    </row>
    <row r="760" spans="1:30" x14ac:dyDescent="0.25">
      <c r="A760" s="112" t="str">
        <f t="shared" si="187"/>
        <v/>
      </c>
      <c r="B760" s="112" t="str">
        <f t="shared" si="188"/>
        <v/>
      </c>
      <c r="C760" s="397" t="str">
        <f t="shared" si="200"/>
        <v/>
      </c>
      <c r="D760" s="397" t="str">
        <f t="shared" si="186"/>
        <v/>
      </c>
      <c r="E760" s="397"/>
      <c r="F760" s="399" t="str">
        <f t="shared" si="189"/>
        <v/>
      </c>
      <c r="G760" s="400" t="str">
        <f t="shared" si="190"/>
        <v/>
      </c>
      <c r="H760" s="401" t="str">
        <f t="shared" si="191"/>
        <v/>
      </c>
      <c r="I760" s="402" t="str">
        <f t="shared" si="201"/>
        <v/>
      </c>
      <c r="J760" s="403" t="str">
        <f t="shared" si="201"/>
        <v/>
      </c>
      <c r="K760" s="403" t="str">
        <f t="shared" si="201"/>
        <v/>
      </c>
      <c r="L760" s="404" t="str">
        <f t="shared" si="201"/>
        <v/>
      </c>
      <c r="M760" s="405"/>
      <c r="N760" s="406" t="str">
        <f t="shared" si="192"/>
        <v/>
      </c>
      <c r="O760" s="406" t="str">
        <f t="shared" si="193"/>
        <v/>
      </c>
      <c r="S760" s="401" t="str">
        <f>IFERROR(IF(S759&lt;='Cat A monthly etc'!$R$3,"Nil",S759-$R$3),"")</f>
        <v/>
      </c>
      <c r="T760" s="402" t="str">
        <f t="shared" si="194"/>
        <v/>
      </c>
      <c r="U760" s="403" t="str">
        <f t="shared" si="195"/>
        <v/>
      </c>
      <c r="V760" s="403" t="str">
        <f t="shared" si="196"/>
        <v/>
      </c>
      <c r="W760" s="404" t="str">
        <f t="shared" si="197"/>
        <v/>
      </c>
      <c r="Z760" s="408"/>
      <c r="AA760" s="409"/>
      <c r="AC760" s="358" t="str">
        <f t="shared" si="198"/>
        <v/>
      </c>
      <c r="AD760" s="358" t="str">
        <f t="shared" si="199"/>
        <v/>
      </c>
    </row>
    <row r="761" spans="1:30" x14ac:dyDescent="0.25">
      <c r="A761" s="112" t="str">
        <f t="shared" si="187"/>
        <v/>
      </c>
      <c r="B761" s="112" t="str">
        <f t="shared" si="188"/>
        <v/>
      </c>
      <c r="C761" s="397" t="str">
        <f t="shared" si="200"/>
        <v/>
      </c>
      <c r="D761" s="397" t="str">
        <f t="shared" si="186"/>
        <v/>
      </c>
      <c r="E761" s="397"/>
      <c r="F761" s="399" t="str">
        <f t="shared" si="189"/>
        <v/>
      </c>
      <c r="G761" s="400" t="str">
        <f t="shared" si="190"/>
        <v/>
      </c>
      <c r="H761" s="401" t="str">
        <f t="shared" si="191"/>
        <v/>
      </c>
      <c r="I761" s="402" t="str">
        <f t="shared" si="201"/>
        <v/>
      </c>
      <c r="J761" s="403" t="str">
        <f t="shared" si="201"/>
        <v/>
      </c>
      <c r="K761" s="403" t="str">
        <f t="shared" si="201"/>
        <v/>
      </c>
      <c r="L761" s="404" t="str">
        <f t="shared" si="201"/>
        <v/>
      </c>
      <c r="M761" s="405"/>
      <c r="N761" s="406" t="str">
        <f t="shared" si="192"/>
        <v/>
      </c>
      <c r="O761" s="406" t="str">
        <f t="shared" si="193"/>
        <v/>
      </c>
      <c r="S761" s="401" t="str">
        <f>IFERROR(IF(S760&lt;='Cat A monthly etc'!$R$3,"Nil",S760-$R$3),"")</f>
        <v/>
      </c>
      <c r="T761" s="402" t="str">
        <f t="shared" si="194"/>
        <v/>
      </c>
      <c r="U761" s="403" t="str">
        <f t="shared" si="195"/>
        <v/>
      </c>
      <c r="V761" s="403" t="str">
        <f t="shared" si="196"/>
        <v/>
      </c>
      <c r="W761" s="404" t="str">
        <f t="shared" si="197"/>
        <v/>
      </c>
      <c r="Z761" s="408"/>
      <c r="AA761" s="409"/>
      <c r="AC761" s="358" t="str">
        <f t="shared" si="198"/>
        <v/>
      </c>
      <c r="AD761" s="358" t="str">
        <f t="shared" si="199"/>
        <v/>
      </c>
    </row>
    <row r="762" spans="1:30" x14ac:dyDescent="0.25">
      <c r="A762" s="112" t="str">
        <f t="shared" si="187"/>
        <v/>
      </c>
      <c r="B762" s="112" t="str">
        <f t="shared" si="188"/>
        <v/>
      </c>
      <c r="C762" s="397" t="str">
        <f t="shared" si="200"/>
        <v/>
      </c>
      <c r="D762" s="397" t="str">
        <f t="shared" si="186"/>
        <v/>
      </c>
      <c r="E762" s="397"/>
      <c r="F762" s="399" t="str">
        <f t="shared" si="189"/>
        <v/>
      </c>
      <c r="G762" s="400" t="str">
        <f t="shared" si="190"/>
        <v/>
      </c>
      <c r="H762" s="401" t="str">
        <f t="shared" si="191"/>
        <v/>
      </c>
      <c r="I762" s="402" t="str">
        <f t="shared" si="201"/>
        <v/>
      </c>
      <c r="J762" s="403" t="str">
        <f t="shared" si="201"/>
        <v/>
      </c>
      <c r="K762" s="403" t="str">
        <f t="shared" si="201"/>
        <v/>
      </c>
      <c r="L762" s="404" t="str">
        <f t="shared" si="201"/>
        <v/>
      </c>
      <c r="M762" s="405"/>
      <c r="N762" s="406" t="str">
        <f t="shared" si="192"/>
        <v/>
      </c>
      <c r="O762" s="406" t="str">
        <f t="shared" si="193"/>
        <v/>
      </c>
      <c r="S762" s="401" t="str">
        <f>IFERROR(IF(S761&lt;='Cat A monthly etc'!$R$3,"Nil",S761-$R$3),"")</f>
        <v/>
      </c>
      <c r="T762" s="402" t="str">
        <f t="shared" si="194"/>
        <v/>
      </c>
      <c r="U762" s="403" t="str">
        <f t="shared" si="195"/>
        <v/>
      </c>
      <c r="V762" s="403" t="str">
        <f t="shared" si="196"/>
        <v/>
      </c>
      <c r="W762" s="404" t="str">
        <f t="shared" si="197"/>
        <v/>
      </c>
      <c r="Z762" s="408"/>
      <c r="AA762" s="409"/>
      <c r="AC762" s="358" t="str">
        <f t="shared" si="198"/>
        <v/>
      </c>
      <c r="AD762" s="358" t="str">
        <f t="shared" si="199"/>
        <v/>
      </c>
    </row>
    <row r="763" spans="1:30" x14ac:dyDescent="0.25">
      <c r="A763" s="112" t="str">
        <f t="shared" si="187"/>
        <v/>
      </c>
      <c r="B763" s="112" t="str">
        <f t="shared" si="188"/>
        <v/>
      </c>
      <c r="C763" s="397" t="str">
        <f t="shared" si="200"/>
        <v/>
      </c>
      <c r="D763" s="397" t="str">
        <f t="shared" si="186"/>
        <v/>
      </c>
      <c r="E763" s="397"/>
      <c r="F763" s="399" t="str">
        <f t="shared" si="189"/>
        <v/>
      </c>
      <c r="G763" s="400" t="str">
        <f t="shared" si="190"/>
        <v/>
      </c>
      <c r="H763" s="401" t="str">
        <f t="shared" si="191"/>
        <v/>
      </c>
      <c r="I763" s="402" t="str">
        <f t="shared" si="201"/>
        <v/>
      </c>
      <c r="J763" s="403" t="str">
        <f t="shared" si="201"/>
        <v/>
      </c>
      <c r="K763" s="403" t="str">
        <f t="shared" si="201"/>
        <v/>
      </c>
      <c r="L763" s="404" t="str">
        <f t="shared" si="201"/>
        <v/>
      </c>
      <c r="M763" s="405"/>
      <c r="N763" s="406" t="str">
        <f t="shared" si="192"/>
        <v/>
      </c>
      <c r="O763" s="406" t="str">
        <f t="shared" si="193"/>
        <v/>
      </c>
      <c r="S763" s="401" t="str">
        <f>IFERROR(IF(S762&lt;='Cat A monthly etc'!$R$3,"Nil",S762-$R$3),"")</f>
        <v/>
      </c>
      <c r="T763" s="402" t="str">
        <f t="shared" si="194"/>
        <v/>
      </c>
      <c r="U763" s="403" t="str">
        <f t="shared" si="195"/>
        <v/>
      </c>
      <c r="V763" s="403" t="str">
        <f t="shared" si="196"/>
        <v/>
      </c>
      <c r="W763" s="404" t="str">
        <f t="shared" si="197"/>
        <v/>
      </c>
      <c r="Z763" s="408"/>
      <c r="AA763" s="409"/>
      <c r="AC763" s="358" t="str">
        <f t="shared" si="198"/>
        <v/>
      </c>
      <c r="AD763" s="358" t="str">
        <f t="shared" si="199"/>
        <v/>
      </c>
    </row>
    <row r="764" spans="1:30" x14ac:dyDescent="0.25">
      <c r="A764" s="112" t="str">
        <f t="shared" si="187"/>
        <v/>
      </c>
      <c r="B764" s="112" t="str">
        <f t="shared" si="188"/>
        <v/>
      </c>
      <c r="C764" s="397" t="str">
        <f t="shared" si="200"/>
        <v/>
      </c>
      <c r="D764" s="397" t="str">
        <f t="shared" si="186"/>
        <v/>
      </c>
      <c r="E764" s="397"/>
      <c r="F764" s="399" t="str">
        <f t="shared" si="189"/>
        <v/>
      </c>
      <c r="G764" s="400" t="str">
        <f t="shared" si="190"/>
        <v/>
      </c>
      <c r="H764" s="401" t="str">
        <f t="shared" si="191"/>
        <v/>
      </c>
      <c r="I764" s="402" t="str">
        <f t="shared" si="201"/>
        <v/>
      </c>
      <c r="J764" s="403" t="str">
        <f t="shared" si="201"/>
        <v/>
      </c>
      <c r="K764" s="403" t="str">
        <f t="shared" si="201"/>
        <v/>
      </c>
      <c r="L764" s="404" t="str">
        <f t="shared" si="201"/>
        <v/>
      </c>
      <c r="M764" s="405"/>
      <c r="N764" s="406" t="str">
        <f t="shared" si="192"/>
        <v/>
      </c>
      <c r="O764" s="406" t="str">
        <f t="shared" si="193"/>
        <v/>
      </c>
      <c r="S764" s="401" t="str">
        <f>IFERROR(IF(S763&lt;='Cat A monthly etc'!$R$3,"Nil",S763-$R$3),"")</f>
        <v/>
      </c>
      <c r="T764" s="402" t="str">
        <f t="shared" si="194"/>
        <v/>
      </c>
      <c r="U764" s="403" t="str">
        <f t="shared" si="195"/>
        <v/>
      </c>
      <c r="V764" s="403" t="str">
        <f t="shared" si="196"/>
        <v/>
      </c>
      <c r="W764" s="404" t="str">
        <f t="shared" si="197"/>
        <v/>
      </c>
      <c r="Z764" s="408"/>
      <c r="AA764" s="409"/>
      <c r="AC764" s="358" t="str">
        <f t="shared" si="198"/>
        <v/>
      </c>
      <c r="AD764" s="358" t="str">
        <f t="shared" si="199"/>
        <v/>
      </c>
    </row>
    <row r="765" spans="1:30" x14ac:dyDescent="0.25">
      <c r="A765" s="112" t="str">
        <f t="shared" si="187"/>
        <v/>
      </c>
      <c r="B765" s="112" t="str">
        <f t="shared" si="188"/>
        <v/>
      </c>
      <c r="C765" s="397" t="str">
        <f t="shared" si="200"/>
        <v/>
      </c>
      <c r="D765" s="397" t="str">
        <f t="shared" si="186"/>
        <v/>
      </c>
      <c r="E765" s="397"/>
      <c r="F765" s="399" t="str">
        <f t="shared" si="189"/>
        <v/>
      </c>
      <c r="G765" s="400" t="str">
        <f t="shared" si="190"/>
        <v/>
      </c>
      <c r="H765" s="401" t="str">
        <f t="shared" si="191"/>
        <v/>
      </c>
      <c r="I765" s="402" t="str">
        <f t="shared" si="201"/>
        <v/>
      </c>
      <c r="J765" s="403" t="str">
        <f t="shared" si="201"/>
        <v/>
      </c>
      <c r="K765" s="403" t="str">
        <f t="shared" si="201"/>
        <v/>
      </c>
      <c r="L765" s="404" t="str">
        <f t="shared" si="201"/>
        <v/>
      </c>
      <c r="M765" s="405"/>
      <c r="N765" s="406" t="str">
        <f t="shared" si="192"/>
        <v/>
      </c>
      <c r="O765" s="406" t="str">
        <f t="shared" si="193"/>
        <v/>
      </c>
      <c r="S765" s="401" t="str">
        <f>IFERROR(IF(S764&lt;='Cat A monthly etc'!$R$3,"Nil",S764-$R$3),"")</f>
        <v/>
      </c>
      <c r="T765" s="402" t="str">
        <f t="shared" si="194"/>
        <v/>
      </c>
      <c r="U765" s="403" t="str">
        <f t="shared" si="195"/>
        <v/>
      </c>
      <c r="V765" s="403" t="str">
        <f t="shared" si="196"/>
        <v/>
      </c>
      <c r="W765" s="404" t="str">
        <f t="shared" si="197"/>
        <v/>
      </c>
      <c r="Z765" s="408"/>
      <c r="AA765" s="409"/>
      <c r="AC765" s="358" t="str">
        <f t="shared" si="198"/>
        <v/>
      </c>
      <c r="AD765" s="358" t="str">
        <f t="shared" si="199"/>
        <v/>
      </c>
    </row>
    <row r="766" spans="1:30" x14ac:dyDescent="0.25">
      <c r="A766" s="112" t="str">
        <f t="shared" si="187"/>
        <v/>
      </c>
      <c r="B766" s="112" t="str">
        <f t="shared" si="188"/>
        <v/>
      </c>
      <c r="C766" s="397" t="str">
        <f t="shared" si="200"/>
        <v/>
      </c>
      <c r="D766" s="397" t="str">
        <f t="shared" si="186"/>
        <v/>
      </c>
      <c r="E766" s="397"/>
      <c r="F766" s="399" t="str">
        <f t="shared" si="189"/>
        <v/>
      </c>
      <c r="G766" s="400" t="str">
        <f t="shared" si="190"/>
        <v/>
      </c>
      <c r="H766" s="401" t="str">
        <f t="shared" si="191"/>
        <v/>
      </c>
      <c r="I766" s="402" t="str">
        <f t="shared" si="201"/>
        <v/>
      </c>
      <c r="J766" s="403" t="str">
        <f t="shared" si="201"/>
        <v/>
      </c>
      <c r="K766" s="403" t="str">
        <f t="shared" si="201"/>
        <v/>
      </c>
      <c r="L766" s="404" t="str">
        <f t="shared" si="201"/>
        <v/>
      </c>
      <c r="M766" s="405"/>
      <c r="N766" s="406" t="str">
        <f t="shared" si="192"/>
        <v/>
      </c>
      <c r="O766" s="406" t="str">
        <f t="shared" si="193"/>
        <v/>
      </c>
      <c r="S766" s="401" t="str">
        <f>IFERROR(IF(S765&lt;='Cat A monthly etc'!$R$3,"Nil",S765-$R$3),"")</f>
        <v/>
      </c>
      <c r="T766" s="402" t="str">
        <f t="shared" si="194"/>
        <v/>
      </c>
      <c r="U766" s="403" t="str">
        <f t="shared" si="195"/>
        <v/>
      </c>
      <c r="V766" s="403" t="str">
        <f t="shared" si="196"/>
        <v/>
      </c>
      <c r="W766" s="404" t="str">
        <f t="shared" si="197"/>
        <v/>
      </c>
      <c r="Z766" s="408"/>
      <c r="AA766" s="409"/>
      <c r="AC766" s="358" t="str">
        <f t="shared" si="198"/>
        <v/>
      </c>
      <c r="AD766" s="358" t="str">
        <f t="shared" si="199"/>
        <v/>
      </c>
    </row>
    <row r="767" spans="1:30" x14ac:dyDescent="0.25">
      <c r="A767" s="112" t="str">
        <f t="shared" si="187"/>
        <v/>
      </c>
      <c r="B767" s="112" t="str">
        <f t="shared" si="188"/>
        <v/>
      </c>
      <c r="C767" s="397" t="str">
        <f t="shared" si="200"/>
        <v/>
      </c>
      <c r="D767" s="397" t="str">
        <f t="shared" si="186"/>
        <v/>
      </c>
      <c r="E767" s="397"/>
      <c r="F767" s="399" t="str">
        <f t="shared" si="189"/>
        <v/>
      </c>
      <c r="G767" s="400" t="str">
        <f t="shared" si="190"/>
        <v/>
      </c>
      <c r="H767" s="401" t="str">
        <f t="shared" si="191"/>
        <v/>
      </c>
      <c r="I767" s="402" t="str">
        <f t="shared" si="201"/>
        <v/>
      </c>
      <c r="J767" s="403" t="str">
        <f t="shared" si="201"/>
        <v/>
      </c>
      <c r="K767" s="403" t="str">
        <f t="shared" si="201"/>
        <v/>
      </c>
      <c r="L767" s="404" t="str">
        <f t="shared" si="201"/>
        <v/>
      </c>
      <c r="M767" s="405"/>
      <c r="N767" s="406" t="str">
        <f t="shared" si="192"/>
        <v/>
      </c>
      <c r="O767" s="406" t="str">
        <f t="shared" si="193"/>
        <v/>
      </c>
      <c r="S767" s="401" t="str">
        <f>IFERROR(IF(S766&lt;='Cat A monthly etc'!$R$3,"Nil",S766-$R$3),"")</f>
        <v/>
      </c>
      <c r="T767" s="402" t="str">
        <f t="shared" si="194"/>
        <v/>
      </c>
      <c r="U767" s="403" t="str">
        <f t="shared" si="195"/>
        <v/>
      </c>
      <c r="V767" s="403" t="str">
        <f t="shared" si="196"/>
        <v/>
      </c>
      <c r="W767" s="404" t="str">
        <f t="shared" si="197"/>
        <v/>
      </c>
      <c r="Z767" s="408"/>
      <c r="AA767" s="409"/>
      <c r="AC767" s="358" t="str">
        <f t="shared" si="198"/>
        <v/>
      </c>
      <c r="AD767" s="358" t="str">
        <f t="shared" si="199"/>
        <v/>
      </c>
    </row>
    <row r="768" spans="1:30" x14ac:dyDescent="0.25">
      <c r="A768" s="112" t="str">
        <f t="shared" si="187"/>
        <v/>
      </c>
      <c r="B768" s="112" t="str">
        <f t="shared" si="188"/>
        <v/>
      </c>
      <c r="C768" s="397" t="str">
        <f t="shared" si="200"/>
        <v/>
      </c>
      <c r="D768" s="397" t="str">
        <f t="shared" si="186"/>
        <v/>
      </c>
      <c r="E768" s="397"/>
      <c r="F768" s="399" t="str">
        <f t="shared" si="189"/>
        <v/>
      </c>
      <c r="G768" s="400" t="str">
        <f t="shared" si="190"/>
        <v/>
      </c>
      <c r="H768" s="401" t="str">
        <f t="shared" si="191"/>
        <v/>
      </c>
      <c r="I768" s="402" t="str">
        <f t="shared" si="201"/>
        <v/>
      </c>
      <c r="J768" s="403" t="str">
        <f t="shared" si="201"/>
        <v/>
      </c>
      <c r="K768" s="403" t="str">
        <f t="shared" si="201"/>
        <v/>
      </c>
      <c r="L768" s="404" t="str">
        <f t="shared" si="201"/>
        <v/>
      </c>
      <c r="M768" s="405"/>
      <c r="N768" s="406" t="str">
        <f t="shared" si="192"/>
        <v/>
      </c>
      <c r="O768" s="406" t="str">
        <f t="shared" si="193"/>
        <v/>
      </c>
      <c r="S768" s="401" t="str">
        <f>IFERROR(IF(S767&lt;='Cat A monthly etc'!$R$3,"Nil",S767-$R$3),"")</f>
        <v/>
      </c>
      <c r="T768" s="402" t="str">
        <f t="shared" si="194"/>
        <v/>
      </c>
      <c r="U768" s="403" t="str">
        <f t="shared" si="195"/>
        <v/>
      </c>
      <c r="V768" s="403" t="str">
        <f t="shared" si="196"/>
        <v/>
      </c>
      <c r="W768" s="404" t="str">
        <f t="shared" si="197"/>
        <v/>
      </c>
      <c r="Z768" s="408"/>
      <c r="AA768" s="409"/>
      <c r="AC768" s="358" t="str">
        <f t="shared" si="198"/>
        <v/>
      </c>
      <c r="AD768" s="358" t="str">
        <f t="shared" si="199"/>
        <v/>
      </c>
    </row>
    <row r="769" spans="1:30" x14ac:dyDescent="0.25">
      <c r="A769" s="112" t="str">
        <f t="shared" si="187"/>
        <v/>
      </c>
      <c r="B769" s="112" t="str">
        <f t="shared" si="188"/>
        <v/>
      </c>
      <c r="C769" s="397" t="str">
        <f t="shared" si="200"/>
        <v/>
      </c>
      <c r="D769" s="397" t="str">
        <f t="shared" si="186"/>
        <v/>
      </c>
      <c r="E769" s="397"/>
      <c r="F769" s="399" t="str">
        <f t="shared" si="189"/>
        <v/>
      </c>
      <c r="G769" s="400" t="str">
        <f t="shared" si="190"/>
        <v/>
      </c>
      <c r="H769" s="401" t="str">
        <f t="shared" si="191"/>
        <v/>
      </c>
      <c r="I769" s="402" t="str">
        <f t="shared" si="201"/>
        <v/>
      </c>
      <c r="J769" s="403" t="str">
        <f t="shared" si="201"/>
        <v/>
      </c>
      <c r="K769" s="403" t="str">
        <f t="shared" si="201"/>
        <v/>
      </c>
      <c r="L769" s="404" t="str">
        <f t="shared" si="201"/>
        <v/>
      </c>
      <c r="M769" s="405"/>
      <c r="N769" s="406" t="str">
        <f t="shared" si="192"/>
        <v/>
      </c>
      <c r="O769" s="406" t="str">
        <f t="shared" si="193"/>
        <v/>
      </c>
      <c r="S769" s="401" t="str">
        <f>IFERROR(IF(S768&lt;='Cat A monthly etc'!$R$3,"Nil",S768-$R$3),"")</f>
        <v/>
      </c>
      <c r="T769" s="402" t="str">
        <f t="shared" si="194"/>
        <v/>
      </c>
      <c r="U769" s="403" t="str">
        <f t="shared" si="195"/>
        <v/>
      </c>
      <c r="V769" s="403" t="str">
        <f t="shared" si="196"/>
        <v/>
      </c>
      <c r="W769" s="404" t="str">
        <f t="shared" si="197"/>
        <v/>
      </c>
      <c r="Z769" s="408"/>
      <c r="AA769" s="409"/>
      <c r="AC769" s="358" t="str">
        <f t="shared" si="198"/>
        <v/>
      </c>
      <c r="AD769" s="358" t="str">
        <f t="shared" si="199"/>
        <v/>
      </c>
    </row>
    <row r="770" spans="1:30" x14ac:dyDescent="0.25">
      <c r="A770" s="112" t="str">
        <f t="shared" si="187"/>
        <v/>
      </c>
      <c r="B770" s="112" t="str">
        <f t="shared" si="188"/>
        <v/>
      </c>
      <c r="C770" s="397" t="str">
        <f t="shared" si="200"/>
        <v/>
      </c>
      <c r="D770" s="397" t="str">
        <f t="shared" ref="D770:D833" si="202">IFERROR(IF(C769-0.01&gt;=0,C769-0.01,""),"")</f>
        <v/>
      </c>
      <c r="E770" s="397"/>
      <c r="F770" s="399" t="str">
        <f t="shared" si="189"/>
        <v/>
      </c>
      <c r="G770" s="400" t="str">
        <f t="shared" si="190"/>
        <v/>
      </c>
      <c r="H770" s="401" t="str">
        <f t="shared" si="191"/>
        <v/>
      </c>
      <c r="I770" s="402" t="str">
        <f t="shared" si="201"/>
        <v/>
      </c>
      <c r="J770" s="403" t="str">
        <f t="shared" si="201"/>
        <v/>
      </c>
      <c r="K770" s="403" t="str">
        <f t="shared" si="201"/>
        <v/>
      </c>
      <c r="L770" s="404" t="str">
        <f t="shared" si="201"/>
        <v/>
      </c>
      <c r="M770" s="405"/>
      <c r="N770" s="406" t="str">
        <f t="shared" si="192"/>
        <v/>
      </c>
      <c r="O770" s="406" t="str">
        <f t="shared" si="193"/>
        <v/>
      </c>
      <c r="S770" s="401" t="str">
        <f>IFERROR(IF(S769&lt;='Cat A monthly etc'!$R$3,"Nil",S769-$R$3),"")</f>
        <v/>
      </c>
      <c r="T770" s="402" t="str">
        <f t="shared" si="194"/>
        <v/>
      </c>
      <c r="U770" s="403" t="str">
        <f t="shared" si="195"/>
        <v/>
      </c>
      <c r="V770" s="403" t="str">
        <f t="shared" si="196"/>
        <v/>
      </c>
      <c r="W770" s="404" t="str">
        <f t="shared" si="197"/>
        <v/>
      </c>
      <c r="Z770" s="408"/>
      <c r="AA770" s="409"/>
      <c r="AC770" s="358" t="str">
        <f t="shared" si="198"/>
        <v/>
      </c>
      <c r="AD770" s="358" t="str">
        <f t="shared" si="199"/>
        <v/>
      </c>
    </row>
    <row r="771" spans="1:30" x14ac:dyDescent="0.25">
      <c r="A771" s="112" t="str">
        <f t="shared" si="187"/>
        <v/>
      </c>
      <c r="B771" s="112" t="str">
        <f t="shared" si="188"/>
        <v/>
      </c>
      <c r="C771" s="397" t="str">
        <f t="shared" si="200"/>
        <v/>
      </c>
      <c r="D771" s="397" t="str">
        <f t="shared" si="202"/>
        <v/>
      </c>
      <c r="E771" s="397"/>
      <c r="F771" s="399" t="str">
        <f t="shared" si="189"/>
        <v/>
      </c>
      <c r="G771" s="400" t="str">
        <f t="shared" si="190"/>
        <v/>
      </c>
      <c r="H771" s="401" t="str">
        <f t="shared" si="191"/>
        <v/>
      </c>
      <c r="I771" s="402" t="str">
        <f t="shared" si="201"/>
        <v/>
      </c>
      <c r="J771" s="403" t="str">
        <f t="shared" si="201"/>
        <v/>
      </c>
      <c r="K771" s="403" t="str">
        <f t="shared" si="201"/>
        <v/>
      </c>
      <c r="L771" s="404" t="str">
        <f t="shared" si="201"/>
        <v/>
      </c>
      <c r="M771" s="405"/>
      <c r="N771" s="406" t="str">
        <f t="shared" si="192"/>
        <v/>
      </c>
      <c r="O771" s="406" t="str">
        <f t="shared" si="193"/>
        <v/>
      </c>
      <c r="S771" s="401" t="str">
        <f>IFERROR(IF(S770&lt;='Cat A monthly etc'!$R$3,"Nil",S770-$R$3),"")</f>
        <v/>
      </c>
      <c r="T771" s="402" t="str">
        <f t="shared" si="194"/>
        <v/>
      </c>
      <c r="U771" s="403" t="str">
        <f t="shared" si="195"/>
        <v/>
      </c>
      <c r="V771" s="403" t="str">
        <f t="shared" si="196"/>
        <v/>
      </c>
      <c r="W771" s="404" t="str">
        <f t="shared" si="197"/>
        <v/>
      </c>
      <c r="Z771" s="408"/>
      <c r="AA771" s="409"/>
      <c r="AC771" s="358" t="str">
        <f t="shared" si="198"/>
        <v/>
      </c>
      <c r="AD771" s="358" t="str">
        <f t="shared" si="199"/>
        <v/>
      </c>
    </row>
    <row r="772" spans="1:30" x14ac:dyDescent="0.25">
      <c r="A772" s="112" t="str">
        <f t="shared" si="187"/>
        <v/>
      </c>
      <c r="B772" s="112" t="str">
        <f t="shared" si="188"/>
        <v/>
      </c>
      <c r="C772" s="397" t="str">
        <f t="shared" si="200"/>
        <v/>
      </c>
      <c r="D772" s="397" t="str">
        <f t="shared" si="202"/>
        <v/>
      </c>
      <c r="E772" s="397"/>
      <c r="F772" s="399" t="str">
        <f t="shared" si="189"/>
        <v/>
      </c>
      <c r="G772" s="400" t="str">
        <f t="shared" si="190"/>
        <v/>
      </c>
      <c r="H772" s="401" t="str">
        <f t="shared" si="191"/>
        <v/>
      </c>
      <c r="I772" s="402" t="str">
        <f t="shared" si="201"/>
        <v/>
      </c>
      <c r="J772" s="403" t="str">
        <f t="shared" si="201"/>
        <v/>
      </c>
      <c r="K772" s="403" t="str">
        <f t="shared" si="201"/>
        <v/>
      </c>
      <c r="L772" s="404" t="str">
        <f t="shared" si="201"/>
        <v/>
      </c>
      <c r="M772" s="405"/>
      <c r="N772" s="406" t="str">
        <f t="shared" si="192"/>
        <v/>
      </c>
      <c r="O772" s="406" t="str">
        <f t="shared" si="193"/>
        <v/>
      </c>
      <c r="S772" s="401" t="str">
        <f>IFERROR(IF(S771&lt;='Cat A monthly etc'!$R$3,"Nil",S771-$R$3),"")</f>
        <v/>
      </c>
      <c r="T772" s="402" t="str">
        <f t="shared" si="194"/>
        <v/>
      </c>
      <c r="U772" s="403" t="str">
        <f t="shared" si="195"/>
        <v/>
      </c>
      <c r="V772" s="403" t="str">
        <f t="shared" si="196"/>
        <v/>
      </c>
      <c r="W772" s="404" t="str">
        <f t="shared" si="197"/>
        <v/>
      </c>
      <c r="Z772" s="408"/>
      <c r="AA772" s="409"/>
      <c r="AC772" s="358" t="str">
        <f t="shared" si="198"/>
        <v/>
      </c>
      <c r="AD772" s="358" t="str">
        <f t="shared" si="199"/>
        <v/>
      </c>
    </row>
    <row r="773" spans="1:30" x14ac:dyDescent="0.25">
      <c r="A773" s="112" t="str">
        <f t="shared" si="187"/>
        <v/>
      </c>
      <c r="B773" s="112" t="str">
        <f t="shared" si="188"/>
        <v/>
      </c>
      <c r="C773" s="397" t="str">
        <f t="shared" si="200"/>
        <v/>
      </c>
      <c r="D773" s="397" t="str">
        <f t="shared" si="202"/>
        <v/>
      </c>
      <c r="E773" s="397"/>
      <c r="F773" s="399" t="str">
        <f t="shared" si="189"/>
        <v/>
      </c>
      <c r="G773" s="400" t="str">
        <f t="shared" si="190"/>
        <v/>
      </c>
      <c r="H773" s="401" t="str">
        <f t="shared" si="191"/>
        <v/>
      </c>
      <c r="I773" s="402" t="str">
        <f t="shared" si="201"/>
        <v/>
      </c>
      <c r="J773" s="403" t="str">
        <f t="shared" si="201"/>
        <v/>
      </c>
      <c r="K773" s="403" t="str">
        <f t="shared" si="201"/>
        <v/>
      </c>
      <c r="L773" s="404" t="str">
        <f t="shared" si="201"/>
        <v/>
      </c>
      <c r="M773" s="405"/>
      <c r="N773" s="406" t="str">
        <f t="shared" si="192"/>
        <v/>
      </c>
      <c r="O773" s="406" t="str">
        <f t="shared" si="193"/>
        <v/>
      </c>
      <c r="S773" s="401" t="str">
        <f>IFERROR(IF(S772&lt;='Cat A monthly etc'!$R$3,"Nil",S772-$R$3),"")</f>
        <v/>
      </c>
      <c r="T773" s="402" t="str">
        <f t="shared" si="194"/>
        <v/>
      </c>
      <c r="U773" s="403" t="str">
        <f t="shared" si="195"/>
        <v/>
      </c>
      <c r="V773" s="403" t="str">
        <f t="shared" si="196"/>
        <v/>
      </c>
      <c r="W773" s="404" t="str">
        <f t="shared" si="197"/>
        <v/>
      </c>
      <c r="Z773" s="408"/>
      <c r="AA773" s="409"/>
      <c r="AC773" s="358" t="str">
        <f t="shared" si="198"/>
        <v/>
      </c>
      <c r="AD773" s="358" t="str">
        <f t="shared" si="199"/>
        <v/>
      </c>
    </row>
    <row r="774" spans="1:30" x14ac:dyDescent="0.25">
      <c r="A774" s="112" t="str">
        <f t="shared" si="187"/>
        <v/>
      </c>
      <c r="B774" s="112" t="str">
        <f t="shared" si="188"/>
        <v/>
      </c>
      <c r="C774" s="397" t="str">
        <f t="shared" si="200"/>
        <v/>
      </c>
      <c r="D774" s="397" t="str">
        <f t="shared" si="202"/>
        <v/>
      </c>
      <c r="E774" s="397"/>
      <c r="F774" s="399" t="str">
        <f t="shared" si="189"/>
        <v/>
      </c>
      <c r="G774" s="400" t="str">
        <f t="shared" si="190"/>
        <v/>
      </c>
      <c r="H774" s="401" t="str">
        <f t="shared" si="191"/>
        <v/>
      </c>
      <c r="I774" s="402" t="str">
        <f t="shared" si="201"/>
        <v/>
      </c>
      <c r="J774" s="403" t="str">
        <f t="shared" si="201"/>
        <v/>
      </c>
      <c r="K774" s="403" t="str">
        <f t="shared" si="201"/>
        <v/>
      </c>
      <c r="L774" s="404" t="str">
        <f t="shared" si="201"/>
        <v/>
      </c>
      <c r="M774" s="405"/>
      <c r="N774" s="406" t="str">
        <f t="shared" si="192"/>
        <v/>
      </c>
      <c r="O774" s="406" t="str">
        <f t="shared" si="193"/>
        <v/>
      </c>
      <c r="S774" s="401" t="str">
        <f>IFERROR(IF(S773&lt;='Cat A monthly etc'!$R$3,"Nil",S773-$R$3),"")</f>
        <v/>
      </c>
      <c r="T774" s="402" t="str">
        <f t="shared" si="194"/>
        <v/>
      </c>
      <c r="U774" s="403" t="str">
        <f t="shared" si="195"/>
        <v/>
      </c>
      <c r="V774" s="403" t="str">
        <f t="shared" si="196"/>
        <v/>
      </c>
      <c r="W774" s="404" t="str">
        <f t="shared" si="197"/>
        <v/>
      </c>
      <c r="Z774" s="408"/>
      <c r="AA774" s="409"/>
      <c r="AC774" s="358" t="str">
        <f t="shared" si="198"/>
        <v/>
      </c>
      <c r="AD774" s="358" t="str">
        <f t="shared" si="199"/>
        <v/>
      </c>
    </row>
    <row r="775" spans="1:30" x14ac:dyDescent="0.25">
      <c r="A775" s="112" t="str">
        <f t="shared" si="187"/>
        <v/>
      </c>
      <c r="B775" s="112" t="str">
        <f t="shared" si="188"/>
        <v/>
      </c>
      <c r="C775" s="397" t="str">
        <f t="shared" si="200"/>
        <v/>
      </c>
      <c r="D775" s="397" t="str">
        <f t="shared" si="202"/>
        <v/>
      </c>
      <c r="E775" s="397"/>
      <c r="F775" s="399" t="str">
        <f t="shared" si="189"/>
        <v/>
      </c>
      <c r="G775" s="400" t="str">
        <f t="shared" si="190"/>
        <v/>
      </c>
      <c r="H775" s="401" t="str">
        <f t="shared" si="191"/>
        <v/>
      </c>
      <c r="I775" s="402" t="str">
        <f t="shared" si="201"/>
        <v/>
      </c>
      <c r="J775" s="403" t="str">
        <f t="shared" si="201"/>
        <v/>
      </c>
      <c r="K775" s="403" t="str">
        <f t="shared" si="201"/>
        <v/>
      </c>
      <c r="L775" s="404" t="str">
        <f t="shared" si="201"/>
        <v/>
      </c>
      <c r="M775" s="405"/>
      <c r="N775" s="406" t="str">
        <f t="shared" si="192"/>
        <v/>
      </c>
      <c r="O775" s="406" t="str">
        <f t="shared" si="193"/>
        <v/>
      </c>
      <c r="S775" s="401" t="str">
        <f>IFERROR(IF(S774&lt;='Cat A monthly etc'!$R$3,"Nil",S774-$R$3),"")</f>
        <v/>
      </c>
      <c r="T775" s="402" t="str">
        <f t="shared" si="194"/>
        <v/>
      </c>
      <c r="U775" s="403" t="str">
        <f t="shared" si="195"/>
        <v/>
      </c>
      <c r="V775" s="403" t="str">
        <f t="shared" si="196"/>
        <v/>
      </c>
      <c r="W775" s="404" t="str">
        <f t="shared" si="197"/>
        <v/>
      </c>
      <c r="Z775" s="408"/>
      <c r="AA775" s="409"/>
      <c r="AC775" s="358" t="str">
        <f t="shared" si="198"/>
        <v/>
      </c>
      <c r="AD775" s="358" t="str">
        <f t="shared" si="199"/>
        <v/>
      </c>
    </row>
    <row r="776" spans="1:30" x14ac:dyDescent="0.25">
      <c r="A776" s="112" t="str">
        <f t="shared" si="187"/>
        <v/>
      </c>
      <c r="B776" s="112" t="str">
        <f t="shared" si="188"/>
        <v/>
      </c>
      <c r="C776" s="397" t="str">
        <f t="shared" si="200"/>
        <v/>
      </c>
      <c r="D776" s="397" t="str">
        <f t="shared" si="202"/>
        <v/>
      </c>
      <c r="E776" s="397"/>
      <c r="F776" s="399" t="str">
        <f t="shared" si="189"/>
        <v/>
      </c>
      <c r="G776" s="400" t="str">
        <f t="shared" si="190"/>
        <v/>
      </c>
      <c r="H776" s="401" t="str">
        <f t="shared" si="191"/>
        <v/>
      </c>
      <c r="I776" s="402" t="str">
        <f t="shared" si="201"/>
        <v/>
      </c>
      <c r="J776" s="403" t="str">
        <f t="shared" si="201"/>
        <v/>
      </c>
      <c r="K776" s="403" t="str">
        <f t="shared" si="201"/>
        <v/>
      </c>
      <c r="L776" s="404" t="str">
        <f t="shared" si="201"/>
        <v/>
      </c>
      <c r="M776" s="405"/>
      <c r="N776" s="406" t="str">
        <f t="shared" si="192"/>
        <v/>
      </c>
      <c r="O776" s="406" t="str">
        <f t="shared" si="193"/>
        <v/>
      </c>
      <c r="S776" s="401" t="str">
        <f>IFERROR(IF(S775&lt;='Cat A monthly etc'!$R$3,"Nil",S775-$R$3),"")</f>
        <v/>
      </c>
      <c r="T776" s="402" t="str">
        <f t="shared" si="194"/>
        <v/>
      </c>
      <c r="U776" s="403" t="str">
        <f t="shared" si="195"/>
        <v/>
      </c>
      <c r="V776" s="403" t="str">
        <f t="shared" si="196"/>
        <v/>
      </c>
      <c r="W776" s="404" t="str">
        <f t="shared" si="197"/>
        <v/>
      </c>
      <c r="Z776" s="408"/>
      <c r="AA776" s="409"/>
      <c r="AC776" s="358" t="str">
        <f t="shared" si="198"/>
        <v/>
      </c>
      <c r="AD776" s="358" t="str">
        <f t="shared" si="199"/>
        <v/>
      </c>
    </row>
    <row r="777" spans="1:30" x14ac:dyDescent="0.25">
      <c r="A777" s="112" t="str">
        <f t="shared" ref="A777:A840" si="203">IFERROR(
                      IF(
                            AND($B777&lt;&gt;$W$3,$B777=$W$2,$C777&lt;=$X$2,$D777&gt;=$X$2),
                              IF(RIGHT($F777,LEN("or any greater amount"))="or any greater amount",$W$3,""),""),"")</f>
        <v/>
      </c>
      <c r="B777" s="112" t="str">
        <f t="shared" ref="B777:B840" si="204">IFERROR(
                      IF(
                            AND($C777&lt;=$X$2,$D777&gt;=$X$2),$W$2,
                              IF(RIGHT($F777,LEN("or any greater amount"))="or any greater amount",$W$3,"")),"")</f>
        <v/>
      </c>
      <c r="C777" s="397" t="str">
        <f t="shared" si="200"/>
        <v/>
      </c>
      <c r="D777" s="397" t="str">
        <f t="shared" si="202"/>
        <v/>
      </c>
      <c r="E777" s="397"/>
      <c r="F777" s="399" t="str">
        <f t="shared" ref="F777:F840" si="205">IFERROR(IF(AND(C777="",D777=""),"",IF(C777="--",TEXT(D777,IF(D777=ROUND(D777,0),"€###.00","€##.00"))&amp;" or any lesser amount",IF(D777="--",TEXT(C777,IF(C777=ROUND(C777,0),"€###.00","€##.00"))&amp;" or any greater amount",TEXT(C777,IF(C777=ROUND(C777,0),"€###.00","€##.00"))&amp;" to "&amp;TEXT(D777,IF(D777=ROUND(D777,0),"€###.00","€##.00"))))),"")</f>
        <v/>
      </c>
      <c r="G777" s="400" t="str">
        <f t="shared" ref="G777:G840" si="206">IFERROR(IF(S777="Nil","Nil",ROUNDUP(ROUND(S777/7, 3),2)),"")</f>
        <v/>
      </c>
      <c r="H777" s="401" t="str">
        <f t="shared" ref="H777:H840" si="207">IFERROR(IF(S777="Nil","Nil",TEXT(S777,IF(S777=ROUND(S777,0),"€###","€0.00"))),"")</f>
        <v/>
      </c>
      <c r="I777" s="402" t="str">
        <f t="shared" si="201"/>
        <v/>
      </c>
      <c r="J777" s="403" t="str">
        <f t="shared" si="201"/>
        <v/>
      </c>
      <c r="K777" s="403" t="str">
        <f t="shared" si="201"/>
        <v/>
      </c>
      <c r="L777" s="404" t="str">
        <f t="shared" si="201"/>
        <v/>
      </c>
      <c r="M777" s="405"/>
      <c r="N777" s="406" t="str">
        <f t="shared" ref="N777:N840" si="208">IFERROR(IF(C777="--","&lt;"&amp;D777,C777-IF(OR($H777="Nil",$H777=""),0,$H777)),"")</f>
        <v/>
      </c>
      <c r="O777" s="406" t="str">
        <f t="shared" ref="O777:O840" si="209">IFERROR(IF(D777="--","&gt; €"&amp;N777,D777-IF(OR($H777="Nil",$H777=""),0,$H777)),"")</f>
        <v/>
      </c>
      <c r="S777" s="401" t="str">
        <f>IFERROR(IF(S776&lt;='Cat A monthly etc'!$R$3,"Nil",S776-$R$3),"")</f>
        <v/>
      </c>
      <c r="T777" s="402" t="str">
        <f t="shared" ref="T777:T840" si="210">IFERROR(IF($G777="Nil","Nil",IF(MROUND($G777*I$5,0.5)&lt;=$G777*I$5,MROUND($G777*I$5,0.5),MROUND($G777*I$5,0.5)-0.5)),"")</f>
        <v/>
      </c>
      <c r="U777" s="403" t="str">
        <f t="shared" ref="U777:U840" si="211">IFERROR(IF($G777="Nil","Nil",IF(MROUND($G777*J$5,0.5)&lt;=$G777*J$5,MROUND($G777*J$5,0.5),MROUND($G777*J$5,0.5)-0.5)),"")</f>
        <v/>
      </c>
      <c r="V777" s="403" t="str">
        <f t="shared" ref="V777:V840" si="212">IFERROR(IF($G777="Nil","Nil",IF(MROUND($G777*K$5,0.5)&lt;=$G777*K$5,MROUND($G777*K$5,0.5),MROUND($G777*K$5,0.5)-0.5)),"")</f>
        <v/>
      </c>
      <c r="W777" s="404" t="str">
        <f t="shared" ref="W777:W840" si="213">IFERROR(IF($G777="Nil","Nil",IF(MROUND($G777*L$5,0.5)&lt;=$G777*L$5,MROUND($G777*L$5,0.5),MROUND($G777*L$5,0.5)-0.5)),"")</f>
        <v/>
      </c>
      <c r="Z777" s="408"/>
      <c r="AA777" s="409"/>
      <c r="AC777" s="358" t="str">
        <f t="shared" si="198"/>
        <v/>
      </c>
      <c r="AD777" s="358" t="str">
        <f t="shared" si="199"/>
        <v/>
      </c>
    </row>
    <row r="778" spans="1:30" x14ac:dyDescent="0.25">
      <c r="A778" s="112" t="str">
        <f t="shared" si="203"/>
        <v/>
      </c>
      <c r="B778" s="112" t="str">
        <f t="shared" si="204"/>
        <v/>
      </c>
      <c r="C778" s="397" t="str">
        <f t="shared" si="200"/>
        <v/>
      </c>
      <c r="D778" s="397" t="str">
        <f t="shared" si="202"/>
        <v/>
      </c>
      <c r="E778" s="397"/>
      <c r="F778" s="399" t="str">
        <f t="shared" si="205"/>
        <v/>
      </c>
      <c r="G778" s="400" t="str">
        <f t="shared" si="206"/>
        <v/>
      </c>
      <c r="H778" s="401" t="str">
        <f t="shared" si="207"/>
        <v/>
      </c>
      <c r="I778" s="402" t="str">
        <f t="shared" si="201"/>
        <v/>
      </c>
      <c r="J778" s="403" t="str">
        <f t="shared" si="201"/>
        <v/>
      </c>
      <c r="K778" s="403" t="str">
        <f t="shared" si="201"/>
        <v/>
      </c>
      <c r="L778" s="404" t="str">
        <f t="shared" si="201"/>
        <v/>
      </c>
      <c r="M778" s="405"/>
      <c r="N778" s="406" t="str">
        <f t="shared" si="208"/>
        <v/>
      </c>
      <c r="O778" s="406" t="str">
        <f t="shared" si="209"/>
        <v/>
      </c>
      <c r="S778" s="401" t="str">
        <f>IFERROR(IF(S777&lt;='Cat A monthly etc'!$R$3,"Nil",S777-$R$3),"")</f>
        <v/>
      </c>
      <c r="T778" s="402" t="str">
        <f t="shared" si="210"/>
        <v/>
      </c>
      <c r="U778" s="403" t="str">
        <f t="shared" si="211"/>
        <v/>
      </c>
      <c r="V778" s="403" t="str">
        <f t="shared" si="212"/>
        <v/>
      </c>
      <c r="W778" s="404" t="str">
        <f t="shared" si="213"/>
        <v/>
      </c>
      <c r="Z778" s="408"/>
      <c r="AA778" s="409"/>
      <c r="AC778" s="358" t="str">
        <f t="shared" ref="AC778:AC841" si="214">IFERROR(ROUNDUP(ROUND(S778/7, 3),2),"")</f>
        <v/>
      </c>
      <c r="AD778" s="358" t="str">
        <f t="shared" ref="AD778:AD841" si="215">IFERROR(ROUND(AC778-G778,2),"")</f>
        <v/>
      </c>
    </row>
    <row r="779" spans="1:30" x14ac:dyDescent="0.25">
      <c r="A779" s="112" t="str">
        <f t="shared" si="203"/>
        <v/>
      </c>
      <c r="B779" s="112" t="str">
        <f t="shared" si="204"/>
        <v/>
      </c>
      <c r="C779" s="397" t="str">
        <f t="shared" si="200"/>
        <v/>
      </c>
      <c r="D779" s="397" t="str">
        <f t="shared" si="202"/>
        <v/>
      </c>
      <c r="E779" s="397"/>
      <c r="F779" s="399" t="str">
        <f t="shared" si="205"/>
        <v/>
      </c>
      <c r="G779" s="400" t="str">
        <f t="shared" si="206"/>
        <v/>
      </c>
      <c r="H779" s="401" t="str">
        <f t="shared" si="207"/>
        <v/>
      </c>
      <c r="I779" s="402" t="str">
        <f t="shared" si="201"/>
        <v/>
      </c>
      <c r="J779" s="403" t="str">
        <f t="shared" si="201"/>
        <v/>
      </c>
      <c r="K779" s="403" t="str">
        <f t="shared" si="201"/>
        <v/>
      </c>
      <c r="L779" s="404" t="str">
        <f t="shared" si="201"/>
        <v/>
      </c>
      <c r="M779" s="405"/>
      <c r="N779" s="406" t="str">
        <f t="shared" si="208"/>
        <v/>
      </c>
      <c r="O779" s="406" t="str">
        <f t="shared" si="209"/>
        <v/>
      </c>
      <c r="S779" s="401" t="str">
        <f>IFERROR(IF(S778&lt;='Cat A monthly etc'!$R$3,"Nil",S778-$R$3),"")</f>
        <v/>
      </c>
      <c r="T779" s="402" t="str">
        <f t="shared" si="210"/>
        <v/>
      </c>
      <c r="U779" s="403" t="str">
        <f t="shared" si="211"/>
        <v/>
      </c>
      <c r="V779" s="403" t="str">
        <f t="shared" si="212"/>
        <v/>
      </c>
      <c r="W779" s="404" t="str">
        <f t="shared" si="213"/>
        <v/>
      </c>
      <c r="Z779" s="408"/>
      <c r="AA779" s="409"/>
      <c r="AC779" s="358" t="str">
        <f t="shared" si="214"/>
        <v/>
      </c>
      <c r="AD779" s="358" t="str">
        <f t="shared" si="215"/>
        <v/>
      </c>
    </row>
    <row r="780" spans="1:30" x14ac:dyDescent="0.25">
      <c r="A780" s="112" t="str">
        <f t="shared" si="203"/>
        <v/>
      </c>
      <c r="B780" s="112" t="str">
        <f t="shared" si="204"/>
        <v/>
      </c>
      <c r="C780" s="397" t="str">
        <f t="shared" si="200"/>
        <v/>
      </c>
      <c r="D780" s="397" t="str">
        <f t="shared" si="202"/>
        <v/>
      </c>
      <c r="E780" s="397"/>
      <c r="F780" s="399" t="str">
        <f t="shared" si="205"/>
        <v/>
      </c>
      <c r="G780" s="400" t="str">
        <f t="shared" si="206"/>
        <v/>
      </c>
      <c r="H780" s="401" t="str">
        <f t="shared" si="207"/>
        <v/>
      </c>
      <c r="I780" s="402" t="str">
        <f t="shared" si="201"/>
        <v/>
      </c>
      <c r="J780" s="403" t="str">
        <f t="shared" si="201"/>
        <v/>
      </c>
      <c r="K780" s="403" t="str">
        <f t="shared" si="201"/>
        <v/>
      </c>
      <c r="L780" s="404" t="str">
        <f t="shared" si="201"/>
        <v/>
      </c>
      <c r="M780" s="405"/>
      <c r="N780" s="406" t="str">
        <f t="shared" si="208"/>
        <v/>
      </c>
      <c r="O780" s="406" t="str">
        <f t="shared" si="209"/>
        <v/>
      </c>
      <c r="S780" s="401" t="str">
        <f>IFERROR(IF(S779&lt;='Cat A monthly etc'!$R$3,"Nil",S779-$R$3),"")</f>
        <v/>
      </c>
      <c r="T780" s="402" t="str">
        <f t="shared" si="210"/>
        <v/>
      </c>
      <c r="U780" s="403" t="str">
        <f t="shared" si="211"/>
        <v/>
      </c>
      <c r="V780" s="403" t="str">
        <f t="shared" si="212"/>
        <v/>
      </c>
      <c r="W780" s="404" t="str">
        <f t="shared" si="213"/>
        <v/>
      </c>
      <c r="Z780" s="408"/>
      <c r="AA780" s="409"/>
      <c r="AC780" s="358" t="str">
        <f t="shared" si="214"/>
        <v/>
      </c>
      <c r="AD780" s="358" t="str">
        <f t="shared" si="215"/>
        <v/>
      </c>
    </row>
    <row r="781" spans="1:30" x14ac:dyDescent="0.25">
      <c r="A781" s="112" t="str">
        <f t="shared" si="203"/>
        <v/>
      </c>
      <c r="B781" s="112" t="str">
        <f t="shared" si="204"/>
        <v/>
      </c>
      <c r="C781" s="397" t="str">
        <f t="shared" si="200"/>
        <v/>
      </c>
      <c r="D781" s="397" t="str">
        <f t="shared" si="202"/>
        <v/>
      </c>
      <c r="E781" s="397"/>
      <c r="F781" s="399" t="str">
        <f t="shared" si="205"/>
        <v/>
      </c>
      <c r="G781" s="400" t="str">
        <f t="shared" si="206"/>
        <v/>
      </c>
      <c r="H781" s="401" t="str">
        <f t="shared" si="207"/>
        <v/>
      </c>
      <c r="I781" s="402" t="str">
        <f t="shared" si="201"/>
        <v/>
      </c>
      <c r="J781" s="403" t="str">
        <f t="shared" si="201"/>
        <v/>
      </c>
      <c r="K781" s="403" t="str">
        <f t="shared" si="201"/>
        <v/>
      </c>
      <c r="L781" s="404" t="str">
        <f t="shared" si="201"/>
        <v/>
      </c>
      <c r="M781" s="405"/>
      <c r="N781" s="406" t="str">
        <f t="shared" si="208"/>
        <v/>
      </c>
      <c r="O781" s="406" t="str">
        <f t="shared" si="209"/>
        <v/>
      </c>
      <c r="S781" s="401" t="str">
        <f>IFERROR(IF(S780&lt;='Cat A monthly etc'!$R$3,"Nil",S780-$R$3),"")</f>
        <v/>
      </c>
      <c r="T781" s="402" t="str">
        <f t="shared" si="210"/>
        <v/>
      </c>
      <c r="U781" s="403" t="str">
        <f t="shared" si="211"/>
        <v/>
      </c>
      <c r="V781" s="403" t="str">
        <f t="shared" si="212"/>
        <v/>
      </c>
      <c r="W781" s="404" t="str">
        <f t="shared" si="213"/>
        <v/>
      </c>
      <c r="Z781" s="408"/>
      <c r="AA781" s="409"/>
      <c r="AC781" s="358" t="str">
        <f t="shared" si="214"/>
        <v/>
      </c>
      <c r="AD781" s="358" t="str">
        <f t="shared" si="215"/>
        <v/>
      </c>
    </row>
    <row r="782" spans="1:30" x14ac:dyDescent="0.25">
      <c r="A782" s="112" t="str">
        <f t="shared" si="203"/>
        <v/>
      </c>
      <c r="B782" s="112" t="str">
        <f t="shared" si="204"/>
        <v/>
      </c>
      <c r="C782" s="397" t="str">
        <f t="shared" si="200"/>
        <v/>
      </c>
      <c r="D782" s="397" t="str">
        <f t="shared" si="202"/>
        <v/>
      </c>
      <c r="E782" s="397"/>
      <c r="F782" s="399" t="str">
        <f t="shared" si="205"/>
        <v/>
      </c>
      <c r="G782" s="400" t="str">
        <f t="shared" si="206"/>
        <v/>
      </c>
      <c r="H782" s="401" t="str">
        <f t="shared" si="207"/>
        <v/>
      </c>
      <c r="I782" s="402" t="str">
        <f t="shared" si="201"/>
        <v/>
      </c>
      <c r="J782" s="403" t="str">
        <f t="shared" si="201"/>
        <v/>
      </c>
      <c r="K782" s="403" t="str">
        <f t="shared" si="201"/>
        <v/>
      </c>
      <c r="L782" s="404" t="str">
        <f t="shared" si="201"/>
        <v/>
      </c>
      <c r="M782" s="405"/>
      <c r="N782" s="406" t="str">
        <f t="shared" si="208"/>
        <v/>
      </c>
      <c r="O782" s="406" t="str">
        <f t="shared" si="209"/>
        <v/>
      </c>
      <c r="S782" s="401" t="str">
        <f>IFERROR(IF(S781&lt;='Cat A monthly etc'!$R$3,"Nil",S781-$R$3),"")</f>
        <v/>
      </c>
      <c r="T782" s="402" t="str">
        <f t="shared" si="210"/>
        <v/>
      </c>
      <c r="U782" s="403" t="str">
        <f t="shared" si="211"/>
        <v/>
      </c>
      <c r="V782" s="403" t="str">
        <f t="shared" si="212"/>
        <v/>
      </c>
      <c r="W782" s="404" t="str">
        <f t="shared" si="213"/>
        <v/>
      </c>
      <c r="Z782" s="408"/>
      <c r="AA782" s="409"/>
      <c r="AC782" s="358" t="str">
        <f t="shared" si="214"/>
        <v/>
      </c>
      <c r="AD782" s="358" t="str">
        <f t="shared" si="215"/>
        <v/>
      </c>
    </row>
    <row r="783" spans="1:30" x14ac:dyDescent="0.25">
      <c r="A783" s="112" t="str">
        <f t="shared" si="203"/>
        <v/>
      </c>
      <c r="B783" s="112" t="str">
        <f t="shared" si="204"/>
        <v/>
      </c>
      <c r="C783" s="397" t="str">
        <f t="shared" si="200"/>
        <v/>
      </c>
      <c r="D783" s="397" t="str">
        <f t="shared" si="202"/>
        <v/>
      </c>
      <c r="E783" s="397"/>
      <c r="F783" s="399" t="str">
        <f t="shared" si="205"/>
        <v/>
      </c>
      <c r="G783" s="400" t="str">
        <f t="shared" si="206"/>
        <v/>
      </c>
      <c r="H783" s="401" t="str">
        <f t="shared" si="207"/>
        <v/>
      </c>
      <c r="I783" s="402" t="str">
        <f t="shared" si="201"/>
        <v/>
      </c>
      <c r="J783" s="403" t="str">
        <f t="shared" si="201"/>
        <v/>
      </c>
      <c r="K783" s="403" t="str">
        <f t="shared" si="201"/>
        <v/>
      </c>
      <c r="L783" s="404" t="str">
        <f t="shared" si="201"/>
        <v/>
      </c>
      <c r="M783" s="405"/>
      <c r="N783" s="406" t="str">
        <f t="shared" si="208"/>
        <v/>
      </c>
      <c r="O783" s="406" t="str">
        <f t="shared" si="209"/>
        <v/>
      </c>
      <c r="S783" s="401" t="str">
        <f>IFERROR(IF(S782&lt;='Cat A monthly etc'!$R$3,"Nil",S782-$R$3),"")</f>
        <v/>
      </c>
      <c r="T783" s="402" t="str">
        <f t="shared" si="210"/>
        <v/>
      </c>
      <c r="U783" s="403" t="str">
        <f t="shared" si="211"/>
        <v/>
      </c>
      <c r="V783" s="403" t="str">
        <f t="shared" si="212"/>
        <v/>
      </c>
      <c r="W783" s="404" t="str">
        <f t="shared" si="213"/>
        <v/>
      </c>
      <c r="Z783" s="408"/>
      <c r="AA783" s="409"/>
      <c r="AC783" s="358" t="str">
        <f t="shared" si="214"/>
        <v/>
      </c>
      <c r="AD783" s="358" t="str">
        <f t="shared" si="215"/>
        <v/>
      </c>
    </row>
    <row r="784" spans="1:30" x14ac:dyDescent="0.25">
      <c r="A784" s="112" t="str">
        <f t="shared" si="203"/>
        <v/>
      </c>
      <c r="B784" s="112" t="str">
        <f t="shared" si="204"/>
        <v/>
      </c>
      <c r="C784" s="397" t="str">
        <f t="shared" si="200"/>
        <v/>
      </c>
      <c r="D784" s="397" t="str">
        <f t="shared" si="202"/>
        <v/>
      </c>
      <c r="E784" s="397"/>
      <c r="F784" s="399" t="str">
        <f t="shared" si="205"/>
        <v/>
      </c>
      <c r="G784" s="400" t="str">
        <f t="shared" si="206"/>
        <v/>
      </c>
      <c r="H784" s="401" t="str">
        <f t="shared" si="207"/>
        <v/>
      </c>
      <c r="I784" s="402" t="str">
        <f t="shared" si="201"/>
        <v/>
      </c>
      <c r="J784" s="403" t="str">
        <f t="shared" si="201"/>
        <v/>
      </c>
      <c r="K784" s="403" t="str">
        <f t="shared" si="201"/>
        <v/>
      </c>
      <c r="L784" s="404" t="str">
        <f t="shared" si="201"/>
        <v/>
      </c>
      <c r="M784" s="405"/>
      <c r="N784" s="406" t="str">
        <f t="shared" si="208"/>
        <v/>
      </c>
      <c r="O784" s="406" t="str">
        <f t="shared" si="209"/>
        <v/>
      </c>
      <c r="S784" s="401" t="str">
        <f>IFERROR(IF(S783&lt;='Cat A monthly etc'!$R$3,"Nil",S783-$R$3),"")</f>
        <v/>
      </c>
      <c r="T784" s="402" t="str">
        <f t="shared" si="210"/>
        <v/>
      </c>
      <c r="U784" s="403" t="str">
        <f t="shared" si="211"/>
        <v/>
      </c>
      <c r="V784" s="403" t="str">
        <f t="shared" si="212"/>
        <v/>
      </c>
      <c r="W784" s="404" t="str">
        <f t="shared" si="213"/>
        <v/>
      </c>
      <c r="Z784" s="408"/>
      <c r="AA784" s="409"/>
      <c r="AC784" s="358" t="str">
        <f t="shared" si="214"/>
        <v/>
      </c>
      <c r="AD784" s="358" t="str">
        <f t="shared" si="215"/>
        <v/>
      </c>
    </row>
    <row r="785" spans="1:30" x14ac:dyDescent="0.25">
      <c r="A785" s="112" t="str">
        <f t="shared" si="203"/>
        <v/>
      </c>
      <c r="B785" s="112" t="str">
        <f t="shared" si="204"/>
        <v/>
      </c>
      <c r="C785" s="397" t="str">
        <f t="shared" si="200"/>
        <v/>
      </c>
      <c r="D785" s="397" t="str">
        <f t="shared" si="202"/>
        <v/>
      </c>
      <c r="E785" s="397"/>
      <c r="F785" s="399" t="str">
        <f t="shared" si="205"/>
        <v/>
      </c>
      <c r="G785" s="400" t="str">
        <f t="shared" si="206"/>
        <v/>
      </c>
      <c r="H785" s="401" t="str">
        <f t="shared" si="207"/>
        <v/>
      </c>
      <c r="I785" s="402" t="str">
        <f t="shared" si="201"/>
        <v/>
      </c>
      <c r="J785" s="403" t="str">
        <f t="shared" si="201"/>
        <v/>
      </c>
      <c r="K785" s="403" t="str">
        <f t="shared" si="201"/>
        <v/>
      </c>
      <c r="L785" s="404" t="str">
        <f t="shared" si="201"/>
        <v/>
      </c>
      <c r="M785" s="405"/>
      <c r="N785" s="406" t="str">
        <f t="shared" si="208"/>
        <v/>
      </c>
      <c r="O785" s="406" t="str">
        <f t="shared" si="209"/>
        <v/>
      </c>
      <c r="S785" s="401" t="str">
        <f>IFERROR(IF(S784&lt;='Cat A monthly etc'!$R$3,"Nil",S784-$R$3),"")</f>
        <v/>
      </c>
      <c r="T785" s="402" t="str">
        <f t="shared" si="210"/>
        <v/>
      </c>
      <c r="U785" s="403" t="str">
        <f t="shared" si="211"/>
        <v/>
      </c>
      <c r="V785" s="403" t="str">
        <f t="shared" si="212"/>
        <v/>
      </c>
      <c r="W785" s="404" t="str">
        <f t="shared" si="213"/>
        <v/>
      </c>
      <c r="Z785" s="408"/>
      <c r="AA785" s="409"/>
      <c r="AC785" s="358" t="str">
        <f t="shared" si="214"/>
        <v/>
      </c>
      <c r="AD785" s="358" t="str">
        <f t="shared" si="215"/>
        <v/>
      </c>
    </row>
    <row r="786" spans="1:30" x14ac:dyDescent="0.25">
      <c r="A786" s="112" t="str">
        <f t="shared" si="203"/>
        <v/>
      </c>
      <c r="B786" s="112" t="str">
        <f t="shared" si="204"/>
        <v/>
      </c>
      <c r="C786" s="397" t="str">
        <f t="shared" ref="C786:C849" si="216">IFERROR(IF(C785-$R$3&gt;=0,C785-$R$3,""),"")</f>
        <v/>
      </c>
      <c r="D786" s="397" t="str">
        <f t="shared" si="202"/>
        <v/>
      </c>
      <c r="E786" s="397"/>
      <c r="F786" s="399" t="str">
        <f t="shared" si="205"/>
        <v/>
      </c>
      <c r="G786" s="400" t="str">
        <f t="shared" si="206"/>
        <v/>
      </c>
      <c r="H786" s="401" t="str">
        <f t="shared" si="207"/>
        <v/>
      </c>
      <c r="I786" s="402" t="str">
        <f t="shared" si="201"/>
        <v/>
      </c>
      <c r="J786" s="403" t="str">
        <f t="shared" si="201"/>
        <v/>
      </c>
      <c r="K786" s="403" t="str">
        <f t="shared" si="201"/>
        <v/>
      </c>
      <c r="L786" s="404" t="str">
        <f t="shared" si="201"/>
        <v/>
      </c>
      <c r="M786" s="405"/>
      <c r="N786" s="406" t="str">
        <f t="shared" si="208"/>
        <v/>
      </c>
      <c r="O786" s="406" t="str">
        <f t="shared" si="209"/>
        <v/>
      </c>
      <c r="S786" s="401" t="str">
        <f>IFERROR(IF(S785&lt;='Cat A monthly etc'!$R$3,"Nil",S785-$R$3),"")</f>
        <v/>
      </c>
      <c r="T786" s="402" t="str">
        <f t="shared" si="210"/>
        <v/>
      </c>
      <c r="U786" s="403" t="str">
        <f t="shared" si="211"/>
        <v/>
      </c>
      <c r="V786" s="403" t="str">
        <f t="shared" si="212"/>
        <v/>
      </c>
      <c r="W786" s="404" t="str">
        <f t="shared" si="213"/>
        <v/>
      </c>
      <c r="Z786" s="408"/>
      <c r="AA786" s="409"/>
      <c r="AC786" s="358" t="str">
        <f t="shared" si="214"/>
        <v/>
      </c>
      <c r="AD786" s="358" t="str">
        <f t="shared" si="215"/>
        <v/>
      </c>
    </row>
    <row r="787" spans="1:30" x14ac:dyDescent="0.25">
      <c r="A787" s="112" t="str">
        <f t="shared" si="203"/>
        <v/>
      </c>
      <c r="B787" s="112" t="str">
        <f t="shared" si="204"/>
        <v/>
      </c>
      <c r="C787" s="397" t="str">
        <f t="shared" si="216"/>
        <v/>
      </c>
      <c r="D787" s="397" t="str">
        <f t="shared" si="202"/>
        <v/>
      </c>
      <c r="E787" s="397"/>
      <c r="F787" s="399" t="str">
        <f t="shared" si="205"/>
        <v/>
      </c>
      <c r="G787" s="400" t="str">
        <f t="shared" si="206"/>
        <v/>
      </c>
      <c r="H787" s="401" t="str">
        <f t="shared" si="207"/>
        <v/>
      </c>
      <c r="I787" s="402" t="str">
        <f t="shared" si="201"/>
        <v/>
      </c>
      <c r="J787" s="403" t="str">
        <f t="shared" si="201"/>
        <v/>
      </c>
      <c r="K787" s="403" t="str">
        <f t="shared" si="201"/>
        <v/>
      </c>
      <c r="L787" s="404" t="str">
        <f t="shared" si="201"/>
        <v/>
      </c>
      <c r="M787" s="405"/>
      <c r="N787" s="406" t="str">
        <f t="shared" si="208"/>
        <v/>
      </c>
      <c r="O787" s="406" t="str">
        <f t="shared" si="209"/>
        <v/>
      </c>
      <c r="S787" s="401" t="str">
        <f>IFERROR(IF(S786&lt;='Cat A monthly etc'!$R$3,"Nil",S786-$R$3),"")</f>
        <v/>
      </c>
      <c r="T787" s="402" t="str">
        <f t="shared" si="210"/>
        <v/>
      </c>
      <c r="U787" s="403" t="str">
        <f t="shared" si="211"/>
        <v/>
      </c>
      <c r="V787" s="403" t="str">
        <f t="shared" si="212"/>
        <v/>
      </c>
      <c r="W787" s="404" t="str">
        <f t="shared" si="213"/>
        <v/>
      </c>
      <c r="Z787" s="408"/>
      <c r="AA787" s="409"/>
      <c r="AC787" s="358" t="str">
        <f t="shared" si="214"/>
        <v/>
      </c>
      <c r="AD787" s="358" t="str">
        <f t="shared" si="215"/>
        <v/>
      </c>
    </row>
    <row r="788" spans="1:30" x14ac:dyDescent="0.25">
      <c r="A788" s="112" t="str">
        <f t="shared" si="203"/>
        <v/>
      </c>
      <c r="B788" s="112" t="str">
        <f t="shared" si="204"/>
        <v/>
      </c>
      <c r="C788" s="397" t="str">
        <f t="shared" si="216"/>
        <v/>
      </c>
      <c r="D788" s="397" t="str">
        <f t="shared" si="202"/>
        <v/>
      </c>
      <c r="E788" s="397"/>
      <c r="F788" s="399" t="str">
        <f t="shared" si="205"/>
        <v/>
      </c>
      <c r="G788" s="400" t="str">
        <f t="shared" si="206"/>
        <v/>
      </c>
      <c r="H788" s="401" t="str">
        <f t="shared" si="207"/>
        <v/>
      </c>
      <c r="I788" s="402" t="str">
        <f t="shared" si="201"/>
        <v/>
      </c>
      <c r="J788" s="403" t="str">
        <f t="shared" si="201"/>
        <v/>
      </c>
      <c r="K788" s="403" t="str">
        <f t="shared" si="201"/>
        <v/>
      </c>
      <c r="L788" s="404" t="str">
        <f t="shared" si="201"/>
        <v/>
      </c>
      <c r="M788" s="405"/>
      <c r="N788" s="406" t="str">
        <f t="shared" si="208"/>
        <v/>
      </c>
      <c r="O788" s="406" t="str">
        <f t="shared" si="209"/>
        <v/>
      </c>
      <c r="S788" s="401" t="str">
        <f>IFERROR(IF(S787&lt;='Cat A monthly etc'!$R$3,"Nil",S787-$R$3),"")</f>
        <v/>
      </c>
      <c r="T788" s="402" t="str">
        <f t="shared" si="210"/>
        <v/>
      </c>
      <c r="U788" s="403" t="str">
        <f t="shared" si="211"/>
        <v/>
      </c>
      <c r="V788" s="403" t="str">
        <f t="shared" si="212"/>
        <v/>
      </c>
      <c r="W788" s="404" t="str">
        <f t="shared" si="213"/>
        <v/>
      </c>
      <c r="Z788" s="408"/>
      <c r="AA788" s="409"/>
      <c r="AC788" s="358" t="str">
        <f t="shared" si="214"/>
        <v/>
      </c>
      <c r="AD788" s="358" t="str">
        <f t="shared" si="215"/>
        <v/>
      </c>
    </row>
    <row r="789" spans="1:30" x14ac:dyDescent="0.25">
      <c r="A789" s="112" t="str">
        <f t="shared" si="203"/>
        <v/>
      </c>
      <c r="B789" s="112" t="str">
        <f t="shared" si="204"/>
        <v/>
      </c>
      <c r="C789" s="397" t="str">
        <f t="shared" si="216"/>
        <v/>
      </c>
      <c r="D789" s="397" t="str">
        <f t="shared" si="202"/>
        <v/>
      </c>
      <c r="E789" s="397"/>
      <c r="F789" s="399" t="str">
        <f t="shared" si="205"/>
        <v/>
      </c>
      <c r="G789" s="400" t="str">
        <f t="shared" si="206"/>
        <v/>
      </c>
      <c r="H789" s="401" t="str">
        <f t="shared" si="207"/>
        <v/>
      </c>
      <c r="I789" s="402" t="str">
        <f t="shared" si="201"/>
        <v/>
      </c>
      <c r="J789" s="403" t="str">
        <f t="shared" si="201"/>
        <v/>
      </c>
      <c r="K789" s="403" t="str">
        <f t="shared" si="201"/>
        <v/>
      </c>
      <c r="L789" s="404" t="str">
        <f t="shared" si="201"/>
        <v/>
      </c>
      <c r="M789" s="405"/>
      <c r="N789" s="406" t="str">
        <f t="shared" si="208"/>
        <v/>
      </c>
      <c r="O789" s="406" t="str">
        <f t="shared" si="209"/>
        <v/>
      </c>
      <c r="S789" s="401" t="str">
        <f>IFERROR(IF(S788&lt;='Cat A monthly etc'!$R$3,"Nil",S788-$R$3),"")</f>
        <v/>
      </c>
      <c r="T789" s="402" t="str">
        <f t="shared" si="210"/>
        <v/>
      </c>
      <c r="U789" s="403" t="str">
        <f t="shared" si="211"/>
        <v/>
      </c>
      <c r="V789" s="403" t="str">
        <f t="shared" si="212"/>
        <v/>
      </c>
      <c r="W789" s="404" t="str">
        <f t="shared" si="213"/>
        <v/>
      </c>
      <c r="Z789" s="408"/>
      <c r="AA789" s="409"/>
      <c r="AC789" s="358" t="str">
        <f t="shared" si="214"/>
        <v/>
      </c>
      <c r="AD789" s="358" t="str">
        <f t="shared" si="215"/>
        <v/>
      </c>
    </row>
    <row r="790" spans="1:30" x14ac:dyDescent="0.25">
      <c r="A790" s="112" t="str">
        <f t="shared" si="203"/>
        <v/>
      </c>
      <c r="B790" s="112" t="str">
        <f t="shared" si="204"/>
        <v/>
      </c>
      <c r="C790" s="397" t="str">
        <f t="shared" si="216"/>
        <v/>
      </c>
      <c r="D790" s="397" t="str">
        <f t="shared" si="202"/>
        <v/>
      </c>
      <c r="E790" s="397"/>
      <c r="F790" s="399" t="str">
        <f t="shared" si="205"/>
        <v/>
      </c>
      <c r="G790" s="400" t="str">
        <f t="shared" si="206"/>
        <v/>
      </c>
      <c r="H790" s="401" t="str">
        <f t="shared" si="207"/>
        <v/>
      </c>
      <c r="I790" s="402" t="str">
        <f t="shared" si="201"/>
        <v/>
      </c>
      <c r="J790" s="403" t="str">
        <f t="shared" si="201"/>
        <v/>
      </c>
      <c r="K790" s="403" t="str">
        <f t="shared" si="201"/>
        <v/>
      </c>
      <c r="L790" s="404" t="str">
        <f t="shared" ref="L790:L853" si="217">IFERROR(IF(W790="Nil","Nil",TEXT(W790,IF(W790=ROUND(W790,0),"€###","€###.00"))),"")</f>
        <v/>
      </c>
      <c r="M790" s="405"/>
      <c r="N790" s="406" t="str">
        <f t="shared" si="208"/>
        <v/>
      </c>
      <c r="O790" s="406" t="str">
        <f t="shared" si="209"/>
        <v/>
      </c>
      <c r="S790" s="401" t="str">
        <f>IFERROR(IF(S789&lt;='Cat A monthly etc'!$R$3,"Nil",S789-$R$3),"")</f>
        <v/>
      </c>
      <c r="T790" s="402" t="str">
        <f t="shared" si="210"/>
        <v/>
      </c>
      <c r="U790" s="403" t="str">
        <f t="shared" si="211"/>
        <v/>
      </c>
      <c r="V790" s="403" t="str">
        <f t="shared" si="212"/>
        <v/>
      </c>
      <c r="W790" s="404" t="str">
        <f t="shared" si="213"/>
        <v/>
      </c>
      <c r="Z790" s="408"/>
      <c r="AA790" s="409"/>
      <c r="AC790" s="358" t="str">
        <f t="shared" si="214"/>
        <v/>
      </c>
      <c r="AD790" s="358" t="str">
        <f t="shared" si="215"/>
        <v/>
      </c>
    </row>
    <row r="791" spans="1:30" x14ac:dyDescent="0.25">
      <c r="A791" s="112" t="str">
        <f t="shared" si="203"/>
        <v/>
      </c>
      <c r="B791" s="112" t="str">
        <f t="shared" si="204"/>
        <v/>
      </c>
      <c r="C791" s="397" t="str">
        <f t="shared" si="216"/>
        <v/>
      </c>
      <c r="D791" s="397" t="str">
        <f t="shared" si="202"/>
        <v/>
      </c>
      <c r="E791" s="397"/>
      <c r="F791" s="399" t="str">
        <f t="shared" si="205"/>
        <v/>
      </c>
      <c r="G791" s="400" t="str">
        <f t="shared" si="206"/>
        <v/>
      </c>
      <c r="H791" s="401" t="str">
        <f t="shared" si="207"/>
        <v/>
      </c>
      <c r="I791" s="402" t="str">
        <f t="shared" ref="I791:L854" si="218">IFERROR(IF(T791="Nil","Nil",TEXT(T791,IF(T791=ROUND(T791,0),"€###","€###.00"))),"")</f>
        <v/>
      </c>
      <c r="J791" s="403" t="str">
        <f t="shared" si="218"/>
        <v/>
      </c>
      <c r="K791" s="403" t="str">
        <f t="shared" si="218"/>
        <v/>
      </c>
      <c r="L791" s="404" t="str">
        <f t="shared" si="217"/>
        <v/>
      </c>
      <c r="M791" s="405"/>
      <c r="N791" s="406" t="str">
        <f t="shared" si="208"/>
        <v/>
      </c>
      <c r="O791" s="406" t="str">
        <f t="shared" si="209"/>
        <v/>
      </c>
      <c r="S791" s="401" t="str">
        <f>IFERROR(IF(S790&lt;='Cat A monthly etc'!$R$3,"Nil",S790-$R$3),"")</f>
        <v/>
      </c>
      <c r="T791" s="402" t="str">
        <f t="shared" si="210"/>
        <v/>
      </c>
      <c r="U791" s="403" t="str">
        <f t="shared" si="211"/>
        <v/>
      </c>
      <c r="V791" s="403" t="str">
        <f t="shared" si="212"/>
        <v/>
      </c>
      <c r="W791" s="404" t="str">
        <f t="shared" si="213"/>
        <v/>
      </c>
      <c r="Z791" s="408"/>
      <c r="AA791" s="409"/>
      <c r="AC791" s="358" t="str">
        <f t="shared" si="214"/>
        <v/>
      </c>
      <c r="AD791" s="358" t="str">
        <f t="shared" si="215"/>
        <v/>
      </c>
    </row>
    <row r="792" spans="1:30" x14ac:dyDescent="0.25">
      <c r="A792" s="112" t="str">
        <f t="shared" si="203"/>
        <v/>
      </c>
      <c r="B792" s="112" t="str">
        <f t="shared" si="204"/>
        <v/>
      </c>
      <c r="C792" s="397" t="str">
        <f t="shared" si="216"/>
        <v/>
      </c>
      <c r="D792" s="397" t="str">
        <f t="shared" si="202"/>
        <v/>
      </c>
      <c r="E792" s="397"/>
      <c r="F792" s="399" t="str">
        <f t="shared" si="205"/>
        <v/>
      </c>
      <c r="G792" s="400" t="str">
        <f t="shared" si="206"/>
        <v/>
      </c>
      <c r="H792" s="401" t="str">
        <f t="shared" si="207"/>
        <v/>
      </c>
      <c r="I792" s="402" t="str">
        <f t="shared" si="218"/>
        <v/>
      </c>
      <c r="J792" s="403" t="str">
        <f t="shared" si="218"/>
        <v/>
      </c>
      <c r="K792" s="403" t="str">
        <f t="shared" si="218"/>
        <v/>
      </c>
      <c r="L792" s="404" t="str">
        <f t="shared" si="217"/>
        <v/>
      </c>
      <c r="M792" s="405"/>
      <c r="N792" s="406" t="str">
        <f t="shared" si="208"/>
        <v/>
      </c>
      <c r="O792" s="406" t="str">
        <f t="shared" si="209"/>
        <v/>
      </c>
      <c r="S792" s="401" t="str">
        <f>IFERROR(IF(S791&lt;='Cat A monthly etc'!$R$3,"Nil",S791-$R$3),"")</f>
        <v/>
      </c>
      <c r="T792" s="402" t="str">
        <f t="shared" si="210"/>
        <v/>
      </c>
      <c r="U792" s="403" t="str">
        <f t="shared" si="211"/>
        <v/>
      </c>
      <c r="V792" s="403" t="str">
        <f t="shared" si="212"/>
        <v/>
      </c>
      <c r="W792" s="404" t="str">
        <f t="shared" si="213"/>
        <v/>
      </c>
      <c r="Z792" s="408"/>
      <c r="AA792" s="409"/>
      <c r="AC792" s="358" t="str">
        <f t="shared" si="214"/>
        <v/>
      </c>
      <c r="AD792" s="358" t="str">
        <f t="shared" si="215"/>
        <v/>
      </c>
    </row>
    <row r="793" spans="1:30" x14ac:dyDescent="0.25">
      <c r="A793" s="112" t="str">
        <f t="shared" si="203"/>
        <v/>
      </c>
      <c r="B793" s="112" t="str">
        <f t="shared" si="204"/>
        <v/>
      </c>
      <c r="C793" s="397" t="str">
        <f t="shared" si="216"/>
        <v/>
      </c>
      <c r="D793" s="397" t="str">
        <f t="shared" si="202"/>
        <v/>
      </c>
      <c r="E793" s="397"/>
      <c r="F793" s="399" t="str">
        <f t="shared" si="205"/>
        <v/>
      </c>
      <c r="G793" s="400" t="str">
        <f t="shared" si="206"/>
        <v/>
      </c>
      <c r="H793" s="401" t="str">
        <f t="shared" si="207"/>
        <v/>
      </c>
      <c r="I793" s="402" t="str">
        <f t="shared" si="218"/>
        <v/>
      </c>
      <c r="J793" s="403" t="str">
        <f t="shared" si="218"/>
        <v/>
      </c>
      <c r="K793" s="403" t="str">
        <f t="shared" si="218"/>
        <v/>
      </c>
      <c r="L793" s="404" t="str">
        <f t="shared" si="217"/>
        <v/>
      </c>
      <c r="M793" s="405"/>
      <c r="N793" s="406" t="str">
        <f t="shared" si="208"/>
        <v/>
      </c>
      <c r="O793" s="406" t="str">
        <f t="shared" si="209"/>
        <v/>
      </c>
      <c r="S793" s="401" t="str">
        <f>IFERROR(IF(S792&lt;='Cat A monthly etc'!$R$3,"Nil",S792-$R$3),"")</f>
        <v/>
      </c>
      <c r="T793" s="402" t="str">
        <f t="shared" si="210"/>
        <v/>
      </c>
      <c r="U793" s="403" t="str">
        <f t="shared" si="211"/>
        <v/>
      </c>
      <c r="V793" s="403" t="str">
        <f t="shared" si="212"/>
        <v/>
      </c>
      <c r="W793" s="404" t="str">
        <f t="shared" si="213"/>
        <v/>
      </c>
      <c r="Z793" s="408"/>
      <c r="AA793" s="409"/>
      <c r="AC793" s="358" t="str">
        <f t="shared" si="214"/>
        <v/>
      </c>
      <c r="AD793" s="358" t="str">
        <f t="shared" si="215"/>
        <v/>
      </c>
    </row>
    <row r="794" spans="1:30" x14ac:dyDescent="0.25">
      <c r="A794" s="112" t="str">
        <f t="shared" si="203"/>
        <v/>
      </c>
      <c r="B794" s="112" t="str">
        <f t="shared" si="204"/>
        <v/>
      </c>
      <c r="C794" s="397" t="str">
        <f t="shared" si="216"/>
        <v/>
      </c>
      <c r="D794" s="397" t="str">
        <f t="shared" si="202"/>
        <v/>
      </c>
      <c r="E794" s="397"/>
      <c r="F794" s="399" t="str">
        <f t="shared" si="205"/>
        <v/>
      </c>
      <c r="G794" s="400" t="str">
        <f t="shared" si="206"/>
        <v/>
      </c>
      <c r="H794" s="401" t="str">
        <f t="shared" si="207"/>
        <v/>
      </c>
      <c r="I794" s="402" t="str">
        <f t="shared" si="218"/>
        <v/>
      </c>
      <c r="J794" s="403" t="str">
        <f t="shared" si="218"/>
        <v/>
      </c>
      <c r="K794" s="403" t="str">
        <f t="shared" si="218"/>
        <v/>
      </c>
      <c r="L794" s="404" t="str">
        <f t="shared" si="217"/>
        <v/>
      </c>
      <c r="M794" s="405"/>
      <c r="N794" s="406" t="str">
        <f t="shared" si="208"/>
        <v/>
      </c>
      <c r="O794" s="406" t="str">
        <f t="shared" si="209"/>
        <v/>
      </c>
      <c r="S794" s="401" t="str">
        <f>IFERROR(IF(S793&lt;='Cat A monthly etc'!$R$3,"Nil",S793-$R$3),"")</f>
        <v/>
      </c>
      <c r="T794" s="402" t="str">
        <f t="shared" si="210"/>
        <v/>
      </c>
      <c r="U794" s="403" t="str">
        <f t="shared" si="211"/>
        <v/>
      </c>
      <c r="V794" s="403" t="str">
        <f t="shared" si="212"/>
        <v/>
      </c>
      <c r="W794" s="404" t="str">
        <f t="shared" si="213"/>
        <v/>
      </c>
      <c r="Z794" s="408"/>
      <c r="AA794" s="409"/>
      <c r="AC794" s="358" t="str">
        <f t="shared" si="214"/>
        <v/>
      </c>
      <c r="AD794" s="358" t="str">
        <f t="shared" si="215"/>
        <v/>
      </c>
    </row>
    <row r="795" spans="1:30" x14ac:dyDescent="0.25">
      <c r="A795" s="112" t="str">
        <f t="shared" si="203"/>
        <v/>
      </c>
      <c r="B795" s="112" t="str">
        <f t="shared" si="204"/>
        <v/>
      </c>
      <c r="C795" s="397" t="str">
        <f t="shared" si="216"/>
        <v/>
      </c>
      <c r="D795" s="397" t="str">
        <f t="shared" si="202"/>
        <v/>
      </c>
      <c r="E795" s="397"/>
      <c r="F795" s="399" t="str">
        <f t="shared" si="205"/>
        <v/>
      </c>
      <c r="G795" s="400" t="str">
        <f t="shared" si="206"/>
        <v/>
      </c>
      <c r="H795" s="401" t="str">
        <f t="shared" si="207"/>
        <v/>
      </c>
      <c r="I795" s="402" t="str">
        <f t="shared" si="218"/>
        <v/>
      </c>
      <c r="J795" s="403" t="str">
        <f t="shared" si="218"/>
        <v/>
      </c>
      <c r="K795" s="403" t="str">
        <f t="shared" si="218"/>
        <v/>
      </c>
      <c r="L795" s="404" t="str">
        <f t="shared" si="217"/>
        <v/>
      </c>
      <c r="M795" s="405"/>
      <c r="N795" s="406" t="str">
        <f t="shared" si="208"/>
        <v/>
      </c>
      <c r="O795" s="406" t="str">
        <f t="shared" si="209"/>
        <v/>
      </c>
      <c r="S795" s="401" t="str">
        <f>IFERROR(IF(S794&lt;='Cat A monthly etc'!$R$3,"Nil",S794-$R$3),"")</f>
        <v/>
      </c>
      <c r="T795" s="402" t="str">
        <f t="shared" si="210"/>
        <v/>
      </c>
      <c r="U795" s="403" t="str">
        <f t="shared" si="211"/>
        <v/>
      </c>
      <c r="V795" s="403" t="str">
        <f t="shared" si="212"/>
        <v/>
      </c>
      <c r="W795" s="404" t="str">
        <f t="shared" si="213"/>
        <v/>
      </c>
      <c r="Z795" s="408"/>
      <c r="AA795" s="409"/>
      <c r="AC795" s="358" t="str">
        <f t="shared" si="214"/>
        <v/>
      </c>
      <c r="AD795" s="358" t="str">
        <f t="shared" si="215"/>
        <v/>
      </c>
    </row>
    <row r="796" spans="1:30" x14ac:dyDescent="0.25">
      <c r="A796" s="112" t="str">
        <f t="shared" si="203"/>
        <v/>
      </c>
      <c r="B796" s="112" t="str">
        <f t="shared" si="204"/>
        <v/>
      </c>
      <c r="C796" s="397" t="str">
        <f t="shared" si="216"/>
        <v/>
      </c>
      <c r="D796" s="397" t="str">
        <f t="shared" si="202"/>
        <v/>
      </c>
      <c r="E796" s="397"/>
      <c r="F796" s="399" t="str">
        <f t="shared" si="205"/>
        <v/>
      </c>
      <c r="G796" s="400" t="str">
        <f t="shared" si="206"/>
        <v/>
      </c>
      <c r="H796" s="401" t="str">
        <f t="shared" si="207"/>
        <v/>
      </c>
      <c r="I796" s="402" t="str">
        <f t="shared" si="218"/>
        <v/>
      </c>
      <c r="J796" s="403" t="str">
        <f t="shared" si="218"/>
        <v/>
      </c>
      <c r="K796" s="403" t="str">
        <f t="shared" si="218"/>
        <v/>
      </c>
      <c r="L796" s="404" t="str">
        <f t="shared" si="217"/>
        <v/>
      </c>
      <c r="M796" s="405"/>
      <c r="N796" s="406" t="str">
        <f t="shared" si="208"/>
        <v/>
      </c>
      <c r="O796" s="406" t="str">
        <f t="shared" si="209"/>
        <v/>
      </c>
      <c r="S796" s="401" t="str">
        <f>IFERROR(IF(S795&lt;='Cat A monthly etc'!$R$3,"Nil",S795-$R$3),"")</f>
        <v/>
      </c>
      <c r="T796" s="402" t="str">
        <f t="shared" si="210"/>
        <v/>
      </c>
      <c r="U796" s="403" t="str">
        <f t="shared" si="211"/>
        <v/>
      </c>
      <c r="V796" s="403" t="str">
        <f t="shared" si="212"/>
        <v/>
      </c>
      <c r="W796" s="404" t="str">
        <f t="shared" si="213"/>
        <v/>
      </c>
      <c r="Z796" s="408"/>
      <c r="AA796" s="409"/>
      <c r="AC796" s="358" t="str">
        <f t="shared" si="214"/>
        <v/>
      </c>
      <c r="AD796" s="358" t="str">
        <f t="shared" si="215"/>
        <v/>
      </c>
    </row>
    <row r="797" spans="1:30" x14ac:dyDescent="0.25">
      <c r="A797" s="112" t="str">
        <f t="shared" si="203"/>
        <v/>
      </c>
      <c r="B797" s="112" t="str">
        <f t="shared" si="204"/>
        <v/>
      </c>
      <c r="C797" s="397" t="str">
        <f t="shared" si="216"/>
        <v/>
      </c>
      <c r="D797" s="397" t="str">
        <f t="shared" si="202"/>
        <v/>
      </c>
      <c r="E797" s="397"/>
      <c r="F797" s="399" t="str">
        <f t="shared" si="205"/>
        <v/>
      </c>
      <c r="G797" s="400" t="str">
        <f t="shared" si="206"/>
        <v/>
      </c>
      <c r="H797" s="401" t="str">
        <f t="shared" si="207"/>
        <v/>
      </c>
      <c r="I797" s="402" t="str">
        <f t="shared" si="218"/>
        <v/>
      </c>
      <c r="J797" s="403" t="str">
        <f t="shared" si="218"/>
        <v/>
      </c>
      <c r="K797" s="403" t="str">
        <f t="shared" si="218"/>
        <v/>
      </c>
      <c r="L797" s="404" t="str">
        <f t="shared" si="217"/>
        <v/>
      </c>
      <c r="M797" s="405"/>
      <c r="N797" s="406" t="str">
        <f t="shared" si="208"/>
        <v/>
      </c>
      <c r="O797" s="406" t="str">
        <f t="shared" si="209"/>
        <v/>
      </c>
      <c r="S797" s="401" t="str">
        <f>IFERROR(IF(S796&lt;='Cat A monthly etc'!$R$3,"Nil",S796-$R$3),"")</f>
        <v/>
      </c>
      <c r="T797" s="402" t="str">
        <f t="shared" si="210"/>
        <v/>
      </c>
      <c r="U797" s="403" t="str">
        <f t="shared" si="211"/>
        <v/>
      </c>
      <c r="V797" s="403" t="str">
        <f t="shared" si="212"/>
        <v/>
      </c>
      <c r="W797" s="404" t="str">
        <f t="shared" si="213"/>
        <v/>
      </c>
      <c r="Z797" s="408"/>
      <c r="AA797" s="409"/>
      <c r="AC797" s="358" t="str">
        <f t="shared" si="214"/>
        <v/>
      </c>
      <c r="AD797" s="358" t="str">
        <f t="shared" si="215"/>
        <v/>
      </c>
    </row>
    <row r="798" spans="1:30" x14ac:dyDescent="0.25">
      <c r="A798" s="112" t="str">
        <f t="shared" si="203"/>
        <v/>
      </c>
      <c r="B798" s="112" t="str">
        <f t="shared" si="204"/>
        <v/>
      </c>
      <c r="C798" s="397" t="str">
        <f t="shared" si="216"/>
        <v/>
      </c>
      <c r="D798" s="397" t="str">
        <f t="shared" si="202"/>
        <v/>
      </c>
      <c r="E798" s="397"/>
      <c r="F798" s="399" t="str">
        <f t="shared" si="205"/>
        <v/>
      </c>
      <c r="G798" s="400" t="str">
        <f t="shared" si="206"/>
        <v/>
      </c>
      <c r="H798" s="401" t="str">
        <f t="shared" si="207"/>
        <v/>
      </c>
      <c r="I798" s="402" t="str">
        <f t="shared" si="218"/>
        <v/>
      </c>
      <c r="J798" s="403" t="str">
        <f t="shared" si="218"/>
        <v/>
      </c>
      <c r="K798" s="403" t="str">
        <f t="shared" si="218"/>
        <v/>
      </c>
      <c r="L798" s="404" t="str">
        <f t="shared" si="217"/>
        <v/>
      </c>
      <c r="M798" s="405"/>
      <c r="N798" s="406" t="str">
        <f t="shared" si="208"/>
        <v/>
      </c>
      <c r="O798" s="406" t="str">
        <f t="shared" si="209"/>
        <v/>
      </c>
      <c r="S798" s="401" t="str">
        <f>IFERROR(IF(S797&lt;='Cat A monthly etc'!$R$3,"Nil",S797-$R$3),"")</f>
        <v/>
      </c>
      <c r="T798" s="402" t="str">
        <f t="shared" si="210"/>
        <v/>
      </c>
      <c r="U798" s="403" t="str">
        <f t="shared" si="211"/>
        <v/>
      </c>
      <c r="V798" s="403" t="str">
        <f t="shared" si="212"/>
        <v/>
      </c>
      <c r="W798" s="404" t="str">
        <f t="shared" si="213"/>
        <v/>
      </c>
      <c r="Z798" s="408"/>
      <c r="AA798" s="409"/>
      <c r="AC798" s="358" t="str">
        <f t="shared" si="214"/>
        <v/>
      </c>
      <c r="AD798" s="358" t="str">
        <f t="shared" si="215"/>
        <v/>
      </c>
    </row>
    <row r="799" spans="1:30" x14ac:dyDescent="0.25">
      <c r="A799" s="112" t="str">
        <f t="shared" si="203"/>
        <v/>
      </c>
      <c r="B799" s="112" t="str">
        <f t="shared" si="204"/>
        <v/>
      </c>
      <c r="C799" s="397" t="str">
        <f t="shared" si="216"/>
        <v/>
      </c>
      <c r="D799" s="397" t="str">
        <f t="shared" si="202"/>
        <v/>
      </c>
      <c r="E799" s="397"/>
      <c r="F799" s="399" t="str">
        <f t="shared" si="205"/>
        <v/>
      </c>
      <c r="G799" s="400" t="str">
        <f t="shared" si="206"/>
        <v/>
      </c>
      <c r="H799" s="401" t="str">
        <f t="shared" si="207"/>
        <v/>
      </c>
      <c r="I799" s="402" t="str">
        <f t="shared" si="218"/>
        <v/>
      </c>
      <c r="J799" s="403" t="str">
        <f t="shared" si="218"/>
        <v/>
      </c>
      <c r="K799" s="403" t="str">
        <f t="shared" si="218"/>
        <v/>
      </c>
      <c r="L799" s="404" t="str">
        <f t="shared" si="217"/>
        <v/>
      </c>
      <c r="M799" s="405"/>
      <c r="N799" s="406" t="str">
        <f t="shared" si="208"/>
        <v/>
      </c>
      <c r="O799" s="406" t="str">
        <f t="shared" si="209"/>
        <v/>
      </c>
      <c r="S799" s="401" t="str">
        <f>IFERROR(IF(S798&lt;='Cat A monthly etc'!$R$3,"Nil",S798-$R$3),"")</f>
        <v/>
      </c>
      <c r="T799" s="402" t="str">
        <f t="shared" si="210"/>
        <v/>
      </c>
      <c r="U799" s="403" t="str">
        <f t="shared" si="211"/>
        <v/>
      </c>
      <c r="V799" s="403" t="str">
        <f t="shared" si="212"/>
        <v/>
      </c>
      <c r="W799" s="404" t="str">
        <f t="shared" si="213"/>
        <v/>
      </c>
      <c r="Z799" s="408"/>
      <c r="AA799" s="409"/>
      <c r="AC799" s="358" t="str">
        <f t="shared" si="214"/>
        <v/>
      </c>
      <c r="AD799" s="358" t="str">
        <f t="shared" si="215"/>
        <v/>
      </c>
    </row>
    <row r="800" spans="1:30" x14ac:dyDescent="0.25">
      <c r="A800" s="112" t="str">
        <f t="shared" si="203"/>
        <v/>
      </c>
      <c r="B800" s="112" t="str">
        <f t="shared" si="204"/>
        <v/>
      </c>
      <c r="C800" s="397" t="str">
        <f t="shared" si="216"/>
        <v/>
      </c>
      <c r="D800" s="397" t="str">
        <f t="shared" si="202"/>
        <v/>
      </c>
      <c r="E800" s="397"/>
      <c r="F800" s="399" t="str">
        <f t="shared" si="205"/>
        <v/>
      </c>
      <c r="G800" s="400" t="str">
        <f t="shared" si="206"/>
        <v/>
      </c>
      <c r="H800" s="401" t="str">
        <f t="shared" si="207"/>
        <v/>
      </c>
      <c r="I800" s="402" t="str">
        <f t="shared" si="218"/>
        <v/>
      </c>
      <c r="J800" s="403" t="str">
        <f t="shared" si="218"/>
        <v/>
      </c>
      <c r="K800" s="403" t="str">
        <f t="shared" si="218"/>
        <v/>
      </c>
      <c r="L800" s="404" t="str">
        <f t="shared" si="217"/>
        <v/>
      </c>
      <c r="M800" s="405"/>
      <c r="N800" s="406" t="str">
        <f t="shared" si="208"/>
        <v/>
      </c>
      <c r="O800" s="406" t="str">
        <f t="shared" si="209"/>
        <v/>
      </c>
      <c r="S800" s="401" t="str">
        <f>IFERROR(IF(S799&lt;='Cat A monthly etc'!$R$3,"Nil",S799-$R$3),"")</f>
        <v/>
      </c>
      <c r="T800" s="402" t="str">
        <f t="shared" si="210"/>
        <v/>
      </c>
      <c r="U800" s="403" t="str">
        <f t="shared" si="211"/>
        <v/>
      </c>
      <c r="V800" s="403" t="str">
        <f t="shared" si="212"/>
        <v/>
      </c>
      <c r="W800" s="404" t="str">
        <f t="shared" si="213"/>
        <v/>
      </c>
      <c r="Z800" s="408"/>
      <c r="AA800" s="409"/>
      <c r="AC800" s="358" t="str">
        <f t="shared" si="214"/>
        <v/>
      </c>
      <c r="AD800" s="358" t="str">
        <f t="shared" si="215"/>
        <v/>
      </c>
    </row>
    <row r="801" spans="1:30" x14ac:dyDescent="0.25">
      <c r="A801" s="112" t="str">
        <f t="shared" si="203"/>
        <v/>
      </c>
      <c r="B801" s="112" t="str">
        <f t="shared" si="204"/>
        <v/>
      </c>
      <c r="C801" s="397" t="str">
        <f t="shared" si="216"/>
        <v/>
      </c>
      <c r="D801" s="397" t="str">
        <f t="shared" si="202"/>
        <v/>
      </c>
      <c r="E801" s="397"/>
      <c r="F801" s="399" t="str">
        <f t="shared" si="205"/>
        <v/>
      </c>
      <c r="G801" s="400" t="str">
        <f t="shared" si="206"/>
        <v/>
      </c>
      <c r="H801" s="401" t="str">
        <f t="shared" si="207"/>
        <v/>
      </c>
      <c r="I801" s="402" t="str">
        <f t="shared" si="218"/>
        <v/>
      </c>
      <c r="J801" s="403" t="str">
        <f t="shared" si="218"/>
        <v/>
      </c>
      <c r="K801" s="403" t="str">
        <f t="shared" si="218"/>
        <v/>
      </c>
      <c r="L801" s="404" t="str">
        <f t="shared" si="217"/>
        <v/>
      </c>
      <c r="M801" s="405"/>
      <c r="N801" s="406" t="str">
        <f t="shared" si="208"/>
        <v/>
      </c>
      <c r="O801" s="406" t="str">
        <f t="shared" si="209"/>
        <v/>
      </c>
      <c r="S801" s="401" t="str">
        <f>IFERROR(IF(S800&lt;='Cat A monthly etc'!$R$3,"Nil",S800-$R$3),"")</f>
        <v/>
      </c>
      <c r="T801" s="402" t="str">
        <f t="shared" si="210"/>
        <v/>
      </c>
      <c r="U801" s="403" t="str">
        <f t="shared" si="211"/>
        <v/>
      </c>
      <c r="V801" s="403" t="str">
        <f t="shared" si="212"/>
        <v/>
      </c>
      <c r="W801" s="404" t="str">
        <f t="shared" si="213"/>
        <v/>
      </c>
      <c r="Z801" s="408"/>
      <c r="AA801" s="409"/>
      <c r="AC801" s="358" t="str">
        <f t="shared" si="214"/>
        <v/>
      </c>
      <c r="AD801" s="358" t="str">
        <f t="shared" si="215"/>
        <v/>
      </c>
    </row>
    <row r="802" spans="1:30" x14ac:dyDescent="0.25">
      <c r="A802" s="112" t="str">
        <f t="shared" si="203"/>
        <v/>
      </c>
      <c r="B802" s="112" t="str">
        <f t="shared" si="204"/>
        <v/>
      </c>
      <c r="C802" s="397" t="str">
        <f t="shared" si="216"/>
        <v/>
      </c>
      <c r="D802" s="397" t="str">
        <f t="shared" si="202"/>
        <v/>
      </c>
      <c r="E802" s="397"/>
      <c r="F802" s="399" t="str">
        <f t="shared" si="205"/>
        <v/>
      </c>
      <c r="G802" s="400" t="str">
        <f t="shared" si="206"/>
        <v/>
      </c>
      <c r="H802" s="401" t="str">
        <f t="shared" si="207"/>
        <v/>
      </c>
      <c r="I802" s="402" t="str">
        <f t="shared" si="218"/>
        <v/>
      </c>
      <c r="J802" s="403" t="str">
        <f t="shared" si="218"/>
        <v/>
      </c>
      <c r="K802" s="403" t="str">
        <f t="shared" si="218"/>
        <v/>
      </c>
      <c r="L802" s="404" t="str">
        <f t="shared" si="217"/>
        <v/>
      </c>
      <c r="M802" s="405"/>
      <c r="N802" s="406" t="str">
        <f t="shared" si="208"/>
        <v/>
      </c>
      <c r="O802" s="406" t="str">
        <f t="shared" si="209"/>
        <v/>
      </c>
      <c r="S802" s="401" t="str">
        <f>IFERROR(IF(S801&lt;='Cat A monthly etc'!$R$3,"Nil",S801-$R$3),"")</f>
        <v/>
      </c>
      <c r="T802" s="402" t="str">
        <f t="shared" si="210"/>
        <v/>
      </c>
      <c r="U802" s="403" t="str">
        <f t="shared" si="211"/>
        <v/>
      </c>
      <c r="V802" s="403" t="str">
        <f t="shared" si="212"/>
        <v/>
      </c>
      <c r="W802" s="404" t="str">
        <f t="shared" si="213"/>
        <v/>
      </c>
      <c r="Z802" s="408"/>
      <c r="AA802" s="409"/>
      <c r="AC802" s="358" t="str">
        <f t="shared" si="214"/>
        <v/>
      </c>
      <c r="AD802" s="358" t="str">
        <f t="shared" si="215"/>
        <v/>
      </c>
    </row>
    <row r="803" spans="1:30" x14ac:dyDescent="0.25">
      <c r="A803" s="112" t="str">
        <f t="shared" si="203"/>
        <v/>
      </c>
      <c r="B803" s="112" t="str">
        <f t="shared" si="204"/>
        <v/>
      </c>
      <c r="C803" s="397" t="str">
        <f t="shared" si="216"/>
        <v/>
      </c>
      <c r="D803" s="397" t="str">
        <f t="shared" si="202"/>
        <v/>
      </c>
      <c r="E803" s="397"/>
      <c r="F803" s="399" t="str">
        <f t="shared" si="205"/>
        <v/>
      </c>
      <c r="G803" s="400" t="str">
        <f t="shared" si="206"/>
        <v/>
      </c>
      <c r="H803" s="401" t="str">
        <f t="shared" si="207"/>
        <v/>
      </c>
      <c r="I803" s="402" t="str">
        <f t="shared" si="218"/>
        <v/>
      </c>
      <c r="J803" s="403" t="str">
        <f t="shared" si="218"/>
        <v/>
      </c>
      <c r="K803" s="403" t="str">
        <f t="shared" si="218"/>
        <v/>
      </c>
      <c r="L803" s="404" t="str">
        <f t="shared" si="217"/>
        <v/>
      </c>
      <c r="M803" s="405"/>
      <c r="N803" s="406" t="str">
        <f t="shared" si="208"/>
        <v/>
      </c>
      <c r="O803" s="406" t="str">
        <f t="shared" si="209"/>
        <v/>
      </c>
      <c r="S803" s="401" t="str">
        <f>IFERROR(IF(S802&lt;='Cat A monthly etc'!$R$3,"Nil",S802-$R$3),"")</f>
        <v/>
      </c>
      <c r="T803" s="402" t="str">
        <f t="shared" si="210"/>
        <v/>
      </c>
      <c r="U803" s="403" t="str">
        <f t="shared" si="211"/>
        <v/>
      </c>
      <c r="V803" s="403" t="str">
        <f t="shared" si="212"/>
        <v/>
      </c>
      <c r="W803" s="404" t="str">
        <f t="shared" si="213"/>
        <v/>
      </c>
      <c r="Z803" s="408"/>
      <c r="AA803" s="409"/>
      <c r="AC803" s="358" t="str">
        <f t="shared" si="214"/>
        <v/>
      </c>
      <c r="AD803" s="358" t="str">
        <f t="shared" si="215"/>
        <v/>
      </c>
    </row>
    <row r="804" spans="1:30" x14ac:dyDescent="0.25">
      <c r="A804" s="112" t="str">
        <f t="shared" si="203"/>
        <v/>
      </c>
      <c r="B804" s="112" t="str">
        <f t="shared" si="204"/>
        <v/>
      </c>
      <c r="C804" s="397" t="str">
        <f t="shared" si="216"/>
        <v/>
      </c>
      <c r="D804" s="397" t="str">
        <f t="shared" si="202"/>
        <v/>
      </c>
      <c r="E804" s="397"/>
      <c r="F804" s="399" t="str">
        <f t="shared" si="205"/>
        <v/>
      </c>
      <c r="G804" s="400" t="str">
        <f t="shared" si="206"/>
        <v/>
      </c>
      <c r="H804" s="401" t="str">
        <f t="shared" si="207"/>
        <v/>
      </c>
      <c r="I804" s="402" t="str">
        <f t="shared" si="218"/>
        <v/>
      </c>
      <c r="J804" s="403" t="str">
        <f t="shared" si="218"/>
        <v/>
      </c>
      <c r="K804" s="403" t="str">
        <f t="shared" si="218"/>
        <v/>
      </c>
      <c r="L804" s="404" t="str">
        <f t="shared" si="217"/>
        <v/>
      </c>
      <c r="M804" s="405"/>
      <c r="N804" s="406" t="str">
        <f t="shared" si="208"/>
        <v/>
      </c>
      <c r="O804" s="406" t="str">
        <f t="shared" si="209"/>
        <v/>
      </c>
      <c r="S804" s="401" t="str">
        <f>IFERROR(IF(S803&lt;='Cat A monthly etc'!$R$3,"Nil",S803-$R$3),"")</f>
        <v/>
      </c>
      <c r="T804" s="402" t="str">
        <f t="shared" si="210"/>
        <v/>
      </c>
      <c r="U804" s="403" t="str">
        <f t="shared" si="211"/>
        <v/>
      </c>
      <c r="V804" s="403" t="str">
        <f t="shared" si="212"/>
        <v/>
      </c>
      <c r="W804" s="404" t="str">
        <f t="shared" si="213"/>
        <v/>
      </c>
      <c r="Z804" s="408"/>
      <c r="AA804" s="409"/>
      <c r="AC804" s="358" t="str">
        <f t="shared" si="214"/>
        <v/>
      </c>
      <c r="AD804" s="358" t="str">
        <f t="shared" si="215"/>
        <v/>
      </c>
    </row>
    <row r="805" spans="1:30" x14ac:dyDescent="0.25">
      <c r="A805" s="112" t="str">
        <f t="shared" si="203"/>
        <v/>
      </c>
      <c r="B805" s="112" t="str">
        <f t="shared" si="204"/>
        <v/>
      </c>
      <c r="C805" s="397" t="str">
        <f t="shared" si="216"/>
        <v/>
      </c>
      <c r="D805" s="397" t="str">
        <f t="shared" si="202"/>
        <v/>
      </c>
      <c r="E805" s="397"/>
      <c r="F805" s="399" t="str">
        <f t="shared" si="205"/>
        <v/>
      </c>
      <c r="G805" s="400" t="str">
        <f t="shared" si="206"/>
        <v/>
      </c>
      <c r="H805" s="401" t="str">
        <f t="shared" si="207"/>
        <v/>
      </c>
      <c r="I805" s="402" t="str">
        <f t="shared" si="218"/>
        <v/>
      </c>
      <c r="J805" s="403" t="str">
        <f t="shared" si="218"/>
        <v/>
      </c>
      <c r="K805" s="403" t="str">
        <f t="shared" si="218"/>
        <v/>
      </c>
      <c r="L805" s="404" t="str">
        <f t="shared" si="217"/>
        <v/>
      </c>
      <c r="M805" s="405"/>
      <c r="N805" s="406" t="str">
        <f t="shared" si="208"/>
        <v/>
      </c>
      <c r="O805" s="406" t="str">
        <f t="shared" si="209"/>
        <v/>
      </c>
      <c r="S805" s="401" t="str">
        <f>IFERROR(IF(S804&lt;='Cat A monthly etc'!$R$3,"Nil",S804-$R$3),"")</f>
        <v/>
      </c>
      <c r="T805" s="402" t="str">
        <f t="shared" si="210"/>
        <v/>
      </c>
      <c r="U805" s="403" t="str">
        <f t="shared" si="211"/>
        <v/>
      </c>
      <c r="V805" s="403" t="str">
        <f t="shared" si="212"/>
        <v/>
      </c>
      <c r="W805" s="404" t="str">
        <f t="shared" si="213"/>
        <v/>
      </c>
      <c r="Z805" s="408"/>
      <c r="AA805" s="409"/>
      <c r="AC805" s="358" t="str">
        <f t="shared" si="214"/>
        <v/>
      </c>
      <c r="AD805" s="358" t="str">
        <f t="shared" si="215"/>
        <v/>
      </c>
    </row>
    <row r="806" spans="1:30" x14ac:dyDescent="0.25">
      <c r="A806" s="112" t="str">
        <f t="shared" si="203"/>
        <v/>
      </c>
      <c r="B806" s="112" t="str">
        <f t="shared" si="204"/>
        <v/>
      </c>
      <c r="C806" s="397" t="str">
        <f t="shared" si="216"/>
        <v/>
      </c>
      <c r="D806" s="397" t="str">
        <f t="shared" si="202"/>
        <v/>
      </c>
      <c r="E806" s="397"/>
      <c r="F806" s="399" t="str">
        <f t="shared" si="205"/>
        <v/>
      </c>
      <c r="G806" s="400" t="str">
        <f t="shared" si="206"/>
        <v/>
      </c>
      <c r="H806" s="401" t="str">
        <f t="shared" si="207"/>
        <v/>
      </c>
      <c r="I806" s="402" t="str">
        <f t="shared" si="218"/>
        <v/>
      </c>
      <c r="J806" s="403" t="str">
        <f t="shared" si="218"/>
        <v/>
      </c>
      <c r="K806" s="403" t="str">
        <f t="shared" si="218"/>
        <v/>
      </c>
      <c r="L806" s="404" t="str">
        <f t="shared" si="217"/>
        <v/>
      </c>
      <c r="M806" s="405"/>
      <c r="N806" s="406" t="str">
        <f t="shared" si="208"/>
        <v/>
      </c>
      <c r="O806" s="406" t="str">
        <f t="shared" si="209"/>
        <v/>
      </c>
      <c r="S806" s="401" t="str">
        <f>IFERROR(IF(S805&lt;='Cat A monthly etc'!$R$3,"Nil",S805-$R$3),"")</f>
        <v/>
      </c>
      <c r="T806" s="402" t="str">
        <f t="shared" si="210"/>
        <v/>
      </c>
      <c r="U806" s="403" t="str">
        <f t="shared" si="211"/>
        <v/>
      </c>
      <c r="V806" s="403" t="str">
        <f t="shared" si="212"/>
        <v/>
      </c>
      <c r="W806" s="404" t="str">
        <f t="shared" si="213"/>
        <v/>
      </c>
      <c r="Z806" s="408"/>
      <c r="AA806" s="409"/>
      <c r="AC806" s="358" t="str">
        <f t="shared" si="214"/>
        <v/>
      </c>
      <c r="AD806" s="358" t="str">
        <f t="shared" si="215"/>
        <v/>
      </c>
    </row>
    <row r="807" spans="1:30" x14ac:dyDescent="0.25">
      <c r="A807" s="112" t="str">
        <f t="shared" si="203"/>
        <v/>
      </c>
      <c r="B807" s="112" t="str">
        <f t="shared" si="204"/>
        <v/>
      </c>
      <c r="C807" s="397" t="str">
        <f t="shared" si="216"/>
        <v/>
      </c>
      <c r="D807" s="397" t="str">
        <f t="shared" si="202"/>
        <v/>
      </c>
      <c r="E807" s="397"/>
      <c r="F807" s="399" t="str">
        <f t="shared" si="205"/>
        <v/>
      </c>
      <c r="G807" s="400" t="str">
        <f t="shared" si="206"/>
        <v/>
      </c>
      <c r="H807" s="401" t="str">
        <f t="shared" si="207"/>
        <v/>
      </c>
      <c r="I807" s="402" t="str">
        <f t="shared" si="218"/>
        <v/>
      </c>
      <c r="J807" s="403" t="str">
        <f t="shared" si="218"/>
        <v/>
      </c>
      <c r="K807" s="403" t="str">
        <f t="shared" si="218"/>
        <v/>
      </c>
      <c r="L807" s="404" t="str">
        <f t="shared" si="217"/>
        <v/>
      </c>
      <c r="M807" s="405"/>
      <c r="N807" s="406" t="str">
        <f t="shared" si="208"/>
        <v/>
      </c>
      <c r="O807" s="406" t="str">
        <f t="shared" si="209"/>
        <v/>
      </c>
      <c r="S807" s="401" t="str">
        <f>IFERROR(IF(S806&lt;='Cat A monthly etc'!$R$3,"Nil",S806-$R$3),"")</f>
        <v/>
      </c>
      <c r="T807" s="402" t="str">
        <f t="shared" si="210"/>
        <v/>
      </c>
      <c r="U807" s="403" t="str">
        <f t="shared" si="211"/>
        <v/>
      </c>
      <c r="V807" s="403" t="str">
        <f t="shared" si="212"/>
        <v/>
      </c>
      <c r="W807" s="404" t="str">
        <f t="shared" si="213"/>
        <v/>
      </c>
      <c r="Z807" s="408"/>
      <c r="AA807" s="409"/>
      <c r="AC807" s="358" t="str">
        <f t="shared" si="214"/>
        <v/>
      </c>
      <c r="AD807" s="358" t="str">
        <f t="shared" si="215"/>
        <v/>
      </c>
    </row>
    <row r="808" spans="1:30" x14ac:dyDescent="0.25">
      <c r="A808" s="112" t="str">
        <f t="shared" si="203"/>
        <v/>
      </c>
      <c r="B808" s="112" t="str">
        <f t="shared" si="204"/>
        <v/>
      </c>
      <c r="C808" s="397" t="str">
        <f t="shared" si="216"/>
        <v/>
      </c>
      <c r="D808" s="397" t="str">
        <f t="shared" si="202"/>
        <v/>
      </c>
      <c r="E808" s="397"/>
      <c r="F808" s="399" t="str">
        <f t="shared" si="205"/>
        <v/>
      </c>
      <c r="G808" s="400" t="str">
        <f t="shared" si="206"/>
        <v/>
      </c>
      <c r="H808" s="401" t="str">
        <f t="shared" si="207"/>
        <v/>
      </c>
      <c r="I808" s="402" t="str">
        <f t="shared" si="218"/>
        <v/>
      </c>
      <c r="J808" s="403" t="str">
        <f t="shared" si="218"/>
        <v/>
      </c>
      <c r="K808" s="403" t="str">
        <f t="shared" si="218"/>
        <v/>
      </c>
      <c r="L808" s="404" t="str">
        <f t="shared" si="217"/>
        <v/>
      </c>
      <c r="M808" s="405"/>
      <c r="N808" s="406" t="str">
        <f t="shared" si="208"/>
        <v/>
      </c>
      <c r="O808" s="406" t="str">
        <f t="shared" si="209"/>
        <v/>
      </c>
      <c r="S808" s="401" t="str">
        <f>IFERROR(IF(S807&lt;='Cat A monthly etc'!$R$3,"Nil",S807-$R$3),"")</f>
        <v/>
      </c>
      <c r="T808" s="402" t="str">
        <f t="shared" si="210"/>
        <v/>
      </c>
      <c r="U808" s="403" t="str">
        <f t="shared" si="211"/>
        <v/>
      </c>
      <c r="V808" s="403" t="str">
        <f t="shared" si="212"/>
        <v/>
      </c>
      <c r="W808" s="404" t="str">
        <f t="shared" si="213"/>
        <v/>
      </c>
      <c r="Z808" s="408"/>
      <c r="AA808" s="409"/>
      <c r="AC808" s="358" t="str">
        <f t="shared" si="214"/>
        <v/>
      </c>
      <c r="AD808" s="358" t="str">
        <f t="shared" si="215"/>
        <v/>
      </c>
    </row>
    <row r="809" spans="1:30" x14ac:dyDescent="0.25">
      <c r="A809" s="112" t="str">
        <f t="shared" si="203"/>
        <v/>
      </c>
      <c r="B809" s="112" t="str">
        <f t="shared" si="204"/>
        <v/>
      </c>
      <c r="C809" s="397" t="str">
        <f t="shared" si="216"/>
        <v/>
      </c>
      <c r="D809" s="397" t="str">
        <f t="shared" si="202"/>
        <v/>
      </c>
      <c r="E809" s="397"/>
      <c r="F809" s="399" t="str">
        <f t="shared" si="205"/>
        <v/>
      </c>
      <c r="G809" s="400" t="str">
        <f t="shared" si="206"/>
        <v/>
      </c>
      <c r="H809" s="401" t="str">
        <f t="shared" si="207"/>
        <v/>
      </c>
      <c r="I809" s="402" t="str">
        <f t="shared" si="218"/>
        <v/>
      </c>
      <c r="J809" s="403" t="str">
        <f t="shared" si="218"/>
        <v/>
      </c>
      <c r="K809" s="403" t="str">
        <f t="shared" si="218"/>
        <v/>
      </c>
      <c r="L809" s="404" t="str">
        <f t="shared" si="217"/>
        <v/>
      </c>
      <c r="M809" s="405"/>
      <c r="N809" s="406" t="str">
        <f t="shared" si="208"/>
        <v/>
      </c>
      <c r="O809" s="406" t="str">
        <f t="shared" si="209"/>
        <v/>
      </c>
      <c r="S809" s="401" t="str">
        <f>IFERROR(IF(S808&lt;='Cat A monthly etc'!$R$3,"Nil",S808-$R$3),"")</f>
        <v/>
      </c>
      <c r="T809" s="402" t="str">
        <f t="shared" si="210"/>
        <v/>
      </c>
      <c r="U809" s="403" t="str">
        <f t="shared" si="211"/>
        <v/>
      </c>
      <c r="V809" s="403" t="str">
        <f t="shared" si="212"/>
        <v/>
      </c>
      <c r="W809" s="404" t="str">
        <f t="shared" si="213"/>
        <v/>
      </c>
      <c r="Z809" s="408"/>
      <c r="AA809" s="409"/>
      <c r="AC809" s="358" t="str">
        <f t="shared" si="214"/>
        <v/>
      </c>
      <c r="AD809" s="358" t="str">
        <f t="shared" si="215"/>
        <v/>
      </c>
    </row>
    <row r="810" spans="1:30" x14ac:dyDescent="0.25">
      <c r="A810" s="112" t="str">
        <f t="shared" si="203"/>
        <v/>
      </c>
      <c r="B810" s="112" t="str">
        <f t="shared" si="204"/>
        <v/>
      </c>
      <c r="C810" s="397" t="str">
        <f t="shared" si="216"/>
        <v/>
      </c>
      <c r="D810" s="397" t="str">
        <f t="shared" si="202"/>
        <v/>
      </c>
      <c r="E810" s="397"/>
      <c r="F810" s="399" t="str">
        <f t="shared" si="205"/>
        <v/>
      </c>
      <c r="G810" s="400" t="str">
        <f t="shared" si="206"/>
        <v/>
      </c>
      <c r="H810" s="401" t="str">
        <f t="shared" si="207"/>
        <v/>
      </c>
      <c r="I810" s="402" t="str">
        <f t="shared" si="218"/>
        <v/>
      </c>
      <c r="J810" s="403" t="str">
        <f t="shared" si="218"/>
        <v/>
      </c>
      <c r="K810" s="403" t="str">
        <f t="shared" si="218"/>
        <v/>
      </c>
      <c r="L810" s="404" t="str">
        <f t="shared" si="217"/>
        <v/>
      </c>
      <c r="M810" s="405"/>
      <c r="N810" s="406" t="str">
        <f t="shared" si="208"/>
        <v/>
      </c>
      <c r="O810" s="406" t="str">
        <f t="shared" si="209"/>
        <v/>
      </c>
      <c r="S810" s="401" t="str">
        <f>IFERROR(IF(S809&lt;='Cat A monthly etc'!$R$3,"Nil",S809-$R$3),"")</f>
        <v/>
      </c>
      <c r="T810" s="402" t="str">
        <f t="shared" si="210"/>
        <v/>
      </c>
      <c r="U810" s="403" t="str">
        <f t="shared" si="211"/>
        <v/>
      </c>
      <c r="V810" s="403" t="str">
        <f t="shared" si="212"/>
        <v/>
      </c>
      <c r="W810" s="404" t="str">
        <f t="shared" si="213"/>
        <v/>
      </c>
      <c r="Z810" s="408"/>
      <c r="AA810" s="409"/>
      <c r="AC810" s="358" t="str">
        <f t="shared" si="214"/>
        <v/>
      </c>
      <c r="AD810" s="358" t="str">
        <f t="shared" si="215"/>
        <v/>
      </c>
    </row>
    <row r="811" spans="1:30" x14ac:dyDescent="0.25">
      <c r="A811" s="112" t="str">
        <f t="shared" si="203"/>
        <v/>
      </c>
      <c r="B811" s="112" t="str">
        <f t="shared" si="204"/>
        <v/>
      </c>
      <c r="C811" s="397" t="str">
        <f t="shared" si="216"/>
        <v/>
      </c>
      <c r="D811" s="397" t="str">
        <f t="shared" si="202"/>
        <v/>
      </c>
      <c r="E811" s="397"/>
      <c r="F811" s="399" t="str">
        <f t="shared" si="205"/>
        <v/>
      </c>
      <c r="G811" s="400" t="str">
        <f t="shared" si="206"/>
        <v/>
      </c>
      <c r="H811" s="401" t="str">
        <f t="shared" si="207"/>
        <v/>
      </c>
      <c r="I811" s="402" t="str">
        <f t="shared" si="218"/>
        <v/>
      </c>
      <c r="J811" s="403" t="str">
        <f t="shared" si="218"/>
        <v/>
      </c>
      <c r="K811" s="403" t="str">
        <f t="shared" si="218"/>
        <v/>
      </c>
      <c r="L811" s="404" t="str">
        <f t="shared" si="217"/>
        <v/>
      </c>
      <c r="M811" s="405"/>
      <c r="N811" s="406" t="str">
        <f t="shared" si="208"/>
        <v/>
      </c>
      <c r="O811" s="406" t="str">
        <f t="shared" si="209"/>
        <v/>
      </c>
      <c r="S811" s="401" t="str">
        <f>IFERROR(IF(S810&lt;='Cat A monthly etc'!$R$3,"Nil",S810-$R$3),"")</f>
        <v/>
      </c>
      <c r="T811" s="402" t="str">
        <f t="shared" si="210"/>
        <v/>
      </c>
      <c r="U811" s="403" t="str">
        <f t="shared" si="211"/>
        <v/>
      </c>
      <c r="V811" s="403" t="str">
        <f t="shared" si="212"/>
        <v/>
      </c>
      <c r="W811" s="404" t="str">
        <f t="shared" si="213"/>
        <v/>
      </c>
      <c r="Z811" s="408"/>
      <c r="AA811" s="409"/>
      <c r="AC811" s="358" t="str">
        <f t="shared" si="214"/>
        <v/>
      </c>
      <c r="AD811" s="358" t="str">
        <f t="shared" si="215"/>
        <v/>
      </c>
    </row>
    <row r="812" spans="1:30" x14ac:dyDescent="0.25">
      <c r="A812" s="112" t="str">
        <f t="shared" si="203"/>
        <v/>
      </c>
      <c r="B812" s="112" t="str">
        <f t="shared" si="204"/>
        <v/>
      </c>
      <c r="C812" s="397" t="str">
        <f t="shared" si="216"/>
        <v/>
      </c>
      <c r="D812" s="397" t="str">
        <f t="shared" si="202"/>
        <v/>
      </c>
      <c r="E812" s="397"/>
      <c r="F812" s="399" t="str">
        <f t="shared" si="205"/>
        <v/>
      </c>
      <c r="G812" s="400" t="str">
        <f t="shared" si="206"/>
        <v/>
      </c>
      <c r="H812" s="401" t="str">
        <f t="shared" si="207"/>
        <v/>
      </c>
      <c r="I812" s="402" t="str">
        <f t="shared" si="218"/>
        <v/>
      </c>
      <c r="J812" s="403" t="str">
        <f t="shared" si="218"/>
        <v/>
      </c>
      <c r="K812" s="403" t="str">
        <f t="shared" si="218"/>
        <v/>
      </c>
      <c r="L812" s="404" t="str">
        <f t="shared" si="217"/>
        <v/>
      </c>
      <c r="M812" s="405"/>
      <c r="N812" s="406" t="str">
        <f t="shared" si="208"/>
        <v/>
      </c>
      <c r="O812" s="406" t="str">
        <f t="shared" si="209"/>
        <v/>
      </c>
      <c r="S812" s="401" t="str">
        <f>IFERROR(IF(S811&lt;='Cat A monthly etc'!$R$3,"Nil",S811-$R$3),"")</f>
        <v/>
      </c>
      <c r="T812" s="402" t="str">
        <f t="shared" si="210"/>
        <v/>
      </c>
      <c r="U812" s="403" t="str">
        <f t="shared" si="211"/>
        <v/>
      </c>
      <c r="V812" s="403" t="str">
        <f t="shared" si="212"/>
        <v/>
      </c>
      <c r="W812" s="404" t="str">
        <f t="shared" si="213"/>
        <v/>
      </c>
      <c r="Z812" s="408"/>
      <c r="AA812" s="409"/>
      <c r="AC812" s="358" t="str">
        <f t="shared" si="214"/>
        <v/>
      </c>
      <c r="AD812" s="358" t="str">
        <f t="shared" si="215"/>
        <v/>
      </c>
    </row>
    <row r="813" spans="1:30" x14ac:dyDescent="0.25">
      <c r="A813" s="112" t="str">
        <f t="shared" si="203"/>
        <v/>
      </c>
      <c r="B813" s="112" t="str">
        <f t="shared" si="204"/>
        <v/>
      </c>
      <c r="C813" s="397" t="str">
        <f t="shared" si="216"/>
        <v/>
      </c>
      <c r="D813" s="397" t="str">
        <f t="shared" si="202"/>
        <v/>
      </c>
      <c r="E813" s="397"/>
      <c r="F813" s="399" t="str">
        <f t="shared" si="205"/>
        <v/>
      </c>
      <c r="G813" s="400" t="str">
        <f t="shared" si="206"/>
        <v/>
      </c>
      <c r="H813" s="401" t="str">
        <f t="shared" si="207"/>
        <v/>
      </c>
      <c r="I813" s="402" t="str">
        <f t="shared" si="218"/>
        <v/>
      </c>
      <c r="J813" s="403" t="str">
        <f t="shared" si="218"/>
        <v/>
      </c>
      <c r="K813" s="403" t="str">
        <f t="shared" si="218"/>
        <v/>
      </c>
      <c r="L813" s="404" t="str">
        <f t="shared" si="217"/>
        <v/>
      </c>
      <c r="M813" s="405"/>
      <c r="N813" s="406" t="str">
        <f t="shared" si="208"/>
        <v/>
      </c>
      <c r="O813" s="406" t="str">
        <f t="shared" si="209"/>
        <v/>
      </c>
      <c r="S813" s="401" t="str">
        <f>IFERROR(IF(S812&lt;='Cat A monthly etc'!$R$3,"Nil",S812-$R$3),"")</f>
        <v/>
      </c>
      <c r="T813" s="402" t="str">
        <f t="shared" si="210"/>
        <v/>
      </c>
      <c r="U813" s="403" t="str">
        <f t="shared" si="211"/>
        <v/>
      </c>
      <c r="V813" s="403" t="str">
        <f t="shared" si="212"/>
        <v/>
      </c>
      <c r="W813" s="404" t="str">
        <f t="shared" si="213"/>
        <v/>
      </c>
      <c r="Z813" s="408"/>
      <c r="AA813" s="409"/>
      <c r="AC813" s="358" t="str">
        <f t="shared" si="214"/>
        <v/>
      </c>
      <c r="AD813" s="358" t="str">
        <f t="shared" si="215"/>
        <v/>
      </c>
    </row>
    <row r="814" spans="1:30" x14ac:dyDescent="0.25">
      <c r="A814" s="112" t="str">
        <f t="shared" si="203"/>
        <v/>
      </c>
      <c r="B814" s="112" t="str">
        <f t="shared" si="204"/>
        <v/>
      </c>
      <c r="C814" s="397" t="str">
        <f t="shared" si="216"/>
        <v/>
      </c>
      <c r="D814" s="397" t="str">
        <f t="shared" si="202"/>
        <v/>
      </c>
      <c r="E814" s="397"/>
      <c r="F814" s="399" t="str">
        <f t="shared" si="205"/>
        <v/>
      </c>
      <c r="G814" s="400" t="str">
        <f t="shared" si="206"/>
        <v/>
      </c>
      <c r="H814" s="401" t="str">
        <f t="shared" si="207"/>
        <v/>
      </c>
      <c r="I814" s="402" t="str">
        <f t="shared" si="218"/>
        <v/>
      </c>
      <c r="J814" s="403" t="str">
        <f t="shared" si="218"/>
        <v/>
      </c>
      <c r="K814" s="403" t="str">
        <f t="shared" si="218"/>
        <v/>
      </c>
      <c r="L814" s="404" t="str">
        <f t="shared" si="217"/>
        <v/>
      </c>
      <c r="M814" s="405"/>
      <c r="N814" s="406" t="str">
        <f t="shared" si="208"/>
        <v/>
      </c>
      <c r="O814" s="406" t="str">
        <f t="shared" si="209"/>
        <v/>
      </c>
      <c r="S814" s="401" t="str">
        <f>IFERROR(IF(S813&lt;='Cat A monthly etc'!$R$3,"Nil",S813-$R$3),"")</f>
        <v/>
      </c>
      <c r="T814" s="402" t="str">
        <f t="shared" si="210"/>
        <v/>
      </c>
      <c r="U814" s="403" t="str">
        <f t="shared" si="211"/>
        <v/>
      </c>
      <c r="V814" s="403" t="str">
        <f t="shared" si="212"/>
        <v/>
      </c>
      <c r="W814" s="404" t="str">
        <f t="shared" si="213"/>
        <v/>
      </c>
      <c r="Z814" s="408"/>
      <c r="AA814" s="409"/>
      <c r="AC814" s="358" t="str">
        <f t="shared" si="214"/>
        <v/>
      </c>
      <c r="AD814" s="358" t="str">
        <f t="shared" si="215"/>
        <v/>
      </c>
    </row>
    <row r="815" spans="1:30" x14ac:dyDescent="0.25">
      <c r="A815" s="112" t="str">
        <f t="shared" si="203"/>
        <v/>
      </c>
      <c r="B815" s="112" t="str">
        <f t="shared" si="204"/>
        <v/>
      </c>
      <c r="C815" s="397" t="str">
        <f t="shared" si="216"/>
        <v/>
      </c>
      <c r="D815" s="397" t="str">
        <f t="shared" si="202"/>
        <v/>
      </c>
      <c r="E815" s="397"/>
      <c r="F815" s="399" t="str">
        <f t="shared" si="205"/>
        <v/>
      </c>
      <c r="G815" s="400" t="str">
        <f t="shared" si="206"/>
        <v/>
      </c>
      <c r="H815" s="401" t="str">
        <f t="shared" si="207"/>
        <v/>
      </c>
      <c r="I815" s="402" t="str">
        <f t="shared" si="218"/>
        <v/>
      </c>
      <c r="J815" s="403" t="str">
        <f t="shared" si="218"/>
        <v/>
      </c>
      <c r="K815" s="403" t="str">
        <f t="shared" si="218"/>
        <v/>
      </c>
      <c r="L815" s="404" t="str">
        <f t="shared" si="217"/>
        <v/>
      </c>
      <c r="M815" s="405"/>
      <c r="N815" s="406" t="str">
        <f t="shared" si="208"/>
        <v/>
      </c>
      <c r="O815" s="406" t="str">
        <f t="shared" si="209"/>
        <v/>
      </c>
      <c r="S815" s="401" t="str">
        <f>IFERROR(IF(S814&lt;='Cat A monthly etc'!$R$3,"Nil",S814-$R$3),"")</f>
        <v/>
      </c>
      <c r="T815" s="402" t="str">
        <f t="shared" si="210"/>
        <v/>
      </c>
      <c r="U815" s="403" t="str">
        <f t="shared" si="211"/>
        <v/>
      </c>
      <c r="V815" s="403" t="str">
        <f t="shared" si="212"/>
        <v/>
      </c>
      <c r="W815" s="404" t="str">
        <f t="shared" si="213"/>
        <v/>
      </c>
      <c r="Z815" s="408"/>
      <c r="AA815" s="409"/>
      <c r="AC815" s="358" t="str">
        <f t="shared" si="214"/>
        <v/>
      </c>
      <c r="AD815" s="358" t="str">
        <f t="shared" si="215"/>
        <v/>
      </c>
    </row>
    <row r="816" spans="1:30" x14ac:dyDescent="0.25">
      <c r="A816" s="112" t="str">
        <f t="shared" si="203"/>
        <v/>
      </c>
      <c r="B816" s="112" t="str">
        <f t="shared" si="204"/>
        <v/>
      </c>
      <c r="C816" s="397" t="str">
        <f t="shared" si="216"/>
        <v/>
      </c>
      <c r="D816" s="397" t="str">
        <f t="shared" si="202"/>
        <v/>
      </c>
      <c r="E816" s="397"/>
      <c r="F816" s="399" t="str">
        <f t="shared" si="205"/>
        <v/>
      </c>
      <c r="G816" s="400" t="str">
        <f t="shared" si="206"/>
        <v/>
      </c>
      <c r="H816" s="401" t="str">
        <f t="shared" si="207"/>
        <v/>
      </c>
      <c r="I816" s="402" t="str">
        <f t="shared" si="218"/>
        <v/>
      </c>
      <c r="J816" s="403" t="str">
        <f t="shared" si="218"/>
        <v/>
      </c>
      <c r="K816" s="403" t="str">
        <f t="shared" si="218"/>
        <v/>
      </c>
      <c r="L816" s="404" t="str">
        <f t="shared" si="217"/>
        <v/>
      </c>
      <c r="M816" s="405"/>
      <c r="N816" s="406" t="str">
        <f t="shared" si="208"/>
        <v/>
      </c>
      <c r="O816" s="406" t="str">
        <f t="shared" si="209"/>
        <v/>
      </c>
      <c r="S816" s="401" t="str">
        <f>IFERROR(IF(S815&lt;='Cat A monthly etc'!$R$3,"Nil",S815-$R$3),"")</f>
        <v/>
      </c>
      <c r="T816" s="402" t="str">
        <f t="shared" si="210"/>
        <v/>
      </c>
      <c r="U816" s="403" t="str">
        <f t="shared" si="211"/>
        <v/>
      </c>
      <c r="V816" s="403" t="str">
        <f t="shared" si="212"/>
        <v/>
      </c>
      <c r="W816" s="404" t="str">
        <f t="shared" si="213"/>
        <v/>
      </c>
      <c r="Z816" s="408"/>
      <c r="AA816" s="409"/>
      <c r="AC816" s="358" t="str">
        <f t="shared" si="214"/>
        <v/>
      </c>
      <c r="AD816" s="358" t="str">
        <f t="shared" si="215"/>
        <v/>
      </c>
    </row>
    <row r="817" spans="1:30" x14ac:dyDescent="0.25">
      <c r="A817" s="112" t="str">
        <f t="shared" si="203"/>
        <v/>
      </c>
      <c r="B817" s="112" t="str">
        <f t="shared" si="204"/>
        <v/>
      </c>
      <c r="C817" s="397" t="str">
        <f t="shared" si="216"/>
        <v/>
      </c>
      <c r="D817" s="397" t="str">
        <f t="shared" si="202"/>
        <v/>
      </c>
      <c r="E817" s="397"/>
      <c r="F817" s="399" t="str">
        <f t="shared" si="205"/>
        <v/>
      </c>
      <c r="G817" s="400" t="str">
        <f t="shared" si="206"/>
        <v/>
      </c>
      <c r="H817" s="401" t="str">
        <f t="shared" si="207"/>
        <v/>
      </c>
      <c r="I817" s="402" t="str">
        <f t="shared" si="218"/>
        <v/>
      </c>
      <c r="J817" s="403" t="str">
        <f t="shared" si="218"/>
        <v/>
      </c>
      <c r="K817" s="403" t="str">
        <f t="shared" si="218"/>
        <v/>
      </c>
      <c r="L817" s="404" t="str">
        <f t="shared" si="217"/>
        <v/>
      </c>
      <c r="M817" s="405"/>
      <c r="N817" s="406" t="str">
        <f t="shared" si="208"/>
        <v/>
      </c>
      <c r="O817" s="406" t="str">
        <f t="shared" si="209"/>
        <v/>
      </c>
      <c r="S817" s="401" t="str">
        <f>IFERROR(IF(S816&lt;='Cat A monthly etc'!$R$3,"Nil",S816-$R$3),"")</f>
        <v/>
      </c>
      <c r="T817" s="402" t="str">
        <f t="shared" si="210"/>
        <v/>
      </c>
      <c r="U817" s="403" t="str">
        <f t="shared" si="211"/>
        <v/>
      </c>
      <c r="V817" s="403" t="str">
        <f t="shared" si="212"/>
        <v/>
      </c>
      <c r="W817" s="404" t="str">
        <f t="shared" si="213"/>
        <v/>
      </c>
      <c r="Z817" s="408"/>
      <c r="AA817" s="409"/>
      <c r="AC817" s="358" t="str">
        <f t="shared" si="214"/>
        <v/>
      </c>
      <c r="AD817" s="358" t="str">
        <f t="shared" si="215"/>
        <v/>
      </c>
    </row>
    <row r="818" spans="1:30" x14ac:dyDescent="0.25">
      <c r="A818" s="112" t="str">
        <f t="shared" si="203"/>
        <v/>
      </c>
      <c r="B818" s="112" t="str">
        <f t="shared" si="204"/>
        <v/>
      </c>
      <c r="C818" s="397" t="str">
        <f t="shared" si="216"/>
        <v/>
      </c>
      <c r="D818" s="397" t="str">
        <f t="shared" si="202"/>
        <v/>
      </c>
      <c r="E818" s="397"/>
      <c r="F818" s="399" t="str">
        <f t="shared" si="205"/>
        <v/>
      </c>
      <c r="G818" s="400" t="str">
        <f t="shared" si="206"/>
        <v/>
      </c>
      <c r="H818" s="401" t="str">
        <f t="shared" si="207"/>
        <v/>
      </c>
      <c r="I818" s="402" t="str">
        <f t="shared" si="218"/>
        <v/>
      </c>
      <c r="J818" s="403" t="str">
        <f t="shared" si="218"/>
        <v/>
      </c>
      <c r="K818" s="403" t="str">
        <f t="shared" si="218"/>
        <v/>
      </c>
      <c r="L818" s="404" t="str">
        <f t="shared" si="217"/>
        <v/>
      </c>
      <c r="M818" s="405"/>
      <c r="N818" s="406" t="str">
        <f t="shared" si="208"/>
        <v/>
      </c>
      <c r="O818" s="406" t="str">
        <f t="shared" si="209"/>
        <v/>
      </c>
      <c r="S818" s="401" t="str">
        <f>IFERROR(IF(S817&lt;='Cat A monthly etc'!$R$3,"Nil",S817-$R$3),"")</f>
        <v/>
      </c>
      <c r="T818" s="402" t="str">
        <f t="shared" si="210"/>
        <v/>
      </c>
      <c r="U818" s="403" t="str">
        <f t="shared" si="211"/>
        <v/>
      </c>
      <c r="V818" s="403" t="str">
        <f t="shared" si="212"/>
        <v/>
      </c>
      <c r="W818" s="404" t="str">
        <f t="shared" si="213"/>
        <v/>
      </c>
      <c r="Z818" s="408"/>
      <c r="AA818" s="409"/>
      <c r="AC818" s="358" t="str">
        <f t="shared" si="214"/>
        <v/>
      </c>
      <c r="AD818" s="358" t="str">
        <f t="shared" si="215"/>
        <v/>
      </c>
    </row>
    <row r="819" spans="1:30" x14ac:dyDescent="0.25">
      <c r="A819" s="112" t="str">
        <f t="shared" si="203"/>
        <v/>
      </c>
      <c r="B819" s="112" t="str">
        <f t="shared" si="204"/>
        <v/>
      </c>
      <c r="C819" s="397" t="str">
        <f t="shared" si="216"/>
        <v/>
      </c>
      <c r="D819" s="397" t="str">
        <f t="shared" si="202"/>
        <v/>
      </c>
      <c r="E819" s="397"/>
      <c r="F819" s="399" t="str">
        <f t="shared" si="205"/>
        <v/>
      </c>
      <c r="G819" s="400" t="str">
        <f t="shared" si="206"/>
        <v/>
      </c>
      <c r="H819" s="401" t="str">
        <f t="shared" si="207"/>
        <v/>
      </c>
      <c r="I819" s="402" t="str">
        <f t="shared" si="218"/>
        <v/>
      </c>
      <c r="J819" s="403" t="str">
        <f t="shared" si="218"/>
        <v/>
      </c>
      <c r="K819" s="403" t="str">
        <f t="shared" si="218"/>
        <v/>
      </c>
      <c r="L819" s="404" t="str">
        <f t="shared" si="217"/>
        <v/>
      </c>
      <c r="M819" s="405"/>
      <c r="N819" s="406" t="str">
        <f t="shared" si="208"/>
        <v/>
      </c>
      <c r="O819" s="406" t="str">
        <f t="shared" si="209"/>
        <v/>
      </c>
      <c r="S819" s="401" t="str">
        <f>IFERROR(IF(S818&lt;='Cat A monthly etc'!$R$3,"Nil",S818-$R$3),"")</f>
        <v/>
      </c>
      <c r="T819" s="402" t="str">
        <f t="shared" si="210"/>
        <v/>
      </c>
      <c r="U819" s="403" t="str">
        <f t="shared" si="211"/>
        <v/>
      </c>
      <c r="V819" s="403" t="str">
        <f t="shared" si="212"/>
        <v/>
      </c>
      <c r="W819" s="404" t="str">
        <f t="shared" si="213"/>
        <v/>
      </c>
      <c r="Z819" s="408"/>
      <c r="AA819" s="409"/>
      <c r="AC819" s="358" t="str">
        <f t="shared" si="214"/>
        <v/>
      </c>
      <c r="AD819" s="358" t="str">
        <f t="shared" si="215"/>
        <v/>
      </c>
    </row>
    <row r="820" spans="1:30" x14ac:dyDescent="0.25">
      <c r="A820" s="112" t="str">
        <f t="shared" si="203"/>
        <v/>
      </c>
      <c r="B820" s="112" t="str">
        <f t="shared" si="204"/>
        <v/>
      </c>
      <c r="C820" s="397" t="str">
        <f t="shared" si="216"/>
        <v/>
      </c>
      <c r="D820" s="397" t="str">
        <f t="shared" si="202"/>
        <v/>
      </c>
      <c r="E820" s="397"/>
      <c r="F820" s="399" t="str">
        <f t="shared" si="205"/>
        <v/>
      </c>
      <c r="G820" s="400" t="str">
        <f t="shared" si="206"/>
        <v/>
      </c>
      <c r="H820" s="401" t="str">
        <f t="shared" si="207"/>
        <v/>
      </c>
      <c r="I820" s="402" t="str">
        <f t="shared" si="218"/>
        <v/>
      </c>
      <c r="J820" s="403" t="str">
        <f t="shared" si="218"/>
        <v/>
      </c>
      <c r="K820" s="403" t="str">
        <f t="shared" si="218"/>
        <v/>
      </c>
      <c r="L820" s="404" t="str">
        <f t="shared" si="217"/>
        <v/>
      </c>
      <c r="M820" s="405"/>
      <c r="N820" s="406" t="str">
        <f t="shared" si="208"/>
        <v/>
      </c>
      <c r="O820" s="406" t="str">
        <f t="shared" si="209"/>
        <v/>
      </c>
      <c r="S820" s="401" t="str">
        <f>IFERROR(IF(S819&lt;='Cat A monthly etc'!$R$3,"Nil",S819-$R$3),"")</f>
        <v/>
      </c>
      <c r="T820" s="402" t="str">
        <f t="shared" si="210"/>
        <v/>
      </c>
      <c r="U820" s="403" t="str">
        <f t="shared" si="211"/>
        <v/>
      </c>
      <c r="V820" s="403" t="str">
        <f t="shared" si="212"/>
        <v/>
      </c>
      <c r="W820" s="404" t="str">
        <f t="shared" si="213"/>
        <v/>
      </c>
      <c r="Z820" s="408"/>
      <c r="AA820" s="409"/>
      <c r="AC820" s="358" t="str">
        <f t="shared" si="214"/>
        <v/>
      </c>
      <c r="AD820" s="358" t="str">
        <f t="shared" si="215"/>
        <v/>
      </c>
    </row>
    <row r="821" spans="1:30" x14ac:dyDescent="0.25">
      <c r="A821" s="112" t="str">
        <f t="shared" si="203"/>
        <v/>
      </c>
      <c r="B821" s="112" t="str">
        <f t="shared" si="204"/>
        <v/>
      </c>
      <c r="C821" s="397" t="str">
        <f t="shared" si="216"/>
        <v/>
      </c>
      <c r="D821" s="397" t="str">
        <f t="shared" si="202"/>
        <v/>
      </c>
      <c r="E821" s="397"/>
      <c r="F821" s="399" t="str">
        <f t="shared" si="205"/>
        <v/>
      </c>
      <c r="G821" s="400" t="str">
        <f t="shared" si="206"/>
        <v/>
      </c>
      <c r="H821" s="401" t="str">
        <f t="shared" si="207"/>
        <v/>
      </c>
      <c r="I821" s="402" t="str">
        <f t="shared" si="218"/>
        <v/>
      </c>
      <c r="J821" s="403" t="str">
        <f t="shared" si="218"/>
        <v/>
      </c>
      <c r="K821" s="403" t="str">
        <f t="shared" si="218"/>
        <v/>
      </c>
      <c r="L821" s="404" t="str">
        <f t="shared" si="217"/>
        <v/>
      </c>
      <c r="M821" s="405"/>
      <c r="N821" s="406" t="str">
        <f t="shared" si="208"/>
        <v/>
      </c>
      <c r="O821" s="406" t="str">
        <f t="shared" si="209"/>
        <v/>
      </c>
      <c r="S821" s="401" t="str">
        <f>IFERROR(IF(S820&lt;='Cat A monthly etc'!$R$3,"Nil",S820-$R$3),"")</f>
        <v/>
      </c>
      <c r="T821" s="402" t="str">
        <f t="shared" si="210"/>
        <v/>
      </c>
      <c r="U821" s="403" t="str">
        <f t="shared" si="211"/>
        <v/>
      </c>
      <c r="V821" s="403" t="str">
        <f t="shared" si="212"/>
        <v/>
      </c>
      <c r="W821" s="404" t="str">
        <f t="shared" si="213"/>
        <v/>
      </c>
      <c r="Z821" s="408"/>
      <c r="AA821" s="409"/>
      <c r="AC821" s="358" t="str">
        <f t="shared" si="214"/>
        <v/>
      </c>
      <c r="AD821" s="358" t="str">
        <f t="shared" si="215"/>
        <v/>
      </c>
    </row>
    <row r="822" spans="1:30" x14ac:dyDescent="0.25">
      <c r="A822" s="112" t="str">
        <f t="shared" si="203"/>
        <v/>
      </c>
      <c r="B822" s="112" t="str">
        <f t="shared" si="204"/>
        <v/>
      </c>
      <c r="C822" s="397" t="str">
        <f t="shared" si="216"/>
        <v/>
      </c>
      <c r="D822" s="397" t="str">
        <f t="shared" si="202"/>
        <v/>
      </c>
      <c r="E822" s="397"/>
      <c r="F822" s="399" t="str">
        <f t="shared" si="205"/>
        <v/>
      </c>
      <c r="G822" s="400" t="str">
        <f t="shared" si="206"/>
        <v/>
      </c>
      <c r="H822" s="401" t="str">
        <f t="shared" si="207"/>
        <v/>
      </c>
      <c r="I822" s="402" t="str">
        <f t="shared" si="218"/>
        <v/>
      </c>
      <c r="J822" s="403" t="str">
        <f t="shared" si="218"/>
        <v/>
      </c>
      <c r="K822" s="403" t="str">
        <f t="shared" si="218"/>
        <v/>
      </c>
      <c r="L822" s="404" t="str">
        <f t="shared" si="217"/>
        <v/>
      </c>
      <c r="M822" s="405"/>
      <c r="N822" s="406" t="str">
        <f t="shared" si="208"/>
        <v/>
      </c>
      <c r="O822" s="406" t="str">
        <f t="shared" si="209"/>
        <v/>
      </c>
      <c r="S822" s="401" t="str">
        <f>IFERROR(IF(S821&lt;='Cat A monthly etc'!$R$3,"Nil",S821-$R$3),"")</f>
        <v/>
      </c>
      <c r="T822" s="402" t="str">
        <f t="shared" si="210"/>
        <v/>
      </c>
      <c r="U822" s="403" t="str">
        <f t="shared" si="211"/>
        <v/>
      </c>
      <c r="V822" s="403" t="str">
        <f t="shared" si="212"/>
        <v/>
      </c>
      <c r="W822" s="404" t="str">
        <f t="shared" si="213"/>
        <v/>
      </c>
      <c r="Z822" s="408"/>
      <c r="AA822" s="409"/>
      <c r="AC822" s="358" t="str">
        <f t="shared" si="214"/>
        <v/>
      </c>
      <c r="AD822" s="358" t="str">
        <f t="shared" si="215"/>
        <v/>
      </c>
    </row>
    <row r="823" spans="1:30" x14ac:dyDescent="0.25">
      <c r="A823" s="112" t="str">
        <f t="shared" si="203"/>
        <v/>
      </c>
      <c r="B823" s="112" t="str">
        <f t="shared" si="204"/>
        <v/>
      </c>
      <c r="C823" s="397" t="str">
        <f t="shared" si="216"/>
        <v/>
      </c>
      <c r="D823" s="397" t="str">
        <f t="shared" si="202"/>
        <v/>
      </c>
      <c r="E823" s="397"/>
      <c r="F823" s="399" t="str">
        <f t="shared" si="205"/>
        <v/>
      </c>
      <c r="G823" s="400" t="str">
        <f t="shared" si="206"/>
        <v/>
      </c>
      <c r="H823" s="401" t="str">
        <f t="shared" si="207"/>
        <v/>
      </c>
      <c r="I823" s="402" t="str">
        <f t="shared" si="218"/>
        <v/>
      </c>
      <c r="J823" s="403" t="str">
        <f t="shared" si="218"/>
        <v/>
      </c>
      <c r="K823" s="403" t="str">
        <f t="shared" si="218"/>
        <v/>
      </c>
      <c r="L823" s="404" t="str">
        <f t="shared" si="217"/>
        <v/>
      </c>
      <c r="M823" s="405"/>
      <c r="N823" s="406" t="str">
        <f t="shared" si="208"/>
        <v/>
      </c>
      <c r="O823" s="406" t="str">
        <f t="shared" si="209"/>
        <v/>
      </c>
      <c r="S823" s="401" t="str">
        <f>IFERROR(IF(S822&lt;='Cat A monthly etc'!$R$3,"Nil",S822-$R$3),"")</f>
        <v/>
      </c>
      <c r="T823" s="402" t="str">
        <f t="shared" si="210"/>
        <v/>
      </c>
      <c r="U823" s="403" t="str">
        <f t="shared" si="211"/>
        <v/>
      </c>
      <c r="V823" s="403" t="str">
        <f t="shared" si="212"/>
        <v/>
      </c>
      <c r="W823" s="404" t="str">
        <f t="shared" si="213"/>
        <v/>
      </c>
      <c r="Z823" s="408"/>
      <c r="AA823" s="409"/>
      <c r="AC823" s="358" t="str">
        <f t="shared" si="214"/>
        <v/>
      </c>
      <c r="AD823" s="358" t="str">
        <f t="shared" si="215"/>
        <v/>
      </c>
    </row>
    <row r="824" spans="1:30" x14ac:dyDescent="0.25">
      <c r="A824" s="112" t="str">
        <f t="shared" si="203"/>
        <v/>
      </c>
      <c r="B824" s="112" t="str">
        <f t="shared" si="204"/>
        <v/>
      </c>
      <c r="C824" s="397" t="str">
        <f t="shared" si="216"/>
        <v/>
      </c>
      <c r="D824" s="397" t="str">
        <f t="shared" si="202"/>
        <v/>
      </c>
      <c r="E824" s="397"/>
      <c r="F824" s="399" t="str">
        <f t="shared" si="205"/>
        <v/>
      </c>
      <c r="G824" s="400" t="str">
        <f t="shared" si="206"/>
        <v/>
      </c>
      <c r="H824" s="401" t="str">
        <f t="shared" si="207"/>
        <v/>
      </c>
      <c r="I824" s="402" t="str">
        <f t="shared" si="218"/>
        <v/>
      </c>
      <c r="J824" s="403" t="str">
        <f t="shared" si="218"/>
        <v/>
      </c>
      <c r="K824" s="403" t="str">
        <f t="shared" si="218"/>
        <v/>
      </c>
      <c r="L824" s="404" t="str">
        <f t="shared" si="217"/>
        <v/>
      </c>
      <c r="M824" s="405"/>
      <c r="N824" s="406" t="str">
        <f t="shared" si="208"/>
        <v/>
      </c>
      <c r="O824" s="406" t="str">
        <f t="shared" si="209"/>
        <v/>
      </c>
      <c r="S824" s="401" t="str">
        <f>IFERROR(IF(S823&lt;='Cat A monthly etc'!$R$3,"Nil",S823-$R$3),"")</f>
        <v/>
      </c>
      <c r="T824" s="402" t="str">
        <f t="shared" si="210"/>
        <v/>
      </c>
      <c r="U824" s="403" t="str">
        <f t="shared" si="211"/>
        <v/>
      </c>
      <c r="V824" s="403" t="str">
        <f t="shared" si="212"/>
        <v/>
      </c>
      <c r="W824" s="404" t="str">
        <f t="shared" si="213"/>
        <v/>
      </c>
      <c r="Z824" s="408"/>
      <c r="AA824" s="409"/>
      <c r="AC824" s="358" t="str">
        <f t="shared" si="214"/>
        <v/>
      </c>
      <c r="AD824" s="358" t="str">
        <f t="shared" si="215"/>
        <v/>
      </c>
    </row>
    <row r="825" spans="1:30" x14ac:dyDescent="0.25">
      <c r="A825" s="112" t="str">
        <f t="shared" si="203"/>
        <v/>
      </c>
      <c r="B825" s="112" t="str">
        <f t="shared" si="204"/>
        <v/>
      </c>
      <c r="C825" s="397" t="str">
        <f t="shared" si="216"/>
        <v/>
      </c>
      <c r="D825" s="397" t="str">
        <f t="shared" si="202"/>
        <v/>
      </c>
      <c r="E825" s="397"/>
      <c r="F825" s="399" t="str">
        <f t="shared" si="205"/>
        <v/>
      </c>
      <c r="G825" s="400" t="str">
        <f t="shared" si="206"/>
        <v/>
      </c>
      <c r="H825" s="401" t="str">
        <f t="shared" si="207"/>
        <v/>
      </c>
      <c r="I825" s="402" t="str">
        <f t="shared" si="218"/>
        <v/>
      </c>
      <c r="J825" s="403" t="str">
        <f t="shared" si="218"/>
        <v/>
      </c>
      <c r="K825" s="403" t="str">
        <f t="shared" si="218"/>
        <v/>
      </c>
      <c r="L825" s="404" t="str">
        <f t="shared" si="217"/>
        <v/>
      </c>
      <c r="M825" s="405"/>
      <c r="N825" s="406" t="str">
        <f t="shared" si="208"/>
        <v/>
      </c>
      <c r="O825" s="406" t="str">
        <f t="shared" si="209"/>
        <v/>
      </c>
      <c r="S825" s="401" t="str">
        <f>IFERROR(IF(S824&lt;='Cat A monthly etc'!$R$3,"Nil",S824-$R$3),"")</f>
        <v/>
      </c>
      <c r="T825" s="402" t="str">
        <f t="shared" si="210"/>
        <v/>
      </c>
      <c r="U825" s="403" t="str">
        <f t="shared" si="211"/>
        <v/>
      </c>
      <c r="V825" s="403" t="str">
        <f t="shared" si="212"/>
        <v/>
      </c>
      <c r="W825" s="404" t="str">
        <f t="shared" si="213"/>
        <v/>
      </c>
      <c r="Z825" s="408"/>
      <c r="AA825" s="409"/>
      <c r="AC825" s="358" t="str">
        <f t="shared" si="214"/>
        <v/>
      </c>
      <c r="AD825" s="358" t="str">
        <f t="shared" si="215"/>
        <v/>
      </c>
    </row>
    <row r="826" spans="1:30" x14ac:dyDescent="0.25">
      <c r="A826" s="112" t="str">
        <f t="shared" si="203"/>
        <v/>
      </c>
      <c r="B826" s="112" t="str">
        <f t="shared" si="204"/>
        <v/>
      </c>
      <c r="C826" s="397" t="str">
        <f t="shared" si="216"/>
        <v/>
      </c>
      <c r="D826" s="397" t="str">
        <f t="shared" si="202"/>
        <v/>
      </c>
      <c r="E826" s="397"/>
      <c r="F826" s="399" t="str">
        <f t="shared" si="205"/>
        <v/>
      </c>
      <c r="G826" s="400" t="str">
        <f t="shared" si="206"/>
        <v/>
      </c>
      <c r="H826" s="401" t="str">
        <f t="shared" si="207"/>
        <v/>
      </c>
      <c r="I826" s="402" t="str">
        <f t="shared" si="218"/>
        <v/>
      </c>
      <c r="J826" s="403" t="str">
        <f t="shared" si="218"/>
        <v/>
      </c>
      <c r="K826" s="403" t="str">
        <f t="shared" si="218"/>
        <v/>
      </c>
      <c r="L826" s="404" t="str">
        <f t="shared" si="217"/>
        <v/>
      </c>
      <c r="M826" s="405"/>
      <c r="N826" s="406" t="str">
        <f t="shared" si="208"/>
        <v/>
      </c>
      <c r="O826" s="406" t="str">
        <f t="shared" si="209"/>
        <v/>
      </c>
      <c r="S826" s="401" t="str">
        <f>IFERROR(IF(S825&lt;='Cat A monthly etc'!$R$3,"Nil",S825-$R$3),"")</f>
        <v/>
      </c>
      <c r="T826" s="402" t="str">
        <f t="shared" si="210"/>
        <v/>
      </c>
      <c r="U826" s="403" t="str">
        <f t="shared" si="211"/>
        <v/>
      </c>
      <c r="V826" s="403" t="str">
        <f t="shared" si="212"/>
        <v/>
      </c>
      <c r="W826" s="404" t="str">
        <f t="shared" si="213"/>
        <v/>
      </c>
      <c r="Z826" s="408"/>
      <c r="AA826" s="409"/>
      <c r="AC826" s="358" t="str">
        <f t="shared" si="214"/>
        <v/>
      </c>
      <c r="AD826" s="358" t="str">
        <f t="shared" si="215"/>
        <v/>
      </c>
    </row>
    <row r="827" spans="1:30" x14ac:dyDescent="0.25">
      <c r="A827" s="112" t="str">
        <f t="shared" si="203"/>
        <v/>
      </c>
      <c r="B827" s="112" t="str">
        <f t="shared" si="204"/>
        <v/>
      </c>
      <c r="C827" s="397" t="str">
        <f t="shared" si="216"/>
        <v/>
      </c>
      <c r="D827" s="397" t="str">
        <f t="shared" si="202"/>
        <v/>
      </c>
      <c r="E827" s="397"/>
      <c r="F827" s="399" t="str">
        <f t="shared" si="205"/>
        <v/>
      </c>
      <c r="G827" s="400" t="str">
        <f t="shared" si="206"/>
        <v/>
      </c>
      <c r="H827" s="401" t="str">
        <f t="shared" si="207"/>
        <v/>
      </c>
      <c r="I827" s="402" t="str">
        <f t="shared" si="218"/>
        <v/>
      </c>
      <c r="J827" s="403" t="str">
        <f t="shared" si="218"/>
        <v/>
      </c>
      <c r="K827" s="403" t="str">
        <f t="shared" si="218"/>
        <v/>
      </c>
      <c r="L827" s="404" t="str">
        <f t="shared" si="217"/>
        <v/>
      </c>
      <c r="M827" s="405"/>
      <c r="N827" s="406" t="str">
        <f t="shared" si="208"/>
        <v/>
      </c>
      <c r="O827" s="406" t="str">
        <f t="shared" si="209"/>
        <v/>
      </c>
      <c r="S827" s="401" t="str">
        <f>IFERROR(IF(S826&lt;='Cat A monthly etc'!$R$3,"Nil",S826-$R$3),"")</f>
        <v/>
      </c>
      <c r="T827" s="402" t="str">
        <f t="shared" si="210"/>
        <v/>
      </c>
      <c r="U827" s="403" t="str">
        <f t="shared" si="211"/>
        <v/>
      </c>
      <c r="V827" s="403" t="str">
        <f t="shared" si="212"/>
        <v/>
      </c>
      <c r="W827" s="404" t="str">
        <f t="shared" si="213"/>
        <v/>
      </c>
      <c r="Z827" s="408"/>
      <c r="AA827" s="409"/>
      <c r="AC827" s="358" t="str">
        <f t="shared" si="214"/>
        <v/>
      </c>
      <c r="AD827" s="358" t="str">
        <f t="shared" si="215"/>
        <v/>
      </c>
    </row>
    <row r="828" spans="1:30" x14ac:dyDescent="0.25">
      <c r="A828" s="112" t="str">
        <f t="shared" si="203"/>
        <v/>
      </c>
      <c r="B828" s="112" t="str">
        <f t="shared" si="204"/>
        <v/>
      </c>
      <c r="C828" s="397" t="str">
        <f t="shared" si="216"/>
        <v/>
      </c>
      <c r="D828" s="397" t="str">
        <f t="shared" si="202"/>
        <v/>
      </c>
      <c r="E828" s="397"/>
      <c r="F828" s="399" t="str">
        <f t="shared" si="205"/>
        <v/>
      </c>
      <c r="G828" s="400" t="str">
        <f t="shared" si="206"/>
        <v/>
      </c>
      <c r="H828" s="401" t="str">
        <f t="shared" si="207"/>
        <v/>
      </c>
      <c r="I828" s="402" t="str">
        <f t="shared" si="218"/>
        <v/>
      </c>
      <c r="J828" s="403" t="str">
        <f t="shared" si="218"/>
        <v/>
      </c>
      <c r="K828" s="403" t="str">
        <f t="shared" si="218"/>
        <v/>
      </c>
      <c r="L828" s="404" t="str">
        <f t="shared" si="217"/>
        <v/>
      </c>
      <c r="M828" s="405"/>
      <c r="N828" s="406" t="str">
        <f t="shared" si="208"/>
        <v/>
      </c>
      <c r="O828" s="406" t="str">
        <f t="shared" si="209"/>
        <v/>
      </c>
      <c r="S828" s="401" t="str">
        <f>IFERROR(IF(S827&lt;='Cat A monthly etc'!$R$3,"Nil",S827-$R$3),"")</f>
        <v/>
      </c>
      <c r="T828" s="402" t="str">
        <f t="shared" si="210"/>
        <v/>
      </c>
      <c r="U828" s="403" t="str">
        <f t="shared" si="211"/>
        <v/>
      </c>
      <c r="V828" s="403" t="str">
        <f t="shared" si="212"/>
        <v/>
      </c>
      <c r="W828" s="404" t="str">
        <f t="shared" si="213"/>
        <v/>
      </c>
      <c r="Z828" s="408"/>
      <c r="AA828" s="409"/>
      <c r="AC828" s="358" t="str">
        <f t="shared" si="214"/>
        <v/>
      </c>
      <c r="AD828" s="358" t="str">
        <f t="shared" si="215"/>
        <v/>
      </c>
    </row>
    <row r="829" spans="1:30" x14ac:dyDescent="0.25">
      <c r="A829" s="112" t="str">
        <f t="shared" si="203"/>
        <v/>
      </c>
      <c r="B829" s="112" t="str">
        <f t="shared" si="204"/>
        <v/>
      </c>
      <c r="C829" s="397" t="str">
        <f t="shared" si="216"/>
        <v/>
      </c>
      <c r="D829" s="397" t="str">
        <f t="shared" si="202"/>
        <v/>
      </c>
      <c r="E829" s="397"/>
      <c r="F829" s="399" t="str">
        <f t="shared" si="205"/>
        <v/>
      </c>
      <c r="G829" s="400" t="str">
        <f t="shared" si="206"/>
        <v/>
      </c>
      <c r="H829" s="401" t="str">
        <f t="shared" si="207"/>
        <v/>
      </c>
      <c r="I829" s="402" t="str">
        <f t="shared" si="218"/>
        <v/>
      </c>
      <c r="J829" s="403" t="str">
        <f t="shared" si="218"/>
        <v/>
      </c>
      <c r="K829" s="403" t="str">
        <f t="shared" si="218"/>
        <v/>
      </c>
      <c r="L829" s="404" t="str">
        <f t="shared" si="217"/>
        <v/>
      </c>
      <c r="M829" s="405"/>
      <c r="N829" s="406" t="str">
        <f t="shared" si="208"/>
        <v/>
      </c>
      <c r="O829" s="406" t="str">
        <f t="shared" si="209"/>
        <v/>
      </c>
      <c r="S829" s="401" t="str">
        <f>IFERROR(IF(S828&lt;='Cat A monthly etc'!$R$3,"Nil",S828-$R$3),"")</f>
        <v/>
      </c>
      <c r="T829" s="402" t="str">
        <f t="shared" si="210"/>
        <v/>
      </c>
      <c r="U829" s="403" t="str">
        <f t="shared" si="211"/>
        <v/>
      </c>
      <c r="V829" s="403" t="str">
        <f t="shared" si="212"/>
        <v/>
      </c>
      <c r="W829" s="404" t="str">
        <f t="shared" si="213"/>
        <v/>
      </c>
      <c r="Z829" s="408"/>
      <c r="AA829" s="409"/>
      <c r="AC829" s="358" t="str">
        <f t="shared" si="214"/>
        <v/>
      </c>
      <c r="AD829" s="358" t="str">
        <f t="shared" si="215"/>
        <v/>
      </c>
    </row>
    <row r="830" spans="1:30" x14ac:dyDescent="0.25">
      <c r="A830" s="112" t="str">
        <f t="shared" si="203"/>
        <v/>
      </c>
      <c r="B830" s="112" t="str">
        <f t="shared" si="204"/>
        <v/>
      </c>
      <c r="C830" s="397" t="str">
        <f t="shared" si="216"/>
        <v/>
      </c>
      <c r="D830" s="397" t="str">
        <f t="shared" si="202"/>
        <v/>
      </c>
      <c r="E830" s="397"/>
      <c r="F830" s="399" t="str">
        <f t="shared" si="205"/>
        <v/>
      </c>
      <c r="G830" s="400" t="str">
        <f t="shared" si="206"/>
        <v/>
      </c>
      <c r="H830" s="401" t="str">
        <f t="shared" si="207"/>
        <v/>
      </c>
      <c r="I830" s="402" t="str">
        <f t="shared" si="218"/>
        <v/>
      </c>
      <c r="J830" s="403" t="str">
        <f t="shared" si="218"/>
        <v/>
      </c>
      <c r="K830" s="403" t="str">
        <f t="shared" si="218"/>
        <v/>
      </c>
      <c r="L830" s="404" t="str">
        <f t="shared" si="217"/>
        <v/>
      </c>
      <c r="M830" s="405"/>
      <c r="N830" s="406" t="str">
        <f t="shared" si="208"/>
        <v/>
      </c>
      <c r="O830" s="406" t="str">
        <f t="shared" si="209"/>
        <v/>
      </c>
      <c r="S830" s="401" t="str">
        <f>IFERROR(IF(S829&lt;='Cat A monthly etc'!$R$3,"Nil",S829-$R$3),"")</f>
        <v/>
      </c>
      <c r="T830" s="402" t="str">
        <f t="shared" si="210"/>
        <v/>
      </c>
      <c r="U830" s="403" t="str">
        <f t="shared" si="211"/>
        <v/>
      </c>
      <c r="V830" s="403" t="str">
        <f t="shared" si="212"/>
        <v/>
      </c>
      <c r="W830" s="404" t="str">
        <f t="shared" si="213"/>
        <v/>
      </c>
      <c r="Z830" s="408"/>
      <c r="AA830" s="409"/>
      <c r="AC830" s="358" t="str">
        <f t="shared" si="214"/>
        <v/>
      </c>
      <c r="AD830" s="358" t="str">
        <f t="shared" si="215"/>
        <v/>
      </c>
    </row>
    <row r="831" spans="1:30" x14ac:dyDescent="0.25">
      <c r="A831" s="112" t="str">
        <f t="shared" si="203"/>
        <v/>
      </c>
      <c r="B831" s="112" t="str">
        <f t="shared" si="204"/>
        <v/>
      </c>
      <c r="C831" s="397" t="str">
        <f t="shared" si="216"/>
        <v/>
      </c>
      <c r="D831" s="397" t="str">
        <f t="shared" si="202"/>
        <v/>
      </c>
      <c r="E831" s="397"/>
      <c r="F831" s="399" t="str">
        <f t="shared" si="205"/>
        <v/>
      </c>
      <c r="G831" s="400" t="str">
        <f t="shared" si="206"/>
        <v/>
      </c>
      <c r="H831" s="401" t="str">
        <f t="shared" si="207"/>
        <v/>
      </c>
      <c r="I831" s="402" t="str">
        <f t="shared" si="218"/>
        <v/>
      </c>
      <c r="J831" s="403" t="str">
        <f t="shared" si="218"/>
        <v/>
      </c>
      <c r="K831" s="403" t="str">
        <f t="shared" si="218"/>
        <v/>
      </c>
      <c r="L831" s="404" t="str">
        <f t="shared" si="217"/>
        <v/>
      </c>
      <c r="M831" s="405"/>
      <c r="N831" s="406" t="str">
        <f t="shared" si="208"/>
        <v/>
      </c>
      <c r="O831" s="406" t="str">
        <f t="shared" si="209"/>
        <v/>
      </c>
      <c r="S831" s="401" t="str">
        <f>IFERROR(IF(S830&lt;='Cat A monthly etc'!$R$3,"Nil",S830-$R$3),"")</f>
        <v/>
      </c>
      <c r="T831" s="402" t="str">
        <f t="shared" si="210"/>
        <v/>
      </c>
      <c r="U831" s="403" t="str">
        <f t="shared" si="211"/>
        <v/>
      </c>
      <c r="V831" s="403" t="str">
        <f t="shared" si="212"/>
        <v/>
      </c>
      <c r="W831" s="404" t="str">
        <f t="shared" si="213"/>
        <v/>
      </c>
      <c r="Z831" s="408"/>
      <c r="AA831" s="409"/>
      <c r="AC831" s="358" t="str">
        <f t="shared" si="214"/>
        <v/>
      </c>
      <c r="AD831" s="358" t="str">
        <f t="shared" si="215"/>
        <v/>
      </c>
    </row>
    <row r="832" spans="1:30" x14ac:dyDescent="0.25">
      <c r="A832" s="112" t="str">
        <f t="shared" si="203"/>
        <v/>
      </c>
      <c r="B832" s="112" t="str">
        <f t="shared" si="204"/>
        <v/>
      </c>
      <c r="C832" s="397" t="str">
        <f t="shared" si="216"/>
        <v/>
      </c>
      <c r="D832" s="397" t="str">
        <f t="shared" si="202"/>
        <v/>
      </c>
      <c r="E832" s="397"/>
      <c r="F832" s="399" t="str">
        <f t="shared" si="205"/>
        <v/>
      </c>
      <c r="G832" s="400" t="str">
        <f t="shared" si="206"/>
        <v/>
      </c>
      <c r="H832" s="401" t="str">
        <f t="shared" si="207"/>
        <v/>
      </c>
      <c r="I832" s="402" t="str">
        <f t="shared" si="218"/>
        <v/>
      </c>
      <c r="J832" s="403" t="str">
        <f t="shared" si="218"/>
        <v/>
      </c>
      <c r="K832" s="403" t="str">
        <f t="shared" si="218"/>
        <v/>
      </c>
      <c r="L832" s="404" t="str">
        <f t="shared" si="217"/>
        <v/>
      </c>
      <c r="M832" s="405"/>
      <c r="N832" s="406" t="str">
        <f t="shared" si="208"/>
        <v/>
      </c>
      <c r="O832" s="406" t="str">
        <f t="shared" si="209"/>
        <v/>
      </c>
      <c r="S832" s="401" t="str">
        <f>IFERROR(IF(S831&lt;='Cat A monthly etc'!$R$3,"Nil",S831-$R$3),"")</f>
        <v/>
      </c>
      <c r="T832" s="402" t="str">
        <f t="shared" si="210"/>
        <v/>
      </c>
      <c r="U832" s="403" t="str">
        <f t="shared" si="211"/>
        <v/>
      </c>
      <c r="V832" s="403" t="str">
        <f t="shared" si="212"/>
        <v/>
      </c>
      <c r="W832" s="404" t="str">
        <f t="shared" si="213"/>
        <v/>
      </c>
      <c r="Z832" s="408"/>
      <c r="AA832" s="409"/>
      <c r="AC832" s="358" t="str">
        <f t="shared" si="214"/>
        <v/>
      </c>
      <c r="AD832" s="358" t="str">
        <f t="shared" si="215"/>
        <v/>
      </c>
    </row>
    <row r="833" spans="1:30" x14ac:dyDescent="0.25">
      <c r="A833" s="112" t="str">
        <f t="shared" si="203"/>
        <v/>
      </c>
      <c r="B833" s="112" t="str">
        <f t="shared" si="204"/>
        <v/>
      </c>
      <c r="C833" s="397" t="str">
        <f t="shared" si="216"/>
        <v/>
      </c>
      <c r="D833" s="397" t="str">
        <f t="shared" si="202"/>
        <v/>
      </c>
      <c r="E833" s="397"/>
      <c r="F833" s="399" t="str">
        <f t="shared" si="205"/>
        <v/>
      </c>
      <c r="G833" s="400" t="str">
        <f t="shared" si="206"/>
        <v/>
      </c>
      <c r="H833" s="401" t="str">
        <f t="shared" si="207"/>
        <v/>
      </c>
      <c r="I833" s="402" t="str">
        <f t="shared" si="218"/>
        <v/>
      </c>
      <c r="J833" s="403" t="str">
        <f t="shared" si="218"/>
        <v/>
      </c>
      <c r="K833" s="403" t="str">
        <f t="shared" si="218"/>
        <v/>
      </c>
      <c r="L833" s="404" t="str">
        <f t="shared" si="217"/>
        <v/>
      </c>
      <c r="M833" s="405"/>
      <c r="N833" s="406" t="str">
        <f t="shared" si="208"/>
        <v/>
      </c>
      <c r="O833" s="406" t="str">
        <f t="shared" si="209"/>
        <v/>
      </c>
      <c r="S833" s="401" t="str">
        <f>IFERROR(IF(S832&lt;='Cat A monthly etc'!$R$3,"Nil",S832-$R$3),"")</f>
        <v/>
      </c>
      <c r="T833" s="402" t="str">
        <f t="shared" si="210"/>
        <v/>
      </c>
      <c r="U833" s="403" t="str">
        <f t="shared" si="211"/>
        <v/>
      </c>
      <c r="V833" s="403" t="str">
        <f t="shared" si="212"/>
        <v/>
      </c>
      <c r="W833" s="404" t="str">
        <f t="shared" si="213"/>
        <v/>
      </c>
      <c r="Z833" s="408"/>
      <c r="AA833" s="409"/>
      <c r="AC833" s="358" t="str">
        <f t="shared" si="214"/>
        <v/>
      </c>
      <c r="AD833" s="358" t="str">
        <f t="shared" si="215"/>
        <v/>
      </c>
    </row>
    <row r="834" spans="1:30" x14ac:dyDescent="0.25">
      <c r="A834" s="112" t="str">
        <f t="shared" si="203"/>
        <v/>
      </c>
      <c r="B834" s="112" t="str">
        <f t="shared" si="204"/>
        <v/>
      </c>
      <c r="C834" s="397" t="str">
        <f t="shared" si="216"/>
        <v/>
      </c>
      <c r="D834" s="397" t="str">
        <f t="shared" ref="D834:D897" si="219">IFERROR(IF(C833-0.01&gt;=0,C833-0.01,""),"")</f>
        <v/>
      </c>
      <c r="E834" s="397"/>
      <c r="F834" s="399" t="str">
        <f t="shared" si="205"/>
        <v/>
      </c>
      <c r="G834" s="400" t="str">
        <f t="shared" si="206"/>
        <v/>
      </c>
      <c r="H834" s="401" t="str">
        <f t="shared" si="207"/>
        <v/>
      </c>
      <c r="I834" s="402" t="str">
        <f t="shared" si="218"/>
        <v/>
      </c>
      <c r="J834" s="403" t="str">
        <f t="shared" si="218"/>
        <v/>
      </c>
      <c r="K834" s="403" t="str">
        <f t="shared" si="218"/>
        <v/>
      </c>
      <c r="L834" s="404" t="str">
        <f t="shared" si="217"/>
        <v/>
      </c>
      <c r="M834" s="405"/>
      <c r="N834" s="406" t="str">
        <f t="shared" si="208"/>
        <v/>
      </c>
      <c r="O834" s="406" t="str">
        <f t="shared" si="209"/>
        <v/>
      </c>
      <c r="S834" s="401" t="str">
        <f>IFERROR(IF(S833&lt;='Cat A monthly etc'!$R$3,"Nil",S833-$R$3),"")</f>
        <v/>
      </c>
      <c r="T834" s="402" t="str">
        <f t="shared" si="210"/>
        <v/>
      </c>
      <c r="U834" s="403" t="str">
        <f t="shared" si="211"/>
        <v/>
      </c>
      <c r="V834" s="403" t="str">
        <f t="shared" si="212"/>
        <v/>
      </c>
      <c r="W834" s="404" t="str">
        <f t="shared" si="213"/>
        <v/>
      </c>
      <c r="Z834" s="408"/>
      <c r="AA834" s="409"/>
      <c r="AC834" s="358" t="str">
        <f t="shared" si="214"/>
        <v/>
      </c>
      <c r="AD834" s="358" t="str">
        <f t="shared" si="215"/>
        <v/>
      </c>
    </row>
    <row r="835" spans="1:30" x14ac:dyDescent="0.25">
      <c r="A835" s="112" t="str">
        <f t="shared" si="203"/>
        <v/>
      </c>
      <c r="B835" s="112" t="str">
        <f t="shared" si="204"/>
        <v/>
      </c>
      <c r="C835" s="397" t="str">
        <f t="shared" si="216"/>
        <v/>
      </c>
      <c r="D835" s="397" t="str">
        <f t="shared" si="219"/>
        <v/>
      </c>
      <c r="E835" s="397"/>
      <c r="F835" s="399" t="str">
        <f t="shared" si="205"/>
        <v/>
      </c>
      <c r="G835" s="400" t="str">
        <f t="shared" si="206"/>
        <v/>
      </c>
      <c r="H835" s="401" t="str">
        <f t="shared" si="207"/>
        <v/>
      </c>
      <c r="I835" s="402" t="str">
        <f t="shared" si="218"/>
        <v/>
      </c>
      <c r="J835" s="403" t="str">
        <f t="shared" si="218"/>
        <v/>
      </c>
      <c r="K835" s="403" t="str">
        <f t="shared" si="218"/>
        <v/>
      </c>
      <c r="L835" s="404" t="str">
        <f t="shared" si="217"/>
        <v/>
      </c>
      <c r="M835" s="405"/>
      <c r="N835" s="406" t="str">
        <f t="shared" si="208"/>
        <v/>
      </c>
      <c r="O835" s="406" t="str">
        <f t="shared" si="209"/>
        <v/>
      </c>
      <c r="S835" s="401" t="str">
        <f>IFERROR(IF(S834&lt;='Cat A monthly etc'!$R$3,"Nil",S834-$R$3),"")</f>
        <v/>
      </c>
      <c r="T835" s="402" t="str">
        <f t="shared" si="210"/>
        <v/>
      </c>
      <c r="U835" s="403" t="str">
        <f t="shared" si="211"/>
        <v/>
      </c>
      <c r="V835" s="403" t="str">
        <f t="shared" si="212"/>
        <v/>
      </c>
      <c r="W835" s="404" t="str">
        <f t="shared" si="213"/>
        <v/>
      </c>
      <c r="Z835" s="408"/>
      <c r="AA835" s="409"/>
      <c r="AC835" s="358" t="str">
        <f t="shared" si="214"/>
        <v/>
      </c>
      <c r="AD835" s="358" t="str">
        <f t="shared" si="215"/>
        <v/>
      </c>
    </row>
    <row r="836" spans="1:30" x14ac:dyDescent="0.25">
      <c r="A836" s="112" t="str">
        <f t="shared" si="203"/>
        <v/>
      </c>
      <c r="B836" s="112" t="str">
        <f t="shared" si="204"/>
        <v/>
      </c>
      <c r="C836" s="397" t="str">
        <f t="shared" si="216"/>
        <v/>
      </c>
      <c r="D836" s="397" t="str">
        <f t="shared" si="219"/>
        <v/>
      </c>
      <c r="E836" s="397"/>
      <c r="F836" s="399" t="str">
        <f t="shared" si="205"/>
        <v/>
      </c>
      <c r="G836" s="400" t="str">
        <f t="shared" si="206"/>
        <v/>
      </c>
      <c r="H836" s="401" t="str">
        <f t="shared" si="207"/>
        <v/>
      </c>
      <c r="I836" s="402" t="str">
        <f t="shared" si="218"/>
        <v/>
      </c>
      <c r="J836" s="403" t="str">
        <f t="shared" si="218"/>
        <v/>
      </c>
      <c r="K836" s="403" t="str">
        <f t="shared" si="218"/>
        <v/>
      </c>
      <c r="L836" s="404" t="str">
        <f t="shared" si="217"/>
        <v/>
      </c>
      <c r="M836" s="405"/>
      <c r="N836" s="406" t="str">
        <f t="shared" si="208"/>
        <v/>
      </c>
      <c r="O836" s="406" t="str">
        <f t="shared" si="209"/>
        <v/>
      </c>
      <c r="S836" s="401" t="str">
        <f>IFERROR(IF(S835&lt;='Cat A monthly etc'!$R$3,"Nil",S835-$R$3),"")</f>
        <v/>
      </c>
      <c r="T836" s="402" t="str">
        <f t="shared" si="210"/>
        <v/>
      </c>
      <c r="U836" s="403" t="str">
        <f t="shared" si="211"/>
        <v/>
      </c>
      <c r="V836" s="403" t="str">
        <f t="shared" si="212"/>
        <v/>
      </c>
      <c r="W836" s="404" t="str">
        <f t="shared" si="213"/>
        <v/>
      </c>
      <c r="Z836" s="408"/>
      <c r="AA836" s="409"/>
      <c r="AC836" s="358" t="str">
        <f t="shared" si="214"/>
        <v/>
      </c>
      <c r="AD836" s="358" t="str">
        <f t="shared" si="215"/>
        <v/>
      </c>
    </row>
    <row r="837" spans="1:30" x14ac:dyDescent="0.25">
      <c r="A837" s="112" t="str">
        <f t="shared" si="203"/>
        <v/>
      </c>
      <c r="B837" s="112" t="str">
        <f t="shared" si="204"/>
        <v/>
      </c>
      <c r="C837" s="397" t="str">
        <f t="shared" si="216"/>
        <v/>
      </c>
      <c r="D837" s="397" t="str">
        <f t="shared" si="219"/>
        <v/>
      </c>
      <c r="E837" s="397"/>
      <c r="F837" s="399" t="str">
        <f t="shared" si="205"/>
        <v/>
      </c>
      <c r="G837" s="400" t="str">
        <f t="shared" si="206"/>
        <v/>
      </c>
      <c r="H837" s="401" t="str">
        <f t="shared" si="207"/>
        <v/>
      </c>
      <c r="I837" s="402" t="str">
        <f t="shared" si="218"/>
        <v/>
      </c>
      <c r="J837" s="403" t="str">
        <f t="shared" si="218"/>
        <v/>
      </c>
      <c r="K837" s="403" t="str">
        <f t="shared" si="218"/>
        <v/>
      </c>
      <c r="L837" s="404" t="str">
        <f t="shared" si="217"/>
        <v/>
      </c>
      <c r="M837" s="405"/>
      <c r="N837" s="406" t="str">
        <f t="shared" si="208"/>
        <v/>
      </c>
      <c r="O837" s="406" t="str">
        <f t="shared" si="209"/>
        <v/>
      </c>
      <c r="S837" s="401" t="str">
        <f>IFERROR(IF(S836&lt;='Cat A monthly etc'!$R$3,"Nil",S836-$R$3),"")</f>
        <v/>
      </c>
      <c r="T837" s="402" t="str">
        <f t="shared" si="210"/>
        <v/>
      </c>
      <c r="U837" s="403" t="str">
        <f t="shared" si="211"/>
        <v/>
      </c>
      <c r="V837" s="403" t="str">
        <f t="shared" si="212"/>
        <v/>
      </c>
      <c r="W837" s="404" t="str">
        <f t="shared" si="213"/>
        <v/>
      </c>
      <c r="Z837" s="408"/>
      <c r="AA837" s="409"/>
      <c r="AC837" s="358" t="str">
        <f t="shared" si="214"/>
        <v/>
      </c>
      <c r="AD837" s="358" t="str">
        <f t="shared" si="215"/>
        <v/>
      </c>
    </row>
    <row r="838" spans="1:30" x14ac:dyDescent="0.25">
      <c r="A838" s="112" t="str">
        <f t="shared" si="203"/>
        <v/>
      </c>
      <c r="B838" s="112" t="str">
        <f t="shared" si="204"/>
        <v/>
      </c>
      <c r="C838" s="397" t="str">
        <f t="shared" si="216"/>
        <v/>
      </c>
      <c r="D838" s="397" t="str">
        <f t="shared" si="219"/>
        <v/>
      </c>
      <c r="E838" s="397"/>
      <c r="F838" s="399" t="str">
        <f t="shared" si="205"/>
        <v/>
      </c>
      <c r="G838" s="400" t="str">
        <f t="shared" si="206"/>
        <v/>
      </c>
      <c r="H838" s="401" t="str">
        <f t="shared" si="207"/>
        <v/>
      </c>
      <c r="I838" s="402" t="str">
        <f t="shared" si="218"/>
        <v/>
      </c>
      <c r="J838" s="403" t="str">
        <f t="shared" si="218"/>
        <v/>
      </c>
      <c r="K838" s="403" t="str">
        <f t="shared" si="218"/>
        <v/>
      </c>
      <c r="L838" s="404" t="str">
        <f t="shared" si="217"/>
        <v/>
      </c>
      <c r="M838" s="405"/>
      <c r="N838" s="406" t="str">
        <f t="shared" si="208"/>
        <v/>
      </c>
      <c r="O838" s="406" t="str">
        <f t="shared" si="209"/>
        <v/>
      </c>
      <c r="S838" s="401" t="str">
        <f>IFERROR(IF(S837&lt;='Cat A monthly etc'!$R$3,"Nil",S837-$R$3),"")</f>
        <v/>
      </c>
      <c r="T838" s="402" t="str">
        <f t="shared" si="210"/>
        <v/>
      </c>
      <c r="U838" s="403" t="str">
        <f t="shared" si="211"/>
        <v/>
      </c>
      <c r="V838" s="403" t="str">
        <f t="shared" si="212"/>
        <v/>
      </c>
      <c r="W838" s="404" t="str">
        <f t="shared" si="213"/>
        <v/>
      </c>
      <c r="Z838" s="408"/>
      <c r="AA838" s="409"/>
      <c r="AC838" s="358" t="str">
        <f t="shared" si="214"/>
        <v/>
      </c>
      <c r="AD838" s="358" t="str">
        <f t="shared" si="215"/>
        <v/>
      </c>
    </row>
    <row r="839" spans="1:30" x14ac:dyDescent="0.25">
      <c r="A839" s="112" t="str">
        <f t="shared" si="203"/>
        <v/>
      </c>
      <c r="B839" s="112" t="str">
        <f t="shared" si="204"/>
        <v/>
      </c>
      <c r="C839" s="397" t="str">
        <f t="shared" si="216"/>
        <v/>
      </c>
      <c r="D839" s="397" t="str">
        <f t="shared" si="219"/>
        <v/>
      </c>
      <c r="E839" s="397"/>
      <c r="F839" s="399" t="str">
        <f t="shared" si="205"/>
        <v/>
      </c>
      <c r="G839" s="400" t="str">
        <f t="shared" si="206"/>
        <v/>
      </c>
      <c r="H839" s="401" t="str">
        <f t="shared" si="207"/>
        <v/>
      </c>
      <c r="I839" s="402" t="str">
        <f t="shared" si="218"/>
        <v/>
      </c>
      <c r="J839" s="403" t="str">
        <f t="shared" si="218"/>
        <v/>
      </c>
      <c r="K839" s="403" t="str">
        <f t="shared" si="218"/>
        <v/>
      </c>
      <c r="L839" s="404" t="str">
        <f t="shared" si="217"/>
        <v/>
      </c>
      <c r="M839" s="405"/>
      <c r="N839" s="406" t="str">
        <f t="shared" si="208"/>
        <v/>
      </c>
      <c r="O839" s="406" t="str">
        <f t="shared" si="209"/>
        <v/>
      </c>
      <c r="S839" s="401" t="str">
        <f>IFERROR(IF(S838&lt;='Cat A monthly etc'!$R$3,"Nil",S838-$R$3),"")</f>
        <v/>
      </c>
      <c r="T839" s="402" t="str">
        <f t="shared" si="210"/>
        <v/>
      </c>
      <c r="U839" s="403" t="str">
        <f t="shared" si="211"/>
        <v/>
      </c>
      <c r="V839" s="403" t="str">
        <f t="shared" si="212"/>
        <v/>
      </c>
      <c r="W839" s="404" t="str">
        <f t="shared" si="213"/>
        <v/>
      </c>
      <c r="Z839" s="408"/>
      <c r="AA839" s="409"/>
      <c r="AC839" s="358" t="str">
        <f t="shared" si="214"/>
        <v/>
      </c>
      <c r="AD839" s="358" t="str">
        <f t="shared" si="215"/>
        <v/>
      </c>
    </row>
    <row r="840" spans="1:30" x14ac:dyDescent="0.25">
      <c r="A840" s="112" t="str">
        <f t="shared" si="203"/>
        <v/>
      </c>
      <c r="B840" s="112" t="str">
        <f t="shared" si="204"/>
        <v/>
      </c>
      <c r="C840" s="397" t="str">
        <f t="shared" si="216"/>
        <v/>
      </c>
      <c r="D840" s="397" t="str">
        <f t="shared" si="219"/>
        <v/>
      </c>
      <c r="E840" s="397"/>
      <c r="F840" s="399" t="str">
        <f t="shared" si="205"/>
        <v/>
      </c>
      <c r="G840" s="400" t="str">
        <f t="shared" si="206"/>
        <v/>
      </c>
      <c r="H840" s="401" t="str">
        <f t="shared" si="207"/>
        <v/>
      </c>
      <c r="I840" s="402" t="str">
        <f t="shared" si="218"/>
        <v/>
      </c>
      <c r="J840" s="403" t="str">
        <f t="shared" si="218"/>
        <v/>
      </c>
      <c r="K840" s="403" t="str">
        <f t="shared" si="218"/>
        <v/>
      </c>
      <c r="L840" s="404" t="str">
        <f t="shared" si="217"/>
        <v/>
      </c>
      <c r="M840" s="405"/>
      <c r="N840" s="406" t="str">
        <f t="shared" si="208"/>
        <v/>
      </c>
      <c r="O840" s="406" t="str">
        <f t="shared" si="209"/>
        <v/>
      </c>
      <c r="S840" s="401" t="str">
        <f>IFERROR(IF(S839&lt;='Cat A monthly etc'!$R$3,"Nil",S839-$R$3),"")</f>
        <v/>
      </c>
      <c r="T840" s="402" t="str">
        <f t="shared" si="210"/>
        <v/>
      </c>
      <c r="U840" s="403" t="str">
        <f t="shared" si="211"/>
        <v/>
      </c>
      <c r="V840" s="403" t="str">
        <f t="shared" si="212"/>
        <v/>
      </c>
      <c r="W840" s="404" t="str">
        <f t="shared" si="213"/>
        <v/>
      </c>
      <c r="Z840" s="408"/>
      <c r="AA840" s="409"/>
      <c r="AC840" s="358" t="str">
        <f t="shared" si="214"/>
        <v/>
      </c>
      <c r="AD840" s="358" t="str">
        <f t="shared" si="215"/>
        <v/>
      </c>
    </row>
    <row r="841" spans="1:30" x14ac:dyDescent="0.25">
      <c r="A841" s="112" t="str">
        <f t="shared" ref="A841:A904" si="220">IFERROR(
                      IF(
                            AND($B841&lt;&gt;$W$3,$B841=$W$2,$C841&lt;=$X$2,$D841&gt;=$X$2),
                              IF(RIGHT($F841,LEN("or any greater amount"))="or any greater amount",$W$3,""),""),"")</f>
        <v/>
      </c>
      <c r="B841" s="112" t="str">
        <f t="shared" ref="B841:B904" si="221">IFERROR(
                      IF(
                            AND($C841&lt;=$X$2,$D841&gt;=$X$2),$W$2,
                              IF(RIGHT($F841,LEN("or any greater amount"))="or any greater amount",$W$3,"")),"")</f>
        <v/>
      </c>
      <c r="C841" s="397" t="str">
        <f t="shared" si="216"/>
        <v/>
      </c>
      <c r="D841" s="397" t="str">
        <f t="shared" si="219"/>
        <v/>
      </c>
      <c r="E841" s="397"/>
      <c r="F841" s="399" t="str">
        <f t="shared" ref="F841:F904" si="222">IFERROR(IF(AND(C841="",D841=""),"",IF(C841="--",TEXT(D841,IF(D841=ROUND(D841,0),"€###.00","€##.00"))&amp;" or any lesser amount",IF(D841="--",TEXT(C841,IF(C841=ROUND(C841,0),"€###.00","€##.00"))&amp;" or any greater amount",TEXT(C841,IF(C841=ROUND(C841,0),"€###.00","€##.00"))&amp;" to "&amp;TEXT(D841,IF(D841=ROUND(D841,0),"€###.00","€##.00"))))),"")</f>
        <v/>
      </c>
      <c r="G841" s="400" t="str">
        <f t="shared" ref="G841:G904" si="223">IFERROR(IF(S841="Nil","Nil",ROUNDUP(ROUND(S841/7, 3),2)),"")</f>
        <v/>
      </c>
      <c r="H841" s="401" t="str">
        <f t="shared" ref="H841:H904" si="224">IFERROR(IF(S841="Nil","Nil",TEXT(S841,IF(S841=ROUND(S841,0),"€###","€0.00"))),"")</f>
        <v/>
      </c>
      <c r="I841" s="402" t="str">
        <f t="shared" si="218"/>
        <v/>
      </c>
      <c r="J841" s="403" t="str">
        <f t="shared" si="218"/>
        <v/>
      </c>
      <c r="K841" s="403" t="str">
        <f t="shared" si="218"/>
        <v/>
      </c>
      <c r="L841" s="404" t="str">
        <f t="shared" si="217"/>
        <v/>
      </c>
      <c r="M841" s="405"/>
      <c r="N841" s="406" t="str">
        <f t="shared" ref="N841:N904" si="225">IFERROR(IF(C841="--","&lt;"&amp;D841,C841-IF(OR($H841="Nil",$H841=""),0,$H841)),"")</f>
        <v/>
      </c>
      <c r="O841" s="406" t="str">
        <f t="shared" ref="O841:O904" si="226">IFERROR(IF(D841="--","&gt; €"&amp;N841,D841-IF(OR($H841="Nil",$H841=""),0,$H841)),"")</f>
        <v/>
      </c>
      <c r="S841" s="401" t="str">
        <f>IFERROR(IF(S840&lt;='Cat A monthly etc'!$R$3,"Nil",S840-$R$3),"")</f>
        <v/>
      </c>
      <c r="T841" s="402" t="str">
        <f t="shared" ref="T841:T904" si="227">IFERROR(IF($G841="Nil","Nil",IF(MROUND($G841*I$5,0.5)&lt;=$G841*I$5,MROUND($G841*I$5,0.5),MROUND($G841*I$5,0.5)-0.5)),"")</f>
        <v/>
      </c>
      <c r="U841" s="403" t="str">
        <f t="shared" ref="U841:U904" si="228">IFERROR(IF($G841="Nil","Nil",IF(MROUND($G841*J$5,0.5)&lt;=$G841*J$5,MROUND($G841*J$5,0.5),MROUND($G841*J$5,0.5)-0.5)),"")</f>
        <v/>
      </c>
      <c r="V841" s="403" t="str">
        <f t="shared" ref="V841:V904" si="229">IFERROR(IF($G841="Nil","Nil",IF(MROUND($G841*K$5,0.5)&lt;=$G841*K$5,MROUND($G841*K$5,0.5),MROUND($G841*K$5,0.5)-0.5)),"")</f>
        <v/>
      </c>
      <c r="W841" s="404" t="str">
        <f t="shared" ref="W841:W904" si="230">IFERROR(IF($G841="Nil","Nil",IF(MROUND($G841*L$5,0.5)&lt;=$G841*L$5,MROUND($G841*L$5,0.5),MROUND($G841*L$5,0.5)-0.5)),"")</f>
        <v/>
      </c>
      <c r="Z841" s="408"/>
      <c r="AA841" s="409"/>
      <c r="AC841" s="358" t="str">
        <f t="shared" si="214"/>
        <v/>
      </c>
      <c r="AD841" s="358" t="str">
        <f t="shared" si="215"/>
        <v/>
      </c>
    </row>
    <row r="842" spans="1:30" x14ac:dyDescent="0.25">
      <c r="A842" s="112" t="str">
        <f t="shared" si="220"/>
        <v/>
      </c>
      <c r="B842" s="112" t="str">
        <f t="shared" si="221"/>
        <v/>
      </c>
      <c r="C842" s="397" t="str">
        <f t="shared" si="216"/>
        <v/>
      </c>
      <c r="D842" s="397" t="str">
        <f t="shared" si="219"/>
        <v/>
      </c>
      <c r="E842" s="397"/>
      <c r="F842" s="399" t="str">
        <f t="shared" si="222"/>
        <v/>
      </c>
      <c r="G842" s="400" t="str">
        <f t="shared" si="223"/>
        <v/>
      </c>
      <c r="H842" s="401" t="str">
        <f t="shared" si="224"/>
        <v/>
      </c>
      <c r="I842" s="402" t="str">
        <f t="shared" si="218"/>
        <v/>
      </c>
      <c r="J842" s="403" t="str">
        <f t="shared" si="218"/>
        <v/>
      </c>
      <c r="K842" s="403" t="str">
        <f t="shared" si="218"/>
        <v/>
      </c>
      <c r="L842" s="404" t="str">
        <f t="shared" si="217"/>
        <v/>
      </c>
      <c r="M842" s="405"/>
      <c r="N842" s="406" t="str">
        <f t="shared" si="225"/>
        <v/>
      </c>
      <c r="O842" s="406" t="str">
        <f t="shared" si="226"/>
        <v/>
      </c>
      <c r="S842" s="401" t="str">
        <f>IFERROR(IF(S841&lt;='Cat A monthly etc'!$R$3,"Nil",S841-$R$3),"")</f>
        <v/>
      </c>
      <c r="T842" s="402" t="str">
        <f t="shared" si="227"/>
        <v/>
      </c>
      <c r="U842" s="403" t="str">
        <f t="shared" si="228"/>
        <v/>
      </c>
      <c r="V842" s="403" t="str">
        <f t="shared" si="229"/>
        <v/>
      </c>
      <c r="W842" s="404" t="str">
        <f t="shared" si="230"/>
        <v/>
      </c>
      <c r="Z842" s="408"/>
      <c r="AA842" s="409"/>
      <c r="AC842" s="358" t="str">
        <f t="shared" ref="AC842:AC905" si="231">IFERROR(ROUNDUP(ROUND(S842/7, 3),2),"")</f>
        <v/>
      </c>
      <c r="AD842" s="358" t="str">
        <f t="shared" ref="AD842:AD905" si="232">IFERROR(ROUND(AC842-G842,2),"")</f>
        <v/>
      </c>
    </row>
    <row r="843" spans="1:30" x14ac:dyDescent="0.25">
      <c r="A843" s="112" t="str">
        <f t="shared" si="220"/>
        <v/>
      </c>
      <c r="B843" s="112" t="str">
        <f t="shared" si="221"/>
        <v/>
      </c>
      <c r="C843" s="397" t="str">
        <f t="shared" si="216"/>
        <v/>
      </c>
      <c r="D843" s="397" t="str">
        <f t="shared" si="219"/>
        <v/>
      </c>
      <c r="E843" s="397"/>
      <c r="F843" s="399" t="str">
        <f t="shared" si="222"/>
        <v/>
      </c>
      <c r="G843" s="400" t="str">
        <f t="shared" si="223"/>
        <v/>
      </c>
      <c r="H843" s="401" t="str">
        <f t="shared" si="224"/>
        <v/>
      </c>
      <c r="I843" s="402" t="str">
        <f t="shared" si="218"/>
        <v/>
      </c>
      <c r="J843" s="403" t="str">
        <f t="shared" si="218"/>
        <v/>
      </c>
      <c r="K843" s="403" t="str">
        <f t="shared" si="218"/>
        <v/>
      </c>
      <c r="L843" s="404" t="str">
        <f t="shared" si="217"/>
        <v/>
      </c>
      <c r="M843" s="405"/>
      <c r="N843" s="406" t="str">
        <f t="shared" si="225"/>
        <v/>
      </c>
      <c r="O843" s="406" t="str">
        <f t="shared" si="226"/>
        <v/>
      </c>
      <c r="S843" s="401" t="str">
        <f>IFERROR(IF(S842&lt;='Cat A monthly etc'!$R$3,"Nil",S842-$R$3),"")</f>
        <v/>
      </c>
      <c r="T843" s="402" t="str">
        <f t="shared" si="227"/>
        <v/>
      </c>
      <c r="U843" s="403" t="str">
        <f t="shared" si="228"/>
        <v/>
      </c>
      <c r="V843" s="403" t="str">
        <f t="shared" si="229"/>
        <v/>
      </c>
      <c r="W843" s="404" t="str">
        <f t="shared" si="230"/>
        <v/>
      </c>
      <c r="Z843" s="408"/>
      <c r="AA843" s="409"/>
      <c r="AC843" s="358" t="str">
        <f t="shared" si="231"/>
        <v/>
      </c>
      <c r="AD843" s="358" t="str">
        <f t="shared" si="232"/>
        <v/>
      </c>
    </row>
    <row r="844" spans="1:30" x14ac:dyDescent="0.25">
      <c r="A844" s="112" t="str">
        <f t="shared" si="220"/>
        <v/>
      </c>
      <c r="B844" s="112" t="str">
        <f t="shared" si="221"/>
        <v/>
      </c>
      <c r="C844" s="397" t="str">
        <f t="shared" si="216"/>
        <v/>
      </c>
      <c r="D844" s="397" t="str">
        <f t="shared" si="219"/>
        <v/>
      </c>
      <c r="E844" s="397"/>
      <c r="F844" s="399" t="str">
        <f t="shared" si="222"/>
        <v/>
      </c>
      <c r="G844" s="400" t="str">
        <f t="shared" si="223"/>
        <v/>
      </c>
      <c r="H844" s="401" t="str">
        <f t="shared" si="224"/>
        <v/>
      </c>
      <c r="I844" s="402" t="str">
        <f t="shared" si="218"/>
        <v/>
      </c>
      <c r="J844" s="403" t="str">
        <f t="shared" si="218"/>
        <v/>
      </c>
      <c r="K844" s="403" t="str">
        <f t="shared" si="218"/>
        <v/>
      </c>
      <c r="L844" s="404" t="str">
        <f t="shared" si="217"/>
        <v/>
      </c>
      <c r="M844" s="405"/>
      <c r="N844" s="406" t="str">
        <f t="shared" si="225"/>
        <v/>
      </c>
      <c r="O844" s="406" t="str">
        <f t="shared" si="226"/>
        <v/>
      </c>
      <c r="S844" s="401" t="str">
        <f>IFERROR(IF(S843&lt;='Cat A monthly etc'!$R$3,"Nil",S843-$R$3),"")</f>
        <v/>
      </c>
      <c r="T844" s="402" t="str">
        <f t="shared" si="227"/>
        <v/>
      </c>
      <c r="U844" s="403" t="str">
        <f t="shared" si="228"/>
        <v/>
      </c>
      <c r="V844" s="403" t="str">
        <f t="shared" si="229"/>
        <v/>
      </c>
      <c r="W844" s="404" t="str">
        <f t="shared" si="230"/>
        <v/>
      </c>
      <c r="Z844" s="408"/>
      <c r="AA844" s="409"/>
      <c r="AC844" s="358" t="str">
        <f t="shared" si="231"/>
        <v/>
      </c>
      <c r="AD844" s="358" t="str">
        <f t="shared" si="232"/>
        <v/>
      </c>
    </row>
    <row r="845" spans="1:30" x14ac:dyDescent="0.25">
      <c r="A845" s="112" t="str">
        <f t="shared" si="220"/>
        <v/>
      </c>
      <c r="B845" s="112" t="str">
        <f t="shared" si="221"/>
        <v/>
      </c>
      <c r="C845" s="397" t="str">
        <f t="shared" si="216"/>
        <v/>
      </c>
      <c r="D845" s="397" t="str">
        <f t="shared" si="219"/>
        <v/>
      </c>
      <c r="E845" s="397"/>
      <c r="F845" s="399" t="str">
        <f t="shared" si="222"/>
        <v/>
      </c>
      <c r="G845" s="400" t="str">
        <f t="shared" si="223"/>
        <v/>
      </c>
      <c r="H845" s="401" t="str">
        <f t="shared" si="224"/>
        <v/>
      </c>
      <c r="I845" s="402" t="str">
        <f t="shared" si="218"/>
        <v/>
      </c>
      <c r="J845" s="403" t="str">
        <f t="shared" si="218"/>
        <v/>
      </c>
      <c r="K845" s="403" t="str">
        <f t="shared" si="218"/>
        <v/>
      </c>
      <c r="L845" s="404" t="str">
        <f t="shared" si="217"/>
        <v/>
      </c>
      <c r="M845" s="405"/>
      <c r="N845" s="406" t="str">
        <f t="shared" si="225"/>
        <v/>
      </c>
      <c r="O845" s="406" t="str">
        <f t="shared" si="226"/>
        <v/>
      </c>
      <c r="S845" s="401" t="str">
        <f>IFERROR(IF(S844&lt;='Cat A monthly etc'!$R$3,"Nil",S844-$R$3),"")</f>
        <v/>
      </c>
      <c r="T845" s="402" t="str">
        <f t="shared" si="227"/>
        <v/>
      </c>
      <c r="U845" s="403" t="str">
        <f t="shared" si="228"/>
        <v/>
      </c>
      <c r="V845" s="403" t="str">
        <f t="shared" si="229"/>
        <v/>
      </c>
      <c r="W845" s="404" t="str">
        <f t="shared" si="230"/>
        <v/>
      </c>
      <c r="Z845" s="408"/>
      <c r="AA845" s="409"/>
      <c r="AC845" s="358" t="str">
        <f t="shared" si="231"/>
        <v/>
      </c>
      <c r="AD845" s="358" t="str">
        <f t="shared" si="232"/>
        <v/>
      </c>
    </row>
    <row r="846" spans="1:30" x14ac:dyDescent="0.25">
      <c r="A846" s="112" t="str">
        <f t="shared" si="220"/>
        <v/>
      </c>
      <c r="B846" s="112" t="str">
        <f t="shared" si="221"/>
        <v/>
      </c>
      <c r="C846" s="397" t="str">
        <f t="shared" si="216"/>
        <v/>
      </c>
      <c r="D846" s="397" t="str">
        <f t="shared" si="219"/>
        <v/>
      </c>
      <c r="E846" s="397"/>
      <c r="F846" s="399" t="str">
        <f t="shared" si="222"/>
        <v/>
      </c>
      <c r="G846" s="400" t="str">
        <f t="shared" si="223"/>
        <v/>
      </c>
      <c r="H846" s="401" t="str">
        <f t="shared" si="224"/>
        <v/>
      </c>
      <c r="I846" s="402" t="str">
        <f t="shared" si="218"/>
        <v/>
      </c>
      <c r="J846" s="403" t="str">
        <f t="shared" si="218"/>
        <v/>
      </c>
      <c r="K846" s="403" t="str">
        <f t="shared" si="218"/>
        <v/>
      </c>
      <c r="L846" s="404" t="str">
        <f t="shared" si="217"/>
        <v/>
      </c>
      <c r="M846" s="405"/>
      <c r="N846" s="406" t="str">
        <f t="shared" si="225"/>
        <v/>
      </c>
      <c r="O846" s="406" t="str">
        <f t="shared" si="226"/>
        <v/>
      </c>
      <c r="S846" s="401" t="str">
        <f>IFERROR(IF(S845&lt;='Cat A monthly etc'!$R$3,"Nil",S845-$R$3),"")</f>
        <v/>
      </c>
      <c r="T846" s="402" t="str">
        <f t="shared" si="227"/>
        <v/>
      </c>
      <c r="U846" s="403" t="str">
        <f t="shared" si="228"/>
        <v/>
      </c>
      <c r="V846" s="403" t="str">
        <f t="shared" si="229"/>
        <v/>
      </c>
      <c r="W846" s="404" t="str">
        <f t="shared" si="230"/>
        <v/>
      </c>
      <c r="Z846" s="408"/>
      <c r="AA846" s="409"/>
      <c r="AC846" s="358" t="str">
        <f t="shared" si="231"/>
        <v/>
      </c>
      <c r="AD846" s="358" t="str">
        <f t="shared" si="232"/>
        <v/>
      </c>
    </row>
    <row r="847" spans="1:30" x14ac:dyDescent="0.25">
      <c r="A847" s="112" t="str">
        <f t="shared" si="220"/>
        <v/>
      </c>
      <c r="B847" s="112" t="str">
        <f t="shared" si="221"/>
        <v/>
      </c>
      <c r="C847" s="397" t="str">
        <f t="shared" si="216"/>
        <v/>
      </c>
      <c r="D847" s="397" t="str">
        <f t="shared" si="219"/>
        <v/>
      </c>
      <c r="E847" s="397"/>
      <c r="F847" s="399" t="str">
        <f t="shared" si="222"/>
        <v/>
      </c>
      <c r="G847" s="400" t="str">
        <f t="shared" si="223"/>
        <v/>
      </c>
      <c r="H847" s="401" t="str">
        <f t="shared" si="224"/>
        <v/>
      </c>
      <c r="I847" s="402" t="str">
        <f t="shared" si="218"/>
        <v/>
      </c>
      <c r="J847" s="403" t="str">
        <f t="shared" si="218"/>
        <v/>
      </c>
      <c r="K847" s="403" t="str">
        <f t="shared" si="218"/>
        <v/>
      </c>
      <c r="L847" s="404" t="str">
        <f t="shared" si="217"/>
        <v/>
      </c>
      <c r="M847" s="405"/>
      <c r="N847" s="406" t="str">
        <f t="shared" si="225"/>
        <v/>
      </c>
      <c r="O847" s="406" t="str">
        <f t="shared" si="226"/>
        <v/>
      </c>
      <c r="S847" s="401" t="str">
        <f>IFERROR(IF(S846&lt;='Cat A monthly etc'!$R$3,"Nil",S846-$R$3),"")</f>
        <v/>
      </c>
      <c r="T847" s="402" t="str">
        <f t="shared" si="227"/>
        <v/>
      </c>
      <c r="U847" s="403" t="str">
        <f t="shared" si="228"/>
        <v/>
      </c>
      <c r="V847" s="403" t="str">
        <f t="shared" si="229"/>
        <v/>
      </c>
      <c r="W847" s="404" t="str">
        <f t="shared" si="230"/>
        <v/>
      </c>
      <c r="Z847" s="408"/>
      <c r="AA847" s="409"/>
      <c r="AC847" s="358" t="str">
        <f t="shared" si="231"/>
        <v/>
      </c>
      <c r="AD847" s="358" t="str">
        <f t="shared" si="232"/>
        <v/>
      </c>
    </row>
    <row r="848" spans="1:30" x14ac:dyDescent="0.25">
      <c r="A848" s="112" t="str">
        <f t="shared" si="220"/>
        <v/>
      </c>
      <c r="B848" s="112" t="str">
        <f t="shared" si="221"/>
        <v/>
      </c>
      <c r="C848" s="397" t="str">
        <f t="shared" si="216"/>
        <v/>
      </c>
      <c r="D848" s="397" t="str">
        <f t="shared" si="219"/>
        <v/>
      </c>
      <c r="E848" s="397"/>
      <c r="F848" s="399" t="str">
        <f t="shared" si="222"/>
        <v/>
      </c>
      <c r="G848" s="400" t="str">
        <f t="shared" si="223"/>
        <v/>
      </c>
      <c r="H848" s="401" t="str">
        <f t="shared" si="224"/>
        <v/>
      </c>
      <c r="I848" s="402" t="str">
        <f t="shared" si="218"/>
        <v/>
      </c>
      <c r="J848" s="403" t="str">
        <f t="shared" si="218"/>
        <v/>
      </c>
      <c r="K848" s="403" t="str">
        <f t="shared" si="218"/>
        <v/>
      </c>
      <c r="L848" s="404" t="str">
        <f t="shared" si="217"/>
        <v/>
      </c>
      <c r="M848" s="405"/>
      <c r="N848" s="406" t="str">
        <f t="shared" si="225"/>
        <v/>
      </c>
      <c r="O848" s="406" t="str">
        <f t="shared" si="226"/>
        <v/>
      </c>
      <c r="S848" s="401" t="str">
        <f>IFERROR(IF(S847&lt;='Cat A monthly etc'!$R$3,"Nil",S847-$R$3),"")</f>
        <v/>
      </c>
      <c r="T848" s="402" t="str">
        <f t="shared" si="227"/>
        <v/>
      </c>
      <c r="U848" s="403" t="str">
        <f t="shared" si="228"/>
        <v/>
      </c>
      <c r="V848" s="403" t="str">
        <f t="shared" si="229"/>
        <v/>
      </c>
      <c r="W848" s="404" t="str">
        <f t="shared" si="230"/>
        <v/>
      </c>
      <c r="Z848" s="408"/>
      <c r="AA848" s="409"/>
      <c r="AC848" s="358" t="str">
        <f t="shared" si="231"/>
        <v/>
      </c>
      <c r="AD848" s="358" t="str">
        <f t="shared" si="232"/>
        <v/>
      </c>
    </row>
    <row r="849" spans="1:30" x14ac:dyDescent="0.25">
      <c r="A849" s="112" t="str">
        <f t="shared" si="220"/>
        <v/>
      </c>
      <c r="B849" s="112" t="str">
        <f t="shared" si="221"/>
        <v/>
      </c>
      <c r="C849" s="397" t="str">
        <f t="shared" si="216"/>
        <v/>
      </c>
      <c r="D849" s="397" t="str">
        <f t="shared" si="219"/>
        <v/>
      </c>
      <c r="E849" s="397"/>
      <c r="F849" s="399" t="str">
        <f t="shared" si="222"/>
        <v/>
      </c>
      <c r="G849" s="400" t="str">
        <f t="shared" si="223"/>
        <v/>
      </c>
      <c r="H849" s="401" t="str">
        <f t="shared" si="224"/>
        <v/>
      </c>
      <c r="I849" s="402" t="str">
        <f t="shared" si="218"/>
        <v/>
      </c>
      <c r="J849" s="403" t="str">
        <f t="shared" si="218"/>
        <v/>
      </c>
      <c r="K849" s="403" t="str">
        <f t="shared" si="218"/>
        <v/>
      </c>
      <c r="L849" s="404" t="str">
        <f t="shared" si="217"/>
        <v/>
      </c>
      <c r="M849" s="405"/>
      <c r="N849" s="406" t="str">
        <f t="shared" si="225"/>
        <v/>
      </c>
      <c r="O849" s="406" t="str">
        <f t="shared" si="226"/>
        <v/>
      </c>
      <c r="S849" s="401" t="str">
        <f>IFERROR(IF(S848&lt;='Cat A monthly etc'!$R$3,"Nil",S848-$R$3),"")</f>
        <v/>
      </c>
      <c r="T849" s="402" t="str">
        <f t="shared" si="227"/>
        <v/>
      </c>
      <c r="U849" s="403" t="str">
        <f t="shared" si="228"/>
        <v/>
      </c>
      <c r="V849" s="403" t="str">
        <f t="shared" si="229"/>
        <v/>
      </c>
      <c r="W849" s="404" t="str">
        <f t="shared" si="230"/>
        <v/>
      </c>
      <c r="Z849" s="408"/>
      <c r="AA849" s="409"/>
      <c r="AC849" s="358" t="str">
        <f t="shared" si="231"/>
        <v/>
      </c>
      <c r="AD849" s="358" t="str">
        <f t="shared" si="232"/>
        <v/>
      </c>
    </row>
    <row r="850" spans="1:30" x14ac:dyDescent="0.25">
      <c r="A850" s="112" t="str">
        <f t="shared" si="220"/>
        <v/>
      </c>
      <c r="B850" s="112" t="str">
        <f t="shared" si="221"/>
        <v/>
      </c>
      <c r="C850" s="397" t="str">
        <f t="shared" ref="C850:C913" si="233">IFERROR(IF(C849-$R$3&gt;=0,C849-$R$3,""),"")</f>
        <v/>
      </c>
      <c r="D850" s="397" t="str">
        <f t="shared" si="219"/>
        <v/>
      </c>
      <c r="E850" s="397"/>
      <c r="F850" s="399" t="str">
        <f t="shared" si="222"/>
        <v/>
      </c>
      <c r="G850" s="400" t="str">
        <f t="shared" si="223"/>
        <v/>
      </c>
      <c r="H850" s="401" t="str">
        <f t="shared" si="224"/>
        <v/>
      </c>
      <c r="I850" s="402" t="str">
        <f t="shared" si="218"/>
        <v/>
      </c>
      <c r="J850" s="403" t="str">
        <f t="shared" si="218"/>
        <v/>
      </c>
      <c r="K850" s="403" t="str">
        <f t="shared" si="218"/>
        <v/>
      </c>
      <c r="L850" s="404" t="str">
        <f t="shared" si="217"/>
        <v/>
      </c>
      <c r="M850" s="405"/>
      <c r="N850" s="406" t="str">
        <f t="shared" si="225"/>
        <v/>
      </c>
      <c r="O850" s="406" t="str">
        <f t="shared" si="226"/>
        <v/>
      </c>
      <c r="S850" s="401" t="str">
        <f>IFERROR(IF(S849&lt;='Cat A monthly etc'!$R$3,"Nil",S849-$R$3),"")</f>
        <v/>
      </c>
      <c r="T850" s="402" t="str">
        <f t="shared" si="227"/>
        <v/>
      </c>
      <c r="U850" s="403" t="str">
        <f t="shared" si="228"/>
        <v/>
      </c>
      <c r="V850" s="403" t="str">
        <f t="shared" si="229"/>
        <v/>
      </c>
      <c r="W850" s="404" t="str">
        <f t="shared" si="230"/>
        <v/>
      </c>
      <c r="Z850" s="408"/>
      <c r="AA850" s="409"/>
      <c r="AC850" s="358" t="str">
        <f t="shared" si="231"/>
        <v/>
      </c>
      <c r="AD850" s="358" t="str">
        <f t="shared" si="232"/>
        <v/>
      </c>
    </row>
    <row r="851" spans="1:30" x14ac:dyDescent="0.25">
      <c r="A851" s="112" t="str">
        <f t="shared" si="220"/>
        <v/>
      </c>
      <c r="B851" s="112" t="str">
        <f t="shared" si="221"/>
        <v/>
      </c>
      <c r="C851" s="397" t="str">
        <f t="shared" si="233"/>
        <v/>
      </c>
      <c r="D851" s="397" t="str">
        <f t="shared" si="219"/>
        <v/>
      </c>
      <c r="E851" s="397"/>
      <c r="F851" s="399" t="str">
        <f t="shared" si="222"/>
        <v/>
      </c>
      <c r="G851" s="400" t="str">
        <f t="shared" si="223"/>
        <v/>
      </c>
      <c r="H851" s="401" t="str">
        <f t="shared" si="224"/>
        <v/>
      </c>
      <c r="I851" s="402" t="str">
        <f t="shared" si="218"/>
        <v/>
      </c>
      <c r="J851" s="403" t="str">
        <f t="shared" si="218"/>
        <v/>
      </c>
      <c r="K851" s="403" t="str">
        <f t="shared" si="218"/>
        <v/>
      </c>
      <c r="L851" s="404" t="str">
        <f t="shared" si="217"/>
        <v/>
      </c>
      <c r="M851" s="405"/>
      <c r="N851" s="406" t="str">
        <f t="shared" si="225"/>
        <v/>
      </c>
      <c r="O851" s="406" t="str">
        <f t="shared" si="226"/>
        <v/>
      </c>
      <c r="S851" s="401" t="str">
        <f>IFERROR(IF(S850&lt;='Cat A monthly etc'!$R$3,"Nil",S850-$R$3),"")</f>
        <v/>
      </c>
      <c r="T851" s="402" t="str">
        <f t="shared" si="227"/>
        <v/>
      </c>
      <c r="U851" s="403" t="str">
        <f t="shared" si="228"/>
        <v/>
      </c>
      <c r="V851" s="403" t="str">
        <f t="shared" si="229"/>
        <v/>
      </c>
      <c r="W851" s="404" t="str">
        <f t="shared" si="230"/>
        <v/>
      </c>
      <c r="Z851" s="408"/>
      <c r="AA851" s="409"/>
      <c r="AC851" s="358" t="str">
        <f t="shared" si="231"/>
        <v/>
      </c>
      <c r="AD851" s="358" t="str">
        <f t="shared" si="232"/>
        <v/>
      </c>
    </row>
    <row r="852" spans="1:30" x14ac:dyDescent="0.25">
      <c r="A852" s="112" t="str">
        <f t="shared" si="220"/>
        <v/>
      </c>
      <c r="B852" s="112" t="str">
        <f t="shared" si="221"/>
        <v/>
      </c>
      <c r="C852" s="397" t="str">
        <f t="shared" si="233"/>
        <v/>
      </c>
      <c r="D852" s="397" t="str">
        <f t="shared" si="219"/>
        <v/>
      </c>
      <c r="E852" s="397"/>
      <c r="F852" s="399" t="str">
        <f t="shared" si="222"/>
        <v/>
      </c>
      <c r="G852" s="400" t="str">
        <f t="shared" si="223"/>
        <v/>
      </c>
      <c r="H852" s="401" t="str">
        <f t="shared" si="224"/>
        <v/>
      </c>
      <c r="I852" s="402" t="str">
        <f t="shared" si="218"/>
        <v/>
      </c>
      <c r="J852" s="403" t="str">
        <f t="shared" si="218"/>
        <v/>
      </c>
      <c r="K852" s="403" t="str">
        <f t="shared" si="218"/>
        <v/>
      </c>
      <c r="L852" s="404" t="str">
        <f t="shared" si="217"/>
        <v/>
      </c>
      <c r="M852" s="405"/>
      <c r="N852" s="406" t="str">
        <f t="shared" si="225"/>
        <v/>
      </c>
      <c r="O852" s="406" t="str">
        <f t="shared" si="226"/>
        <v/>
      </c>
      <c r="S852" s="401" t="str">
        <f>IFERROR(IF(S851&lt;='Cat A monthly etc'!$R$3,"Nil",S851-$R$3),"")</f>
        <v/>
      </c>
      <c r="T852" s="402" t="str">
        <f t="shared" si="227"/>
        <v/>
      </c>
      <c r="U852" s="403" t="str">
        <f t="shared" si="228"/>
        <v/>
      </c>
      <c r="V852" s="403" t="str">
        <f t="shared" si="229"/>
        <v/>
      </c>
      <c r="W852" s="404" t="str">
        <f t="shared" si="230"/>
        <v/>
      </c>
      <c r="Z852" s="408"/>
      <c r="AA852" s="409"/>
      <c r="AC852" s="358" t="str">
        <f t="shared" si="231"/>
        <v/>
      </c>
      <c r="AD852" s="358" t="str">
        <f t="shared" si="232"/>
        <v/>
      </c>
    </row>
    <row r="853" spans="1:30" x14ac:dyDescent="0.25">
      <c r="A853" s="112" t="str">
        <f t="shared" si="220"/>
        <v/>
      </c>
      <c r="B853" s="112" t="str">
        <f t="shared" si="221"/>
        <v/>
      </c>
      <c r="C853" s="397" t="str">
        <f t="shared" si="233"/>
        <v/>
      </c>
      <c r="D853" s="397" t="str">
        <f t="shared" si="219"/>
        <v/>
      </c>
      <c r="E853" s="397"/>
      <c r="F853" s="399" t="str">
        <f t="shared" si="222"/>
        <v/>
      </c>
      <c r="G853" s="400" t="str">
        <f t="shared" si="223"/>
        <v/>
      </c>
      <c r="H853" s="401" t="str">
        <f t="shared" si="224"/>
        <v/>
      </c>
      <c r="I853" s="402" t="str">
        <f t="shared" si="218"/>
        <v/>
      </c>
      <c r="J853" s="403" t="str">
        <f t="shared" si="218"/>
        <v/>
      </c>
      <c r="K853" s="403" t="str">
        <f t="shared" si="218"/>
        <v/>
      </c>
      <c r="L853" s="404" t="str">
        <f t="shared" si="217"/>
        <v/>
      </c>
      <c r="M853" s="405"/>
      <c r="N853" s="406" t="str">
        <f t="shared" si="225"/>
        <v/>
      </c>
      <c r="O853" s="406" t="str">
        <f t="shared" si="226"/>
        <v/>
      </c>
      <c r="S853" s="401" t="str">
        <f>IFERROR(IF(S852&lt;='Cat A monthly etc'!$R$3,"Nil",S852-$R$3),"")</f>
        <v/>
      </c>
      <c r="T853" s="402" t="str">
        <f t="shared" si="227"/>
        <v/>
      </c>
      <c r="U853" s="403" t="str">
        <f t="shared" si="228"/>
        <v/>
      </c>
      <c r="V853" s="403" t="str">
        <f t="shared" si="229"/>
        <v/>
      </c>
      <c r="W853" s="404" t="str">
        <f t="shared" si="230"/>
        <v/>
      </c>
      <c r="Z853" s="408"/>
      <c r="AA853" s="409"/>
      <c r="AC853" s="358" t="str">
        <f t="shared" si="231"/>
        <v/>
      </c>
      <c r="AD853" s="358" t="str">
        <f t="shared" si="232"/>
        <v/>
      </c>
    </row>
    <row r="854" spans="1:30" x14ac:dyDescent="0.25">
      <c r="A854" s="112" t="str">
        <f t="shared" si="220"/>
        <v/>
      </c>
      <c r="B854" s="112" t="str">
        <f t="shared" si="221"/>
        <v/>
      </c>
      <c r="C854" s="397" t="str">
        <f t="shared" si="233"/>
        <v/>
      </c>
      <c r="D854" s="397" t="str">
        <f t="shared" si="219"/>
        <v/>
      </c>
      <c r="E854" s="397"/>
      <c r="F854" s="399" t="str">
        <f t="shared" si="222"/>
        <v/>
      </c>
      <c r="G854" s="400" t="str">
        <f t="shared" si="223"/>
        <v/>
      </c>
      <c r="H854" s="401" t="str">
        <f t="shared" si="224"/>
        <v/>
      </c>
      <c r="I854" s="402" t="str">
        <f t="shared" si="218"/>
        <v/>
      </c>
      <c r="J854" s="403" t="str">
        <f t="shared" si="218"/>
        <v/>
      </c>
      <c r="K854" s="403" t="str">
        <f t="shared" si="218"/>
        <v/>
      </c>
      <c r="L854" s="404" t="str">
        <f t="shared" si="218"/>
        <v/>
      </c>
      <c r="M854" s="405"/>
      <c r="N854" s="406" t="str">
        <f t="shared" si="225"/>
        <v/>
      </c>
      <c r="O854" s="406" t="str">
        <f t="shared" si="226"/>
        <v/>
      </c>
      <c r="S854" s="401" t="str">
        <f>IFERROR(IF(S853&lt;='Cat A monthly etc'!$R$3,"Nil",S853-$R$3),"")</f>
        <v/>
      </c>
      <c r="T854" s="402" t="str">
        <f t="shared" si="227"/>
        <v/>
      </c>
      <c r="U854" s="403" t="str">
        <f t="shared" si="228"/>
        <v/>
      </c>
      <c r="V854" s="403" t="str">
        <f t="shared" si="229"/>
        <v/>
      </c>
      <c r="W854" s="404" t="str">
        <f t="shared" si="230"/>
        <v/>
      </c>
      <c r="Z854" s="408"/>
      <c r="AA854" s="409"/>
      <c r="AC854" s="358" t="str">
        <f t="shared" si="231"/>
        <v/>
      </c>
      <c r="AD854" s="358" t="str">
        <f t="shared" si="232"/>
        <v/>
      </c>
    </row>
    <row r="855" spans="1:30" x14ac:dyDescent="0.25">
      <c r="A855" s="112" t="str">
        <f t="shared" si="220"/>
        <v/>
      </c>
      <c r="B855" s="112" t="str">
        <f t="shared" si="221"/>
        <v/>
      </c>
      <c r="C855" s="397" t="str">
        <f t="shared" si="233"/>
        <v/>
      </c>
      <c r="D855" s="397" t="str">
        <f t="shared" si="219"/>
        <v/>
      </c>
      <c r="E855" s="397"/>
      <c r="F855" s="399" t="str">
        <f t="shared" si="222"/>
        <v/>
      </c>
      <c r="G855" s="400" t="str">
        <f t="shared" si="223"/>
        <v/>
      </c>
      <c r="H855" s="401" t="str">
        <f t="shared" si="224"/>
        <v/>
      </c>
      <c r="I855" s="402" t="str">
        <f t="shared" ref="I855:L918" si="234">IFERROR(IF(T855="Nil","Nil",TEXT(T855,IF(T855=ROUND(T855,0),"€###","€###.00"))),"")</f>
        <v/>
      </c>
      <c r="J855" s="403" t="str">
        <f t="shared" si="234"/>
        <v/>
      </c>
      <c r="K855" s="403" t="str">
        <f t="shared" si="234"/>
        <v/>
      </c>
      <c r="L855" s="404" t="str">
        <f t="shared" si="234"/>
        <v/>
      </c>
      <c r="M855" s="405"/>
      <c r="N855" s="406" t="str">
        <f t="shared" si="225"/>
        <v/>
      </c>
      <c r="O855" s="406" t="str">
        <f t="shared" si="226"/>
        <v/>
      </c>
      <c r="S855" s="401" t="str">
        <f>IFERROR(IF(S854&lt;='Cat A monthly etc'!$R$3,"Nil",S854-$R$3),"")</f>
        <v/>
      </c>
      <c r="T855" s="402" t="str">
        <f t="shared" si="227"/>
        <v/>
      </c>
      <c r="U855" s="403" t="str">
        <f t="shared" si="228"/>
        <v/>
      </c>
      <c r="V855" s="403" t="str">
        <f t="shared" si="229"/>
        <v/>
      </c>
      <c r="W855" s="404" t="str">
        <f t="shared" si="230"/>
        <v/>
      </c>
      <c r="Z855" s="408"/>
      <c r="AA855" s="409"/>
      <c r="AC855" s="358" t="str">
        <f t="shared" si="231"/>
        <v/>
      </c>
      <c r="AD855" s="358" t="str">
        <f t="shared" si="232"/>
        <v/>
      </c>
    </row>
    <row r="856" spans="1:30" x14ac:dyDescent="0.25">
      <c r="A856" s="112" t="str">
        <f t="shared" si="220"/>
        <v/>
      </c>
      <c r="B856" s="112" t="str">
        <f t="shared" si="221"/>
        <v/>
      </c>
      <c r="C856" s="397" t="str">
        <f t="shared" si="233"/>
        <v/>
      </c>
      <c r="D856" s="397" t="str">
        <f t="shared" si="219"/>
        <v/>
      </c>
      <c r="E856" s="397"/>
      <c r="F856" s="399" t="str">
        <f t="shared" si="222"/>
        <v/>
      </c>
      <c r="G856" s="400" t="str">
        <f t="shared" si="223"/>
        <v/>
      </c>
      <c r="H856" s="401" t="str">
        <f t="shared" si="224"/>
        <v/>
      </c>
      <c r="I856" s="402" t="str">
        <f t="shared" si="234"/>
        <v/>
      </c>
      <c r="J856" s="403" t="str">
        <f t="shared" si="234"/>
        <v/>
      </c>
      <c r="K856" s="403" t="str">
        <f t="shared" si="234"/>
        <v/>
      </c>
      <c r="L856" s="404" t="str">
        <f t="shared" si="234"/>
        <v/>
      </c>
      <c r="M856" s="405"/>
      <c r="N856" s="406" t="str">
        <f t="shared" si="225"/>
        <v/>
      </c>
      <c r="O856" s="406" t="str">
        <f t="shared" si="226"/>
        <v/>
      </c>
      <c r="S856" s="401" t="str">
        <f>IFERROR(IF(S855&lt;='Cat A monthly etc'!$R$3,"Nil",S855-$R$3),"")</f>
        <v/>
      </c>
      <c r="T856" s="402" t="str">
        <f t="shared" si="227"/>
        <v/>
      </c>
      <c r="U856" s="403" t="str">
        <f t="shared" si="228"/>
        <v/>
      </c>
      <c r="V856" s="403" t="str">
        <f t="shared" si="229"/>
        <v/>
      </c>
      <c r="W856" s="404" t="str">
        <f t="shared" si="230"/>
        <v/>
      </c>
      <c r="Z856" s="408"/>
      <c r="AA856" s="409"/>
      <c r="AC856" s="358" t="str">
        <f t="shared" si="231"/>
        <v/>
      </c>
      <c r="AD856" s="358" t="str">
        <f t="shared" si="232"/>
        <v/>
      </c>
    </row>
    <row r="857" spans="1:30" x14ac:dyDescent="0.25">
      <c r="A857" s="112" t="str">
        <f t="shared" si="220"/>
        <v/>
      </c>
      <c r="B857" s="112" t="str">
        <f t="shared" si="221"/>
        <v/>
      </c>
      <c r="C857" s="397" t="str">
        <f t="shared" si="233"/>
        <v/>
      </c>
      <c r="D857" s="397" t="str">
        <f t="shared" si="219"/>
        <v/>
      </c>
      <c r="E857" s="397"/>
      <c r="F857" s="399" t="str">
        <f t="shared" si="222"/>
        <v/>
      </c>
      <c r="G857" s="400" t="str">
        <f t="shared" si="223"/>
        <v/>
      </c>
      <c r="H857" s="401" t="str">
        <f t="shared" si="224"/>
        <v/>
      </c>
      <c r="I857" s="402" t="str">
        <f t="shared" si="234"/>
        <v/>
      </c>
      <c r="J857" s="403" t="str">
        <f t="shared" si="234"/>
        <v/>
      </c>
      <c r="K857" s="403" t="str">
        <f t="shared" si="234"/>
        <v/>
      </c>
      <c r="L857" s="404" t="str">
        <f t="shared" si="234"/>
        <v/>
      </c>
      <c r="M857" s="405"/>
      <c r="N857" s="406" t="str">
        <f t="shared" si="225"/>
        <v/>
      </c>
      <c r="O857" s="406" t="str">
        <f t="shared" si="226"/>
        <v/>
      </c>
      <c r="S857" s="401" t="str">
        <f>IFERROR(IF(S856&lt;='Cat A monthly etc'!$R$3,"Nil",S856-$R$3),"")</f>
        <v/>
      </c>
      <c r="T857" s="402" t="str">
        <f t="shared" si="227"/>
        <v/>
      </c>
      <c r="U857" s="403" t="str">
        <f t="shared" si="228"/>
        <v/>
      </c>
      <c r="V857" s="403" t="str">
        <f t="shared" si="229"/>
        <v/>
      </c>
      <c r="W857" s="404" t="str">
        <f t="shared" si="230"/>
        <v/>
      </c>
      <c r="Z857" s="408"/>
      <c r="AA857" s="409"/>
      <c r="AC857" s="358" t="str">
        <f t="shared" si="231"/>
        <v/>
      </c>
      <c r="AD857" s="358" t="str">
        <f t="shared" si="232"/>
        <v/>
      </c>
    </row>
    <row r="858" spans="1:30" x14ac:dyDescent="0.25">
      <c r="A858" s="112" t="str">
        <f t="shared" si="220"/>
        <v/>
      </c>
      <c r="B858" s="112" t="str">
        <f t="shared" si="221"/>
        <v/>
      </c>
      <c r="C858" s="397" t="str">
        <f t="shared" si="233"/>
        <v/>
      </c>
      <c r="D858" s="397" t="str">
        <f t="shared" si="219"/>
        <v/>
      </c>
      <c r="E858" s="397"/>
      <c r="F858" s="399" t="str">
        <f t="shared" si="222"/>
        <v/>
      </c>
      <c r="G858" s="400" t="str">
        <f t="shared" si="223"/>
        <v/>
      </c>
      <c r="H858" s="401" t="str">
        <f t="shared" si="224"/>
        <v/>
      </c>
      <c r="I858" s="402" t="str">
        <f t="shared" si="234"/>
        <v/>
      </c>
      <c r="J858" s="403" t="str">
        <f t="shared" si="234"/>
        <v/>
      </c>
      <c r="K858" s="403" t="str">
        <f t="shared" si="234"/>
        <v/>
      </c>
      <c r="L858" s="404" t="str">
        <f t="shared" si="234"/>
        <v/>
      </c>
      <c r="M858" s="405"/>
      <c r="N858" s="406" t="str">
        <f t="shared" si="225"/>
        <v/>
      </c>
      <c r="O858" s="406" t="str">
        <f t="shared" si="226"/>
        <v/>
      </c>
      <c r="S858" s="401" t="str">
        <f>IFERROR(IF(S857&lt;='Cat A monthly etc'!$R$3,"Nil",S857-$R$3),"")</f>
        <v/>
      </c>
      <c r="T858" s="402" t="str">
        <f t="shared" si="227"/>
        <v/>
      </c>
      <c r="U858" s="403" t="str">
        <f t="shared" si="228"/>
        <v/>
      </c>
      <c r="V858" s="403" t="str">
        <f t="shared" si="229"/>
        <v/>
      </c>
      <c r="W858" s="404" t="str">
        <f t="shared" si="230"/>
        <v/>
      </c>
      <c r="Z858" s="408"/>
      <c r="AA858" s="409"/>
      <c r="AC858" s="358" t="str">
        <f t="shared" si="231"/>
        <v/>
      </c>
      <c r="AD858" s="358" t="str">
        <f t="shared" si="232"/>
        <v/>
      </c>
    </row>
    <row r="859" spans="1:30" x14ac:dyDescent="0.25">
      <c r="A859" s="112" t="str">
        <f t="shared" si="220"/>
        <v/>
      </c>
      <c r="B859" s="112" t="str">
        <f t="shared" si="221"/>
        <v/>
      </c>
      <c r="C859" s="397" t="str">
        <f t="shared" si="233"/>
        <v/>
      </c>
      <c r="D859" s="397" t="str">
        <f t="shared" si="219"/>
        <v/>
      </c>
      <c r="E859" s="397"/>
      <c r="F859" s="399" t="str">
        <f t="shared" si="222"/>
        <v/>
      </c>
      <c r="G859" s="400" t="str">
        <f t="shared" si="223"/>
        <v/>
      </c>
      <c r="H859" s="401" t="str">
        <f t="shared" si="224"/>
        <v/>
      </c>
      <c r="I859" s="402" t="str">
        <f t="shared" si="234"/>
        <v/>
      </c>
      <c r="J859" s="403" t="str">
        <f t="shared" si="234"/>
        <v/>
      </c>
      <c r="K859" s="403" t="str">
        <f t="shared" si="234"/>
        <v/>
      </c>
      <c r="L859" s="404" t="str">
        <f t="shared" si="234"/>
        <v/>
      </c>
      <c r="M859" s="405"/>
      <c r="N859" s="406" t="str">
        <f t="shared" si="225"/>
        <v/>
      </c>
      <c r="O859" s="406" t="str">
        <f t="shared" si="226"/>
        <v/>
      </c>
      <c r="S859" s="401" t="str">
        <f>IFERROR(IF(S858&lt;='Cat A monthly etc'!$R$3,"Nil",S858-$R$3),"")</f>
        <v/>
      </c>
      <c r="T859" s="402" t="str">
        <f t="shared" si="227"/>
        <v/>
      </c>
      <c r="U859" s="403" t="str">
        <f t="shared" si="228"/>
        <v/>
      </c>
      <c r="V859" s="403" t="str">
        <f t="shared" si="229"/>
        <v/>
      </c>
      <c r="W859" s="404" t="str">
        <f t="shared" si="230"/>
        <v/>
      </c>
      <c r="Z859" s="408"/>
      <c r="AA859" s="409"/>
      <c r="AC859" s="358" t="str">
        <f t="shared" si="231"/>
        <v/>
      </c>
      <c r="AD859" s="358" t="str">
        <f t="shared" si="232"/>
        <v/>
      </c>
    </row>
    <row r="860" spans="1:30" x14ac:dyDescent="0.25">
      <c r="A860" s="112" t="str">
        <f t="shared" si="220"/>
        <v/>
      </c>
      <c r="B860" s="112" t="str">
        <f t="shared" si="221"/>
        <v/>
      </c>
      <c r="C860" s="397" t="str">
        <f t="shared" si="233"/>
        <v/>
      </c>
      <c r="D860" s="397" t="str">
        <f t="shared" si="219"/>
        <v/>
      </c>
      <c r="E860" s="397"/>
      <c r="F860" s="399" t="str">
        <f t="shared" si="222"/>
        <v/>
      </c>
      <c r="G860" s="400" t="str">
        <f t="shared" si="223"/>
        <v/>
      </c>
      <c r="H860" s="401" t="str">
        <f t="shared" si="224"/>
        <v/>
      </c>
      <c r="I860" s="402" t="str">
        <f t="shared" si="234"/>
        <v/>
      </c>
      <c r="J860" s="403" t="str">
        <f t="shared" si="234"/>
        <v/>
      </c>
      <c r="K860" s="403" t="str">
        <f t="shared" si="234"/>
        <v/>
      </c>
      <c r="L860" s="404" t="str">
        <f t="shared" si="234"/>
        <v/>
      </c>
      <c r="M860" s="405"/>
      <c r="N860" s="406" t="str">
        <f t="shared" si="225"/>
        <v/>
      </c>
      <c r="O860" s="406" t="str">
        <f t="shared" si="226"/>
        <v/>
      </c>
      <c r="S860" s="401" t="str">
        <f>IFERROR(IF(S859&lt;='Cat A monthly etc'!$R$3,"Nil",S859-$R$3),"")</f>
        <v/>
      </c>
      <c r="T860" s="402" t="str">
        <f t="shared" si="227"/>
        <v/>
      </c>
      <c r="U860" s="403" t="str">
        <f t="shared" si="228"/>
        <v/>
      </c>
      <c r="V860" s="403" t="str">
        <f t="shared" si="229"/>
        <v/>
      </c>
      <c r="W860" s="404" t="str">
        <f t="shared" si="230"/>
        <v/>
      </c>
      <c r="Z860" s="408"/>
      <c r="AA860" s="409"/>
      <c r="AC860" s="358" t="str">
        <f t="shared" si="231"/>
        <v/>
      </c>
      <c r="AD860" s="358" t="str">
        <f t="shared" si="232"/>
        <v/>
      </c>
    </row>
    <row r="861" spans="1:30" x14ac:dyDescent="0.25">
      <c r="A861" s="112" t="str">
        <f t="shared" si="220"/>
        <v/>
      </c>
      <c r="B861" s="112" t="str">
        <f t="shared" si="221"/>
        <v/>
      </c>
      <c r="C861" s="397" t="str">
        <f t="shared" si="233"/>
        <v/>
      </c>
      <c r="D861" s="397" t="str">
        <f t="shared" si="219"/>
        <v/>
      </c>
      <c r="E861" s="397"/>
      <c r="F861" s="399" t="str">
        <f t="shared" si="222"/>
        <v/>
      </c>
      <c r="G861" s="400" t="str">
        <f t="shared" si="223"/>
        <v/>
      </c>
      <c r="H861" s="401" t="str">
        <f t="shared" si="224"/>
        <v/>
      </c>
      <c r="I861" s="402" t="str">
        <f t="shared" si="234"/>
        <v/>
      </c>
      <c r="J861" s="403" t="str">
        <f t="shared" si="234"/>
        <v/>
      </c>
      <c r="K861" s="403" t="str">
        <f t="shared" si="234"/>
        <v/>
      </c>
      <c r="L861" s="404" t="str">
        <f t="shared" si="234"/>
        <v/>
      </c>
      <c r="M861" s="405"/>
      <c r="N861" s="406" t="str">
        <f t="shared" si="225"/>
        <v/>
      </c>
      <c r="O861" s="406" t="str">
        <f t="shared" si="226"/>
        <v/>
      </c>
      <c r="S861" s="401" t="str">
        <f>IFERROR(IF(S860&lt;='Cat A monthly etc'!$R$3,"Nil",S860-$R$3),"")</f>
        <v/>
      </c>
      <c r="T861" s="402" t="str">
        <f t="shared" si="227"/>
        <v/>
      </c>
      <c r="U861" s="403" t="str">
        <f t="shared" si="228"/>
        <v/>
      </c>
      <c r="V861" s="403" t="str">
        <f t="shared" si="229"/>
        <v/>
      </c>
      <c r="W861" s="404" t="str">
        <f t="shared" si="230"/>
        <v/>
      </c>
      <c r="Z861" s="408"/>
      <c r="AA861" s="409"/>
      <c r="AC861" s="358" t="str">
        <f t="shared" si="231"/>
        <v/>
      </c>
      <c r="AD861" s="358" t="str">
        <f t="shared" si="232"/>
        <v/>
      </c>
    </row>
    <row r="862" spans="1:30" x14ac:dyDescent="0.25">
      <c r="A862" s="112" t="str">
        <f t="shared" si="220"/>
        <v/>
      </c>
      <c r="B862" s="112" t="str">
        <f t="shared" si="221"/>
        <v/>
      </c>
      <c r="C862" s="397" t="str">
        <f t="shared" si="233"/>
        <v/>
      </c>
      <c r="D862" s="397" t="str">
        <f t="shared" si="219"/>
        <v/>
      </c>
      <c r="E862" s="397"/>
      <c r="F862" s="399" t="str">
        <f t="shared" si="222"/>
        <v/>
      </c>
      <c r="G862" s="400" t="str">
        <f t="shared" si="223"/>
        <v/>
      </c>
      <c r="H862" s="401" t="str">
        <f t="shared" si="224"/>
        <v/>
      </c>
      <c r="I862" s="402" t="str">
        <f t="shared" si="234"/>
        <v/>
      </c>
      <c r="J862" s="403" t="str">
        <f t="shared" si="234"/>
        <v/>
      </c>
      <c r="K862" s="403" t="str">
        <f t="shared" si="234"/>
        <v/>
      </c>
      <c r="L862" s="404" t="str">
        <f t="shared" si="234"/>
        <v/>
      </c>
      <c r="M862" s="405"/>
      <c r="N862" s="406" t="str">
        <f t="shared" si="225"/>
        <v/>
      </c>
      <c r="O862" s="406" t="str">
        <f t="shared" si="226"/>
        <v/>
      </c>
      <c r="S862" s="401" t="str">
        <f>IFERROR(IF(S861&lt;='Cat A monthly etc'!$R$3,"Nil",S861-$R$3),"")</f>
        <v/>
      </c>
      <c r="T862" s="402" t="str">
        <f t="shared" si="227"/>
        <v/>
      </c>
      <c r="U862" s="403" t="str">
        <f t="shared" si="228"/>
        <v/>
      </c>
      <c r="V862" s="403" t="str">
        <f t="shared" si="229"/>
        <v/>
      </c>
      <c r="W862" s="404" t="str">
        <f t="shared" si="230"/>
        <v/>
      </c>
      <c r="Z862" s="408"/>
      <c r="AA862" s="409"/>
      <c r="AC862" s="358" t="str">
        <f t="shared" si="231"/>
        <v/>
      </c>
      <c r="AD862" s="358" t="str">
        <f t="shared" si="232"/>
        <v/>
      </c>
    </row>
    <row r="863" spans="1:30" x14ac:dyDescent="0.25">
      <c r="A863" s="112" t="str">
        <f t="shared" si="220"/>
        <v/>
      </c>
      <c r="B863" s="112" t="str">
        <f t="shared" si="221"/>
        <v/>
      </c>
      <c r="C863" s="397" t="str">
        <f t="shared" si="233"/>
        <v/>
      </c>
      <c r="D863" s="397" t="str">
        <f t="shared" si="219"/>
        <v/>
      </c>
      <c r="E863" s="397"/>
      <c r="F863" s="399" t="str">
        <f t="shared" si="222"/>
        <v/>
      </c>
      <c r="G863" s="400" t="str">
        <f t="shared" si="223"/>
        <v/>
      </c>
      <c r="H863" s="401" t="str">
        <f t="shared" si="224"/>
        <v/>
      </c>
      <c r="I863" s="402" t="str">
        <f t="shared" si="234"/>
        <v/>
      </c>
      <c r="J863" s="403" t="str">
        <f t="shared" si="234"/>
        <v/>
      </c>
      <c r="K863" s="403" t="str">
        <f t="shared" si="234"/>
        <v/>
      </c>
      <c r="L863" s="404" t="str">
        <f t="shared" si="234"/>
        <v/>
      </c>
      <c r="M863" s="405"/>
      <c r="N863" s="406" t="str">
        <f t="shared" si="225"/>
        <v/>
      </c>
      <c r="O863" s="406" t="str">
        <f t="shared" si="226"/>
        <v/>
      </c>
      <c r="S863" s="401" t="str">
        <f>IFERROR(IF(S862&lt;='Cat A monthly etc'!$R$3,"Nil",S862-$R$3),"")</f>
        <v/>
      </c>
      <c r="T863" s="402" t="str">
        <f t="shared" si="227"/>
        <v/>
      </c>
      <c r="U863" s="403" t="str">
        <f t="shared" si="228"/>
        <v/>
      </c>
      <c r="V863" s="403" t="str">
        <f t="shared" si="229"/>
        <v/>
      </c>
      <c r="W863" s="404" t="str">
        <f t="shared" si="230"/>
        <v/>
      </c>
      <c r="Z863" s="408"/>
      <c r="AA863" s="409"/>
      <c r="AC863" s="358" t="str">
        <f t="shared" si="231"/>
        <v/>
      </c>
      <c r="AD863" s="358" t="str">
        <f t="shared" si="232"/>
        <v/>
      </c>
    </row>
    <row r="864" spans="1:30" x14ac:dyDescent="0.25">
      <c r="A864" s="112" t="str">
        <f t="shared" si="220"/>
        <v/>
      </c>
      <c r="B864" s="112" t="str">
        <f t="shared" si="221"/>
        <v/>
      </c>
      <c r="C864" s="397" t="str">
        <f t="shared" si="233"/>
        <v/>
      </c>
      <c r="D864" s="397" t="str">
        <f t="shared" si="219"/>
        <v/>
      </c>
      <c r="E864" s="397"/>
      <c r="F864" s="399" t="str">
        <f t="shared" si="222"/>
        <v/>
      </c>
      <c r="G864" s="400" t="str">
        <f t="shared" si="223"/>
        <v/>
      </c>
      <c r="H864" s="401" t="str">
        <f t="shared" si="224"/>
        <v/>
      </c>
      <c r="I864" s="402" t="str">
        <f t="shared" si="234"/>
        <v/>
      </c>
      <c r="J864" s="403" t="str">
        <f t="shared" si="234"/>
        <v/>
      </c>
      <c r="K864" s="403" t="str">
        <f t="shared" si="234"/>
        <v/>
      </c>
      <c r="L864" s="404" t="str">
        <f t="shared" si="234"/>
        <v/>
      </c>
      <c r="M864" s="405"/>
      <c r="N864" s="406" t="str">
        <f t="shared" si="225"/>
        <v/>
      </c>
      <c r="O864" s="406" t="str">
        <f t="shared" si="226"/>
        <v/>
      </c>
      <c r="S864" s="401" t="str">
        <f>IFERROR(IF(S863&lt;='Cat A monthly etc'!$R$3,"Nil",S863-$R$3),"")</f>
        <v/>
      </c>
      <c r="T864" s="402" t="str">
        <f t="shared" si="227"/>
        <v/>
      </c>
      <c r="U864" s="403" t="str">
        <f t="shared" si="228"/>
        <v/>
      </c>
      <c r="V864" s="403" t="str">
        <f t="shared" si="229"/>
        <v/>
      </c>
      <c r="W864" s="404" t="str">
        <f t="shared" si="230"/>
        <v/>
      </c>
      <c r="Z864" s="408"/>
      <c r="AA864" s="409"/>
      <c r="AC864" s="358" t="str">
        <f t="shared" si="231"/>
        <v/>
      </c>
      <c r="AD864" s="358" t="str">
        <f t="shared" si="232"/>
        <v/>
      </c>
    </row>
    <row r="865" spans="1:30" x14ac:dyDescent="0.25">
      <c r="A865" s="112" t="str">
        <f t="shared" si="220"/>
        <v/>
      </c>
      <c r="B865" s="112" t="str">
        <f t="shared" si="221"/>
        <v/>
      </c>
      <c r="C865" s="397" t="str">
        <f t="shared" si="233"/>
        <v/>
      </c>
      <c r="D865" s="397" t="str">
        <f t="shared" si="219"/>
        <v/>
      </c>
      <c r="E865" s="397"/>
      <c r="F865" s="399" t="str">
        <f t="shared" si="222"/>
        <v/>
      </c>
      <c r="G865" s="400" t="str">
        <f t="shared" si="223"/>
        <v/>
      </c>
      <c r="H865" s="401" t="str">
        <f t="shared" si="224"/>
        <v/>
      </c>
      <c r="I865" s="402" t="str">
        <f t="shared" si="234"/>
        <v/>
      </c>
      <c r="J865" s="403" t="str">
        <f t="shared" si="234"/>
        <v/>
      </c>
      <c r="K865" s="403" t="str">
        <f t="shared" si="234"/>
        <v/>
      </c>
      <c r="L865" s="404" t="str">
        <f t="shared" si="234"/>
        <v/>
      </c>
      <c r="M865" s="405"/>
      <c r="N865" s="406" t="str">
        <f t="shared" si="225"/>
        <v/>
      </c>
      <c r="O865" s="406" t="str">
        <f t="shared" si="226"/>
        <v/>
      </c>
      <c r="S865" s="401" t="str">
        <f>IFERROR(IF(S864&lt;='Cat A monthly etc'!$R$3,"Nil",S864-$R$3),"")</f>
        <v/>
      </c>
      <c r="T865" s="402" t="str">
        <f t="shared" si="227"/>
        <v/>
      </c>
      <c r="U865" s="403" t="str">
        <f t="shared" si="228"/>
        <v/>
      </c>
      <c r="V865" s="403" t="str">
        <f t="shared" si="229"/>
        <v/>
      </c>
      <c r="W865" s="404" t="str">
        <f t="shared" si="230"/>
        <v/>
      </c>
      <c r="Z865" s="408"/>
      <c r="AA865" s="409"/>
      <c r="AC865" s="358" t="str">
        <f t="shared" si="231"/>
        <v/>
      </c>
      <c r="AD865" s="358" t="str">
        <f t="shared" si="232"/>
        <v/>
      </c>
    </row>
    <row r="866" spans="1:30" x14ac:dyDescent="0.25">
      <c r="A866" s="112" t="str">
        <f t="shared" si="220"/>
        <v/>
      </c>
      <c r="B866" s="112" t="str">
        <f t="shared" si="221"/>
        <v/>
      </c>
      <c r="C866" s="397" t="str">
        <f t="shared" si="233"/>
        <v/>
      </c>
      <c r="D866" s="397" t="str">
        <f t="shared" si="219"/>
        <v/>
      </c>
      <c r="E866" s="397"/>
      <c r="F866" s="399" t="str">
        <f t="shared" si="222"/>
        <v/>
      </c>
      <c r="G866" s="400" t="str">
        <f t="shared" si="223"/>
        <v/>
      </c>
      <c r="H866" s="401" t="str">
        <f t="shared" si="224"/>
        <v/>
      </c>
      <c r="I866" s="402" t="str">
        <f t="shared" si="234"/>
        <v/>
      </c>
      <c r="J866" s="403" t="str">
        <f t="shared" si="234"/>
        <v/>
      </c>
      <c r="K866" s="403" t="str">
        <f t="shared" si="234"/>
        <v/>
      </c>
      <c r="L866" s="404" t="str">
        <f t="shared" si="234"/>
        <v/>
      </c>
      <c r="M866" s="405"/>
      <c r="N866" s="406" t="str">
        <f t="shared" si="225"/>
        <v/>
      </c>
      <c r="O866" s="406" t="str">
        <f t="shared" si="226"/>
        <v/>
      </c>
      <c r="S866" s="401" t="str">
        <f>IFERROR(IF(S865&lt;='Cat A monthly etc'!$R$3,"Nil",S865-$R$3),"")</f>
        <v/>
      </c>
      <c r="T866" s="402" t="str">
        <f t="shared" si="227"/>
        <v/>
      </c>
      <c r="U866" s="403" t="str">
        <f t="shared" si="228"/>
        <v/>
      </c>
      <c r="V866" s="403" t="str">
        <f t="shared" si="229"/>
        <v/>
      </c>
      <c r="W866" s="404" t="str">
        <f t="shared" si="230"/>
        <v/>
      </c>
      <c r="Z866" s="408"/>
      <c r="AA866" s="409"/>
      <c r="AC866" s="358" t="str">
        <f t="shared" si="231"/>
        <v/>
      </c>
      <c r="AD866" s="358" t="str">
        <f t="shared" si="232"/>
        <v/>
      </c>
    </row>
    <row r="867" spans="1:30" x14ac:dyDescent="0.25">
      <c r="A867" s="112" t="str">
        <f t="shared" si="220"/>
        <v/>
      </c>
      <c r="B867" s="112" t="str">
        <f t="shared" si="221"/>
        <v/>
      </c>
      <c r="C867" s="397" t="str">
        <f t="shared" si="233"/>
        <v/>
      </c>
      <c r="D867" s="397" t="str">
        <f t="shared" si="219"/>
        <v/>
      </c>
      <c r="E867" s="397"/>
      <c r="F867" s="399" t="str">
        <f t="shared" si="222"/>
        <v/>
      </c>
      <c r="G867" s="400" t="str">
        <f t="shared" si="223"/>
        <v/>
      </c>
      <c r="H867" s="401" t="str">
        <f t="shared" si="224"/>
        <v/>
      </c>
      <c r="I867" s="402" t="str">
        <f t="shared" si="234"/>
        <v/>
      </c>
      <c r="J867" s="403" t="str">
        <f t="shared" si="234"/>
        <v/>
      </c>
      <c r="K867" s="403" t="str">
        <f t="shared" si="234"/>
        <v/>
      </c>
      <c r="L867" s="404" t="str">
        <f t="shared" si="234"/>
        <v/>
      </c>
      <c r="M867" s="405"/>
      <c r="N867" s="406" t="str">
        <f t="shared" si="225"/>
        <v/>
      </c>
      <c r="O867" s="406" t="str">
        <f t="shared" si="226"/>
        <v/>
      </c>
      <c r="S867" s="401" t="str">
        <f>IFERROR(IF(S866&lt;='Cat A monthly etc'!$R$3,"Nil",S866-$R$3),"")</f>
        <v/>
      </c>
      <c r="T867" s="402" t="str">
        <f t="shared" si="227"/>
        <v/>
      </c>
      <c r="U867" s="403" t="str">
        <f t="shared" si="228"/>
        <v/>
      </c>
      <c r="V867" s="403" t="str">
        <f t="shared" si="229"/>
        <v/>
      </c>
      <c r="W867" s="404" t="str">
        <f t="shared" si="230"/>
        <v/>
      </c>
      <c r="Z867" s="408"/>
      <c r="AA867" s="409"/>
      <c r="AC867" s="358" t="str">
        <f t="shared" si="231"/>
        <v/>
      </c>
      <c r="AD867" s="358" t="str">
        <f t="shared" si="232"/>
        <v/>
      </c>
    </row>
    <row r="868" spans="1:30" x14ac:dyDescent="0.25">
      <c r="A868" s="112" t="str">
        <f t="shared" si="220"/>
        <v/>
      </c>
      <c r="B868" s="112" t="str">
        <f t="shared" si="221"/>
        <v/>
      </c>
      <c r="C868" s="397" t="str">
        <f t="shared" si="233"/>
        <v/>
      </c>
      <c r="D868" s="397" t="str">
        <f t="shared" si="219"/>
        <v/>
      </c>
      <c r="E868" s="397"/>
      <c r="F868" s="399" t="str">
        <f t="shared" si="222"/>
        <v/>
      </c>
      <c r="G868" s="400" t="str">
        <f t="shared" si="223"/>
        <v/>
      </c>
      <c r="H868" s="401" t="str">
        <f t="shared" si="224"/>
        <v/>
      </c>
      <c r="I868" s="402" t="str">
        <f t="shared" si="234"/>
        <v/>
      </c>
      <c r="J868" s="403" t="str">
        <f t="shared" si="234"/>
        <v/>
      </c>
      <c r="K868" s="403" t="str">
        <f t="shared" si="234"/>
        <v/>
      </c>
      <c r="L868" s="404" t="str">
        <f t="shared" si="234"/>
        <v/>
      </c>
      <c r="M868" s="405"/>
      <c r="N868" s="406" t="str">
        <f t="shared" si="225"/>
        <v/>
      </c>
      <c r="O868" s="406" t="str">
        <f t="shared" si="226"/>
        <v/>
      </c>
      <c r="S868" s="401" t="str">
        <f>IFERROR(IF(S867&lt;='Cat A monthly etc'!$R$3,"Nil",S867-$R$3),"")</f>
        <v/>
      </c>
      <c r="T868" s="402" t="str">
        <f t="shared" si="227"/>
        <v/>
      </c>
      <c r="U868" s="403" t="str">
        <f t="shared" si="228"/>
        <v/>
      </c>
      <c r="V868" s="403" t="str">
        <f t="shared" si="229"/>
        <v/>
      </c>
      <c r="W868" s="404" t="str">
        <f t="shared" si="230"/>
        <v/>
      </c>
      <c r="Z868" s="408"/>
      <c r="AA868" s="409"/>
      <c r="AC868" s="358" t="str">
        <f t="shared" si="231"/>
        <v/>
      </c>
      <c r="AD868" s="358" t="str">
        <f t="shared" si="232"/>
        <v/>
      </c>
    </row>
    <row r="869" spans="1:30" x14ac:dyDescent="0.25">
      <c r="A869" s="112" t="str">
        <f t="shared" si="220"/>
        <v/>
      </c>
      <c r="B869" s="112" t="str">
        <f t="shared" si="221"/>
        <v/>
      </c>
      <c r="C869" s="397" t="str">
        <f t="shared" si="233"/>
        <v/>
      </c>
      <c r="D869" s="397" t="str">
        <f t="shared" si="219"/>
        <v/>
      </c>
      <c r="E869" s="397"/>
      <c r="F869" s="399" t="str">
        <f t="shared" si="222"/>
        <v/>
      </c>
      <c r="G869" s="400" t="str">
        <f t="shared" si="223"/>
        <v/>
      </c>
      <c r="H869" s="401" t="str">
        <f t="shared" si="224"/>
        <v/>
      </c>
      <c r="I869" s="402" t="str">
        <f t="shared" si="234"/>
        <v/>
      </c>
      <c r="J869" s="403" t="str">
        <f t="shared" si="234"/>
        <v/>
      </c>
      <c r="K869" s="403" t="str">
        <f t="shared" si="234"/>
        <v/>
      </c>
      <c r="L869" s="404" t="str">
        <f t="shared" si="234"/>
        <v/>
      </c>
      <c r="M869" s="405"/>
      <c r="N869" s="406" t="str">
        <f t="shared" si="225"/>
        <v/>
      </c>
      <c r="O869" s="406" t="str">
        <f t="shared" si="226"/>
        <v/>
      </c>
      <c r="S869" s="401" t="str">
        <f>IFERROR(IF(S868&lt;='Cat A monthly etc'!$R$3,"Nil",S868-$R$3),"")</f>
        <v/>
      </c>
      <c r="T869" s="402" t="str">
        <f t="shared" si="227"/>
        <v/>
      </c>
      <c r="U869" s="403" t="str">
        <f t="shared" si="228"/>
        <v/>
      </c>
      <c r="V869" s="403" t="str">
        <f t="shared" si="229"/>
        <v/>
      </c>
      <c r="W869" s="404" t="str">
        <f t="shared" si="230"/>
        <v/>
      </c>
      <c r="Z869" s="408"/>
      <c r="AA869" s="409"/>
      <c r="AC869" s="358" t="str">
        <f t="shared" si="231"/>
        <v/>
      </c>
      <c r="AD869" s="358" t="str">
        <f t="shared" si="232"/>
        <v/>
      </c>
    </row>
    <row r="870" spans="1:30" x14ac:dyDescent="0.25">
      <c r="A870" s="112" t="str">
        <f t="shared" si="220"/>
        <v/>
      </c>
      <c r="B870" s="112" t="str">
        <f t="shared" si="221"/>
        <v/>
      </c>
      <c r="C870" s="397" t="str">
        <f t="shared" si="233"/>
        <v/>
      </c>
      <c r="D870" s="397" t="str">
        <f t="shared" si="219"/>
        <v/>
      </c>
      <c r="E870" s="397"/>
      <c r="F870" s="399" t="str">
        <f t="shared" si="222"/>
        <v/>
      </c>
      <c r="G870" s="400" t="str">
        <f t="shared" si="223"/>
        <v/>
      </c>
      <c r="H870" s="401" t="str">
        <f t="shared" si="224"/>
        <v/>
      </c>
      <c r="I870" s="402" t="str">
        <f t="shared" si="234"/>
        <v/>
      </c>
      <c r="J870" s="403" t="str">
        <f t="shared" si="234"/>
        <v/>
      </c>
      <c r="K870" s="403" t="str">
        <f t="shared" si="234"/>
        <v/>
      </c>
      <c r="L870" s="404" t="str">
        <f t="shared" si="234"/>
        <v/>
      </c>
      <c r="M870" s="405"/>
      <c r="N870" s="406" t="str">
        <f t="shared" si="225"/>
        <v/>
      </c>
      <c r="O870" s="406" t="str">
        <f t="shared" si="226"/>
        <v/>
      </c>
      <c r="S870" s="401" t="str">
        <f>IFERROR(IF(S869&lt;='Cat A monthly etc'!$R$3,"Nil",S869-$R$3),"")</f>
        <v/>
      </c>
      <c r="T870" s="402" t="str">
        <f t="shared" si="227"/>
        <v/>
      </c>
      <c r="U870" s="403" t="str">
        <f t="shared" si="228"/>
        <v/>
      </c>
      <c r="V870" s="403" t="str">
        <f t="shared" si="229"/>
        <v/>
      </c>
      <c r="W870" s="404" t="str">
        <f t="shared" si="230"/>
        <v/>
      </c>
      <c r="Z870" s="408"/>
      <c r="AA870" s="409"/>
      <c r="AC870" s="358" t="str">
        <f t="shared" si="231"/>
        <v/>
      </c>
      <c r="AD870" s="358" t="str">
        <f t="shared" si="232"/>
        <v/>
      </c>
    </row>
    <row r="871" spans="1:30" x14ac:dyDescent="0.25">
      <c r="A871" s="112" t="str">
        <f t="shared" si="220"/>
        <v/>
      </c>
      <c r="B871" s="112" t="str">
        <f t="shared" si="221"/>
        <v/>
      </c>
      <c r="C871" s="397" t="str">
        <f t="shared" si="233"/>
        <v/>
      </c>
      <c r="D871" s="397" t="str">
        <f t="shared" si="219"/>
        <v/>
      </c>
      <c r="E871" s="397"/>
      <c r="F871" s="399" t="str">
        <f t="shared" si="222"/>
        <v/>
      </c>
      <c r="G871" s="400" t="str">
        <f t="shared" si="223"/>
        <v/>
      </c>
      <c r="H871" s="401" t="str">
        <f t="shared" si="224"/>
        <v/>
      </c>
      <c r="I871" s="402" t="str">
        <f t="shared" si="234"/>
        <v/>
      </c>
      <c r="J871" s="403" t="str">
        <f t="shared" si="234"/>
        <v/>
      </c>
      <c r="K871" s="403" t="str">
        <f t="shared" si="234"/>
        <v/>
      </c>
      <c r="L871" s="404" t="str">
        <f t="shared" si="234"/>
        <v/>
      </c>
      <c r="M871" s="405"/>
      <c r="N871" s="406" t="str">
        <f t="shared" si="225"/>
        <v/>
      </c>
      <c r="O871" s="406" t="str">
        <f t="shared" si="226"/>
        <v/>
      </c>
      <c r="S871" s="401" t="str">
        <f>IFERROR(IF(S870&lt;='Cat A monthly etc'!$R$3,"Nil",S870-$R$3),"")</f>
        <v/>
      </c>
      <c r="T871" s="402" t="str">
        <f t="shared" si="227"/>
        <v/>
      </c>
      <c r="U871" s="403" t="str">
        <f t="shared" si="228"/>
        <v/>
      </c>
      <c r="V871" s="403" t="str">
        <f t="shared" si="229"/>
        <v/>
      </c>
      <c r="W871" s="404" t="str">
        <f t="shared" si="230"/>
        <v/>
      </c>
      <c r="Z871" s="408"/>
      <c r="AA871" s="409"/>
      <c r="AC871" s="358" t="str">
        <f t="shared" si="231"/>
        <v/>
      </c>
      <c r="AD871" s="358" t="str">
        <f t="shared" si="232"/>
        <v/>
      </c>
    </row>
    <row r="872" spans="1:30" x14ac:dyDescent="0.25">
      <c r="A872" s="112" t="str">
        <f t="shared" si="220"/>
        <v/>
      </c>
      <c r="B872" s="112" t="str">
        <f t="shared" si="221"/>
        <v/>
      </c>
      <c r="C872" s="397" t="str">
        <f t="shared" si="233"/>
        <v/>
      </c>
      <c r="D872" s="397" t="str">
        <f t="shared" si="219"/>
        <v/>
      </c>
      <c r="E872" s="397"/>
      <c r="F872" s="399" t="str">
        <f t="shared" si="222"/>
        <v/>
      </c>
      <c r="G872" s="400" t="str">
        <f t="shared" si="223"/>
        <v/>
      </c>
      <c r="H872" s="401" t="str">
        <f t="shared" si="224"/>
        <v/>
      </c>
      <c r="I872" s="402" t="str">
        <f t="shared" si="234"/>
        <v/>
      </c>
      <c r="J872" s="403" t="str">
        <f t="shared" si="234"/>
        <v/>
      </c>
      <c r="K872" s="403" t="str">
        <f t="shared" si="234"/>
        <v/>
      </c>
      <c r="L872" s="404" t="str">
        <f t="shared" si="234"/>
        <v/>
      </c>
      <c r="M872" s="405"/>
      <c r="N872" s="406" t="str">
        <f t="shared" si="225"/>
        <v/>
      </c>
      <c r="O872" s="406" t="str">
        <f t="shared" si="226"/>
        <v/>
      </c>
      <c r="S872" s="401" t="str">
        <f>IFERROR(IF(S871&lt;='Cat A monthly etc'!$R$3,"Nil",S871-$R$3),"")</f>
        <v/>
      </c>
      <c r="T872" s="402" t="str">
        <f t="shared" si="227"/>
        <v/>
      </c>
      <c r="U872" s="403" t="str">
        <f t="shared" si="228"/>
        <v/>
      </c>
      <c r="V872" s="403" t="str">
        <f t="shared" si="229"/>
        <v/>
      </c>
      <c r="W872" s="404" t="str">
        <f t="shared" si="230"/>
        <v/>
      </c>
      <c r="Z872" s="408"/>
      <c r="AA872" s="409"/>
      <c r="AC872" s="358" t="str">
        <f t="shared" si="231"/>
        <v/>
      </c>
      <c r="AD872" s="358" t="str">
        <f t="shared" si="232"/>
        <v/>
      </c>
    </row>
    <row r="873" spans="1:30" x14ac:dyDescent="0.25">
      <c r="A873" s="112" t="str">
        <f t="shared" si="220"/>
        <v/>
      </c>
      <c r="B873" s="112" t="str">
        <f t="shared" si="221"/>
        <v/>
      </c>
      <c r="C873" s="397" t="str">
        <f t="shared" si="233"/>
        <v/>
      </c>
      <c r="D873" s="397" t="str">
        <f t="shared" si="219"/>
        <v/>
      </c>
      <c r="E873" s="397"/>
      <c r="F873" s="399" t="str">
        <f t="shared" si="222"/>
        <v/>
      </c>
      <c r="G873" s="400" t="str">
        <f t="shared" si="223"/>
        <v/>
      </c>
      <c r="H873" s="401" t="str">
        <f t="shared" si="224"/>
        <v/>
      </c>
      <c r="I873" s="402" t="str">
        <f t="shared" si="234"/>
        <v/>
      </c>
      <c r="J873" s="403" t="str">
        <f t="shared" si="234"/>
        <v/>
      </c>
      <c r="K873" s="403" t="str">
        <f t="shared" si="234"/>
        <v/>
      </c>
      <c r="L873" s="404" t="str">
        <f t="shared" si="234"/>
        <v/>
      </c>
      <c r="M873" s="405"/>
      <c r="N873" s="406" t="str">
        <f t="shared" si="225"/>
        <v/>
      </c>
      <c r="O873" s="406" t="str">
        <f t="shared" si="226"/>
        <v/>
      </c>
      <c r="S873" s="401" t="str">
        <f>IFERROR(IF(S872&lt;='Cat A monthly etc'!$R$3,"Nil",S872-$R$3),"")</f>
        <v/>
      </c>
      <c r="T873" s="402" t="str">
        <f t="shared" si="227"/>
        <v/>
      </c>
      <c r="U873" s="403" t="str">
        <f t="shared" si="228"/>
        <v/>
      </c>
      <c r="V873" s="403" t="str">
        <f t="shared" si="229"/>
        <v/>
      </c>
      <c r="W873" s="404" t="str">
        <f t="shared" si="230"/>
        <v/>
      </c>
      <c r="Z873" s="408"/>
      <c r="AA873" s="409"/>
      <c r="AC873" s="358" t="str">
        <f t="shared" si="231"/>
        <v/>
      </c>
      <c r="AD873" s="358" t="str">
        <f t="shared" si="232"/>
        <v/>
      </c>
    </row>
    <row r="874" spans="1:30" x14ac:dyDescent="0.25">
      <c r="A874" s="112" t="str">
        <f t="shared" si="220"/>
        <v/>
      </c>
      <c r="B874" s="112" t="str">
        <f t="shared" si="221"/>
        <v/>
      </c>
      <c r="C874" s="397" t="str">
        <f t="shared" si="233"/>
        <v/>
      </c>
      <c r="D874" s="397" t="str">
        <f t="shared" si="219"/>
        <v/>
      </c>
      <c r="E874" s="397"/>
      <c r="F874" s="399" t="str">
        <f t="shared" si="222"/>
        <v/>
      </c>
      <c r="G874" s="400" t="str">
        <f t="shared" si="223"/>
        <v/>
      </c>
      <c r="H874" s="401" t="str">
        <f t="shared" si="224"/>
        <v/>
      </c>
      <c r="I874" s="402" t="str">
        <f t="shared" si="234"/>
        <v/>
      </c>
      <c r="J874" s="403" t="str">
        <f t="shared" si="234"/>
        <v/>
      </c>
      <c r="K874" s="403" t="str">
        <f t="shared" si="234"/>
        <v/>
      </c>
      <c r="L874" s="404" t="str">
        <f t="shared" si="234"/>
        <v/>
      </c>
      <c r="M874" s="405"/>
      <c r="N874" s="406" t="str">
        <f t="shared" si="225"/>
        <v/>
      </c>
      <c r="O874" s="406" t="str">
        <f t="shared" si="226"/>
        <v/>
      </c>
      <c r="S874" s="401" t="str">
        <f>IFERROR(IF(S873&lt;='Cat A monthly etc'!$R$3,"Nil",S873-$R$3),"")</f>
        <v/>
      </c>
      <c r="T874" s="402" t="str">
        <f t="shared" si="227"/>
        <v/>
      </c>
      <c r="U874" s="403" t="str">
        <f t="shared" si="228"/>
        <v/>
      </c>
      <c r="V874" s="403" t="str">
        <f t="shared" si="229"/>
        <v/>
      </c>
      <c r="W874" s="404" t="str">
        <f t="shared" si="230"/>
        <v/>
      </c>
      <c r="Z874" s="408"/>
      <c r="AA874" s="409"/>
      <c r="AC874" s="358" t="str">
        <f t="shared" si="231"/>
        <v/>
      </c>
      <c r="AD874" s="358" t="str">
        <f t="shared" si="232"/>
        <v/>
      </c>
    </row>
    <row r="875" spans="1:30" x14ac:dyDescent="0.25">
      <c r="A875" s="112" t="str">
        <f t="shared" si="220"/>
        <v/>
      </c>
      <c r="B875" s="112" t="str">
        <f t="shared" si="221"/>
        <v/>
      </c>
      <c r="C875" s="397" t="str">
        <f t="shared" si="233"/>
        <v/>
      </c>
      <c r="D875" s="397" t="str">
        <f t="shared" si="219"/>
        <v/>
      </c>
      <c r="E875" s="397"/>
      <c r="F875" s="399" t="str">
        <f t="shared" si="222"/>
        <v/>
      </c>
      <c r="G875" s="400" t="str">
        <f t="shared" si="223"/>
        <v/>
      </c>
      <c r="H875" s="401" t="str">
        <f t="shared" si="224"/>
        <v/>
      </c>
      <c r="I875" s="402" t="str">
        <f t="shared" si="234"/>
        <v/>
      </c>
      <c r="J875" s="403" t="str">
        <f t="shared" si="234"/>
        <v/>
      </c>
      <c r="K875" s="403" t="str">
        <f t="shared" si="234"/>
        <v/>
      </c>
      <c r="L875" s="404" t="str">
        <f t="shared" si="234"/>
        <v/>
      </c>
      <c r="M875" s="405"/>
      <c r="N875" s="406" t="str">
        <f t="shared" si="225"/>
        <v/>
      </c>
      <c r="O875" s="406" t="str">
        <f t="shared" si="226"/>
        <v/>
      </c>
      <c r="S875" s="401" t="str">
        <f>IFERROR(IF(S874&lt;='Cat A monthly etc'!$R$3,"Nil",S874-$R$3),"")</f>
        <v/>
      </c>
      <c r="T875" s="402" t="str">
        <f t="shared" si="227"/>
        <v/>
      </c>
      <c r="U875" s="403" t="str">
        <f t="shared" si="228"/>
        <v/>
      </c>
      <c r="V875" s="403" t="str">
        <f t="shared" si="229"/>
        <v/>
      </c>
      <c r="W875" s="404" t="str">
        <f t="shared" si="230"/>
        <v/>
      </c>
      <c r="Z875" s="408"/>
      <c r="AA875" s="409"/>
      <c r="AC875" s="358" t="str">
        <f t="shared" si="231"/>
        <v/>
      </c>
      <c r="AD875" s="358" t="str">
        <f t="shared" si="232"/>
        <v/>
      </c>
    </row>
    <row r="876" spans="1:30" x14ac:dyDescent="0.25">
      <c r="A876" s="112" t="str">
        <f t="shared" si="220"/>
        <v/>
      </c>
      <c r="B876" s="112" t="str">
        <f t="shared" si="221"/>
        <v/>
      </c>
      <c r="C876" s="397" t="str">
        <f t="shared" si="233"/>
        <v/>
      </c>
      <c r="D876" s="397" t="str">
        <f t="shared" si="219"/>
        <v/>
      </c>
      <c r="E876" s="397"/>
      <c r="F876" s="399" t="str">
        <f t="shared" si="222"/>
        <v/>
      </c>
      <c r="G876" s="400" t="str">
        <f t="shared" si="223"/>
        <v/>
      </c>
      <c r="H876" s="401" t="str">
        <f t="shared" si="224"/>
        <v/>
      </c>
      <c r="I876" s="402" t="str">
        <f t="shared" si="234"/>
        <v/>
      </c>
      <c r="J876" s="403" t="str">
        <f t="shared" si="234"/>
        <v/>
      </c>
      <c r="K876" s="403" t="str">
        <f t="shared" si="234"/>
        <v/>
      </c>
      <c r="L876" s="404" t="str">
        <f t="shared" si="234"/>
        <v/>
      </c>
      <c r="M876" s="405"/>
      <c r="N876" s="406" t="str">
        <f t="shared" si="225"/>
        <v/>
      </c>
      <c r="O876" s="406" t="str">
        <f t="shared" si="226"/>
        <v/>
      </c>
      <c r="S876" s="401" t="str">
        <f>IFERROR(IF(S875&lt;='Cat A monthly etc'!$R$3,"Nil",S875-$R$3),"")</f>
        <v/>
      </c>
      <c r="T876" s="402" t="str">
        <f t="shared" si="227"/>
        <v/>
      </c>
      <c r="U876" s="403" t="str">
        <f t="shared" si="228"/>
        <v/>
      </c>
      <c r="V876" s="403" t="str">
        <f t="shared" si="229"/>
        <v/>
      </c>
      <c r="W876" s="404" t="str">
        <f t="shared" si="230"/>
        <v/>
      </c>
      <c r="Z876" s="408"/>
      <c r="AA876" s="409"/>
      <c r="AC876" s="358" t="str">
        <f t="shared" si="231"/>
        <v/>
      </c>
      <c r="AD876" s="358" t="str">
        <f t="shared" si="232"/>
        <v/>
      </c>
    </row>
    <row r="877" spans="1:30" x14ac:dyDescent="0.25">
      <c r="A877" s="112" t="str">
        <f t="shared" si="220"/>
        <v/>
      </c>
      <c r="B877" s="112" t="str">
        <f t="shared" si="221"/>
        <v/>
      </c>
      <c r="C877" s="397" t="str">
        <f t="shared" si="233"/>
        <v/>
      </c>
      <c r="D877" s="397" t="str">
        <f t="shared" si="219"/>
        <v/>
      </c>
      <c r="E877" s="397"/>
      <c r="F877" s="399" t="str">
        <f t="shared" si="222"/>
        <v/>
      </c>
      <c r="G877" s="400" t="str">
        <f t="shared" si="223"/>
        <v/>
      </c>
      <c r="H877" s="401" t="str">
        <f t="shared" si="224"/>
        <v/>
      </c>
      <c r="I877" s="402" t="str">
        <f t="shared" si="234"/>
        <v/>
      </c>
      <c r="J877" s="403" t="str">
        <f t="shared" si="234"/>
        <v/>
      </c>
      <c r="K877" s="403" t="str">
        <f t="shared" si="234"/>
        <v/>
      </c>
      <c r="L877" s="404" t="str">
        <f t="shared" si="234"/>
        <v/>
      </c>
      <c r="M877" s="405"/>
      <c r="N877" s="406" t="str">
        <f t="shared" si="225"/>
        <v/>
      </c>
      <c r="O877" s="406" t="str">
        <f t="shared" si="226"/>
        <v/>
      </c>
      <c r="S877" s="401" t="str">
        <f>IFERROR(IF(S876&lt;='Cat A monthly etc'!$R$3,"Nil",S876-$R$3),"")</f>
        <v/>
      </c>
      <c r="T877" s="402" t="str">
        <f t="shared" si="227"/>
        <v/>
      </c>
      <c r="U877" s="403" t="str">
        <f t="shared" si="228"/>
        <v/>
      </c>
      <c r="V877" s="403" t="str">
        <f t="shared" si="229"/>
        <v/>
      </c>
      <c r="W877" s="404" t="str">
        <f t="shared" si="230"/>
        <v/>
      </c>
      <c r="Z877" s="408"/>
      <c r="AA877" s="409"/>
      <c r="AC877" s="358" t="str">
        <f t="shared" si="231"/>
        <v/>
      </c>
      <c r="AD877" s="358" t="str">
        <f t="shared" si="232"/>
        <v/>
      </c>
    </row>
    <row r="878" spans="1:30" x14ac:dyDescent="0.25">
      <c r="A878" s="112" t="str">
        <f t="shared" si="220"/>
        <v/>
      </c>
      <c r="B878" s="112" t="str">
        <f t="shared" si="221"/>
        <v/>
      </c>
      <c r="C878" s="397" t="str">
        <f t="shared" si="233"/>
        <v/>
      </c>
      <c r="D878" s="397" t="str">
        <f t="shared" si="219"/>
        <v/>
      </c>
      <c r="E878" s="397"/>
      <c r="F878" s="399" t="str">
        <f t="shared" si="222"/>
        <v/>
      </c>
      <c r="G878" s="400" t="str">
        <f t="shared" si="223"/>
        <v/>
      </c>
      <c r="H878" s="401" t="str">
        <f t="shared" si="224"/>
        <v/>
      </c>
      <c r="I878" s="402" t="str">
        <f t="shared" si="234"/>
        <v/>
      </c>
      <c r="J878" s="403" t="str">
        <f t="shared" si="234"/>
        <v/>
      </c>
      <c r="K878" s="403" t="str">
        <f t="shared" si="234"/>
        <v/>
      </c>
      <c r="L878" s="404" t="str">
        <f t="shared" si="234"/>
        <v/>
      </c>
      <c r="M878" s="405"/>
      <c r="N878" s="406" t="str">
        <f t="shared" si="225"/>
        <v/>
      </c>
      <c r="O878" s="406" t="str">
        <f t="shared" si="226"/>
        <v/>
      </c>
      <c r="S878" s="401" t="str">
        <f>IFERROR(IF(S877&lt;='Cat A monthly etc'!$R$3,"Nil",S877-$R$3),"")</f>
        <v/>
      </c>
      <c r="T878" s="402" t="str">
        <f t="shared" si="227"/>
        <v/>
      </c>
      <c r="U878" s="403" t="str">
        <f t="shared" si="228"/>
        <v/>
      </c>
      <c r="V878" s="403" t="str">
        <f t="shared" si="229"/>
        <v/>
      </c>
      <c r="W878" s="404" t="str">
        <f t="shared" si="230"/>
        <v/>
      </c>
      <c r="Z878" s="408"/>
      <c r="AA878" s="409"/>
      <c r="AC878" s="358" t="str">
        <f t="shared" si="231"/>
        <v/>
      </c>
      <c r="AD878" s="358" t="str">
        <f t="shared" si="232"/>
        <v/>
      </c>
    </row>
    <row r="879" spans="1:30" x14ac:dyDescent="0.25">
      <c r="A879" s="112" t="str">
        <f t="shared" si="220"/>
        <v/>
      </c>
      <c r="B879" s="112" t="str">
        <f t="shared" si="221"/>
        <v/>
      </c>
      <c r="C879" s="397" t="str">
        <f t="shared" si="233"/>
        <v/>
      </c>
      <c r="D879" s="397" t="str">
        <f t="shared" si="219"/>
        <v/>
      </c>
      <c r="E879" s="397"/>
      <c r="F879" s="399" t="str">
        <f t="shared" si="222"/>
        <v/>
      </c>
      <c r="G879" s="400" t="str">
        <f t="shared" si="223"/>
        <v/>
      </c>
      <c r="H879" s="401" t="str">
        <f t="shared" si="224"/>
        <v/>
      </c>
      <c r="I879" s="402" t="str">
        <f t="shared" si="234"/>
        <v/>
      </c>
      <c r="J879" s="403" t="str">
        <f t="shared" si="234"/>
        <v/>
      </c>
      <c r="K879" s="403" t="str">
        <f t="shared" si="234"/>
        <v/>
      </c>
      <c r="L879" s="404" t="str">
        <f t="shared" si="234"/>
        <v/>
      </c>
      <c r="M879" s="405"/>
      <c r="N879" s="406" t="str">
        <f t="shared" si="225"/>
        <v/>
      </c>
      <c r="O879" s="406" t="str">
        <f t="shared" si="226"/>
        <v/>
      </c>
      <c r="S879" s="401" t="str">
        <f>IFERROR(IF(S878&lt;='Cat A monthly etc'!$R$3,"Nil",S878-$R$3),"")</f>
        <v/>
      </c>
      <c r="T879" s="402" t="str">
        <f t="shared" si="227"/>
        <v/>
      </c>
      <c r="U879" s="403" t="str">
        <f t="shared" si="228"/>
        <v/>
      </c>
      <c r="V879" s="403" t="str">
        <f t="shared" si="229"/>
        <v/>
      </c>
      <c r="W879" s="404" t="str">
        <f t="shared" si="230"/>
        <v/>
      </c>
      <c r="Z879" s="408"/>
      <c r="AA879" s="409"/>
      <c r="AC879" s="358" t="str">
        <f t="shared" si="231"/>
        <v/>
      </c>
      <c r="AD879" s="358" t="str">
        <f t="shared" si="232"/>
        <v/>
      </c>
    </row>
    <row r="880" spans="1:30" x14ac:dyDescent="0.25">
      <c r="A880" s="112" t="str">
        <f t="shared" si="220"/>
        <v/>
      </c>
      <c r="B880" s="112" t="str">
        <f t="shared" si="221"/>
        <v/>
      </c>
      <c r="C880" s="397" t="str">
        <f t="shared" si="233"/>
        <v/>
      </c>
      <c r="D880" s="397" t="str">
        <f t="shared" si="219"/>
        <v/>
      </c>
      <c r="E880" s="397"/>
      <c r="F880" s="399" t="str">
        <f t="shared" si="222"/>
        <v/>
      </c>
      <c r="G880" s="400" t="str">
        <f t="shared" si="223"/>
        <v/>
      </c>
      <c r="H880" s="401" t="str">
        <f t="shared" si="224"/>
        <v/>
      </c>
      <c r="I880" s="402" t="str">
        <f t="shared" si="234"/>
        <v/>
      </c>
      <c r="J880" s="403" t="str">
        <f t="shared" si="234"/>
        <v/>
      </c>
      <c r="K880" s="403" t="str">
        <f t="shared" si="234"/>
        <v/>
      </c>
      <c r="L880" s="404" t="str">
        <f t="shared" si="234"/>
        <v/>
      </c>
      <c r="M880" s="405"/>
      <c r="N880" s="406" t="str">
        <f t="shared" si="225"/>
        <v/>
      </c>
      <c r="O880" s="406" t="str">
        <f t="shared" si="226"/>
        <v/>
      </c>
      <c r="S880" s="401" t="str">
        <f>IFERROR(IF(S879&lt;='Cat A monthly etc'!$R$3,"Nil",S879-$R$3),"")</f>
        <v/>
      </c>
      <c r="T880" s="402" t="str">
        <f t="shared" si="227"/>
        <v/>
      </c>
      <c r="U880" s="403" t="str">
        <f t="shared" si="228"/>
        <v/>
      </c>
      <c r="V880" s="403" t="str">
        <f t="shared" si="229"/>
        <v/>
      </c>
      <c r="W880" s="404" t="str">
        <f t="shared" si="230"/>
        <v/>
      </c>
      <c r="Z880" s="408"/>
      <c r="AA880" s="409"/>
      <c r="AC880" s="358" t="str">
        <f t="shared" si="231"/>
        <v/>
      </c>
      <c r="AD880" s="358" t="str">
        <f t="shared" si="232"/>
        <v/>
      </c>
    </row>
    <row r="881" spans="1:30" x14ac:dyDescent="0.25">
      <c r="A881" s="112" t="str">
        <f t="shared" si="220"/>
        <v/>
      </c>
      <c r="B881" s="112" t="str">
        <f t="shared" si="221"/>
        <v/>
      </c>
      <c r="C881" s="397" t="str">
        <f t="shared" si="233"/>
        <v/>
      </c>
      <c r="D881" s="397" t="str">
        <f t="shared" si="219"/>
        <v/>
      </c>
      <c r="E881" s="397"/>
      <c r="F881" s="399" t="str">
        <f t="shared" si="222"/>
        <v/>
      </c>
      <c r="G881" s="400" t="str">
        <f t="shared" si="223"/>
        <v/>
      </c>
      <c r="H881" s="401" t="str">
        <f t="shared" si="224"/>
        <v/>
      </c>
      <c r="I881" s="402" t="str">
        <f t="shared" si="234"/>
        <v/>
      </c>
      <c r="J881" s="403" t="str">
        <f t="shared" si="234"/>
        <v/>
      </c>
      <c r="K881" s="403" t="str">
        <f t="shared" si="234"/>
        <v/>
      </c>
      <c r="L881" s="404" t="str">
        <f t="shared" si="234"/>
        <v/>
      </c>
      <c r="M881" s="405"/>
      <c r="N881" s="406" t="str">
        <f t="shared" si="225"/>
        <v/>
      </c>
      <c r="O881" s="406" t="str">
        <f t="shared" si="226"/>
        <v/>
      </c>
      <c r="S881" s="401" t="str">
        <f>IFERROR(IF(S880&lt;='Cat A monthly etc'!$R$3,"Nil",S880-$R$3),"")</f>
        <v/>
      </c>
      <c r="T881" s="402" t="str">
        <f t="shared" si="227"/>
        <v/>
      </c>
      <c r="U881" s="403" t="str">
        <f t="shared" si="228"/>
        <v/>
      </c>
      <c r="V881" s="403" t="str">
        <f t="shared" si="229"/>
        <v/>
      </c>
      <c r="W881" s="404" t="str">
        <f t="shared" si="230"/>
        <v/>
      </c>
      <c r="Z881" s="408"/>
      <c r="AA881" s="409"/>
      <c r="AC881" s="358" t="str">
        <f t="shared" si="231"/>
        <v/>
      </c>
      <c r="AD881" s="358" t="str">
        <f t="shared" si="232"/>
        <v/>
      </c>
    </row>
    <row r="882" spans="1:30" x14ac:dyDescent="0.25">
      <c r="A882" s="112" t="str">
        <f t="shared" si="220"/>
        <v/>
      </c>
      <c r="B882" s="112" t="str">
        <f t="shared" si="221"/>
        <v/>
      </c>
      <c r="C882" s="397" t="str">
        <f t="shared" si="233"/>
        <v/>
      </c>
      <c r="D882" s="397" t="str">
        <f t="shared" si="219"/>
        <v/>
      </c>
      <c r="E882" s="397"/>
      <c r="F882" s="399" t="str">
        <f t="shared" si="222"/>
        <v/>
      </c>
      <c r="G882" s="400" t="str">
        <f t="shared" si="223"/>
        <v/>
      </c>
      <c r="H882" s="401" t="str">
        <f t="shared" si="224"/>
        <v/>
      </c>
      <c r="I882" s="402" t="str">
        <f t="shared" si="234"/>
        <v/>
      </c>
      <c r="J882" s="403" t="str">
        <f t="shared" si="234"/>
        <v/>
      </c>
      <c r="K882" s="403" t="str">
        <f t="shared" si="234"/>
        <v/>
      </c>
      <c r="L882" s="404" t="str">
        <f t="shared" si="234"/>
        <v/>
      </c>
      <c r="M882" s="405"/>
      <c r="N882" s="406" t="str">
        <f t="shared" si="225"/>
        <v/>
      </c>
      <c r="O882" s="406" t="str">
        <f t="shared" si="226"/>
        <v/>
      </c>
      <c r="S882" s="401" t="str">
        <f>IFERROR(IF(S881&lt;='Cat A monthly etc'!$R$3,"Nil",S881-$R$3),"")</f>
        <v/>
      </c>
      <c r="T882" s="402" t="str">
        <f t="shared" si="227"/>
        <v/>
      </c>
      <c r="U882" s="403" t="str">
        <f t="shared" si="228"/>
        <v/>
      </c>
      <c r="V882" s="403" t="str">
        <f t="shared" si="229"/>
        <v/>
      </c>
      <c r="W882" s="404" t="str">
        <f t="shared" si="230"/>
        <v/>
      </c>
      <c r="Z882" s="408"/>
      <c r="AA882" s="409"/>
      <c r="AC882" s="358" t="str">
        <f t="shared" si="231"/>
        <v/>
      </c>
      <c r="AD882" s="358" t="str">
        <f t="shared" si="232"/>
        <v/>
      </c>
    </row>
    <row r="883" spans="1:30" x14ac:dyDescent="0.25">
      <c r="A883" s="112" t="str">
        <f t="shared" si="220"/>
        <v/>
      </c>
      <c r="B883" s="112" t="str">
        <f t="shared" si="221"/>
        <v/>
      </c>
      <c r="C883" s="397" t="str">
        <f t="shared" si="233"/>
        <v/>
      </c>
      <c r="D883" s="397" t="str">
        <f t="shared" si="219"/>
        <v/>
      </c>
      <c r="E883" s="397"/>
      <c r="F883" s="399" t="str">
        <f t="shared" si="222"/>
        <v/>
      </c>
      <c r="G883" s="400" t="str">
        <f t="shared" si="223"/>
        <v/>
      </c>
      <c r="H883" s="401" t="str">
        <f t="shared" si="224"/>
        <v/>
      </c>
      <c r="I883" s="402" t="str">
        <f t="shared" si="234"/>
        <v/>
      </c>
      <c r="J883" s="403" t="str">
        <f t="shared" si="234"/>
        <v/>
      </c>
      <c r="K883" s="403" t="str">
        <f t="shared" si="234"/>
        <v/>
      </c>
      <c r="L883" s="404" t="str">
        <f t="shared" si="234"/>
        <v/>
      </c>
      <c r="M883" s="405"/>
      <c r="N883" s="406" t="str">
        <f t="shared" si="225"/>
        <v/>
      </c>
      <c r="O883" s="406" t="str">
        <f t="shared" si="226"/>
        <v/>
      </c>
      <c r="S883" s="401" t="str">
        <f>IFERROR(IF(S882&lt;='Cat A monthly etc'!$R$3,"Nil",S882-$R$3),"")</f>
        <v/>
      </c>
      <c r="T883" s="402" t="str">
        <f t="shared" si="227"/>
        <v/>
      </c>
      <c r="U883" s="403" t="str">
        <f t="shared" si="228"/>
        <v/>
      </c>
      <c r="V883" s="403" t="str">
        <f t="shared" si="229"/>
        <v/>
      </c>
      <c r="W883" s="404" t="str">
        <f t="shared" si="230"/>
        <v/>
      </c>
      <c r="Z883" s="408"/>
      <c r="AA883" s="409"/>
      <c r="AC883" s="358" t="str">
        <f t="shared" si="231"/>
        <v/>
      </c>
      <c r="AD883" s="358" t="str">
        <f t="shared" si="232"/>
        <v/>
      </c>
    </row>
    <row r="884" spans="1:30" x14ac:dyDescent="0.25">
      <c r="A884" s="112" t="str">
        <f t="shared" si="220"/>
        <v/>
      </c>
      <c r="B884" s="112" t="str">
        <f t="shared" si="221"/>
        <v/>
      </c>
      <c r="C884" s="397" t="str">
        <f t="shared" si="233"/>
        <v/>
      </c>
      <c r="D884" s="397" t="str">
        <f t="shared" si="219"/>
        <v/>
      </c>
      <c r="E884" s="397"/>
      <c r="F884" s="399" t="str">
        <f t="shared" si="222"/>
        <v/>
      </c>
      <c r="G884" s="400" t="str">
        <f t="shared" si="223"/>
        <v/>
      </c>
      <c r="H884" s="401" t="str">
        <f t="shared" si="224"/>
        <v/>
      </c>
      <c r="I884" s="402" t="str">
        <f t="shared" si="234"/>
        <v/>
      </c>
      <c r="J884" s="403" t="str">
        <f t="shared" si="234"/>
        <v/>
      </c>
      <c r="K884" s="403" t="str">
        <f t="shared" si="234"/>
        <v/>
      </c>
      <c r="L884" s="404" t="str">
        <f t="shared" si="234"/>
        <v/>
      </c>
      <c r="M884" s="405"/>
      <c r="N884" s="406" t="str">
        <f t="shared" si="225"/>
        <v/>
      </c>
      <c r="O884" s="406" t="str">
        <f t="shared" si="226"/>
        <v/>
      </c>
      <c r="S884" s="401" t="str">
        <f>IFERROR(IF(S883&lt;='Cat A monthly etc'!$R$3,"Nil",S883-$R$3),"")</f>
        <v/>
      </c>
      <c r="T884" s="402" t="str">
        <f t="shared" si="227"/>
        <v/>
      </c>
      <c r="U884" s="403" t="str">
        <f t="shared" si="228"/>
        <v/>
      </c>
      <c r="V884" s="403" t="str">
        <f t="shared" si="229"/>
        <v/>
      </c>
      <c r="W884" s="404" t="str">
        <f t="shared" si="230"/>
        <v/>
      </c>
      <c r="Z884" s="408"/>
      <c r="AA884" s="409"/>
      <c r="AC884" s="358" t="str">
        <f t="shared" si="231"/>
        <v/>
      </c>
      <c r="AD884" s="358" t="str">
        <f t="shared" si="232"/>
        <v/>
      </c>
    </row>
    <row r="885" spans="1:30" x14ac:dyDescent="0.25">
      <c r="A885" s="112" t="str">
        <f t="shared" si="220"/>
        <v/>
      </c>
      <c r="B885" s="112" t="str">
        <f t="shared" si="221"/>
        <v/>
      </c>
      <c r="C885" s="397" t="str">
        <f t="shared" si="233"/>
        <v/>
      </c>
      <c r="D885" s="397" t="str">
        <f t="shared" si="219"/>
        <v/>
      </c>
      <c r="E885" s="397"/>
      <c r="F885" s="399" t="str">
        <f t="shared" si="222"/>
        <v/>
      </c>
      <c r="G885" s="400" t="str">
        <f t="shared" si="223"/>
        <v/>
      </c>
      <c r="H885" s="401" t="str">
        <f t="shared" si="224"/>
        <v/>
      </c>
      <c r="I885" s="402" t="str">
        <f t="shared" si="234"/>
        <v/>
      </c>
      <c r="J885" s="403" t="str">
        <f t="shared" si="234"/>
        <v/>
      </c>
      <c r="K885" s="403" t="str">
        <f t="shared" si="234"/>
        <v/>
      </c>
      <c r="L885" s="404" t="str">
        <f t="shared" si="234"/>
        <v/>
      </c>
      <c r="M885" s="405"/>
      <c r="N885" s="406" t="str">
        <f t="shared" si="225"/>
        <v/>
      </c>
      <c r="O885" s="406" t="str">
        <f t="shared" si="226"/>
        <v/>
      </c>
      <c r="S885" s="401" t="str">
        <f>IFERROR(IF(S884&lt;='Cat A monthly etc'!$R$3,"Nil",S884-$R$3),"")</f>
        <v/>
      </c>
      <c r="T885" s="402" t="str">
        <f t="shared" si="227"/>
        <v/>
      </c>
      <c r="U885" s="403" t="str">
        <f t="shared" si="228"/>
        <v/>
      </c>
      <c r="V885" s="403" t="str">
        <f t="shared" si="229"/>
        <v/>
      </c>
      <c r="W885" s="404" t="str">
        <f t="shared" si="230"/>
        <v/>
      </c>
      <c r="Z885" s="408"/>
      <c r="AA885" s="409"/>
      <c r="AC885" s="358" t="str">
        <f t="shared" si="231"/>
        <v/>
      </c>
      <c r="AD885" s="358" t="str">
        <f t="shared" si="232"/>
        <v/>
      </c>
    </row>
    <row r="886" spans="1:30" x14ac:dyDescent="0.25">
      <c r="A886" s="112" t="str">
        <f t="shared" si="220"/>
        <v/>
      </c>
      <c r="B886" s="112" t="str">
        <f t="shared" si="221"/>
        <v/>
      </c>
      <c r="C886" s="397" t="str">
        <f t="shared" si="233"/>
        <v/>
      </c>
      <c r="D886" s="397" t="str">
        <f t="shared" si="219"/>
        <v/>
      </c>
      <c r="E886" s="397"/>
      <c r="F886" s="399" t="str">
        <f t="shared" si="222"/>
        <v/>
      </c>
      <c r="G886" s="400" t="str">
        <f t="shared" si="223"/>
        <v/>
      </c>
      <c r="H886" s="401" t="str">
        <f t="shared" si="224"/>
        <v/>
      </c>
      <c r="I886" s="402" t="str">
        <f t="shared" si="234"/>
        <v/>
      </c>
      <c r="J886" s="403" t="str">
        <f t="shared" si="234"/>
        <v/>
      </c>
      <c r="K886" s="403" t="str">
        <f t="shared" si="234"/>
        <v/>
      </c>
      <c r="L886" s="404" t="str">
        <f t="shared" si="234"/>
        <v/>
      </c>
      <c r="M886" s="405"/>
      <c r="N886" s="406" t="str">
        <f t="shared" si="225"/>
        <v/>
      </c>
      <c r="O886" s="406" t="str">
        <f t="shared" si="226"/>
        <v/>
      </c>
      <c r="S886" s="401" t="str">
        <f>IFERROR(IF(S885&lt;='Cat A monthly etc'!$R$3,"Nil",S885-$R$3),"")</f>
        <v/>
      </c>
      <c r="T886" s="402" t="str">
        <f t="shared" si="227"/>
        <v/>
      </c>
      <c r="U886" s="403" t="str">
        <f t="shared" si="228"/>
        <v/>
      </c>
      <c r="V886" s="403" t="str">
        <f t="shared" si="229"/>
        <v/>
      </c>
      <c r="W886" s="404" t="str">
        <f t="shared" si="230"/>
        <v/>
      </c>
      <c r="Z886" s="408"/>
      <c r="AA886" s="409"/>
      <c r="AC886" s="358" t="str">
        <f t="shared" si="231"/>
        <v/>
      </c>
      <c r="AD886" s="358" t="str">
        <f t="shared" si="232"/>
        <v/>
      </c>
    </row>
    <row r="887" spans="1:30" x14ac:dyDescent="0.25">
      <c r="A887" s="112" t="str">
        <f t="shared" si="220"/>
        <v/>
      </c>
      <c r="B887" s="112" t="str">
        <f t="shared" si="221"/>
        <v/>
      </c>
      <c r="C887" s="397" t="str">
        <f t="shared" si="233"/>
        <v/>
      </c>
      <c r="D887" s="397" t="str">
        <f t="shared" si="219"/>
        <v/>
      </c>
      <c r="E887" s="397"/>
      <c r="F887" s="399" t="str">
        <f t="shared" si="222"/>
        <v/>
      </c>
      <c r="G887" s="400" t="str">
        <f t="shared" si="223"/>
        <v/>
      </c>
      <c r="H887" s="401" t="str">
        <f t="shared" si="224"/>
        <v/>
      </c>
      <c r="I887" s="402" t="str">
        <f t="shared" si="234"/>
        <v/>
      </c>
      <c r="J887" s="403" t="str">
        <f t="shared" si="234"/>
        <v/>
      </c>
      <c r="K887" s="403" t="str">
        <f t="shared" si="234"/>
        <v/>
      </c>
      <c r="L887" s="404" t="str">
        <f t="shared" si="234"/>
        <v/>
      </c>
      <c r="M887" s="405"/>
      <c r="N887" s="406" t="str">
        <f t="shared" si="225"/>
        <v/>
      </c>
      <c r="O887" s="406" t="str">
        <f t="shared" si="226"/>
        <v/>
      </c>
      <c r="S887" s="401" t="str">
        <f>IFERROR(IF(S886&lt;='Cat A monthly etc'!$R$3,"Nil",S886-$R$3),"")</f>
        <v/>
      </c>
      <c r="T887" s="402" t="str">
        <f t="shared" si="227"/>
        <v/>
      </c>
      <c r="U887" s="403" t="str">
        <f t="shared" si="228"/>
        <v/>
      </c>
      <c r="V887" s="403" t="str">
        <f t="shared" si="229"/>
        <v/>
      </c>
      <c r="W887" s="404" t="str">
        <f t="shared" si="230"/>
        <v/>
      </c>
      <c r="Z887" s="408"/>
      <c r="AA887" s="409"/>
      <c r="AC887" s="358" t="str">
        <f t="shared" si="231"/>
        <v/>
      </c>
      <c r="AD887" s="358" t="str">
        <f t="shared" si="232"/>
        <v/>
      </c>
    </row>
    <row r="888" spans="1:30" x14ac:dyDescent="0.25">
      <c r="A888" s="112" t="str">
        <f t="shared" si="220"/>
        <v/>
      </c>
      <c r="B888" s="112" t="str">
        <f t="shared" si="221"/>
        <v/>
      </c>
      <c r="C888" s="397" t="str">
        <f t="shared" si="233"/>
        <v/>
      </c>
      <c r="D888" s="397" t="str">
        <f t="shared" si="219"/>
        <v/>
      </c>
      <c r="E888" s="397"/>
      <c r="F888" s="399" t="str">
        <f t="shared" si="222"/>
        <v/>
      </c>
      <c r="G888" s="400" t="str">
        <f t="shared" si="223"/>
        <v/>
      </c>
      <c r="H888" s="401" t="str">
        <f t="shared" si="224"/>
        <v/>
      </c>
      <c r="I888" s="402" t="str">
        <f t="shared" si="234"/>
        <v/>
      </c>
      <c r="J888" s="403" t="str">
        <f t="shared" si="234"/>
        <v/>
      </c>
      <c r="K888" s="403" t="str">
        <f t="shared" si="234"/>
        <v/>
      </c>
      <c r="L888" s="404" t="str">
        <f t="shared" si="234"/>
        <v/>
      </c>
      <c r="M888" s="405"/>
      <c r="N888" s="406" t="str">
        <f t="shared" si="225"/>
        <v/>
      </c>
      <c r="O888" s="406" t="str">
        <f t="shared" si="226"/>
        <v/>
      </c>
      <c r="S888" s="401" t="str">
        <f>IFERROR(IF(S887&lt;='Cat A monthly etc'!$R$3,"Nil",S887-$R$3),"")</f>
        <v/>
      </c>
      <c r="T888" s="402" t="str">
        <f t="shared" si="227"/>
        <v/>
      </c>
      <c r="U888" s="403" t="str">
        <f t="shared" si="228"/>
        <v/>
      </c>
      <c r="V888" s="403" t="str">
        <f t="shared" si="229"/>
        <v/>
      </c>
      <c r="W888" s="404" t="str">
        <f t="shared" si="230"/>
        <v/>
      </c>
      <c r="Z888" s="408"/>
      <c r="AA888" s="409"/>
      <c r="AC888" s="358" t="str">
        <f t="shared" si="231"/>
        <v/>
      </c>
      <c r="AD888" s="358" t="str">
        <f t="shared" si="232"/>
        <v/>
      </c>
    </row>
    <row r="889" spans="1:30" x14ac:dyDescent="0.25">
      <c r="A889" s="112" t="str">
        <f t="shared" si="220"/>
        <v/>
      </c>
      <c r="B889" s="112" t="str">
        <f t="shared" si="221"/>
        <v/>
      </c>
      <c r="C889" s="397" t="str">
        <f t="shared" si="233"/>
        <v/>
      </c>
      <c r="D889" s="397" t="str">
        <f t="shared" si="219"/>
        <v/>
      </c>
      <c r="E889" s="397"/>
      <c r="F889" s="399" t="str">
        <f t="shared" si="222"/>
        <v/>
      </c>
      <c r="G889" s="400" t="str">
        <f t="shared" si="223"/>
        <v/>
      </c>
      <c r="H889" s="401" t="str">
        <f t="shared" si="224"/>
        <v/>
      </c>
      <c r="I889" s="402" t="str">
        <f t="shared" si="234"/>
        <v/>
      </c>
      <c r="J889" s="403" t="str">
        <f t="shared" si="234"/>
        <v/>
      </c>
      <c r="K889" s="403" t="str">
        <f t="shared" si="234"/>
        <v/>
      </c>
      <c r="L889" s="404" t="str">
        <f t="shared" si="234"/>
        <v/>
      </c>
      <c r="M889" s="405"/>
      <c r="N889" s="406" t="str">
        <f t="shared" si="225"/>
        <v/>
      </c>
      <c r="O889" s="406" t="str">
        <f t="shared" si="226"/>
        <v/>
      </c>
      <c r="S889" s="401" t="str">
        <f>IFERROR(IF(S888&lt;='Cat A monthly etc'!$R$3,"Nil",S888-$R$3),"")</f>
        <v/>
      </c>
      <c r="T889" s="402" t="str">
        <f t="shared" si="227"/>
        <v/>
      </c>
      <c r="U889" s="403" t="str">
        <f t="shared" si="228"/>
        <v/>
      </c>
      <c r="V889" s="403" t="str">
        <f t="shared" si="229"/>
        <v/>
      </c>
      <c r="W889" s="404" t="str">
        <f t="shared" si="230"/>
        <v/>
      </c>
      <c r="Z889" s="408"/>
      <c r="AA889" s="409"/>
      <c r="AC889" s="358" t="str">
        <f t="shared" si="231"/>
        <v/>
      </c>
      <c r="AD889" s="358" t="str">
        <f t="shared" si="232"/>
        <v/>
      </c>
    </row>
    <row r="890" spans="1:30" x14ac:dyDescent="0.25">
      <c r="A890" s="112" t="str">
        <f t="shared" si="220"/>
        <v/>
      </c>
      <c r="B890" s="112" t="str">
        <f t="shared" si="221"/>
        <v/>
      </c>
      <c r="C890" s="397" t="str">
        <f t="shared" si="233"/>
        <v/>
      </c>
      <c r="D890" s="397" t="str">
        <f t="shared" si="219"/>
        <v/>
      </c>
      <c r="E890" s="397"/>
      <c r="F890" s="399" t="str">
        <f t="shared" si="222"/>
        <v/>
      </c>
      <c r="G890" s="400" t="str">
        <f t="shared" si="223"/>
        <v/>
      </c>
      <c r="H890" s="401" t="str">
        <f t="shared" si="224"/>
        <v/>
      </c>
      <c r="I890" s="402" t="str">
        <f t="shared" si="234"/>
        <v/>
      </c>
      <c r="J890" s="403" t="str">
        <f t="shared" si="234"/>
        <v/>
      </c>
      <c r="K890" s="403" t="str">
        <f t="shared" si="234"/>
        <v/>
      </c>
      <c r="L890" s="404" t="str">
        <f t="shared" si="234"/>
        <v/>
      </c>
      <c r="M890" s="405"/>
      <c r="N890" s="406" t="str">
        <f t="shared" si="225"/>
        <v/>
      </c>
      <c r="O890" s="406" t="str">
        <f t="shared" si="226"/>
        <v/>
      </c>
      <c r="S890" s="401" t="str">
        <f>IFERROR(IF(S889&lt;='Cat A monthly etc'!$R$3,"Nil",S889-$R$3),"")</f>
        <v/>
      </c>
      <c r="T890" s="402" t="str">
        <f t="shared" si="227"/>
        <v/>
      </c>
      <c r="U890" s="403" t="str">
        <f t="shared" si="228"/>
        <v/>
      </c>
      <c r="V890" s="403" t="str">
        <f t="shared" si="229"/>
        <v/>
      </c>
      <c r="W890" s="404" t="str">
        <f t="shared" si="230"/>
        <v/>
      </c>
      <c r="Z890" s="408"/>
      <c r="AA890" s="409"/>
      <c r="AC890" s="358" t="str">
        <f t="shared" si="231"/>
        <v/>
      </c>
      <c r="AD890" s="358" t="str">
        <f t="shared" si="232"/>
        <v/>
      </c>
    </row>
    <row r="891" spans="1:30" x14ac:dyDescent="0.25">
      <c r="A891" s="112" t="str">
        <f t="shared" si="220"/>
        <v/>
      </c>
      <c r="B891" s="112" t="str">
        <f t="shared" si="221"/>
        <v/>
      </c>
      <c r="C891" s="397" t="str">
        <f t="shared" si="233"/>
        <v/>
      </c>
      <c r="D891" s="397" t="str">
        <f t="shared" si="219"/>
        <v/>
      </c>
      <c r="E891" s="397"/>
      <c r="F891" s="399" t="str">
        <f t="shared" si="222"/>
        <v/>
      </c>
      <c r="G891" s="400" t="str">
        <f t="shared" si="223"/>
        <v/>
      </c>
      <c r="H891" s="401" t="str">
        <f t="shared" si="224"/>
        <v/>
      </c>
      <c r="I891" s="402" t="str">
        <f t="shared" si="234"/>
        <v/>
      </c>
      <c r="J891" s="403" t="str">
        <f t="shared" si="234"/>
        <v/>
      </c>
      <c r="K891" s="403" t="str">
        <f t="shared" si="234"/>
        <v/>
      </c>
      <c r="L891" s="404" t="str">
        <f t="shared" si="234"/>
        <v/>
      </c>
      <c r="M891" s="405"/>
      <c r="N891" s="406" t="str">
        <f t="shared" si="225"/>
        <v/>
      </c>
      <c r="O891" s="406" t="str">
        <f t="shared" si="226"/>
        <v/>
      </c>
      <c r="S891" s="401" t="str">
        <f>IFERROR(IF(S890&lt;='Cat A monthly etc'!$R$3,"Nil",S890-$R$3),"")</f>
        <v/>
      </c>
      <c r="T891" s="402" t="str">
        <f t="shared" si="227"/>
        <v/>
      </c>
      <c r="U891" s="403" t="str">
        <f t="shared" si="228"/>
        <v/>
      </c>
      <c r="V891" s="403" t="str">
        <f t="shared" si="229"/>
        <v/>
      </c>
      <c r="W891" s="404" t="str">
        <f t="shared" si="230"/>
        <v/>
      </c>
      <c r="Z891" s="408"/>
      <c r="AA891" s="409"/>
      <c r="AC891" s="358" t="str">
        <f t="shared" si="231"/>
        <v/>
      </c>
      <c r="AD891" s="358" t="str">
        <f t="shared" si="232"/>
        <v/>
      </c>
    </row>
    <row r="892" spans="1:30" x14ac:dyDescent="0.25">
      <c r="A892" s="112" t="str">
        <f t="shared" si="220"/>
        <v/>
      </c>
      <c r="B892" s="112" t="str">
        <f t="shared" si="221"/>
        <v/>
      </c>
      <c r="C892" s="397" t="str">
        <f t="shared" si="233"/>
        <v/>
      </c>
      <c r="D892" s="397" t="str">
        <f t="shared" si="219"/>
        <v/>
      </c>
      <c r="E892" s="397"/>
      <c r="F892" s="399" t="str">
        <f t="shared" si="222"/>
        <v/>
      </c>
      <c r="G892" s="400" t="str">
        <f t="shared" si="223"/>
        <v/>
      </c>
      <c r="H892" s="401" t="str">
        <f t="shared" si="224"/>
        <v/>
      </c>
      <c r="I892" s="402" t="str">
        <f t="shared" si="234"/>
        <v/>
      </c>
      <c r="J892" s="403" t="str">
        <f t="shared" si="234"/>
        <v/>
      </c>
      <c r="K892" s="403" t="str">
        <f t="shared" si="234"/>
        <v/>
      </c>
      <c r="L892" s="404" t="str">
        <f t="shared" si="234"/>
        <v/>
      </c>
      <c r="M892" s="405"/>
      <c r="N892" s="406" t="str">
        <f t="shared" si="225"/>
        <v/>
      </c>
      <c r="O892" s="406" t="str">
        <f t="shared" si="226"/>
        <v/>
      </c>
      <c r="S892" s="401" t="str">
        <f>IFERROR(IF(S891&lt;='Cat A monthly etc'!$R$3,"Nil",S891-$R$3),"")</f>
        <v/>
      </c>
      <c r="T892" s="402" t="str">
        <f t="shared" si="227"/>
        <v/>
      </c>
      <c r="U892" s="403" t="str">
        <f t="shared" si="228"/>
        <v/>
      </c>
      <c r="V892" s="403" t="str">
        <f t="shared" si="229"/>
        <v/>
      </c>
      <c r="W892" s="404" t="str">
        <f t="shared" si="230"/>
        <v/>
      </c>
      <c r="Z892" s="408"/>
      <c r="AA892" s="409"/>
      <c r="AC892" s="358" t="str">
        <f t="shared" si="231"/>
        <v/>
      </c>
      <c r="AD892" s="358" t="str">
        <f t="shared" si="232"/>
        <v/>
      </c>
    </row>
    <row r="893" spans="1:30" x14ac:dyDescent="0.25">
      <c r="A893" s="112" t="str">
        <f t="shared" si="220"/>
        <v/>
      </c>
      <c r="B893" s="112" t="str">
        <f t="shared" si="221"/>
        <v/>
      </c>
      <c r="C893" s="397" t="str">
        <f t="shared" si="233"/>
        <v/>
      </c>
      <c r="D893" s="397" t="str">
        <f t="shared" si="219"/>
        <v/>
      </c>
      <c r="E893" s="397"/>
      <c r="F893" s="399" t="str">
        <f t="shared" si="222"/>
        <v/>
      </c>
      <c r="G893" s="400" t="str">
        <f t="shared" si="223"/>
        <v/>
      </c>
      <c r="H893" s="401" t="str">
        <f t="shared" si="224"/>
        <v/>
      </c>
      <c r="I893" s="402" t="str">
        <f t="shared" si="234"/>
        <v/>
      </c>
      <c r="J893" s="403" t="str">
        <f t="shared" si="234"/>
        <v/>
      </c>
      <c r="K893" s="403" t="str">
        <f t="shared" si="234"/>
        <v/>
      </c>
      <c r="L893" s="404" t="str">
        <f t="shared" si="234"/>
        <v/>
      </c>
      <c r="M893" s="405"/>
      <c r="N893" s="406" t="str">
        <f t="shared" si="225"/>
        <v/>
      </c>
      <c r="O893" s="406" t="str">
        <f t="shared" si="226"/>
        <v/>
      </c>
      <c r="S893" s="401" t="str">
        <f>IFERROR(IF(S892&lt;='Cat A monthly etc'!$R$3,"Nil",S892-$R$3),"")</f>
        <v/>
      </c>
      <c r="T893" s="402" t="str">
        <f t="shared" si="227"/>
        <v/>
      </c>
      <c r="U893" s="403" t="str">
        <f t="shared" si="228"/>
        <v/>
      </c>
      <c r="V893" s="403" t="str">
        <f t="shared" si="229"/>
        <v/>
      </c>
      <c r="W893" s="404" t="str">
        <f t="shared" si="230"/>
        <v/>
      </c>
      <c r="Z893" s="408"/>
      <c r="AA893" s="409"/>
      <c r="AC893" s="358" t="str">
        <f t="shared" si="231"/>
        <v/>
      </c>
      <c r="AD893" s="358" t="str">
        <f t="shared" si="232"/>
        <v/>
      </c>
    </row>
    <row r="894" spans="1:30" x14ac:dyDescent="0.25">
      <c r="A894" s="112" t="str">
        <f t="shared" si="220"/>
        <v/>
      </c>
      <c r="B894" s="112" t="str">
        <f t="shared" si="221"/>
        <v/>
      </c>
      <c r="C894" s="397" t="str">
        <f t="shared" si="233"/>
        <v/>
      </c>
      <c r="D894" s="397" t="str">
        <f t="shared" si="219"/>
        <v/>
      </c>
      <c r="E894" s="397"/>
      <c r="F894" s="399" t="str">
        <f t="shared" si="222"/>
        <v/>
      </c>
      <c r="G894" s="400" t="str">
        <f t="shared" si="223"/>
        <v/>
      </c>
      <c r="H894" s="401" t="str">
        <f t="shared" si="224"/>
        <v/>
      </c>
      <c r="I894" s="402" t="str">
        <f t="shared" si="234"/>
        <v/>
      </c>
      <c r="J894" s="403" t="str">
        <f t="shared" si="234"/>
        <v/>
      </c>
      <c r="K894" s="403" t="str">
        <f t="shared" si="234"/>
        <v/>
      </c>
      <c r="L894" s="404" t="str">
        <f t="shared" si="234"/>
        <v/>
      </c>
      <c r="M894" s="405"/>
      <c r="N894" s="406" t="str">
        <f t="shared" si="225"/>
        <v/>
      </c>
      <c r="O894" s="406" t="str">
        <f t="shared" si="226"/>
        <v/>
      </c>
      <c r="S894" s="401" t="str">
        <f>IFERROR(IF(S893&lt;='Cat A monthly etc'!$R$3,"Nil",S893-$R$3),"")</f>
        <v/>
      </c>
      <c r="T894" s="402" t="str">
        <f t="shared" si="227"/>
        <v/>
      </c>
      <c r="U894" s="403" t="str">
        <f t="shared" si="228"/>
        <v/>
      </c>
      <c r="V894" s="403" t="str">
        <f t="shared" si="229"/>
        <v/>
      </c>
      <c r="W894" s="404" t="str">
        <f t="shared" si="230"/>
        <v/>
      </c>
      <c r="Z894" s="408"/>
      <c r="AA894" s="409"/>
      <c r="AC894" s="358" t="str">
        <f t="shared" si="231"/>
        <v/>
      </c>
      <c r="AD894" s="358" t="str">
        <f t="shared" si="232"/>
        <v/>
      </c>
    </row>
    <row r="895" spans="1:30" x14ac:dyDescent="0.25">
      <c r="A895" s="112" t="str">
        <f t="shared" si="220"/>
        <v/>
      </c>
      <c r="B895" s="112" t="str">
        <f t="shared" si="221"/>
        <v/>
      </c>
      <c r="C895" s="397" t="str">
        <f t="shared" si="233"/>
        <v/>
      </c>
      <c r="D895" s="397" t="str">
        <f t="shared" si="219"/>
        <v/>
      </c>
      <c r="E895" s="397"/>
      <c r="F895" s="399" t="str">
        <f t="shared" si="222"/>
        <v/>
      </c>
      <c r="G895" s="400" t="str">
        <f t="shared" si="223"/>
        <v/>
      </c>
      <c r="H895" s="401" t="str">
        <f t="shared" si="224"/>
        <v/>
      </c>
      <c r="I895" s="402" t="str">
        <f t="shared" si="234"/>
        <v/>
      </c>
      <c r="J895" s="403" t="str">
        <f t="shared" si="234"/>
        <v/>
      </c>
      <c r="K895" s="403" t="str">
        <f t="shared" si="234"/>
        <v/>
      </c>
      <c r="L895" s="404" t="str">
        <f t="shared" si="234"/>
        <v/>
      </c>
      <c r="M895" s="405"/>
      <c r="N895" s="406" t="str">
        <f t="shared" si="225"/>
        <v/>
      </c>
      <c r="O895" s="406" t="str">
        <f t="shared" si="226"/>
        <v/>
      </c>
      <c r="S895" s="401" t="str">
        <f>IFERROR(IF(S894&lt;='Cat A monthly etc'!$R$3,"Nil",S894-$R$3),"")</f>
        <v/>
      </c>
      <c r="T895" s="402" t="str">
        <f t="shared" si="227"/>
        <v/>
      </c>
      <c r="U895" s="403" t="str">
        <f t="shared" si="228"/>
        <v/>
      </c>
      <c r="V895" s="403" t="str">
        <f t="shared" si="229"/>
        <v/>
      </c>
      <c r="W895" s="404" t="str">
        <f t="shared" si="230"/>
        <v/>
      </c>
      <c r="Z895" s="408"/>
      <c r="AA895" s="409"/>
      <c r="AC895" s="358" t="str">
        <f t="shared" si="231"/>
        <v/>
      </c>
      <c r="AD895" s="358" t="str">
        <f t="shared" si="232"/>
        <v/>
      </c>
    </row>
    <row r="896" spans="1:30" x14ac:dyDescent="0.25">
      <c r="A896" s="112" t="str">
        <f t="shared" si="220"/>
        <v/>
      </c>
      <c r="B896" s="112" t="str">
        <f t="shared" si="221"/>
        <v/>
      </c>
      <c r="C896" s="397" t="str">
        <f t="shared" si="233"/>
        <v/>
      </c>
      <c r="D896" s="397" t="str">
        <f t="shared" si="219"/>
        <v/>
      </c>
      <c r="E896" s="397"/>
      <c r="F896" s="399" t="str">
        <f t="shared" si="222"/>
        <v/>
      </c>
      <c r="G896" s="400" t="str">
        <f t="shared" si="223"/>
        <v/>
      </c>
      <c r="H896" s="401" t="str">
        <f t="shared" si="224"/>
        <v/>
      </c>
      <c r="I896" s="402" t="str">
        <f t="shared" si="234"/>
        <v/>
      </c>
      <c r="J896" s="403" t="str">
        <f t="shared" si="234"/>
        <v/>
      </c>
      <c r="K896" s="403" t="str">
        <f t="shared" si="234"/>
        <v/>
      </c>
      <c r="L896" s="404" t="str">
        <f t="shared" si="234"/>
        <v/>
      </c>
      <c r="M896" s="405"/>
      <c r="N896" s="406" t="str">
        <f t="shared" si="225"/>
        <v/>
      </c>
      <c r="O896" s="406" t="str">
        <f t="shared" si="226"/>
        <v/>
      </c>
      <c r="S896" s="401" t="str">
        <f>IFERROR(IF(S895&lt;='Cat A monthly etc'!$R$3,"Nil",S895-$R$3),"")</f>
        <v/>
      </c>
      <c r="T896" s="402" t="str">
        <f t="shared" si="227"/>
        <v/>
      </c>
      <c r="U896" s="403" t="str">
        <f t="shared" si="228"/>
        <v/>
      </c>
      <c r="V896" s="403" t="str">
        <f t="shared" si="229"/>
        <v/>
      </c>
      <c r="W896" s="404" t="str">
        <f t="shared" si="230"/>
        <v/>
      </c>
      <c r="Z896" s="408"/>
      <c r="AA896" s="409"/>
      <c r="AC896" s="358" t="str">
        <f t="shared" si="231"/>
        <v/>
      </c>
      <c r="AD896" s="358" t="str">
        <f t="shared" si="232"/>
        <v/>
      </c>
    </row>
    <row r="897" spans="1:30" x14ac:dyDescent="0.25">
      <c r="A897" s="112" t="str">
        <f t="shared" si="220"/>
        <v/>
      </c>
      <c r="B897" s="112" t="str">
        <f t="shared" si="221"/>
        <v/>
      </c>
      <c r="C897" s="397" t="str">
        <f t="shared" si="233"/>
        <v/>
      </c>
      <c r="D897" s="397" t="str">
        <f t="shared" si="219"/>
        <v/>
      </c>
      <c r="E897" s="397"/>
      <c r="F897" s="399" t="str">
        <f t="shared" si="222"/>
        <v/>
      </c>
      <c r="G897" s="400" t="str">
        <f t="shared" si="223"/>
        <v/>
      </c>
      <c r="H897" s="401" t="str">
        <f t="shared" si="224"/>
        <v/>
      </c>
      <c r="I897" s="402" t="str">
        <f t="shared" si="234"/>
        <v/>
      </c>
      <c r="J897" s="403" t="str">
        <f t="shared" si="234"/>
        <v/>
      </c>
      <c r="K897" s="403" t="str">
        <f t="shared" si="234"/>
        <v/>
      </c>
      <c r="L897" s="404" t="str">
        <f t="shared" si="234"/>
        <v/>
      </c>
      <c r="M897" s="405"/>
      <c r="N897" s="406" t="str">
        <f t="shared" si="225"/>
        <v/>
      </c>
      <c r="O897" s="406" t="str">
        <f t="shared" si="226"/>
        <v/>
      </c>
      <c r="S897" s="401" t="str">
        <f>IFERROR(IF(S896&lt;='Cat A monthly etc'!$R$3,"Nil",S896-$R$3),"")</f>
        <v/>
      </c>
      <c r="T897" s="402" t="str">
        <f t="shared" si="227"/>
        <v/>
      </c>
      <c r="U897" s="403" t="str">
        <f t="shared" si="228"/>
        <v/>
      </c>
      <c r="V897" s="403" t="str">
        <f t="shared" si="229"/>
        <v/>
      </c>
      <c r="W897" s="404" t="str">
        <f t="shared" si="230"/>
        <v/>
      </c>
      <c r="Z897" s="408"/>
      <c r="AA897" s="409"/>
      <c r="AC897" s="358" t="str">
        <f t="shared" si="231"/>
        <v/>
      </c>
      <c r="AD897" s="358" t="str">
        <f t="shared" si="232"/>
        <v/>
      </c>
    </row>
    <row r="898" spans="1:30" x14ac:dyDescent="0.25">
      <c r="A898" s="112" t="str">
        <f t="shared" si="220"/>
        <v/>
      </c>
      <c r="B898" s="112" t="str">
        <f t="shared" si="221"/>
        <v/>
      </c>
      <c r="C898" s="397" t="str">
        <f t="shared" si="233"/>
        <v/>
      </c>
      <c r="D898" s="397" t="str">
        <f t="shared" ref="D898:D961" si="235">IFERROR(IF(C897-0.01&gt;=0,C897-0.01,""),"")</f>
        <v/>
      </c>
      <c r="E898" s="397"/>
      <c r="F898" s="399" t="str">
        <f t="shared" si="222"/>
        <v/>
      </c>
      <c r="G898" s="400" t="str">
        <f t="shared" si="223"/>
        <v/>
      </c>
      <c r="H898" s="401" t="str">
        <f t="shared" si="224"/>
        <v/>
      </c>
      <c r="I898" s="402" t="str">
        <f t="shared" si="234"/>
        <v/>
      </c>
      <c r="J898" s="403" t="str">
        <f t="shared" si="234"/>
        <v/>
      </c>
      <c r="K898" s="403" t="str">
        <f t="shared" si="234"/>
        <v/>
      </c>
      <c r="L898" s="404" t="str">
        <f t="shared" si="234"/>
        <v/>
      </c>
      <c r="M898" s="405"/>
      <c r="N898" s="406" t="str">
        <f t="shared" si="225"/>
        <v/>
      </c>
      <c r="O898" s="406" t="str">
        <f t="shared" si="226"/>
        <v/>
      </c>
      <c r="S898" s="401" t="str">
        <f>IFERROR(IF(S897&lt;='Cat A monthly etc'!$R$3,"Nil",S897-$R$3),"")</f>
        <v/>
      </c>
      <c r="T898" s="402" t="str">
        <f t="shared" si="227"/>
        <v/>
      </c>
      <c r="U898" s="403" t="str">
        <f t="shared" si="228"/>
        <v/>
      </c>
      <c r="V898" s="403" t="str">
        <f t="shared" si="229"/>
        <v/>
      </c>
      <c r="W898" s="404" t="str">
        <f t="shared" si="230"/>
        <v/>
      </c>
      <c r="Z898" s="408"/>
      <c r="AA898" s="409"/>
      <c r="AC898" s="358" t="str">
        <f t="shared" si="231"/>
        <v/>
      </c>
      <c r="AD898" s="358" t="str">
        <f t="shared" si="232"/>
        <v/>
      </c>
    </row>
    <row r="899" spans="1:30" x14ac:dyDescent="0.25">
      <c r="A899" s="112" t="str">
        <f t="shared" si="220"/>
        <v/>
      </c>
      <c r="B899" s="112" t="str">
        <f t="shared" si="221"/>
        <v/>
      </c>
      <c r="C899" s="397" t="str">
        <f t="shared" si="233"/>
        <v/>
      </c>
      <c r="D899" s="397" t="str">
        <f t="shared" si="235"/>
        <v/>
      </c>
      <c r="E899" s="397"/>
      <c r="F899" s="399" t="str">
        <f t="shared" si="222"/>
        <v/>
      </c>
      <c r="G899" s="400" t="str">
        <f t="shared" si="223"/>
        <v/>
      </c>
      <c r="H899" s="401" t="str">
        <f t="shared" si="224"/>
        <v/>
      </c>
      <c r="I899" s="402" t="str">
        <f t="shared" si="234"/>
        <v/>
      </c>
      <c r="J899" s="403" t="str">
        <f t="shared" si="234"/>
        <v/>
      </c>
      <c r="K899" s="403" t="str">
        <f t="shared" si="234"/>
        <v/>
      </c>
      <c r="L899" s="404" t="str">
        <f t="shared" si="234"/>
        <v/>
      </c>
      <c r="M899" s="405"/>
      <c r="N899" s="406" t="str">
        <f t="shared" si="225"/>
        <v/>
      </c>
      <c r="O899" s="406" t="str">
        <f t="shared" si="226"/>
        <v/>
      </c>
      <c r="S899" s="401" t="str">
        <f>IFERROR(IF(S898&lt;='Cat A monthly etc'!$R$3,"Nil",S898-$R$3),"")</f>
        <v/>
      </c>
      <c r="T899" s="402" t="str">
        <f t="shared" si="227"/>
        <v/>
      </c>
      <c r="U899" s="403" t="str">
        <f t="shared" si="228"/>
        <v/>
      </c>
      <c r="V899" s="403" t="str">
        <f t="shared" si="229"/>
        <v/>
      </c>
      <c r="W899" s="404" t="str">
        <f t="shared" si="230"/>
        <v/>
      </c>
      <c r="Z899" s="408"/>
      <c r="AA899" s="409"/>
      <c r="AC899" s="358" t="str">
        <f t="shared" si="231"/>
        <v/>
      </c>
      <c r="AD899" s="358" t="str">
        <f t="shared" si="232"/>
        <v/>
      </c>
    </row>
    <row r="900" spans="1:30" x14ac:dyDescent="0.25">
      <c r="A900" s="112" t="str">
        <f t="shared" si="220"/>
        <v/>
      </c>
      <c r="B900" s="112" t="str">
        <f t="shared" si="221"/>
        <v/>
      </c>
      <c r="C900" s="397" t="str">
        <f t="shared" si="233"/>
        <v/>
      </c>
      <c r="D900" s="397" t="str">
        <f t="shared" si="235"/>
        <v/>
      </c>
      <c r="E900" s="397"/>
      <c r="F900" s="399" t="str">
        <f t="shared" si="222"/>
        <v/>
      </c>
      <c r="G900" s="400" t="str">
        <f t="shared" si="223"/>
        <v/>
      </c>
      <c r="H900" s="401" t="str">
        <f t="shared" si="224"/>
        <v/>
      </c>
      <c r="I900" s="402" t="str">
        <f t="shared" si="234"/>
        <v/>
      </c>
      <c r="J900" s="403" t="str">
        <f t="shared" si="234"/>
        <v/>
      </c>
      <c r="K900" s="403" t="str">
        <f t="shared" si="234"/>
        <v/>
      </c>
      <c r="L900" s="404" t="str">
        <f t="shared" si="234"/>
        <v/>
      </c>
      <c r="M900" s="405"/>
      <c r="N900" s="406" t="str">
        <f t="shared" si="225"/>
        <v/>
      </c>
      <c r="O900" s="406" t="str">
        <f t="shared" si="226"/>
        <v/>
      </c>
      <c r="S900" s="401" t="str">
        <f>IFERROR(IF(S899&lt;='Cat A monthly etc'!$R$3,"Nil",S899-$R$3),"")</f>
        <v/>
      </c>
      <c r="T900" s="402" t="str">
        <f t="shared" si="227"/>
        <v/>
      </c>
      <c r="U900" s="403" t="str">
        <f t="shared" si="228"/>
        <v/>
      </c>
      <c r="V900" s="403" t="str">
        <f t="shared" si="229"/>
        <v/>
      </c>
      <c r="W900" s="404" t="str">
        <f t="shared" si="230"/>
        <v/>
      </c>
      <c r="Z900" s="408"/>
      <c r="AA900" s="409"/>
      <c r="AC900" s="358" t="str">
        <f t="shared" si="231"/>
        <v/>
      </c>
      <c r="AD900" s="358" t="str">
        <f t="shared" si="232"/>
        <v/>
      </c>
    </row>
    <row r="901" spans="1:30" x14ac:dyDescent="0.25">
      <c r="A901" s="112" t="str">
        <f t="shared" si="220"/>
        <v/>
      </c>
      <c r="B901" s="112" t="str">
        <f t="shared" si="221"/>
        <v/>
      </c>
      <c r="C901" s="397" t="str">
        <f t="shared" si="233"/>
        <v/>
      </c>
      <c r="D901" s="397" t="str">
        <f t="shared" si="235"/>
        <v/>
      </c>
      <c r="E901" s="397"/>
      <c r="F901" s="399" t="str">
        <f t="shared" si="222"/>
        <v/>
      </c>
      <c r="G901" s="400" t="str">
        <f t="shared" si="223"/>
        <v/>
      </c>
      <c r="H901" s="401" t="str">
        <f t="shared" si="224"/>
        <v/>
      </c>
      <c r="I901" s="402" t="str">
        <f t="shared" si="234"/>
        <v/>
      </c>
      <c r="J901" s="403" t="str">
        <f t="shared" si="234"/>
        <v/>
      </c>
      <c r="K901" s="403" t="str">
        <f t="shared" si="234"/>
        <v/>
      </c>
      <c r="L901" s="404" t="str">
        <f t="shared" si="234"/>
        <v/>
      </c>
      <c r="M901" s="405"/>
      <c r="N901" s="406" t="str">
        <f t="shared" si="225"/>
        <v/>
      </c>
      <c r="O901" s="406" t="str">
        <f t="shared" si="226"/>
        <v/>
      </c>
      <c r="S901" s="401" t="str">
        <f>IFERROR(IF(S900&lt;='Cat A monthly etc'!$R$3,"Nil",S900-$R$3),"")</f>
        <v/>
      </c>
      <c r="T901" s="402" t="str">
        <f t="shared" si="227"/>
        <v/>
      </c>
      <c r="U901" s="403" t="str">
        <f t="shared" si="228"/>
        <v/>
      </c>
      <c r="V901" s="403" t="str">
        <f t="shared" si="229"/>
        <v/>
      </c>
      <c r="W901" s="404" t="str">
        <f t="shared" si="230"/>
        <v/>
      </c>
      <c r="Z901" s="408"/>
      <c r="AA901" s="409"/>
      <c r="AC901" s="358" t="str">
        <f t="shared" si="231"/>
        <v/>
      </c>
      <c r="AD901" s="358" t="str">
        <f t="shared" si="232"/>
        <v/>
      </c>
    </row>
    <row r="902" spans="1:30" x14ac:dyDescent="0.25">
      <c r="A902" s="112" t="str">
        <f t="shared" si="220"/>
        <v/>
      </c>
      <c r="B902" s="112" t="str">
        <f t="shared" si="221"/>
        <v/>
      </c>
      <c r="C902" s="397" t="str">
        <f t="shared" si="233"/>
        <v/>
      </c>
      <c r="D902" s="397" t="str">
        <f t="shared" si="235"/>
        <v/>
      </c>
      <c r="E902" s="397"/>
      <c r="F902" s="399" t="str">
        <f t="shared" si="222"/>
        <v/>
      </c>
      <c r="G902" s="400" t="str">
        <f t="shared" si="223"/>
        <v/>
      </c>
      <c r="H902" s="401" t="str">
        <f t="shared" si="224"/>
        <v/>
      </c>
      <c r="I902" s="402" t="str">
        <f t="shared" si="234"/>
        <v/>
      </c>
      <c r="J902" s="403" t="str">
        <f t="shared" si="234"/>
        <v/>
      </c>
      <c r="K902" s="403" t="str">
        <f t="shared" si="234"/>
        <v/>
      </c>
      <c r="L902" s="404" t="str">
        <f t="shared" si="234"/>
        <v/>
      </c>
      <c r="M902" s="405"/>
      <c r="N902" s="406" t="str">
        <f t="shared" si="225"/>
        <v/>
      </c>
      <c r="O902" s="406" t="str">
        <f t="shared" si="226"/>
        <v/>
      </c>
      <c r="S902" s="401" t="str">
        <f>IFERROR(IF(S901&lt;='Cat A monthly etc'!$R$3,"Nil",S901-$R$3),"")</f>
        <v/>
      </c>
      <c r="T902" s="402" t="str">
        <f t="shared" si="227"/>
        <v/>
      </c>
      <c r="U902" s="403" t="str">
        <f t="shared" si="228"/>
        <v/>
      </c>
      <c r="V902" s="403" t="str">
        <f t="shared" si="229"/>
        <v/>
      </c>
      <c r="W902" s="404" t="str">
        <f t="shared" si="230"/>
        <v/>
      </c>
      <c r="Z902" s="408"/>
      <c r="AA902" s="409"/>
      <c r="AC902" s="358" t="str">
        <f t="shared" si="231"/>
        <v/>
      </c>
      <c r="AD902" s="358" t="str">
        <f t="shared" si="232"/>
        <v/>
      </c>
    </row>
    <row r="903" spans="1:30" x14ac:dyDescent="0.25">
      <c r="A903" s="112" t="str">
        <f t="shared" si="220"/>
        <v/>
      </c>
      <c r="B903" s="112" t="str">
        <f t="shared" si="221"/>
        <v/>
      </c>
      <c r="C903" s="397" t="str">
        <f t="shared" si="233"/>
        <v/>
      </c>
      <c r="D903" s="397" t="str">
        <f t="shared" si="235"/>
        <v/>
      </c>
      <c r="E903" s="397"/>
      <c r="F903" s="399" t="str">
        <f t="shared" si="222"/>
        <v/>
      </c>
      <c r="G903" s="400" t="str">
        <f t="shared" si="223"/>
        <v/>
      </c>
      <c r="H903" s="401" t="str">
        <f t="shared" si="224"/>
        <v/>
      </c>
      <c r="I903" s="402" t="str">
        <f t="shared" si="234"/>
        <v/>
      </c>
      <c r="J903" s="403" t="str">
        <f t="shared" si="234"/>
        <v/>
      </c>
      <c r="K903" s="403" t="str">
        <f t="shared" si="234"/>
        <v/>
      </c>
      <c r="L903" s="404" t="str">
        <f t="shared" si="234"/>
        <v/>
      </c>
      <c r="M903" s="405"/>
      <c r="N903" s="406" t="str">
        <f t="shared" si="225"/>
        <v/>
      </c>
      <c r="O903" s="406" t="str">
        <f t="shared" si="226"/>
        <v/>
      </c>
      <c r="S903" s="401" t="str">
        <f>IFERROR(IF(S902&lt;='Cat A monthly etc'!$R$3,"Nil",S902-$R$3),"")</f>
        <v/>
      </c>
      <c r="T903" s="402" t="str">
        <f t="shared" si="227"/>
        <v/>
      </c>
      <c r="U903" s="403" t="str">
        <f t="shared" si="228"/>
        <v/>
      </c>
      <c r="V903" s="403" t="str">
        <f t="shared" si="229"/>
        <v/>
      </c>
      <c r="W903" s="404" t="str">
        <f t="shared" si="230"/>
        <v/>
      </c>
      <c r="Z903" s="408"/>
      <c r="AA903" s="409"/>
      <c r="AC903" s="358" t="str">
        <f t="shared" si="231"/>
        <v/>
      </c>
      <c r="AD903" s="358" t="str">
        <f t="shared" si="232"/>
        <v/>
      </c>
    </row>
    <row r="904" spans="1:30" x14ac:dyDescent="0.25">
      <c r="A904" s="112" t="str">
        <f t="shared" si="220"/>
        <v/>
      </c>
      <c r="B904" s="112" t="str">
        <f t="shared" si="221"/>
        <v/>
      </c>
      <c r="C904" s="397" t="str">
        <f t="shared" si="233"/>
        <v/>
      </c>
      <c r="D904" s="397" t="str">
        <f t="shared" si="235"/>
        <v/>
      </c>
      <c r="E904" s="397"/>
      <c r="F904" s="399" t="str">
        <f t="shared" si="222"/>
        <v/>
      </c>
      <c r="G904" s="400" t="str">
        <f t="shared" si="223"/>
        <v/>
      </c>
      <c r="H904" s="401" t="str">
        <f t="shared" si="224"/>
        <v/>
      </c>
      <c r="I904" s="402" t="str">
        <f t="shared" si="234"/>
        <v/>
      </c>
      <c r="J904" s="403" t="str">
        <f t="shared" si="234"/>
        <v/>
      </c>
      <c r="K904" s="403" t="str">
        <f t="shared" si="234"/>
        <v/>
      </c>
      <c r="L904" s="404" t="str">
        <f t="shared" si="234"/>
        <v/>
      </c>
      <c r="M904" s="405"/>
      <c r="N904" s="406" t="str">
        <f t="shared" si="225"/>
        <v/>
      </c>
      <c r="O904" s="406" t="str">
        <f t="shared" si="226"/>
        <v/>
      </c>
      <c r="S904" s="401" t="str">
        <f>IFERROR(IF(S903&lt;='Cat A monthly etc'!$R$3,"Nil",S903-$R$3),"")</f>
        <v/>
      </c>
      <c r="T904" s="402" t="str">
        <f t="shared" si="227"/>
        <v/>
      </c>
      <c r="U904" s="403" t="str">
        <f t="shared" si="228"/>
        <v/>
      </c>
      <c r="V904" s="403" t="str">
        <f t="shared" si="229"/>
        <v/>
      </c>
      <c r="W904" s="404" t="str">
        <f t="shared" si="230"/>
        <v/>
      </c>
      <c r="Z904" s="408"/>
      <c r="AA904" s="409"/>
      <c r="AC904" s="358" t="str">
        <f t="shared" si="231"/>
        <v/>
      </c>
      <c r="AD904" s="358" t="str">
        <f t="shared" si="232"/>
        <v/>
      </c>
    </row>
    <row r="905" spans="1:30" x14ac:dyDescent="0.25">
      <c r="A905" s="112" t="str">
        <f t="shared" ref="A905:A968" si="236">IFERROR(
                      IF(
                            AND($B905&lt;&gt;$W$3,$B905=$W$2,$C905&lt;=$X$2,$D905&gt;=$X$2),
                              IF(RIGHT($F905,LEN("or any greater amount"))="or any greater amount",$W$3,""),""),"")</f>
        <v/>
      </c>
      <c r="B905" s="112" t="str">
        <f t="shared" ref="B905:B968" si="237">IFERROR(
                      IF(
                            AND($C905&lt;=$X$2,$D905&gt;=$X$2),$W$2,
                              IF(RIGHT($F905,LEN("or any greater amount"))="or any greater amount",$W$3,"")),"")</f>
        <v/>
      </c>
      <c r="C905" s="397" t="str">
        <f t="shared" si="233"/>
        <v/>
      </c>
      <c r="D905" s="397" t="str">
        <f t="shared" si="235"/>
        <v/>
      </c>
      <c r="E905" s="397"/>
      <c r="F905" s="399" t="str">
        <f t="shared" ref="F905:F968" si="238">IFERROR(IF(AND(C905="",D905=""),"",IF(C905="--",TEXT(D905,IF(D905=ROUND(D905,0),"€###.00","€##.00"))&amp;" or any lesser amount",IF(D905="--",TEXT(C905,IF(C905=ROUND(C905,0),"€###.00","€##.00"))&amp;" or any greater amount",TEXT(C905,IF(C905=ROUND(C905,0),"€###.00","€##.00"))&amp;" to "&amp;TEXT(D905,IF(D905=ROUND(D905,0),"€###.00","€##.00"))))),"")</f>
        <v/>
      </c>
      <c r="G905" s="400" t="str">
        <f t="shared" ref="G905:G968" si="239">IFERROR(IF(S905="Nil","Nil",ROUNDUP(ROUND(S905/7, 3),2)),"")</f>
        <v/>
      </c>
      <c r="H905" s="401" t="str">
        <f t="shared" ref="H905:H968" si="240">IFERROR(IF(S905="Nil","Nil",TEXT(S905,IF(S905=ROUND(S905,0),"€###","€0.00"))),"")</f>
        <v/>
      </c>
      <c r="I905" s="402" t="str">
        <f t="shared" si="234"/>
        <v/>
      </c>
      <c r="J905" s="403" t="str">
        <f t="shared" si="234"/>
        <v/>
      </c>
      <c r="K905" s="403" t="str">
        <f t="shared" si="234"/>
        <v/>
      </c>
      <c r="L905" s="404" t="str">
        <f t="shared" si="234"/>
        <v/>
      </c>
      <c r="M905" s="405"/>
      <c r="N905" s="406" t="str">
        <f t="shared" ref="N905:N968" si="241">IFERROR(IF(C905="--","&lt;"&amp;D905,C905-IF(OR($H905="Nil",$H905=""),0,$H905)),"")</f>
        <v/>
      </c>
      <c r="O905" s="406" t="str">
        <f t="shared" ref="O905:O968" si="242">IFERROR(IF(D905="--","&gt; €"&amp;N905,D905-IF(OR($H905="Nil",$H905=""),0,$H905)),"")</f>
        <v/>
      </c>
      <c r="S905" s="401" t="str">
        <f>IFERROR(IF(S904&lt;='Cat A monthly etc'!$R$3,"Nil",S904-$R$3),"")</f>
        <v/>
      </c>
      <c r="T905" s="402" t="str">
        <f t="shared" ref="T905:T968" si="243">IFERROR(IF($G905="Nil","Nil",IF(MROUND($G905*I$5,0.5)&lt;=$G905*I$5,MROUND($G905*I$5,0.5),MROUND($G905*I$5,0.5)-0.5)),"")</f>
        <v/>
      </c>
      <c r="U905" s="403" t="str">
        <f t="shared" ref="U905:U968" si="244">IFERROR(IF($G905="Nil","Nil",IF(MROUND($G905*J$5,0.5)&lt;=$G905*J$5,MROUND($G905*J$5,0.5),MROUND($G905*J$5,0.5)-0.5)),"")</f>
        <v/>
      </c>
      <c r="V905" s="403" t="str">
        <f t="shared" ref="V905:V968" si="245">IFERROR(IF($G905="Nil","Nil",IF(MROUND($G905*K$5,0.5)&lt;=$G905*K$5,MROUND($G905*K$5,0.5),MROUND($G905*K$5,0.5)-0.5)),"")</f>
        <v/>
      </c>
      <c r="W905" s="404" t="str">
        <f t="shared" ref="W905:W968" si="246">IFERROR(IF($G905="Nil","Nil",IF(MROUND($G905*L$5,0.5)&lt;=$G905*L$5,MROUND($G905*L$5,0.5),MROUND($G905*L$5,0.5)-0.5)),"")</f>
        <v/>
      </c>
      <c r="Z905" s="408"/>
      <c r="AA905" s="409"/>
      <c r="AC905" s="358" t="str">
        <f t="shared" si="231"/>
        <v/>
      </c>
      <c r="AD905" s="358" t="str">
        <f t="shared" si="232"/>
        <v/>
      </c>
    </row>
    <row r="906" spans="1:30" x14ac:dyDescent="0.25">
      <c r="A906" s="112" t="str">
        <f t="shared" si="236"/>
        <v/>
      </c>
      <c r="B906" s="112" t="str">
        <f t="shared" si="237"/>
        <v/>
      </c>
      <c r="C906" s="397" t="str">
        <f t="shared" si="233"/>
        <v/>
      </c>
      <c r="D906" s="397" t="str">
        <f t="shared" si="235"/>
        <v/>
      </c>
      <c r="E906" s="397"/>
      <c r="F906" s="399" t="str">
        <f t="shared" si="238"/>
        <v/>
      </c>
      <c r="G906" s="400" t="str">
        <f t="shared" si="239"/>
        <v/>
      </c>
      <c r="H906" s="401" t="str">
        <f t="shared" si="240"/>
        <v/>
      </c>
      <c r="I906" s="402" t="str">
        <f t="shared" si="234"/>
        <v/>
      </c>
      <c r="J906" s="403" t="str">
        <f t="shared" si="234"/>
        <v/>
      </c>
      <c r="K906" s="403" t="str">
        <f t="shared" si="234"/>
        <v/>
      </c>
      <c r="L906" s="404" t="str">
        <f t="shared" si="234"/>
        <v/>
      </c>
      <c r="M906" s="405"/>
      <c r="N906" s="406" t="str">
        <f t="shared" si="241"/>
        <v/>
      </c>
      <c r="O906" s="406" t="str">
        <f t="shared" si="242"/>
        <v/>
      </c>
      <c r="S906" s="401" t="str">
        <f>IFERROR(IF(S905&lt;='Cat A monthly etc'!$R$3,"Nil",S905-$R$3),"")</f>
        <v/>
      </c>
      <c r="T906" s="402" t="str">
        <f t="shared" si="243"/>
        <v/>
      </c>
      <c r="U906" s="403" t="str">
        <f t="shared" si="244"/>
        <v/>
      </c>
      <c r="V906" s="403" t="str">
        <f t="shared" si="245"/>
        <v/>
      </c>
      <c r="W906" s="404" t="str">
        <f t="shared" si="246"/>
        <v/>
      </c>
      <c r="Z906" s="408"/>
      <c r="AA906" s="409"/>
      <c r="AC906" s="358" t="str">
        <f t="shared" ref="AC906:AC969" si="247">IFERROR(ROUNDUP(ROUND(S906/7, 3),2),"")</f>
        <v/>
      </c>
      <c r="AD906" s="358" t="str">
        <f t="shared" ref="AD906:AD969" si="248">IFERROR(ROUND(AC906-G906,2),"")</f>
        <v/>
      </c>
    </row>
    <row r="907" spans="1:30" x14ac:dyDescent="0.25">
      <c r="A907" s="112" t="str">
        <f t="shared" si="236"/>
        <v/>
      </c>
      <c r="B907" s="112" t="str">
        <f t="shared" si="237"/>
        <v/>
      </c>
      <c r="C907" s="397" t="str">
        <f t="shared" si="233"/>
        <v/>
      </c>
      <c r="D907" s="397" t="str">
        <f t="shared" si="235"/>
        <v/>
      </c>
      <c r="E907" s="397"/>
      <c r="F907" s="399" t="str">
        <f t="shared" si="238"/>
        <v/>
      </c>
      <c r="G907" s="400" t="str">
        <f t="shared" si="239"/>
        <v/>
      </c>
      <c r="H907" s="401" t="str">
        <f t="shared" si="240"/>
        <v/>
      </c>
      <c r="I907" s="402" t="str">
        <f t="shared" si="234"/>
        <v/>
      </c>
      <c r="J907" s="403" t="str">
        <f t="shared" si="234"/>
        <v/>
      </c>
      <c r="K907" s="403" t="str">
        <f t="shared" si="234"/>
        <v/>
      </c>
      <c r="L907" s="404" t="str">
        <f t="shared" si="234"/>
        <v/>
      </c>
      <c r="M907" s="405"/>
      <c r="N907" s="406" t="str">
        <f t="shared" si="241"/>
        <v/>
      </c>
      <c r="O907" s="406" t="str">
        <f t="shared" si="242"/>
        <v/>
      </c>
      <c r="S907" s="401" t="str">
        <f>IFERROR(IF(S906&lt;='Cat A monthly etc'!$R$3,"Nil",S906-$R$3),"")</f>
        <v/>
      </c>
      <c r="T907" s="402" t="str">
        <f t="shared" si="243"/>
        <v/>
      </c>
      <c r="U907" s="403" t="str">
        <f t="shared" si="244"/>
        <v/>
      </c>
      <c r="V907" s="403" t="str">
        <f t="shared" si="245"/>
        <v/>
      </c>
      <c r="W907" s="404" t="str">
        <f t="shared" si="246"/>
        <v/>
      </c>
      <c r="Z907" s="408"/>
      <c r="AA907" s="409"/>
      <c r="AC907" s="358" t="str">
        <f t="shared" si="247"/>
        <v/>
      </c>
      <c r="AD907" s="358" t="str">
        <f t="shared" si="248"/>
        <v/>
      </c>
    </row>
    <row r="908" spans="1:30" x14ac:dyDescent="0.25">
      <c r="A908" s="112" t="str">
        <f t="shared" si="236"/>
        <v/>
      </c>
      <c r="B908" s="112" t="str">
        <f t="shared" si="237"/>
        <v/>
      </c>
      <c r="C908" s="397" t="str">
        <f t="shared" si="233"/>
        <v/>
      </c>
      <c r="D908" s="397" t="str">
        <f t="shared" si="235"/>
        <v/>
      </c>
      <c r="E908" s="397"/>
      <c r="F908" s="399" t="str">
        <f t="shared" si="238"/>
        <v/>
      </c>
      <c r="G908" s="400" t="str">
        <f t="shared" si="239"/>
        <v/>
      </c>
      <c r="H908" s="401" t="str">
        <f t="shared" si="240"/>
        <v/>
      </c>
      <c r="I908" s="402" t="str">
        <f t="shared" si="234"/>
        <v/>
      </c>
      <c r="J908" s="403" t="str">
        <f t="shared" si="234"/>
        <v/>
      </c>
      <c r="K908" s="403" t="str">
        <f t="shared" si="234"/>
        <v/>
      </c>
      <c r="L908" s="404" t="str">
        <f t="shared" si="234"/>
        <v/>
      </c>
      <c r="M908" s="405"/>
      <c r="N908" s="406" t="str">
        <f t="shared" si="241"/>
        <v/>
      </c>
      <c r="O908" s="406" t="str">
        <f t="shared" si="242"/>
        <v/>
      </c>
      <c r="S908" s="401" t="str">
        <f>IFERROR(IF(S907&lt;='Cat A monthly etc'!$R$3,"Nil",S907-$R$3),"")</f>
        <v/>
      </c>
      <c r="T908" s="402" t="str">
        <f t="shared" si="243"/>
        <v/>
      </c>
      <c r="U908" s="403" t="str">
        <f t="shared" si="244"/>
        <v/>
      </c>
      <c r="V908" s="403" t="str">
        <f t="shared" si="245"/>
        <v/>
      </c>
      <c r="W908" s="404" t="str">
        <f t="shared" si="246"/>
        <v/>
      </c>
      <c r="Z908" s="408"/>
      <c r="AA908" s="409"/>
      <c r="AC908" s="358" t="str">
        <f t="shared" si="247"/>
        <v/>
      </c>
      <c r="AD908" s="358" t="str">
        <f t="shared" si="248"/>
        <v/>
      </c>
    </row>
    <row r="909" spans="1:30" x14ac:dyDescent="0.25">
      <c r="A909" s="112" t="str">
        <f t="shared" si="236"/>
        <v/>
      </c>
      <c r="B909" s="112" t="str">
        <f t="shared" si="237"/>
        <v/>
      </c>
      <c r="C909" s="397" t="str">
        <f t="shared" si="233"/>
        <v/>
      </c>
      <c r="D909" s="397" t="str">
        <f t="shared" si="235"/>
        <v/>
      </c>
      <c r="E909" s="397"/>
      <c r="F909" s="399" t="str">
        <f t="shared" si="238"/>
        <v/>
      </c>
      <c r="G909" s="400" t="str">
        <f t="shared" si="239"/>
        <v/>
      </c>
      <c r="H909" s="401" t="str">
        <f t="shared" si="240"/>
        <v/>
      </c>
      <c r="I909" s="402" t="str">
        <f t="shared" si="234"/>
        <v/>
      </c>
      <c r="J909" s="403" t="str">
        <f t="shared" si="234"/>
        <v/>
      </c>
      <c r="K909" s="403" t="str">
        <f t="shared" si="234"/>
        <v/>
      </c>
      <c r="L909" s="404" t="str">
        <f t="shared" si="234"/>
        <v/>
      </c>
      <c r="M909" s="405"/>
      <c r="N909" s="406" t="str">
        <f t="shared" si="241"/>
        <v/>
      </c>
      <c r="O909" s="406" t="str">
        <f t="shared" si="242"/>
        <v/>
      </c>
      <c r="S909" s="401" t="str">
        <f>IFERROR(IF(S908&lt;='Cat A monthly etc'!$R$3,"Nil",S908-$R$3),"")</f>
        <v/>
      </c>
      <c r="T909" s="402" t="str">
        <f t="shared" si="243"/>
        <v/>
      </c>
      <c r="U909" s="403" t="str">
        <f t="shared" si="244"/>
        <v/>
      </c>
      <c r="V909" s="403" t="str">
        <f t="shared" si="245"/>
        <v/>
      </c>
      <c r="W909" s="404" t="str">
        <f t="shared" si="246"/>
        <v/>
      </c>
      <c r="Z909" s="408"/>
      <c r="AA909" s="409"/>
      <c r="AC909" s="358" t="str">
        <f t="shared" si="247"/>
        <v/>
      </c>
      <c r="AD909" s="358" t="str">
        <f t="shared" si="248"/>
        <v/>
      </c>
    </row>
    <row r="910" spans="1:30" x14ac:dyDescent="0.25">
      <c r="A910" s="112" t="str">
        <f t="shared" si="236"/>
        <v/>
      </c>
      <c r="B910" s="112" t="str">
        <f t="shared" si="237"/>
        <v/>
      </c>
      <c r="C910" s="397" t="str">
        <f t="shared" si="233"/>
        <v/>
      </c>
      <c r="D910" s="397" t="str">
        <f t="shared" si="235"/>
        <v/>
      </c>
      <c r="E910" s="397"/>
      <c r="F910" s="399" t="str">
        <f t="shared" si="238"/>
        <v/>
      </c>
      <c r="G910" s="400" t="str">
        <f t="shared" si="239"/>
        <v/>
      </c>
      <c r="H910" s="401" t="str">
        <f t="shared" si="240"/>
        <v/>
      </c>
      <c r="I910" s="402" t="str">
        <f t="shared" si="234"/>
        <v/>
      </c>
      <c r="J910" s="403" t="str">
        <f t="shared" si="234"/>
        <v/>
      </c>
      <c r="K910" s="403" t="str">
        <f t="shared" si="234"/>
        <v/>
      </c>
      <c r="L910" s="404" t="str">
        <f t="shared" si="234"/>
        <v/>
      </c>
      <c r="M910" s="405"/>
      <c r="N910" s="406" t="str">
        <f t="shared" si="241"/>
        <v/>
      </c>
      <c r="O910" s="406" t="str">
        <f t="shared" si="242"/>
        <v/>
      </c>
      <c r="S910" s="401" t="str">
        <f>IFERROR(IF(S909&lt;='Cat A monthly etc'!$R$3,"Nil",S909-$R$3),"")</f>
        <v/>
      </c>
      <c r="T910" s="402" t="str">
        <f t="shared" si="243"/>
        <v/>
      </c>
      <c r="U910" s="403" t="str">
        <f t="shared" si="244"/>
        <v/>
      </c>
      <c r="V910" s="403" t="str">
        <f t="shared" si="245"/>
        <v/>
      </c>
      <c r="W910" s="404" t="str">
        <f t="shared" si="246"/>
        <v/>
      </c>
      <c r="Z910" s="408"/>
      <c r="AA910" s="409"/>
      <c r="AC910" s="358" t="str">
        <f t="shared" si="247"/>
        <v/>
      </c>
      <c r="AD910" s="358" t="str">
        <f t="shared" si="248"/>
        <v/>
      </c>
    </row>
    <row r="911" spans="1:30" x14ac:dyDescent="0.25">
      <c r="A911" s="112" t="str">
        <f t="shared" si="236"/>
        <v/>
      </c>
      <c r="B911" s="112" t="str">
        <f t="shared" si="237"/>
        <v/>
      </c>
      <c r="C911" s="397" t="str">
        <f t="shared" si="233"/>
        <v/>
      </c>
      <c r="D911" s="397" t="str">
        <f t="shared" si="235"/>
        <v/>
      </c>
      <c r="E911" s="397"/>
      <c r="F911" s="399" t="str">
        <f t="shared" si="238"/>
        <v/>
      </c>
      <c r="G911" s="400" t="str">
        <f t="shared" si="239"/>
        <v/>
      </c>
      <c r="H911" s="401" t="str">
        <f t="shared" si="240"/>
        <v/>
      </c>
      <c r="I911" s="402" t="str">
        <f t="shared" si="234"/>
        <v/>
      </c>
      <c r="J911" s="403" t="str">
        <f t="shared" si="234"/>
        <v/>
      </c>
      <c r="K911" s="403" t="str">
        <f t="shared" si="234"/>
        <v/>
      </c>
      <c r="L911" s="404" t="str">
        <f t="shared" si="234"/>
        <v/>
      </c>
      <c r="M911" s="405"/>
      <c r="N911" s="406" t="str">
        <f t="shared" si="241"/>
        <v/>
      </c>
      <c r="O911" s="406" t="str">
        <f t="shared" si="242"/>
        <v/>
      </c>
      <c r="S911" s="401" t="str">
        <f>IFERROR(IF(S910&lt;='Cat A monthly etc'!$R$3,"Nil",S910-$R$3),"")</f>
        <v/>
      </c>
      <c r="T911" s="402" t="str">
        <f t="shared" si="243"/>
        <v/>
      </c>
      <c r="U911" s="403" t="str">
        <f t="shared" si="244"/>
        <v/>
      </c>
      <c r="V911" s="403" t="str">
        <f t="shared" si="245"/>
        <v/>
      </c>
      <c r="W911" s="404" t="str">
        <f t="shared" si="246"/>
        <v/>
      </c>
      <c r="Z911" s="408"/>
      <c r="AA911" s="409"/>
      <c r="AC911" s="358" t="str">
        <f t="shared" si="247"/>
        <v/>
      </c>
      <c r="AD911" s="358" t="str">
        <f t="shared" si="248"/>
        <v/>
      </c>
    </row>
    <row r="912" spans="1:30" x14ac:dyDescent="0.25">
      <c r="A912" s="112" t="str">
        <f t="shared" si="236"/>
        <v/>
      </c>
      <c r="B912" s="112" t="str">
        <f t="shared" si="237"/>
        <v/>
      </c>
      <c r="C912" s="397" t="str">
        <f t="shared" si="233"/>
        <v/>
      </c>
      <c r="D912" s="397" t="str">
        <f t="shared" si="235"/>
        <v/>
      </c>
      <c r="E912" s="397"/>
      <c r="F912" s="399" t="str">
        <f t="shared" si="238"/>
        <v/>
      </c>
      <c r="G912" s="400" t="str">
        <f t="shared" si="239"/>
        <v/>
      </c>
      <c r="H912" s="401" t="str">
        <f t="shared" si="240"/>
        <v/>
      </c>
      <c r="I912" s="402" t="str">
        <f t="shared" si="234"/>
        <v/>
      </c>
      <c r="J912" s="403" t="str">
        <f t="shared" si="234"/>
        <v/>
      </c>
      <c r="K912" s="403" t="str">
        <f t="shared" si="234"/>
        <v/>
      </c>
      <c r="L912" s="404" t="str">
        <f t="shared" si="234"/>
        <v/>
      </c>
      <c r="M912" s="405"/>
      <c r="N912" s="406" t="str">
        <f t="shared" si="241"/>
        <v/>
      </c>
      <c r="O912" s="406" t="str">
        <f t="shared" si="242"/>
        <v/>
      </c>
      <c r="S912" s="401" t="str">
        <f>IFERROR(IF(S911&lt;='Cat A monthly etc'!$R$3,"Nil",S911-$R$3),"")</f>
        <v/>
      </c>
      <c r="T912" s="402" t="str">
        <f t="shared" si="243"/>
        <v/>
      </c>
      <c r="U912" s="403" t="str">
        <f t="shared" si="244"/>
        <v/>
      </c>
      <c r="V912" s="403" t="str">
        <f t="shared" si="245"/>
        <v/>
      </c>
      <c r="W912" s="404" t="str">
        <f t="shared" si="246"/>
        <v/>
      </c>
      <c r="Z912" s="408"/>
      <c r="AA912" s="409"/>
      <c r="AC912" s="358" t="str">
        <f t="shared" si="247"/>
        <v/>
      </c>
      <c r="AD912" s="358" t="str">
        <f t="shared" si="248"/>
        <v/>
      </c>
    </row>
    <row r="913" spans="1:30" x14ac:dyDescent="0.25">
      <c r="A913" s="112" t="str">
        <f t="shared" si="236"/>
        <v/>
      </c>
      <c r="B913" s="112" t="str">
        <f t="shared" si="237"/>
        <v/>
      </c>
      <c r="C913" s="397" t="str">
        <f t="shared" si="233"/>
        <v/>
      </c>
      <c r="D913" s="397" t="str">
        <f t="shared" si="235"/>
        <v/>
      </c>
      <c r="E913" s="397"/>
      <c r="F913" s="399" t="str">
        <f t="shared" si="238"/>
        <v/>
      </c>
      <c r="G913" s="400" t="str">
        <f t="shared" si="239"/>
        <v/>
      </c>
      <c r="H913" s="401" t="str">
        <f t="shared" si="240"/>
        <v/>
      </c>
      <c r="I913" s="402" t="str">
        <f t="shared" si="234"/>
        <v/>
      </c>
      <c r="J913" s="403" t="str">
        <f t="shared" si="234"/>
        <v/>
      </c>
      <c r="K913" s="403" t="str">
        <f t="shared" si="234"/>
        <v/>
      </c>
      <c r="L913" s="404" t="str">
        <f t="shared" si="234"/>
        <v/>
      </c>
      <c r="M913" s="405"/>
      <c r="N913" s="406" t="str">
        <f t="shared" si="241"/>
        <v/>
      </c>
      <c r="O913" s="406" t="str">
        <f t="shared" si="242"/>
        <v/>
      </c>
      <c r="S913" s="401" t="str">
        <f>IFERROR(IF(S912&lt;='Cat A monthly etc'!$R$3,"Nil",S912-$R$3),"")</f>
        <v/>
      </c>
      <c r="T913" s="402" t="str">
        <f t="shared" si="243"/>
        <v/>
      </c>
      <c r="U913" s="403" t="str">
        <f t="shared" si="244"/>
        <v/>
      </c>
      <c r="V913" s="403" t="str">
        <f t="shared" si="245"/>
        <v/>
      </c>
      <c r="W913" s="404" t="str">
        <f t="shared" si="246"/>
        <v/>
      </c>
      <c r="Z913" s="408"/>
      <c r="AA913" s="409"/>
      <c r="AC913" s="358" t="str">
        <f t="shared" si="247"/>
        <v/>
      </c>
      <c r="AD913" s="358" t="str">
        <f t="shared" si="248"/>
        <v/>
      </c>
    </row>
    <row r="914" spans="1:30" x14ac:dyDescent="0.25">
      <c r="A914" s="112" t="str">
        <f t="shared" si="236"/>
        <v/>
      </c>
      <c r="B914" s="112" t="str">
        <f t="shared" si="237"/>
        <v/>
      </c>
      <c r="C914" s="397" t="str">
        <f t="shared" ref="C914:C977" si="249">IFERROR(IF(C913-$R$3&gt;=0,C913-$R$3,""),"")</f>
        <v/>
      </c>
      <c r="D914" s="397" t="str">
        <f t="shared" si="235"/>
        <v/>
      </c>
      <c r="E914" s="397"/>
      <c r="F914" s="399" t="str">
        <f t="shared" si="238"/>
        <v/>
      </c>
      <c r="G914" s="400" t="str">
        <f t="shared" si="239"/>
        <v/>
      </c>
      <c r="H914" s="401" t="str">
        <f t="shared" si="240"/>
        <v/>
      </c>
      <c r="I914" s="402" t="str">
        <f t="shared" si="234"/>
        <v/>
      </c>
      <c r="J914" s="403" t="str">
        <f t="shared" si="234"/>
        <v/>
      </c>
      <c r="K914" s="403" t="str">
        <f t="shared" si="234"/>
        <v/>
      </c>
      <c r="L914" s="404" t="str">
        <f t="shared" si="234"/>
        <v/>
      </c>
      <c r="M914" s="405"/>
      <c r="N914" s="406" t="str">
        <f t="shared" si="241"/>
        <v/>
      </c>
      <c r="O914" s="406" t="str">
        <f t="shared" si="242"/>
        <v/>
      </c>
      <c r="S914" s="401" t="str">
        <f>IFERROR(IF(S913&lt;='Cat A monthly etc'!$R$3,"Nil",S913-$R$3),"")</f>
        <v/>
      </c>
      <c r="T914" s="402" t="str">
        <f t="shared" si="243"/>
        <v/>
      </c>
      <c r="U914" s="403" t="str">
        <f t="shared" si="244"/>
        <v/>
      </c>
      <c r="V914" s="403" t="str">
        <f t="shared" si="245"/>
        <v/>
      </c>
      <c r="W914" s="404" t="str">
        <f t="shared" si="246"/>
        <v/>
      </c>
      <c r="Z914" s="408"/>
      <c r="AA914" s="409"/>
      <c r="AC914" s="358" t="str">
        <f t="shared" si="247"/>
        <v/>
      </c>
      <c r="AD914" s="358" t="str">
        <f t="shared" si="248"/>
        <v/>
      </c>
    </row>
    <row r="915" spans="1:30" x14ac:dyDescent="0.25">
      <c r="A915" s="112" t="str">
        <f t="shared" si="236"/>
        <v/>
      </c>
      <c r="B915" s="112" t="str">
        <f t="shared" si="237"/>
        <v/>
      </c>
      <c r="C915" s="397" t="str">
        <f t="shared" si="249"/>
        <v/>
      </c>
      <c r="D915" s="397" t="str">
        <f t="shared" si="235"/>
        <v/>
      </c>
      <c r="E915" s="397"/>
      <c r="F915" s="399" t="str">
        <f t="shared" si="238"/>
        <v/>
      </c>
      <c r="G915" s="400" t="str">
        <f t="shared" si="239"/>
        <v/>
      </c>
      <c r="H915" s="401" t="str">
        <f t="shared" si="240"/>
        <v/>
      </c>
      <c r="I915" s="402" t="str">
        <f t="shared" si="234"/>
        <v/>
      </c>
      <c r="J915" s="403" t="str">
        <f t="shared" si="234"/>
        <v/>
      </c>
      <c r="K915" s="403" t="str">
        <f t="shared" si="234"/>
        <v/>
      </c>
      <c r="L915" s="404" t="str">
        <f t="shared" si="234"/>
        <v/>
      </c>
      <c r="M915" s="405"/>
      <c r="N915" s="406" t="str">
        <f t="shared" si="241"/>
        <v/>
      </c>
      <c r="O915" s="406" t="str">
        <f t="shared" si="242"/>
        <v/>
      </c>
      <c r="S915" s="401" t="str">
        <f>IFERROR(IF(S914&lt;='Cat A monthly etc'!$R$3,"Nil",S914-$R$3),"")</f>
        <v/>
      </c>
      <c r="T915" s="402" t="str">
        <f t="shared" si="243"/>
        <v/>
      </c>
      <c r="U915" s="403" t="str">
        <f t="shared" si="244"/>
        <v/>
      </c>
      <c r="V915" s="403" t="str">
        <f t="shared" si="245"/>
        <v/>
      </c>
      <c r="W915" s="404" t="str">
        <f t="shared" si="246"/>
        <v/>
      </c>
      <c r="Z915" s="408"/>
      <c r="AA915" s="409"/>
      <c r="AC915" s="358" t="str">
        <f t="shared" si="247"/>
        <v/>
      </c>
      <c r="AD915" s="358" t="str">
        <f t="shared" si="248"/>
        <v/>
      </c>
    </row>
    <row r="916" spans="1:30" x14ac:dyDescent="0.25">
      <c r="A916" s="112" t="str">
        <f t="shared" si="236"/>
        <v/>
      </c>
      <c r="B916" s="112" t="str">
        <f t="shared" si="237"/>
        <v/>
      </c>
      <c r="C916" s="397" t="str">
        <f t="shared" si="249"/>
        <v/>
      </c>
      <c r="D916" s="397" t="str">
        <f t="shared" si="235"/>
        <v/>
      </c>
      <c r="E916" s="397"/>
      <c r="F916" s="399" t="str">
        <f t="shared" si="238"/>
        <v/>
      </c>
      <c r="G916" s="400" t="str">
        <f t="shared" si="239"/>
        <v/>
      </c>
      <c r="H916" s="401" t="str">
        <f t="shared" si="240"/>
        <v/>
      </c>
      <c r="I916" s="402" t="str">
        <f t="shared" si="234"/>
        <v/>
      </c>
      <c r="J916" s="403" t="str">
        <f t="shared" si="234"/>
        <v/>
      </c>
      <c r="K916" s="403" t="str">
        <f t="shared" si="234"/>
        <v/>
      </c>
      <c r="L916" s="404" t="str">
        <f t="shared" si="234"/>
        <v/>
      </c>
      <c r="M916" s="405"/>
      <c r="N916" s="406" t="str">
        <f t="shared" si="241"/>
        <v/>
      </c>
      <c r="O916" s="406" t="str">
        <f t="shared" si="242"/>
        <v/>
      </c>
      <c r="S916" s="401" t="str">
        <f>IFERROR(IF(S915&lt;='Cat A monthly etc'!$R$3,"Nil",S915-$R$3),"")</f>
        <v/>
      </c>
      <c r="T916" s="402" t="str">
        <f t="shared" si="243"/>
        <v/>
      </c>
      <c r="U916" s="403" t="str">
        <f t="shared" si="244"/>
        <v/>
      </c>
      <c r="V916" s="403" t="str">
        <f t="shared" si="245"/>
        <v/>
      </c>
      <c r="W916" s="404" t="str">
        <f t="shared" si="246"/>
        <v/>
      </c>
      <c r="Z916" s="408"/>
      <c r="AA916" s="409"/>
      <c r="AC916" s="358" t="str">
        <f t="shared" si="247"/>
        <v/>
      </c>
      <c r="AD916" s="358" t="str">
        <f t="shared" si="248"/>
        <v/>
      </c>
    </row>
    <row r="917" spans="1:30" x14ac:dyDescent="0.25">
      <c r="A917" s="112" t="str">
        <f t="shared" si="236"/>
        <v/>
      </c>
      <c r="B917" s="112" t="str">
        <f t="shared" si="237"/>
        <v/>
      </c>
      <c r="C917" s="397" t="str">
        <f t="shared" si="249"/>
        <v/>
      </c>
      <c r="D917" s="397" t="str">
        <f t="shared" si="235"/>
        <v/>
      </c>
      <c r="E917" s="397"/>
      <c r="F917" s="399" t="str">
        <f t="shared" si="238"/>
        <v/>
      </c>
      <c r="G917" s="400" t="str">
        <f t="shared" si="239"/>
        <v/>
      </c>
      <c r="H917" s="401" t="str">
        <f t="shared" si="240"/>
        <v/>
      </c>
      <c r="I917" s="402" t="str">
        <f t="shared" si="234"/>
        <v/>
      </c>
      <c r="J917" s="403" t="str">
        <f t="shared" si="234"/>
        <v/>
      </c>
      <c r="K917" s="403" t="str">
        <f t="shared" si="234"/>
        <v/>
      </c>
      <c r="L917" s="404" t="str">
        <f t="shared" si="234"/>
        <v/>
      </c>
      <c r="M917" s="405"/>
      <c r="N917" s="406" t="str">
        <f t="shared" si="241"/>
        <v/>
      </c>
      <c r="O917" s="406" t="str">
        <f t="shared" si="242"/>
        <v/>
      </c>
      <c r="S917" s="401" t="str">
        <f>IFERROR(IF(S916&lt;='Cat A monthly etc'!$R$3,"Nil",S916-$R$3),"")</f>
        <v/>
      </c>
      <c r="T917" s="402" t="str">
        <f t="shared" si="243"/>
        <v/>
      </c>
      <c r="U917" s="403" t="str">
        <f t="shared" si="244"/>
        <v/>
      </c>
      <c r="V917" s="403" t="str">
        <f t="shared" si="245"/>
        <v/>
      </c>
      <c r="W917" s="404" t="str">
        <f t="shared" si="246"/>
        <v/>
      </c>
      <c r="Z917" s="408"/>
      <c r="AA917" s="409"/>
      <c r="AC917" s="358" t="str">
        <f t="shared" si="247"/>
        <v/>
      </c>
      <c r="AD917" s="358" t="str">
        <f t="shared" si="248"/>
        <v/>
      </c>
    </row>
    <row r="918" spans="1:30" x14ac:dyDescent="0.25">
      <c r="A918" s="112" t="str">
        <f t="shared" si="236"/>
        <v/>
      </c>
      <c r="B918" s="112" t="str">
        <f t="shared" si="237"/>
        <v/>
      </c>
      <c r="C918" s="397" t="str">
        <f t="shared" si="249"/>
        <v/>
      </c>
      <c r="D918" s="397" t="str">
        <f t="shared" si="235"/>
        <v/>
      </c>
      <c r="E918" s="397"/>
      <c r="F918" s="399" t="str">
        <f t="shared" si="238"/>
        <v/>
      </c>
      <c r="G918" s="400" t="str">
        <f t="shared" si="239"/>
        <v/>
      </c>
      <c r="H918" s="401" t="str">
        <f t="shared" si="240"/>
        <v/>
      </c>
      <c r="I918" s="402" t="str">
        <f t="shared" si="234"/>
        <v/>
      </c>
      <c r="J918" s="403" t="str">
        <f t="shared" si="234"/>
        <v/>
      </c>
      <c r="K918" s="403" t="str">
        <f t="shared" si="234"/>
        <v/>
      </c>
      <c r="L918" s="404" t="str">
        <f t="shared" ref="L918:L981" si="250">IFERROR(IF(W918="Nil","Nil",TEXT(W918,IF(W918=ROUND(W918,0),"€###","€###.00"))),"")</f>
        <v/>
      </c>
      <c r="M918" s="405"/>
      <c r="N918" s="406" t="str">
        <f t="shared" si="241"/>
        <v/>
      </c>
      <c r="O918" s="406" t="str">
        <f t="shared" si="242"/>
        <v/>
      </c>
      <c r="S918" s="401" t="str">
        <f>IFERROR(IF(S917&lt;='Cat A monthly etc'!$R$3,"Nil",S917-$R$3),"")</f>
        <v/>
      </c>
      <c r="T918" s="402" t="str">
        <f t="shared" si="243"/>
        <v/>
      </c>
      <c r="U918" s="403" t="str">
        <f t="shared" si="244"/>
        <v/>
      </c>
      <c r="V918" s="403" t="str">
        <f t="shared" si="245"/>
        <v/>
      </c>
      <c r="W918" s="404" t="str">
        <f t="shared" si="246"/>
        <v/>
      </c>
      <c r="Z918" s="408"/>
      <c r="AA918" s="409"/>
      <c r="AC918" s="358" t="str">
        <f t="shared" si="247"/>
        <v/>
      </c>
      <c r="AD918" s="358" t="str">
        <f t="shared" si="248"/>
        <v/>
      </c>
    </row>
    <row r="919" spans="1:30" x14ac:dyDescent="0.25">
      <c r="A919" s="112" t="str">
        <f t="shared" si="236"/>
        <v/>
      </c>
      <c r="B919" s="112" t="str">
        <f t="shared" si="237"/>
        <v/>
      </c>
      <c r="C919" s="397" t="str">
        <f t="shared" si="249"/>
        <v/>
      </c>
      <c r="D919" s="397" t="str">
        <f t="shared" si="235"/>
        <v/>
      </c>
      <c r="E919" s="397"/>
      <c r="F919" s="399" t="str">
        <f t="shared" si="238"/>
        <v/>
      </c>
      <c r="G919" s="400" t="str">
        <f t="shared" si="239"/>
        <v/>
      </c>
      <c r="H919" s="401" t="str">
        <f t="shared" si="240"/>
        <v/>
      </c>
      <c r="I919" s="402" t="str">
        <f t="shared" ref="I919:L982" si="251">IFERROR(IF(T919="Nil","Nil",TEXT(T919,IF(T919=ROUND(T919,0),"€###","€###.00"))),"")</f>
        <v/>
      </c>
      <c r="J919" s="403" t="str">
        <f t="shared" si="251"/>
        <v/>
      </c>
      <c r="K919" s="403" t="str">
        <f t="shared" si="251"/>
        <v/>
      </c>
      <c r="L919" s="404" t="str">
        <f t="shared" si="250"/>
        <v/>
      </c>
      <c r="M919" s="405"/>
      <c r="N919" s="406" t="str">
        <f t="shared" si="241"/>
        <v/>
      </c>
      <c r="O919" s="406" t="str">
        <f t="shared" si="242"/>
        <v/>
      </c>
      <c r="S919" s="401" t="str">
        <f>IFERROR(IF(S918&lt;='Cat A monthly etc'!$R$3,"Nil",S918-$R$3),"")</f>
        <v/>
      </c>
      <c r="T919" s="402" t="str">
        <f t="shared" si="243"/>
        <v/>
      </c>
      <c r="U919" s="403" t="str">
        <f t="shared" si="244"/>
        <v/>
      </c>
      <c r="V919" s="403" t="str">
        <f t="shared" si="245"/>
        <v/>
      </c>
      <c r="W919" s="404" t="str">
        <f t="shared" si="246"/>
        <v/>
      </c>
      <c r="Z919" s="408"/>
      <c r="AA919" s="409"/>
      <c r="AC919" s="358" t="str">
        <f t="shared" si="247"/>
        <v/>
      </c>
      <c r="AD919" s="358" t="str">
        <f t="shared" si="248"/>
        <v/>
      </c>
    </row>
    <row r="920" spans="1:30" x14ac:dyDescent="0.25">
      <c r="A920" s="112" t="str">
        <f t="shared" si="236"/>
        <v/>
      </c>
      <c r="B920" s="112" t="str">
        <f t="shared" si="237"/>
        <v/>
      </c>
      <c r="C920" s="397" t="str">
        <f t="shared" si="249"/>
        <v/>
      </c>
      <c r="D920" s="397" t="str">
        <f t="shared" si="235"/>
        <v/>
      </c>
      <c r="E920" s="397"/>
      <c r="F920" s="399" t="str">
        <f t="shared" si="238"/>
        <v/>
      </c>
      <c r="G920" s="400" t="str">
        <f t="shared" si="239"/>
        <v/>
      </c>
      <c r="H920" s="401" t="str">
        <f t="shared" si="240"/>
        <v/>
      </c>
      <c r="I920" s="402" t="str">
        <f t="shared" si="251"/>
        <v/>
      </c>
      <c r="J920" s="403" t="str">
        <f t="shared" si="251"/>
        <v/>
      </c>
      <c r="K920" s="403" t="str">
        <f t="shared" si="251"/>
        <v/>
      </c>
      <c r="L920" s="404" t="str">
        <f t="shared" si="250"/>
        <v/>
      </c>
      <c r="M920" s="405"/>
      <c r="N920" s="406" t="str">
        <f t="shared" si="241"/>
        <v/>
      </c>
      <c r="O920" s="406" t="str">
        <f t="shared" si="242"/>
        <v/>
      </c>
      <c r="S920" s="401" t="str">
        <f>IFERROR(IF(S919&lt;='Cat A monthly etc'!$R$3,"Nil",S919-$R$3),"")</f>
        <v/>
      </c>
      <c r="T920" s="402" t="str">
        <f t="shared" si="243"/>
        <v/>
      </c>
      <c r="U920" s="403" t="str">
        <f t="shared" si="244"/>
        <v/>
      </c>
      <c r="V920" s="403" t="str">
        <f t="shared" si="245"/>
        <v/>
      </c>
      <c r="W920" s="404" t="str">
        <f t="shared" si="246"/>
        <v/>
      </c>
      <c r="Z920" s="408"/>
      <c r="AA920" s="409"/>
      <c r="AC920" s="358" t="str">
        <f t="shared" si="247"/>
        <v/>
      </c>
      <c r="AD920" s="358" t="str">
        <f t="shared" si="248"/>
        <v/>
      </c>
    </row>
    <row r="921" spans="1:30" x14ac:dyDescent="0.25">
      <c r="A921" s="112" t="str">
        <f t="shared" si="236"/>
        <v/>
      </c>
      <c r="B921" s="112" t="str">
        <f t="shared" si="237"/>
        <v/>
      </c>
      <c r="C921" s="397" t="str">
        <f t="shared" si="249"/>
        <v/>
      </c>
      <c r="D921" s="397" t="str">
        <f t="shared" si="235"/>
        <v/>
      </c>
      <c r="E921" s="397"/>
      <c r="F921" s="399" t="str">
        <f t="shared" si="238"/>
        <v/>
      </c>
      <c r="G921" s="400" t="str">
        <f t="shared" si="239"/>
        <v/>
      </c>
      <c r="H921" s="401" t="str">
        <f t="shared" si="240"/>
        <v/>
      </c>
      <c r="I921" s="402" t="str">
        <f t="shared" si="251"/>
        <v/>
      </c>
      <c r="J921" s="403" t="str">
        <f t="shared" si="251"/>
        <v/>
      </c>
      <c r="K921" s="403" t="str">
        <f t="shared" si="251"/>
        <v/>
      </c>
      <c r="L921" s="404" t="str">
        <f t="shared" si="250"/>
        <v/>
      </c>
      <c r="M921" s="405"/>
      <c r="N921" s="406" t="str">
        <f t="shared" si="241"/>
        <v/>
      </c>
      <c r="O921" s="406" t="str">
        <f t="shared" si="242"/>
        <v/>
      </c>
      <c r="S921" s="401" t="str">
        <f>IFERROR(IF(S920&lt;='Cat A monthly etc'!$R$3,"Nil",S920-$R$3),"")</f>
        <v/>
      </c>
      <c r="T921" s="402" t="str">
        <f t="shared" si="243"/>
        <v/>
      </c>
      <c r="U921" s="403" t="str">
        <f t="shared" si="244"/>
        <v/>
      </c>
      <c r="V921" s="403" t="str">
        <f t="shared" si="245"/>
        <v/>
      </c>
      <c r="W921" s="404" t="str">
        <f t="shared" si="246"/>
        <v/>
      </c>
      <c r="Z921" s="408"/>
      <c r="AA921" s="409"/>
      <c r="AC921" s="358" t="str">
        <f t="shared" si="247"/>
        <v/>
      </c>
      <c r="AD921" s="358" t="str">
        <f t="shared" si="248"/>
        <v/>
      </c>
    </row>
    <row r="922" spans="1:30" x14ac:dyDescent="0.25">
      <c r="A922" s="112" t="str">
        <f t="shared" si="236"/>
        <v/>
      </c>
      <c r="B922" s="112" t="str">
        <f t="shared" si="237"/>
        <v/>
      </c>
      <c r="C922" s="397" t="str">
        <f t="shared" si="249"/>
        <v/>
      </c>
      <c r="D922" s="397" t="str">
        <f t="shared" si="235"/>
        <v/>
      </c>
      <c r="E922" s="397"/>
      <c r="F922" s="399" t="str">
        <f t="shared" si="238"/>
        <v/>
      </c>
      <c r="G922" s="400" t="str">
        <f t="shared" si="239"/>
        <v/>
      </c>
      <c r="H922" s="401" t="str">
        <f t="shared" si="240"/>
        <v/>
      </c>
      <c r="I922" s="402" t="str">
        <f t="shared" si="251"/>
        <v/>
      </c>
      <c r="J922" s="403" t="str">
        <f t="shared" si="251"/>
        <v/>
      </c>
      <c r="K922" s="403" t="str">
        <f t="shared" si="251"/>
        <v/>
      </c>
      <c r="L922" s="404" t="str">
        <f t="shared" si="250"/>
        <v/>
      </c>
      <c r="M922" s="405"/>
      <c r="N922" s="406" t="str">
        <f t="shared" si="241"/>
        <v/>
      </c>
      <c r="O922" s="406" t="str">
        <f t="shared" si="242"/>
        <v/>
      </c>
      <c r="S922" s="401" t="str">
        <f>IFERROR(IF(S921&lt;='Cat A monthly etc'!$R$3,"Nil",S921-$R$3),"")</f>
        <v/>
      </c>
      <c r="T922" s="402" t="str">
        <f t="shared" si="243"/>
        <v/>
      </c>
      <c r="U922" s="403" t="str">
        <f t="shared" si="244"/>
        <v/>
      </c>
      <c r="V922" s="403" t="str">
        <f t="shared" si="245"/>
        <v/>
      </c>
      <c r="W922" s="404" t="str">
        <f t="shared" si="246"/>
        <v/>
      </c>
      <c r="Z922" s="408"/>
      <c r="AA922" s="409"/>
      <c r="AC922" s="358" t="str">
        <f t="shared" si="247"/>
        <v/>
      </c>
      <c r="AD922" s="358" t="str">
        <f t="shared" si="248"/>
        <v/>
      </c>
    </row>
    <row r="923" spans="1:30" x14ac:dyDescent="0.25">
      <c r="A923" s="112" t="str">
        <f t="shared" si="236"/>
        <v/>
      </c>
      <c r="B923" s="112" t="str">
        <f t="shared" si="237"/>
        <v/>
      </c>
      <c r="C923" s="397" t="str">
        <f t="shared" si="249"/>
        <v/>
      </c>
      <c r="D923" s="397" t="str">
        <f t="shared" si="235"/>
        <v/>
      </c>
      <c r="E923" s="397"/>
      <c r="F923" s="399" t="str">
        <f t="shared" si="238"/>
        <v/>
      </c>
      <c r="G923" s="400" t="str">
        <f t="shared" si="239"/>
        <v/>
      </c>
      <c r="H923" s="401" t="str">
        <f t="shared" si="240"/>
        <v/>
      </c>
      <c r="I923" s="402" t="str">
        <f t="shared" si="251"/>
        <v/>
      </c>
      <c r="J923" s="403" t="str">
        <f t="shared" si="251"/>
        <v/>
      </c>
      <c r="K923" s="403" t="str">
        <f t="shared" si="251"/>
        <v/>
      </c>
      <c r="L923" s="404" t="str">
        <f t="shared" si="250"/>
        <v/>
      </c>
      <c r="M923" s="405"/>
      <c r="N923" s="406" t="str">
        <f t="shared" si="241"/>
        <v/>
      </c>
      <c r="O923" s="406" t="str">
        <f t="shared" si="242"/>
        <v/>
      </c>
      <c r="S923" s="401" t="str">
        <f>IFERROR(IF(S922&lt;='Cat A monthly etc'!$R$3,"Nil",S922-$R$3),"")</f>
        <v/>
      </c>
      <c r="T923" s="402" t="str">
        <f t="shared" si="243"/>
        <v/>
      </c>
      <c r="U923" s="403" t="str">
        <f t="shared" si="244"/>
        <v/>
      </c>
      <c r="V923" s="403" t="str">
        <f t="shared" si="245"/>
        <v/>
      </c>
      <c r="W923" s="404" t="str">
        <f t="shared" si="246"/>
        <v/>
      </c>
      <c r="Z923" s="408"/>
      <c r="AA923" s="409"/>
      <c r="AC923" s="358" t="str">
        <f t="shared" si="247"/>
        <v/>
      </c>
      <c r="AD923" s="358" t="str">
        <f t="shared" si="248"/>
        <v/>
      </c>
    </row>
    <row r="924" spans="1:30" x14ac:dyDescent="0.25">
      <c r="A924" s="112" t="str">
        <f t="shared" si="236"/>
        <v/>
      </c>
      <c r="B924" s="112" t="str">
        <f t="shared" si="237"/>
        <v/>
      </c>
      <c r="C924" s="397" t="str">
        <f t="shared" si="249"/>
        <v/>
      </c>
      <c r="D924" s="397" t="str">
        <f t="shared" si="235"/>
        <v/>
      </c>
      <c r="E924" s="397"/>
      <c r="F924" s="399" t="str">
        <f t="shared" si="238"/>
        <v/>
      </c>
      <c r="G924" s="400" t="str">
        <f t="shared" si="239"/>
        <v/>
      </c>
      <c r="H924" s="401" t="str">
        <f t="shared" si="240"/>
        <v/>
      </c>
      <c r="I924" s="402" t="str">
        <f t="shared" si="251"/>
        <v/>
      </c>
      <c r="J924" s="403" t="str">
        <f t="shared" si="251"/>
        <v/>
      </c>
      <c r="K924" s="403" t="str">
        <f t="shared" si="251"/>
        <v/>
      </c>
      <c r="L924" s="404" t="str">
        <f t="shared" si="250"/>
        <v/>
      </c>
      <c r="M924" s="405"/>
      <c r="N924" s="406" t="str">
        <f t="shared" si="241"/>
        <v/>
      </c>
      <c r="O924" s="406" t="str">
        <f t="shared" si="242"/>
        <v/>
      </c>
      <c r="S924" s="401" t="str">
        <f>IFERROR(IF(S923&lt;='Cat A monthly etc'!$R$3,"Nil",S923-$R$3),"")</f>
        <v/>
      </c>
      <c r="T924" s="402" t="str">
        <f t="shared" si="243"/>
        <v/>
      </c>
      <c r="U924" s="403" t="str">
        <f t="shared" si="244"/>
        <v/>
      </c>
      <c r="V924" s="403" t="str">
        <f t="shared" si="245"/>
        <v/>
      </c>
      <c r="W924" s="404" t="str">
        <f t="shared" si="246"/>
        <v/>
      </c>
      <c r="Z924" s="408"/>
      <c r="AA924" s="409"/>
      <c r="AC924" s="358" t="str">
        <f t="shared" si="247"/>
        <v/>
      </c>
      <c r="AD924" s="358" t="str">
        <f t="shared" si="248"/>
        <v/>
      </c>
    </row>
    <row r="925" spans="1:30" x14ac:dyDescent="0.25">
      <c r="A925" s="112" t="str">
        <f t="shared" si="236"/>
        <v/>
      </c>
      <c r="B925" s="112" t="str">
        <f t="shared" si="237"/>
        <v/>
      </c>
      <c r="C925" s="397" t="str">
        <f t="shared" si="249"/>
        <v/>
      </c>
      <c r="D925" s="397" t="str">
        <f t="shared" si="235"/>
        <v/>
      </c>
      <c r="E925" s="397"/>
      <c r="F925" s="399" t="str">
        <f t="shared" si="238"/>
        <v/>
      </c>
      <c r="G925" s="400" t="str">
        <f t="shared" si="239"/>
        <v/>
      </c>
      <c r="H925" s="401" t="str">
        <f t="shared" si="240"/>
        <v/>
      </c>
      <c r="I925" s="402" t="str">
        <f t="shared" si="251"/>
        <v/>
      </c>
      <c r="J925" s="403" t="str">
        <f t="shared" si="251"/>
        <v/>
      </c>
      <c r="K925" s="403" t="str">
        <f t="shared" si="251"/>
        <v/>
      </c>
      <c r="L925" s="404" t="str">
        <f t="shared" si="250"/>
        <v/>
      </c>
      <c r="M925" s="405"/>
      <c r="N925" s="406" t="str">
        <f t="shared" si="241"/>
        <v/>
      </c>
      <c r="O925" s="406" t="str">
        <f t="shared" si="242"/>
        <v/>
      </c>
      <c r="S925" s="401" t="str">
        <f>IFERROR(IF(S924&lt;='Cat A monthly etc'!$R$3,"Nil",S924-$R$3),"")</f>
        <v/>
      </c>
      <c r="T925" s="402" t="str">
        <f t="shared" si="243"/>
        <v/>
      </c>
      <c r="U925" s="403" t="str">
        <f t="shared" si="244"/>
        <v/>
      </c>
      <c r="V925" s="403" t="str">
        <f t="shared" si="245"/>
        <v/>
      </c>
      <c r="W925" s="404" t="str">
        <f t="shared" si="246"/>
        <v/>
      </c>
      <c r="Z925" s="408"/>
      <c r="AA925" s="409"/>
      <c r="AC925" s="358" t="str">
        <f t="shared" si="247"/>
        <v/>
      </c>
      <c r="AD925" s="358" t="str">
        <f t="shared" si="248"/>
        <v/>
      </c>
    </row>
    <row r="926" spans="1:30" x14ac:dyDescent="0.25">
      <c r="A926" s="112" t="str">
        <f t="shared" si="236"/>
        <v/>
      </c>
      <c r="B926" s="112" t="str">
        <f t="shared" si="237"/>
        <v/>
      </c>
      <c r="C926" s="397" t="str">
        <f t="shared" si="249"/>
        <v/>
      </c>
      <c r="D926" s="397" t="str">
        <f t="shared" si="235"/>
        <v/>
      </c>
      <c r="E926" s="397"/>
      <c r="F926" s="399" t="str">
        <f t="shared" si="238"/>
        <v/>
      </c>
      <c r="G926" s="400" t="str">
        <f t="shared" si="239"/>
        <v/>
      </c>
      <c r="H926" s="401" t="str">
        <f t="shared" si="240"/>
        <v/>
      </c>
      <c r="I926" s="402" t="str">
        <f t="shared" si="251"/>
        <v/>
      </c>
      <c r="J926" s="403" t="str">
        <f t="shared" si="251"/>
        <v/>
      </c>
      <c r="K926" s="403" t="str">
        <f t="shared" si="251"/>
        <v/>
      </c>
      <c r="L926" s="404" t="str">
        <f t="shared" si="250"/>
        <v/>
      </c>
      <c r="M926" s="405"/>
      <c r="N926" s="406" t="str">
        <f t="shared" si="241"/>
        <v/>
      </c>
      <c r="O926" s="406" t="str">
        <f t="shared" si="242"/>
        <v/>
      </c>
      <c r="S926" s="401" t="str">
        <f>IFERROR(IF(S925&lt;='Cat A monthly etc'!$R$3,"Nil",S925-$R$3),"")</f>
        <v/>
      </c>
      <c r="T926" s="402" t="str">
        <f t="shared" si="243"/>
        <v/>
      </c>
      <c r="U926" s="403" t="str">
        <f t="shared" si="244"/>
        <v/>
      </c>
      <c r="V926" s="403" t="str">
        <f t="shared" si="245"/>
        <v/>
      </c>
      <c r="W926" s="404" t="str">
        <f t="shared" si="246"/>
        <v/>
      </c>
      <c r="Z926" s="408"/>
      <c r="AA926" s="409"/>
      <c r="AC926" s="358" t="str">
        <f t="shared" si="247"/>
        <v/>
      </c>
      <c r="AD926" s="358" t="str">
        <f t="shared" si="248"/>
        <v/>
      </c>
    </row>
    <row r="927" spans="1:30" x14ac:dyDescent="0.25">
      <c r="A927" s="112" t="str">
        <f t="shared" si="236"/>
        <v/>
      </c>
      <c r="B927" s="112" t="str">
        <f t="shared" si="237"/>
        <v/>
      </c>
      <c r="C927" s="397" t="str">
        <f t="shared" si="249"/>
        <v/>
      </c>
      <c r="D927" s="397" t="str">
        <f t="shared" si="235"/>
        <v/>
      </c>
      <c r="E927" s="397"/>
      <c r="F927" s="399" t="str">
        <f t="shared" si="238"/>
        <v/>
      </c>
      <c r="G927" s="400" t="str">
        <f t="shared" si="239"/>
        <v/>
      </c>
      <c r="H927" s="401" t="str">
        <f t="shared" si="240"/>
        <v/>
      </c>
      <c r="I927" s="402" t="str">
        <f t="shared" si="251"/>
        <v/>
      </c>
      <c r="J927" s="403" t="str">
        <f t="shared" si="251"/>
        <v/>
      </c>
      <c r="K927" s="403" t="str">
        <f t="shared" si="251"/>
        <v/>
      </c>
      <c r="L927" s="404" t="str">
        <f t="shared" si="250"/>
        <v/>
      </c>
      <c r="M927" s="405"/>
      <c r="N927" s="406" t="str">
        <f t="shared" si="241"/>
        <v/>
      </c>
      <c r="O927" s="406" t="str">
        <f t="shared" si="242"/>
        <v/>
      </c>
      <c r="S927" s="401" t="str">
        <f>IFERROR(IF(S926&lt;='Cat A monthly etc'!$R$3,"Nil",S926-$R$3),"")</f>
        <v/>
      </c>
      <c r="T927" s="402" t="str">
        <f t="shared" si="243"/>
        <v/>
      </c>
      <c r="U927" s="403" t="str">
        <f t="shared" si="244"/>
        <v/>
      </c>
      <c r="V927" s="403" t="str">
        <f t="shared" si="245"/>
        <v/>
      </c>
      <c r="W927" s="404" t="str">
        <f t="shared" si="246"/>
        <v/>
      </c>
      <c r="Z927" s="408"/>
      <c r="AA927" s="409"/>
      <c r="AC927" s="358" t="str">
        <f t="shared" si="247"/>
        <v/>
      </c>
      <c r="AD927" s="358" t="str">
        <f t="shared" si="248"/>
        <v/>
      </c>
    </row>
    <row r="928" spans="1:30" x14ac:dyDescent="0.25">
      <c r="A928" s="112" t="str">
        <f t="shared" si="236"/>
        <v/>
      </c>
      <c r="B928" s="112" t="str">
        <f t="shared" si="237"/>
        <v/>
      </c>
      <c r="C928" s="397" t="str">
        <f t="shared" si="249"/>
        <v/>
      </c>
      <c r="D928" s="397" t="str">
        <f t="shared" si="235"/>
        <v/>
      </c>
      <c r="E928" s="397"/>
      <c r="F928" s="399" t="str">
        <f t="shared" si="238"/>
        <v/>
      </c>
      <c r="G928" s="400" t="str">
        <f t="shared" si="239"/>
        <v/>
      </c>
      <c r="H928" s="401" t="str">
        <f t="shared" si="240"/>
        <v/>
      </c>
      <c r="I928" s="402" t="str">
        <f t="shared" si="251"/>
        <v/>
      </c>
      <c r="J928" s="403" t="str">
        <f t="shared" si="251"/>
        <v/>
      </c>
      <c r="K928" s="403" t="str">
        <f t="shared" si="251"/>
        <v/>
      </c>
      <c r="L928" s="404" t="str">
        <f t="shared" si="250"/>
        <v/>
      </c>
      <c r="M928" s="405"/>
      <c r="N928" s="406" t="str">
        <f t="shared" si="241"/>
        <v/>
      </c>
      <c r="O928" s="406" t="str">
        <f t="shared" si="242"/>
        <v/>
      </c>
      <c r="S928" s="401" t="str">
        <f>IFERROR(IF(S927&lt;='Cat A monthly etc'!$R$3,"Nil",S927-$R$3),"")</f>
        <v/>
      </c>
      <c r="T928" s="402" t="str">
        <f t="shared" si="243"/>
        <v/>
      </c>
      <c r="U928" s="403" t="str">
        <f t="shared" si="244"/>
        <v/>
      </c>
      <c r="V928" s="403" t="str">
        <f t="shared" si="245"/>
        <v/>
      </c>
      <c r="W928" s="404" t="str">
        <f t="shared" si="246"/>
        <v/>
      </c>
      <c r="Z928" s="408"/>
      <c r="AA928" s="409"/>
      <c r="AC928" s="358" t="str">
        <f t="shared" si="247"/>
        <v/>
      </c>
      <c r="AD928" s="358" t="str">
        <f t="shared" si="248"/>
        <v/>
      </c>
    </row>
    <row r="929" spans="1:30" x14ac:dyDescent="0.25">
      <c r="A929" s="112" t="str">
        <f t="shared" si="236"/>
        <v/>
      </c>
      <c r="B929" s="112" t="str">
        <f t="shared" si="237"/>
        <v/>
      </c>
      <c r="C929" s="397" t="str">
        <f t="shared" si="249"/>
        <v/>
      </c>
      <c r="D929" s="397" t="str">
        <f t="shared" si="235"/>
        <v/>
      </c>
      <c r="E929" s="397"/>
      <c r="F929" s="399" t="str">
        <f t="shared" si="238"/>
        <v/>
      </c>
      <c r="G929" s="400" t="str">
        <f t="shared" si="239"/>
        <v/>
      </c>
      <c r="H929" s="401" t="str">
        <f t="shared" si="240"/>
        <v/>
      </c>
      <c r="I929" s="402" t="str">
        <f t="shared" si="251"/>
        <v/>
      </c>
      <c r="J929" s="403" t="str">
        <f t="shared" si="251"/>
        <v/>
      </c>
      <c r="K929" s="403" t="str">
        <f t="shared" si="251"/>
        <v/>
      </c>
      <c r="L929" s="404" t="str">
        <f t="shared" si="250"/>
        <v/>
      </c>
      <c r="M929" s="405"/>
      <c r="N929" s="406" t="str">
        <f t="shared" si="241"/>
        <v/>
      </c>
      <c r="O929" s="406" t="str">
        <f t="shared" si="242"/>
        <v/>
      </c>
      <c r="S929" s="401" t="str">
        <f>IFERROR(IF(S928&lt;='Cat A monthly etc'!$R$3,"Nil",S928-$R$3),"")</f>
        <v/>
      </c>
      <c r="T929" s="402" t="str">
        <f t="shared" si="243"/>
        <v/>
      </c>
      <c r="U929" s="403" t="str">
        <f t="shared" si="244"/>
        <v/>
      </c>
      <c r="V929" s="403" t="str">
        <f t="shared" si="245"/>
        <v/>
      </c>
      <c r="W929" s="404" t="str">
        <f t="shared" si="246"/>
        <v/>
      </c>
      <c r="Z929" s="408"/>
      <c r="AA929" s="409"/>
      <c r="AC929" s="358" t="str">
        <f t="shared" si="247"/>
        <v/>
      </c>
      <c r="AD929" s="358" t="str">
        <f t="shared" si="248"/>
        <v/>
      </c>
    </row>
    <row r="930" spans="1:30" x14ac:dyDescent="0.25">
      <c r="A930" s="112" t="str">
        <f t="shared" si="236"/>
        <v/>
      </c>
      <c r="B930" s="112" t="str">
        <f t="shared" si="237"/>
        <v/>
      </c>
      <c r="C930" s="397" t="str">
        <f t="shared" si="249"/>
        <v/>
      </c>
      <c r="D930" s="397" t="str">
        <f t="shared" si="235"/>
        <v/>
      </c>
      <c r="E930" s="397"/>
      <c r="F930" s="399" t="str">
        <f t="shared" si="238"/>
        <v/>
      </c>
      <c r="G930" s="400" t="str">
        <f t="shared" si="239"/>
        <v/>
      </c>
      <c r="H930" s="401" t="str">
        <f t="shared" si="240"/>
        <v/>
      </c>
      <c r="I930" s="402" t="str">
        <f t="shared" si="251"/>
        <v/>
      </c>
      <c r="J930" s="403" t="str">
        <f t="shared" si="251"/>
        <v/>
      </c>
      <c r="K930" s="403" t="str">
        <f t="shared" si="251"/>
        <v/>
      </c>
      <c r="L930" s="404" t="str">
        <f t="shared" si="250"/>
        <v/>
      </c>
      <c r="M930" s="405"/>
      <c r="N930" s="406" t="str">
        <f t="shared" si="241"/>
        <v/>
      </c>
      <c r="O930" s="406" t="str">
        <f t="shared" si="242"/>
        <v/>
      </c>
      <c r="S930" s="401" t="str">
        <f>IFERROR(IF(S929&lt;='Cat A monthly etc'!$R$3,"Nil",S929-$R$3),"")</f>
        <v/>
      </c>
      <c r="T930" s="402" t="str">
        <f t="shared" si="243"/>
        <v/>
      </c>
      <c r="U930" s="403" t="str">
        <f t="shared" si="244"/>
        <v/>
      </c>
      <c r="V930" s="403" t="str">
        <f t="shared" si="245"/>
        <v/>
      </c>
      <c r="W930" s="404" t="str">
        <f t="shared" si="246"/>
        <v/>
      </c>
      <c r="Z930" s="408"/>
      <c r="AA930" s="409"/>
      <c r="AC930" s="358" t="str">
        <f t="shared" si="247"/>
        <v/>
      </c>
      <c r="AD930" s="358" t="str">
        <f t="shared" si="248"/>
        <v/>
      </c>
    </row>
    <row r="931" spans="1:30" x14ac:dyDescent="0.25">
      <c r="A931" s="112" t="str">
        <f t="shared" si="236"/>
        <v/>
      </c>
      <c r="B931" s="112" t="str">
        <f t="shared" si="237"/>
        <v/>
      </c>
      <c r="C931" s="397" t="str">
        <f t="shared" si="249"/>
        <v/>
      </c>
      <c r="D931" s="397" t="str">
        <f t="shared" si="235"/>
        <v/>
      </c>
      <c r="E931" s="397"/>
      <c r="F931" s="399" t="str">
        <f t="shared" si="238"/>
        <v/>
      </c>
      <c r="G931" s="400" t="str">
        <f t="shared" si="239"/>
        <v/>
      </c>
      <c r="H931" s="401" t="str">
        <f t="shared" si="240"/>
        <v/>
      </c>
      <c r="I931" s="402" t="str">
        <f t="shared" si="251"/>
        <v/>
      </c>
      <c r="J931" s="403" t="str">
        <f t="shared" si="251"/>
        <v/>
      </c>
      <c r="K931" s="403" t="str">
        <f t="shared" si="251"/>
        <v/>
      </c>
      <c r="L931" s="404" t="str">
        <f t="shared" si="250"/>
        <v/>
      </c>
      <c r="M931" s="405"/>
      <c r="N931" s="406" t="str">
        <f t="shared" si="241"/>
        <v/>
      </c>
      <c r="O931" s="406" t="str">
        <f t="shared" si="242"/>
        <v/>
      </c>
      <c r="S931" s="401" t="str">
        <f>IFERROR(IF(S930&lt;='Cat A monthly etc'!$R$3,"Nil",S930-$R$3),"")</f>
        <v/>
      </c>
      <c r="T931" s="402" t="str">
        <f t="shared" si="243"/>
        <v/>
      </c>
      <c r="U931" s="403" t="str">
        <f t="shared" si="244"/>
        <v/>
      </c>
      <c r="V931" s="403" t="str">
        <f t="shared" si="245"/>
        <v/>
      </c>
      <c r="W931" s="404" t="str">
        <f t="shared" si="246"/>
        <v/>
      </c>
      <c r="Z931" s="408"/>
      <c r="AA931" s="409"/>
      <c r="AC931" s="358" t="str">
        <f t="shared" si="247"/>
        <v/>
      </c>
      <c r="AD931" s="358" t="str">
        <f t="shared" si="248"/>
        <v/>
      </c>
    </row>
    <row r="932" spans="1:30" x14ac:dyDescent="0.25">
      <c r="A932" s="112" t="str">
        <f t="shared" si="236"/>
        <v/>
      </c>
      <c r="B932" s="112" t="str">
        <f t="shared" si="237"/>
        <v/>
      </c>
      <c r="C932" s="397" t="str">
        <f t="shared" si="249"/>
        <v/>
      </c>
      <c r="D932" s="397" t="str">
        <f t="shared" si="235"/>
        <v/>
      </c>
      <c r="E932" s="397"/>
      <c r="F932" s="399" t="str">
        <f t="shared" si="238"/>
        <v/>
      </c>
      <c r="G932" s="400" t="str">
        <f t="shared" si="239"/>
        <v/>
      </c>
      <c r="H932" s="401" t="str">
        <f t="shared" si="240"/>
        <v/>
      </c>
      <c r="I932" s="402" t="str">
        <f t="shared" si="251"/>
        <v/>
      </c>
      <c r="J932" s="403" t="str">
        <f t="shared" si="251"/>
        <v/>
      </c>
      <c r="K932" s="403" t="str">
        <f t="shared" si="251"/>
        <v/>
      </c>
      <c r="L932" s="404" t="str">
        <f t="shared" si="250"/>
        <v/>
      </c>
      <c r="M932" s="405"/>
      <c r="N932" s="406" t="str">
        <f t="shared" si="241"/>
        <v/>
      </c>
      <c r="O932" s="406" t="str">
        <f t="shared" si="242"/>
        <v/>
      </c>
      <c r="S932" s="401" t="str">
        <f>IFERROR(IF(S931&lt;='Cat A monthly etc'!$R$3,"Nil",S931-$R$3),"")</f>
        <v/>
      </c>
      <c r="T932" s="402" t="str">
        <f t="shared" si="243"/>
        <v/>
      </c>
      <c r="U932" s="403" t="str">
        <f t="shared" si="244"/>
        <v/>
      </c>
      <c r="V932" s="403" t="str">
        <f t="shared" si="245"/>
        <v/>
      </c>
      <c r="W932" s="404" t="str">
        <f t="shared" si="246"/>
        <v/>
      </c>
      <c r="Z932" s="408"/>
      <c r="AA932" s="409"/>
      <c r="AC932" s="358" t="str">
        <f t="shared" si="247"/>
        <v/>
      </c>
      <c r="AD932" s="358" t="str">
        <f t="shared" si="248"/>
        <v/>
      </c>
    </row>
    <row r="933" spans="1:30" x14ac:dyDescent="0.25">
      <c r="A933" s="112" t="str">
        <f t="shared" si="236"/>
        <v/>
      </c>
      <c r="B933" s="112" t="str">
        <f t="shared" si="237"/>
        <v/>
      </c>
      <c r="C933" s="397" t="str">
        <f t="shared" si="249"/>
        <v/>
      </c>
      <c r="D933" s="397" t="str">
        <f t="shared" si="235"/>
        <v/>
      </c>
      <c r="E933" s="397"/>
      <c r="F933" s="399" t="str">
        <f t="shared" si="238"/>
        <v/>
      </c>
      <c r="G933" s="400" t="str">
        <f t="shared" si="239"/>
        <v/>
      </c>
      <c r="H933" s="401" t="str">
        <f t="shared" si="240"/>
        <v/>
      </c>
      <c r="I933" s="402" t="str">
        <f t="shared" si="251"/>
        <v/>
      </c>
      <c r="J933" s="403" t="str">
        <f t="shared" si="251"/>
        <v/>
      </c>
      <c r="K933" s="403" t="str">
        <f t="shared" si="251"/>
        <v/>
      </c>
      <c r="L933" s="404" t="str">
        <f t="shared" si="250"/>
        <v/>
      </c>
      <c r="M933" s="405"/>
      <c r="N933" s="406" t="str">
        <f t="shared" si="241"/>
        <v/>
      </c>
      <c r="O933" s="406" t="str">
        <f t="shared" si="242"/>
        <v/>
      </c>
      <c r="S933" s="401" t="str">
        <f>IFERROR(IF(S932&lt;='Cat A monthly etc'!$R$3,"Nil",S932-$R$3),"")</f>
        <v/>
      </c>
      <c r="T933" s="402" t="str">
        <f t="shared" si="243"/>
        <v/>
      </c>
      <c r="U933" s="403" t="str">
        <f t="shared" si="244"/>
        <v/>
      </c>
      <c r="V933" s="403" t="str">
        <f t="shared" si="245"/>
        <v/>
      </c>
      <c r="W933" s="404" t="str">
        <f t="shared" si="246"/>
        <v/>
      </c>
      <c r="Z933" s="408"/>
      <c r="AA933" s="409"/>
      <c r="AC933" s="358" t="str">
        <f t="shared" si="247"/>
        <v/>
      </c>
      <c r="AD933" s="358" t="str">
        <f t="shared" si="248"/>
        <v/>
      </c>
    </row>
    <row r="934" spans="1:30" x14ac:dyDescent="0.25">
      <c r="A934" s="112" t="str">
        <f t="shared" si="236"/>
        <v/>
      </c>
      <c r="B934" s="112" t="str">
        <f t="shared" si="237"/>
        <v/>
      </c>
      <c r="C934" s="397" t="str">
        <f t="shared" si="249"/>
        <v/>
      </c>
      <c r="D934" s="397" t="str">
        <f t="shared" si="235"/>
        <v/>
      </c>
      <c r="E934" s="397"/>
      <c r="F934" s="399" t="str">
        <f t="shared" si="238"/>
        <v/>
      </c>
      <c r="G934" s="400" t="str">
        <f t="shared" si="239"/>
        <v/>
      </c>
      <c r="H934" s="401" t="str">
        <f t="shared" si="240"/>
        <v/>
      </c>
      <c r="I934" s="402" t="str">
        <f t="shared" si="251"/>
        <v/>
      </c>
      <c r="J934" s="403" t="str">
        <f t="shared" si="251"/>
        <v/>
      </c>
      <c r="K934" s="403" t="str">
        <f t="shared" si="251"/>
        <v/>
      </c>
      <c r="L934" s="404" t="str">
        <f t="shared" si="250"/>
        <v/>
      </c>
      <c r="M934" s="405"/>
      <c r="N934" s="406" t="str">
        <f t="shared" si="241"/>
        <v/>
      </c>
      <c r="O934" s="406" t="str">
        <f t="shared" si="242"/>
        <v/>
      </c>
      <c r="S934" s="401" t="str">
        <f>IFERROR(IF(S933&lt;='Cat A monthly etc'!$R$3,"Nil",S933-$R$3),"")</f>
        <v/>
      </c>
      <c r="T934" s="402" t="str">
        <f t="shared" si="243"/>
        <v/>
      </c>
      <c r="U934" s="403" t="str">
        <f t="shared" si="244"/>
        <v/>
      </c>
      <c r="V934" s="403" t="str">
        <f t="shared" si="245"/>
        <v/>
      </c>
      <c r="W934" s="404" t="str">
        <f t="shared" si="246"/>
        <v/>
      </c>
      <c r="Z934" s="408"/>
      <c r="AA934" s="409"/>
      <c r="AC934" s="358" t="str">
        <f t="shared" si="247"/>
        <v/>
      </c>
      <c r="AD934" s="358" t="str">
        <f t="shared" si="248"/>
        <v/>
      </c>
    </row>
    <row r="935" spans="1:30" x14ac:dyDescent="0.25">
      <c r="A935" s="112" t="str">
        <f t="shared" si="236"/>
        <v/>
      </c>
      <c r="B935" s="112" t="str">
        <f t="shared" si="237"/>
        <v/>
      </c>
      <c r="C935" s="397" t="str">
        <f t="shared" si="249"/>
        <v/>
      </c>
      <c r="D935" s="397" t="str">
        <f t="shared" si="235"/>
        <v/>
      </c>
      <c r="E935" s="397"/>
      <c r="F935" s="399" t="str">
        <f t="shared" si="238"/>
        <v/>
      </c>
      <c r="G935" s="400" t="str">
        <f t="shared" si="239"/>
        <v/>
      </c>
      <c r="H935" s="401" t="str">
        <f t="shared" si="240"/>
        <v/>
      </c>
      <c r="I935" s="402" t="str">
        <f t="shared" si="251"/>
        <v/>
      </c>
      <c r="J935" s="403" t="str">
        <f t="shared" si="251"/>
        <v/>
      </c>
      <c r="K935" s="403" t="str">
        <f t="shared" si="251"/>
        <v/>
      </c>
      <c r="L935" s="404" t="str">
        <f t="shared" si="250"/>
        <v/>
      </c>
      <c r="M935" s="405"/>
      <c r="N935" s="406" t="str">
        <f t="shared" si="241"/>
        <v/>
      </c>
      <c r="O935" s="406" t="str">
        <f t="shared" si="242"/>
        <v/>
      </c>
      <c r="S935" s="401" t="str">
        <f>IFERROR(IF(S934&lt;='Cat A monthly etc'!$R$3,"Nil",S934-$R$3),"")</f>
        <v/>
      </c>
      <c r="T935" s="402" t="str">
        <f t="shared" si="243"/>
        <v/>
      </c>
      <c r="U935" s="403" t="str">
        <f t="shared" si="244"/>
        <v/>
      </c>
      <c r="V935" s="403" t="str">
        <f t="shared" si="245"/>
        <v/>
      </c>
      <c r="W935" s="404" t="str">
        <f t="shared" si="246"/>
        <v/>
      </c>
      <c r="Z935" s="408"/>
      <c r="AA935" s="409"/>
      <c r="AC935" s="358" t="str">
        <f t="shared" si="247"/>
        <v/>
      </c>
      <c r="AD935" s="358" t="str">
        <f t="shared" si="248"/>
        <v/>
      </c>
    </row>
    <row r="936" spans="1:30" x14ac:dyDescent="0.25">
      <c r="A936" s="112" t="str">
        <f t="shared" si="236"/>
        <v/>
      </c>
      <c r="B936" s="112" t="str">
        <f t="shared" si="237"/>
        <v/>
      </c>
      <c r="C936" s="397" t="str">
        <f t="shared" si="249"/>
        <v/>
      </c>
      <c r="D936" s="397" t="str">
        <f t="shared" si="235"/>
        <v/>
      </c>
      <c r="E936" s="397"/>
      <c r="F936" s="399" t="str">
        <f t="shared" si="238"/>
        <v/>
      </c>
      <c r="G936" s="400" t="str">
        <f t="shared" si="239"/>
        <v/>
      </c>
      <c r="H936" s="401" t="str">
        <f t="shared" si="240"/>
        <v/>
      </c>
      <c r="I936" s="402" t="str">
        <f t="shared" si="251"/>
        <v/>
      </c>
      <c r="J936" s="403" t="str">
        <f t="shared" si="251"/>
        <v/>
      </c>
      <c r="K936" s="403" t="str">
        <f t="shared" si="251"/>
        <v/>
      </c>
      <c r="L936" s="404" t="str">
        <f t="shared" si="250"/>
        <v/>
      </c>
      <c r="M936" s="405"/>
      <c r="N936" s="406" t="str">
        <f t="shared" si="241"/>
        <v/>
      </c>
      <c r="O936" s="406" t="str">
        <f t="shared" si="242"/>
        <v/>
      </c>
      <c r="S936" s="401" t="str">
        <f>IFERROR(IF(S935&lt;='Cat A monthly etc'!$R$3,"Nil",S935-$R$3),"")</f>
        <v/>
      </c>
      <c r="T936" s="402" t="str">
        <f t="shared" si="243"/>
        <v/>
      </c>
      <c r="U936" s="403" t="str">
        <f t="shared" si="244"/>
        <v/>
      </c>
      <c r="V936" s="403" t="str">
        <f t="shared" si="245"/>
        <v/>
      </c>
      <c r="W936" s="404" t="str">
        <f t="shared" si="246"/>
        <v/>
      </c>
      <c r="Z936" s="408"/>
      <c r="AA936" s="409"/>
      <c r="AC936" s="358" t="str">
        <f t="shared" si="247"/>
        <v/>
      </c>
      <c r="AD936" s="358" t="str">
        <f t="shared" si="248"/>
        <v/>
      </c>
    </row>
    <row r="937" spans="1:30" x14ac:dyDescent="0.25">
      <c r="A937" s="112" t="str">
        <f t="shared" si="236"/>
        <v/>
      </c>
      <c r="B937" s="112" t="str">
        <f t="shared" si="237"/>
        <v/>
      </c>
      <c r="C937" s="397" t="str">
        <f t="shared" si="249"/>
        <v/>
      </c>
      <c r="D937" s="397" t="str">
        <f t="shared" si="235"/>
        <v/>
      </c>
      <c r="E937" s="397"/>
      <c r="F937" s="399" t="str">
        <f t="shared" si="238"/>
        <v/>
      </c>
      <c r="G937" s="400" t="str">
        <f t="shared" si="239"/>
        <v/>
      </c>
      <c r="H937" s="401" t="str">
        <f t="shared" si="240"/>
        <v/>
      </c>
      <c r="I937" s="402" t="str">
        <f t="shared" si="251"/>
        <v/>
      </c>
      <c r="J937" s="403" t="str">
        <f t="shared" si="251"/>
        <v/>
      </c>
      <c r="K937" s="403" t="str">
        <f t="shared" si="251"/>
        <v/>
      </c>
      <c r="L937" s="404" t="str">
        <f t="shared" si="250"/>
        <v/>
      </c>
      <c r="M937" s="405"/>
      <c r="N937" s="406" t="str">
        <f t="shared" si="241"/>
        <v/>
      </c>
      <c r="O937" s="406" t="str">
        <f t="shared" si="242"/>
        <v/>
      </c>
      <c r="S937" s="401" t="str">
        <f>IFERROR(IF(S936&lt;='Cat A monthly etc'!$R$3,"Nil",S936-$R$3),"")</f>
        <v/>
      </c>
      <c r="T937" s="402" t="str">
        <f t="shared" si="243"/>
        <v/>
      </c>
      <c r="U937" s="403" t="str">
        <f t="shared" si="244"/>
        <v/>
      </c>
      <c r="V937" s="403" t="str">
        <f t="shared" si="245"/>
        <v/>
      </c>
      <c r="W937" s="404" t="str">
        <f t="shared" si="246"/>
        <v/>
      </c>
      <c r="Z937" s="408"/>
      <c r="AA937" s="409"/>
      <c r="AC937" s="358" t="str">
        <f t="shared" si="247"/>
        <v/>
      </c>
      <c r="AD937" s="358" t="str">
        <f t="shared" si="248"/>
        <v/>
      </c>
    </row>
    <row r="938" spans="1:30" x14ac:dyDescent="0.25">
      <c r="A938" s="112" t="str">
        <f t="shared" si="236"/>
        <v/>
      </c>
      <c r="B938" s="112" t="str">
        <f t="shared" si="237"/>
        <v/>
      </c>
      <c r="C938" s="397" t="str">
        <f t="shared" si="249"/>
        <v/>
      </c>
      <c r="D938" s="397" t="str">
        <f t="shared" si="235"/>
        <v/>
      </c>
      <c r="E938" s="397"/>
      <c r="F938" s="399" t="str">
        <f t="shared" si="238"/>
        <v/>
      </c>
      <c r="G938" s="400" t="str">
        <f t="shared" si="239"/>
        <v/>
      </c>
      <c r="H938" s="401" t="str">
        <f t="shared" si="240"/>
        <v/>
      </c>
      <c r="I938" s="402" t="str">
        <f t="shared" si="251"/>
        <v/>
      </c>
      <c r="J938" s="403" t="str">
        <f t="shared" si="251"/>
        <v/>
      </c>
      <c r="K938" s="403" t="str">
        <f t="shared" si="251"/>
        <v/>
      </c>
      <c r="L938" s="404" t="str">
        <f t="shared" si="250"/>
        <v/>
      </c>
      <c r="M938" s="405"/>
      <c r="N938" s="406" t="str">
        <f t="shared" si="241"/>
        <v/>
      </c>
      <c r="O938" s="406" t="str">
        <f t="shared" si="242"/>
        <v/>
      </c>
      <c r="S938" s="401" t="str">
        <f>IFERROR(IF(S937&lt;='Cat A monthly etc'!$R$3,"Nil",S937-$R$3),"")</f>
        <v/>
      </c>
      <c r="T938" s="402" t="str">
        <f t="shared" si="243"/>
        <v/>
      </c>
      <c r="U938" s="403" t="str">
        <f t="shared" si="244"/>
        <v/>
      </c>
      <c r="V938" s="403" t="str">
        <f t="shared" si="245"/>
        <v/>
      </c>
      <c r="W938" s="404" t="str">
        <f t="shared" si="246"/>
        <v/>
      </c>
      <c r="Z938" s="408"/>
      <c r="AA938" s="409"/>
      <c r="AC938" s="358" t="str">
        <f t="shared" si="247"/>
        <v/>
      </c>
      <c r="AD938" s="358" t="str">
        <f t="shared" si="248"/>
        <v/>
      </c>
    </row>
    <row r="939" spans="1:30" x14ac:dyDescent="0.25">
      <c r="A939" s="112" t="str">
        <f t="shared" si="236"/>
        <v/>
      </c>
      <c r="B939" s="112" t="str">
        <f t="shared" si="237"/>
        <v/>
      </c>
      <c r="C939" s="397" t="str">
        <f t="shared" si="249"/>
        <v/>
      </c>
      <c r="D939" s="397" t="str">
        <f t="shared" si="235"/>
        <v/>
      </c>
      <c r="E939" s="397"/>
      <c r="F939" s="399" t="str">
        <f t="shared" si="238"/>
        <v/>
      </c>
      <c r="G939" s="400" t="str">
        <f t="shared" si="239"/>
        <v/>
      </c>
      <c r="H939" s="401" t="str">
        <f t="shared" si="240"/>
        <v/>
      </c>
      <c r="I939" s="402" t="str">
        <f t="shared" si="251"/>
        <v/>
      </c>
      <c r="J939" s="403" t="str">
        <f t="shared" si="251"/>
        <v/>
      </c>
      <c r="K939" s="403" t="str">
        <f t="shared" si="251"/>
        <v/>
      </c>
      <c r="L939" s="404" t="str">
        <f t="shared" si="250"/>
        <v/>
      </c>
      <c r="M939" s="405"/>
      <c r="N939" s="406" t="str">
        <f t="shared" si="241"/>
        <v/>
      </c>
      <c r="O939" s="406" t="str">
        <f t="shared" si="242"/>
        <v/>
      </c>
      <c r="S939" s="401" t="str">
        <f>IFERROR(IF(S938&lt;='Cat A monthly etc'!$R$3,"Nil",S938-$R$3),"")</f>
        <v/>
      </c>
      <c r="T939" s="402" t="str">
        <f t="shared" si="243"/>
        <v/>
      </c>
      <c r="U939" s="403" t="str">
        <f t="shared" si="244"/>
        <v/>
      </c>
      <c r="V939" s="403" t="str">
        <f t="shared" si="245"/>
        <v/>
      </c>
      <c r="W939" s="404" t="str">
        <f t="shared" si="246"/>
        <v/>
      </c>
      <c r="Z939" s="408"/>
      <c r="AA939" s="409"/>
      <c r="AC939" s="358" t="str">
        <f t="shared" si="247"/>
        <v/>
      </c>
      <c r="AD939" s="358" t="str">
        <f t="shared" si="248"/>
        <v/>
      </c>
    </row>
    <row r="940" spans="1:30" x14ac:dyDescent="0.25">
      <c r="A940" s="112" t="str">
        <f t="shared" si="236"/>
        <v/>
      </c>
      <c r="B940" s="112" t="str">
        <f t="shared" si="237"/>
        <v/>
      </c>
      <c r="C940" s="397" t="str">
        <f t="shared" si="249"/>
        <v/>
      </c>
      <c r="D940" s="397" t="str">
        <f t="shared" si="235"/>
        <v/>
      </c>
      <c r="E940" s="397"/>
      <c r="F940" s="399" t="str">
        <f t="shared" si="238"/>
        <v/>
      </c>
      <c r="G940" s="400" t="str">
        <f t="shared" si="239"/>
        <v/>
      </c>
      <c r="H940" s="401" t="str">
        <f t="shared" si="240"/>
        <v/>
      </c>
      <c r="I940" s="402" t="str">
        <f t="shared" si="251"/>
        <v/>
      </c>
      <c r="J940" s="403" t="str">
        <f t="shared" si="251"/>
        <v/>
      </c>
      <c r="K940" s="403" t="str">
        <f t="shared" si="251"/>
        <v/>
      </c>
      <c r="L940" s="404" t="str">
        <f t="shared" si="250"/>
        <v/>
      </c>
      <c r="M940" s="405"/>
      <c r="N940" s="406" t="str">
        <f t="shared" si="241"/>
        <v/>
      </c>
      <c r="O940" s="406" t="str">
        <f t="shared" si="242"/>
        <v/>
      </c>
      <c r="S940" s="401" t="str">
        <f>IFERROR(IF(S939&lt;='Cat A monthly etc'!$R$3,"Nil",S939-$R$3),"")</f>
        <v/>
      </c>
      <c r="T940" s="402" t="str">
        <f t="shared" si="243"/>
        <v/>
      </c>
      <c r="U940" s="403" t="str">
        <f t="shared" si="244"/>
        <v/>
      </c>
      <c r="V940" s="403" t="str">
        <f t="shared" si="245"/>
        <v/>
      </c>
      <c r="W940" s="404" t="str">
        <f t="shared" si="246"/>
        <v/>
      </c>
      <c r="Z940" s="408"/>
      <c r="AA940" s="409"/>
      <c r="AC940" s="358" t="str">
        <f t="shared" si="247"/>
        <v/>
      </c>
      <c r="AD940" s="358" t="str">
        <f t="shared" si="248"/>
        <v/>
      </c>
    </row>
    <row r="941" spans="1:30" x14ac:dyDescent="0.25">
      <c r="A941" s="112" t="str">
        <f t="shared" si="236"/>
        <v/>
      </c>
      <c r="B941" s="112" t="str">
        <f t="shared" si="237"/>
        <v/>
      </c>
      <c r="C941" s="397" t="str">
        <f t="shared" si="249"/>
        <v/>
      </c>
      <c r="D941" s="397" t="str">
        <f t="shared" si="235"/>
        <v/>
      </c>
      <c r="E941" s="397"/>
      <c r="F941" s="399" t="str">
        <f t="shared" si="238"/>
        <v/>
      </c>
      <c r="G941" s="400" t="str">
        <f t="shared" si="239"/>
        <v/>
      </c>
      <c r="H941" s="401" t="str">
        <f t="shared" si="240"/>
        <v/>
      </c>
      <c r="I941" s="402" t="str">
        <f t="shared" si="251"/>
        <v/>
      </c>
      <c r="J941" s="403" t="str">
        <f t="shared" si="251"/>
        <v/>
      </c>
      <c r="K941" s="403" t="str">
        <f t="shared" si="251"/>
        <v/>
      </c>
      <c r="L941" s="404" t="str">
        <f t="shared" si="250"/>
        <v/>
      </c>
      <c r="M941" s="405"/>
      <c r="N941" s="406" t="str">
        <f t="shared" si="241"/>
        <v/>
      </c>
      <c r="O941" s="406" t="str">
        <f t="shared" si="242"/>
        <v/>
      </c>
      <c r="S941" s="401" t="str">
        <f>IFERROR(IF(S940&lt;='Cat A monthly etc'!$R$3,"Nil",S940-$R$3),"")</f>
        <v/>
      </c>
      <c r="T941" s="402" t="str">
        <f t="shared" si="243"/>
        <v/>
      </c>
      <c r="U941" s="403" t="str">
        <f t="shared" si="244"/>
        <v/>
      </c>
      <c r="V941" s="403" t="str">
        <f t="shared" si="245"/>
        <v/>
      </c>
      <c r="W941" s="404" t="str">
        <f t="shared" si="246"/>
        <v/>
      </c>
      <c r="Z941" s="408"/>
      <c r="AA941" s="409"/>
      <c r="AC941" s="358" t="str">
        <f t="shared" si="247"/>
        <v/>
      </c>
      <c r="AD941" s="358" t="str">
        <f t="shared" si="248"/>
        <v/>
      </c>
    </row>
    <row r="942" spans="1:30" x14ac:dyDescent="0.25">
      <c r="A942" s="112" t="str">
        <f t="shared" si="236"/>
        <v/>
      </c>
      <c r="B942" s="112" t="str">
        <f t="shared" si="237"/>
        <v/>
      </c>
      <c r="C942" s="397" t="str">
        <f t="shared" si="249"/>
        <v/>
      </c>
      <c r="D942" s="397" t="str">
        <f t="shared" si="235"/>
        <v/>
      </c>
      <c r="E942" s="397"/>
      <c r="F942" s="399" t="str">
        <f t="shared" si="238"/>
        <v/>
      </c>
      <c r="G942" s="400" t="str">
        <f t="shared" si="239"/>
        <v/>
      </c>
      <c r="H942" s="401" t="str">
        <f t="shared" si="240"/>
        <v/>
      </c>
      <c r="I942" s="402" t="str">
        <f t="shared" si="251"/>
        <v/>
      </c>
      <c r="J942" s="403" t="str">
        <f t="shared" si="251"/>
        <v/>
      </c>
      <c r="K942" s="403" t="str">
        <f t="shared" si="251"/>
        <v/>
      </c>
      <c r="L942" s="404" t="str">
        <f t="shared" si="250"/>
        <v/>
      </c>
      <c r="M942" s="405"/>
      <c r="N942" s="406" t="str">
        <f t="shared" si="241"/>
        <v/>
      </c>
      <c r="O942" s="406" t="str">
        <f t="shared" si="242"/>
        <v/>
      </c>
      <c r="S942" s="401" t="str">
        <f>IFERROR(IF(S941&lt;='Cat A monthly etc'!$R$3,"Nil",S941-$R$3),"")</f>
        <v/>
      </c>
      <c r="T942" s="402" t="str">
        <f t="shared" si="243"/>
        <v/>
      </c>
      <c r="U942" s="403" t="str">
        <f t="shared" si="244"/>
        <v/>
      </c>
      <c r="V942" s="403" t="str">
        <f t="shared" si="245"/>
        <v/>
      </c>
      <c r="W942" s="404" t="str">
        <f t="shared" si="246"/>
        <v/>
      </c>
      <c r="Z942" s="408"/>
      <c r="AA942" s="409"/>
      <c r="AC942" s="358" t="str">
        <f t="shared" si="247"/>
        <v/>
      </c>
      <c r="AD942" s="358" t="str">
        <f t="shared" si="248"/>
        <v/>
      </c>
    </row>
    <row r="943" spans="1:30" x14ac:dyDescent="0.25">
      <c r="A943" s="112" t="str">
        <f t="shared" si="236"/>
        <v/>
      </c>
      <c r="B943" s="112" t="str">
        <f t="shared" si="237"/>
        <v/>
      </c>
      <c r="C943" s="397" t="str">
        <f t="shared" si="249"/>
        <v/>
      </c>
      <c r="D943" s="397" t="str">
        <f t="shared" si="235"/>
        <v/>
      </c>
      <c r="E943" s="397"/>
      <c r="F943" s="399" t="str">
        <f t="shared" si="238"/>
        <v/>
      </c>
      <c r="G943" s="400" t="str">
        <f t="shared" si="239"/>
        <v/>
      </c>
      <c r="H943" s="401" t="str">
        <f t="shared" si="240"/>
        <v/>
      </c>
      <c r="I943" s="402" t="str">
        <f t="shared" si="251"/>
        <v/>
      </c>
      <c r="J943" s="403" t="str">
        <f t="shared" si="251"/>
        <v/>
      </c>
      <c r="K943" s="403" t="str">
        <f t="shared" si="251"/>
        <v/>
      </c>
      <c r="L943" s="404" t="str">
        <f t="shared" si="250"/>
        <v/>
      </c>
      <c r="M943" s="405"/>
      <c r="N943" s="406" t="str">
        <f t="shared" si="241"/>
        <v/>
      </c>
      <c r="O943" s="406" t="str">
        <f t="shared" si="242"/>
        <v/>
      </c>
      <c r="S943" s="401" t="str">
        <f>IFERROR(IF(S942&lt;='Cat A monthly etc'!$R$3,"Nil",S942-$R$3),"")</f>
        <v/>
      </c>
      <c r="T943" s="402" t="str">
        <f t="shared" si="243"/>
        <v/>
      </c>
      <c r="U943" s="403" t="str">
        <f t="shared" si="244"/>
        <v/>
      </c>
      <c r="V943" s="403" t="str">
        <f t="shared" si="245"/>
        <v/>
      </c>
      <c r="W943" s="404" t="str">
        <f t="shared" si="246"/>
        <v/>
      </c>
      <c r="Z943" s="408"/>
      <c r="AA943" s="409"/>
      <c r="AC943" s="358" t="str">
        <f t="shared" si="247"/>
        <v/>
      </c>
      <c r="AD943" s="358" t="str">
        <f t="shared" si="248"/>
        <v/>
      </c>
    </row>
    <row r="944" spans="1:30" x14ac:dyDescent="0.25">
      <c r="A944" s="112" t="str">
        <f t="shared" si="236"/>
        <v/>
      </c>
      <c r="B944" s="112" t="str">
        <f t="shared" si="237"/>
        <v/>
      </c>
      <c r="C944" s="397" t="str">
        <f t="shared" si="249"/>
        <v/>
      </c>
      <c r="D944" s="397" t="str">
        <f t="shared" si="235"/>
        <v/>
      </c>
      <c r="E944" s="397"/>
      <c r="F944" s="399" t="str">
        <f t="shared" si="238"/>
        <v/>
      </c>
      <c r="G944" s="400" t="str">
        <f t="shared" si="239"/>
        <v/>
      </c>
      <c r="H944" s="401" t="str">
        <f t="shared" si="240"/>
        <v/>
      </c>
      <c r="I944" s="402" t="str">
        <f t="shared" si="251"/>
        <v/>
      </c>
      <c r="J944" s="403" t="str">
        <f t="shared" si="251"/>
        <v/>
      </c>
      <c r="K944" s="403" t="str">
        <f t="shared" si="251"/>
        <v/>
      </c>
      <c r="L944" s="404" t="str">
        <f t="shared" si="250"/>
        <v/>
      </c>
      <c r="M944" s="405"/>
      <c r="N944" s="406" t="str">
        <f t="shared" si="241"/>
        <v/>
      </c>
      <c r="O944" s="406" t="str">
        <f t="shared" si="242"/>
        <v/>
      </c>
      <c r="S944" s="401" t="str">
        <f>IFERROR(IF(S943&lt;='Cat A monthly etc'!$R$3,"Nil",S943-$R$3),"")</f>
        <v/>
      </c>
      <c r="T944" s="402" t="str">
        <f t="shared" si="243"/>
        <v/>
      </c>
      <c r="U944" s="403" t="str">
        <f t="shared" si="244"/>
        <v/>
      </c>
      <c r="V944" s="403" t="str">
        <f t="shared" si="245"/>
        <v/>
      </c>
      <c r="W944" s="404" t="str">
        <f t="shared" si="246"/>
        <v/>
      </c>
      <c r="Z944" s="408"/>
      <c r="AA944" s="409"/>
      <c r="AC944" s="358" t="str">
        <f t="shared" si="247"/>
        <v/>
      </c>
      <c r="AD944" s="358" t="str">
        <f t="shared" si="248"/>
        <v/>
      </c>
    </row>
    <row r="945" spans="1:30" x14ac:dyDescent="0.25">
      <c r="A945" s="112" t="str">
        <f t="shared" si="236"/>
        <v/>
      </c>
      <c r="B945" s="112" t="str">
        <f t="shared" si="237"/>
        <v/>
      </c>
      <c r="C945" s="397" t="str">
        <f t="shared" si="249"/>
        <v/>
      </c>
      <c r="D945" s="397" t="str">
        <f t="shared" si="235"/>
        <v/>
      </c>
      <c r="E945" s="397"/>
      <c r="F945" s="399" t="str">
        <f t="shared" si="238"/>
        <v/>
      </c>
      <c r="G945" s="400" t="str">
        <f t="shared" si="239"/>
        <v/>
      </c>
      <c r="H945" s="401" t="str">
        <f t="shared" si="240"/>
        <v/>
      </c>
      <c r="I945" s="402" t="str">
        <f t="shared" si="251"/>
        <v/>
      </c>
      <c r="J945" s="403" t="str">
        <f t="shared" si="251"/>
        <v/>
      </c>
      <c r="K945" s="403" t="str">
        <f t="shared" si="251"/>
        <v/>
      </c>
      <c r="L945" s="404" t="str">
        <f t="shared" si="250"/>
        <v/>
      </c>
      <c r="M945" s="405"/>
      <c r="N945" s="406" t="str">
        <f t="shared" si="241"/>
        <v/>
      </c>
      <c r="O945" s="406" t="str">
        <f t="shared" si="242"/>
        <v/>
      </c>
      <c r="S945" s="401" t="str">
        <f>IFERROR(IF(S944&lt;='Cat A monthly etc'!$R$3,"Nil",S944-$R$3),"")</f>
        <v/>
      </c>
      <c r="T945" s="402" t="str">
        <f t="shared" si="243"/>
        <v/>
      </c>
      <c r="U945" s="403" t="str">
        <f t="shared" si="244"/>
        <v/>
      </c>
      <c r="V945" s="403" t="str">
        <f t="shared" si="245"/>
        <v/>
      </c>
      <c r="W945" s="404" t="str">
        <f t="shared" si="246"/>
        <v/>
      </c>
      <c r="Z945" s="408"/>
      <c r="AA945" s="409"/>
      <c r="AC945" s="358" t="str">
        <f t="shared" si="247"/>
        <v/>
      </c>
      <c r="AD945" s="358" t="str">
        <f t="shared" si="248"/>
        <v/>
      </c>
    </row>
    <row r="946" spans="1:30" x14ac:dyDescent="0.25">
      <c r="A946" s="112" t="str">
        <f t="shared" si="236"/>
        <v/>
      </c>
      <c r="B946" s="112" t="str">
        <f t="shared" si="237"/>
        <v/>
      </c>
      <c r="C946" s="397" t="str">
        <f t="shared" si="249"/>
        <v/>
      </c>
      <c r="D946" s="397" t="str">
        <f t="shared" si="235"/>
        <v/>
      </c>
      <c r="E946" s="397"/>
      <c r="F946" s="399" t="str">
        <f t="shared" si="238"/>
        <v/>
      </c>
      <c r="G946" s="400" t="str">
        <f t="shared" si="239"/>
        <v/>
      </c>
      <c r="H946" s="401" t="str">
        <f t="shared" si="240"/>
        <v/>
      </c>
      <c r="I946" s="402" t="str">
        <f t="shared" si="251"/>
        <v/>
      </c>
      <c r="J946" s="403" t="str">
        <f t="shared" si="251"/>
        <v/>
      </c>
      <c r="K946" s="403" t="str">
        <f t="shared" si="251"/>
        <v/>
      </c>
      <c r="L946" s="404" t="str">
        <f t="shared" si="250"/>
        <v/>
      </c>
      <c r="M946" s="405"/>
      <c r="N946" s="406" t="str">
        <f t="shared" si="241"/>
        <v/>
      </c>
      <c r="O946" s="406" t="str">
        <f t="shared" si="242"/>
        <v/>
      </c>
      <c r="S946" s="401" t="str">
        <f>IFERROR(IF(S945&lt;='Cat A monthly etc'!$R$3,"Nil",S945-$R$3),"")</f>
        <v/>
      </c>
      <c r="T946" s="402" t="str">
        <f t="shared" si="243"/>
        <v/>
      </c>
      <c r="U946" s="403" t="str">
        <f t="shared" si="244"/>
        <v/>
      </c>
      <c r="V946" s="403" t="str">
        <f t="shared" si="245"/>
        <v/>
      </c>
      <c r="W946" s="404" t="str">
        <f t="shared" si="246"/>
        <v/>
      </c>
      <c r="Z946" s="408"/>
      <c r="AA946" s="409"/>
      <c r="AC946" s="358" t="str">
        <f t="shared" si="247"/>
        <v/>
      </c>
      <c r="AD946" s="358" t="str">
        <f t="shared" si="248"/>
        <v/>
      </c>
    </row>
    <row r="947" spans="1:30" x14ac:dyDescent="0.25">
      <c r="A947" s="112" t="str">
        <f t="shared" si="236"/>
        <v/>
      </c>
      <c r="B947" s="112" t="str">
        <f t="shared" si="237"/>
        <v/>
      </c>
      <c r="C947" s="397" t="str">
        <f t="shared" si="249"/>
        <v/>
      </c>
      <c r="D947" s="397" t="str">
        <f t="shared" si="235"/>
        <v/>
      </c>
      <c r="E947" s="397"/>
      <c r="F947" s="399" t="str">
        <f t="shared" si="238"/>
        <v/>
      </c>
      <c r="G947" s="400" t="str">
        <f t="shared" si="239"/>
        <v/>
      </c>
      <c r="H947" s="401" t="str">
        <f t="shared" si="240"/>
        <v/>
      </c>
      <c r="I947" s="402" t="str">
        <f t="shared" si="251"/>
        <v/>
      </c>
      <c r="J947" s="403" t="str">
        <f t="shared" si="251"/>
        <v/>
      </c>
      <c r="K947" s="403" t="str">
        <f t="shared" si="251"/>
        <v/>
      </c>
      <c r="L947" s="404" t="str">
        <f t="shared" si="250"/>
        <v/>
      </c>
      <c r="M947" s="405"/>
      <c r="N947" s="406" t="str">
        <f t="shared" si="241"/>
        <v/>
      </c>
      <c r="O947" s="406" t="str">
        <f t="shared" si="242"/>
        <v/>
      </c>
      <c r="S947" s="401" t="str">
        <f>IFERROR(IF(S946&lt;='Cat A monthly etc'!$R$3,"Nil",S946-$R$3),"")</f>
        <v/>
      </c>
      <c r="T947" s="402" t="str">
        <f t="shared" si="243"/>
        <v/>
      </c>
      <c r="U947" s="403" t="str">
        <f t="shared" si="244"/>
        <v/>
      </c>
      <c r="V947" s="403" t="str">
        <f t="shared" si="245"/>
        <v/>
      </c>
      <c r="W947" s="404" t="str">
        <f t="shared" si="246"/>
        <v/>
      </c>
      <c r="Z947" s="408"/>
      <c r="AA947" s="409"/>
      <c r="AC947" s="358" t="str">
        <f t="shared" si="247"/>
        <v/>
      </c>
      <c r="AD947" s="358" t="str">
        <f t="shared" si="248"/>
        <v/>
      </c>
    </row>
    <row r="948" spans="1:30" x14ac:dyDescent="0.25">
      <c r="A948" s="112" t="str">
        <f t="shared" si="236"/>
        <v/>
      </c>
      <c r="B948" s="112" t="str">
        <f t="shared" si="237"/>
        <v/>
      </c>
      <c r="C948" s="397" t="str">
        <f t="shared" si="249"/>
        <v/>
      </c>
      <c r="D948" s="397" t="str">
        <f t="shared" si="235"/>
        <v/>
      </c>
      <c r="E948" s="397"/>
      <c r="F948" s="399" t="str">
        <f t="shared" si="238"/>
        <v/>
      </c>
      <c r="G948" s="400" t="str">
        <f t="shared" si="239"/>
        <v/>
      </c>
      <c r="H948" s="401" t="str">
        <f t="shared" si="240"/>
        <v/>
      </c>
      <c r="I948" s="402" t="str">
        <f t="shared" si="251"/>
        <v/>
      </c>
      <c r="J948" s="403" t="str">
        <f t="shared" si="251"/>
        <v/>
      </c>
      <c r="K948" s="403" t="str">
        <f t="shared" si="251"/>
        <v/>
      </c>
      <c r="L948" s="404" t="str">
        <f t="shared" si="250"/>
        <v/>
      </c>
      <c r="M948" s="405"/>
      <c r="N948" s="406" t="str">
        <f t="shared" si="241"/>
        <v/>
      </c>
      <c r="O948" s="406" t="str">
        <f t="shared" si="242"/>
        <v/>
      </c>
      <c r="S948" s="401" t="str">
        <f>IFERROR(IF(S947&lt;='Cat A monthly etc'!$R$3,"Nil",S947-$R$3),"")</f>
        <v/>
      </c>
      <c r="T948" s="402" t="str">
        <f t="shared" si="243"/>
        <v/>
      </c>
      <c r="U948" s="403" t="str">
        <f t="shared" si="244"/>
        <v/>
      </c>
      <c r="V948" s="403" t="str">
        <f t="shared" si="245"/>
        <v/>
      </c>
      <c r="W948" s="404" t="str">
        <f t="shared" si="246"/>
        <v/>
      </c>
      <c r="Z948" s="408"/>
      <c r="AA948" s="409"/>
      <c r="AC948" s="358" t="str">
        <f t="shared" si="247"/>
        <v/>
      </c>
      <c r="AD948" s="358" t="str">
        <f t="shared" si="248"/>
        <v/>
      </c>
    </row>
    <row r="949" spans="1:30" x14ac:dyDescent="0.25">
      <c r="A949" s="112" t="str">
        <f t="shared" si="236"/>
        <v/>
      </c>
      <c r="B949" s="112" t="str">
        <f t="shared" si="237"/>
        <v/>
      </c>
      <c r="C949" s="397" t="str">
        <f t="shared" si="249"/>
        <v/>
      </c>
      <c r="D949" s="397" t="str">
        <f t="shared" si="235"/>
        <v/>
      </c>
      <c r="E949" s="397"/>
      <c r="F949" s="399" t="str">
        <f t="shared" si="238"/>
        <v/>
      </c>
      <c r="G949" s="400" t="str">
        <f t="shared" si="239"/>
        <v/>
      </c>
      <c r="H949" s="401" t="str">
        <f t="shared" si="240"/>
        <v/>
      </c>
      <c r="I949" s="402" t="str">
        <f t="shared" si="251"/>
        <v/>
      </c>
      <c r="J949" s="403" t="str">
        <f t="shared" si="251"/>
        <v/>
      </c>
      <c r="K949" s="403" t="str">
        <f t="shared" si="251"/>
        <v/>
      </c>
      <c r="L949" s="404" t="str">
        <f t="shared" si="250"/>
        <v/>
      </c>
      <c r="M949" s="405"/>
      <c r="N949" s="406" t="str">
        <f t="shared" si="241"/>
        <v/>
      </c>
      <c r="O949" s="406" t="str">
        <f t="shared" si="242"/>
        <v/>
      </c>
      <c r="S949" s="401" t="str">
        <f>IFERROR(IF(S948&lt;='Cat A monthly etc'!$R$3,"Nil",S948-$R$3),"")</f>
        <v/>
      </c>
      <c r="T949" s="402" t="str">
        <f t="shared" si="243"/>
        <v/>
      </c>
      <c r="U949" s="403" t="str">
        <f t="shared" si="244"/>
        <v/>
      </c>
      <c r="V949" s="403" t="str">
        <f t="shared" si="245"/>
        <v/>
      </c>
      <c r="W949" s="404" t="str">
        <f t="shared" si="246"/>
        <v/>
      </c>
      <c r="Z949" s="408"/>
      <c r="AA949" s="409"/>
      <c r="AC949" s="358" t="str">
        <f t="shared" si="247"/>
        <v/>
      </c>
      <c r="AD949" s="358" t="str">
        <f t="shared" si="248"/>
        <v/>
      </c>
    </row>
    <row r="950" spans="1:30" x14ac:dyDescent="0.25">
      <c r="A950" s="112" t="str">
        <f t="shared" si="236"/>
        <v/>
      </c>
      <c r="B950" s="112" t="str">
        <f t="shared" si="237"/>
        <v/>
      </c>
      <c r="C950" s="397" t="str">
        <f t="shared" si="249"/>
        <v/>
      </c>
      <c r="D950" s="397" t="str">
        <f t="shared" si="235"/>
        <v/>
      </c>
      <c r="E950" s="397"/>
      <c r="F950" s="399" t="str">
        <f t="shared" si="238"/>
        <v/>
      </c>
      <c r="G950" s="400" t="str">
        <f t="shared" si="239"/>
        <v/>
      </c>
      <c r="H950" s="401" t="str">
        <f t="shared" si="240"/>
        <v/>
      </c>
      <c r="I950" s="402" t="str">
        <f t="shared" si="251"/>
        <v/>
      </c>
      <c r="J950" s="403" t="str">
        <f t="shared" si="251"/>
        <v/>
      </c>
      <c r="K950" s="403" t="str">
        <f t="shared" si="251"/>
        <v/>
      </c>
      <c r="L950" s="404" t="str">
        <f t="shared" si="250"/>
        <v/>
      </c>
      <c r="M950" s="405"/>
      <c r="N950" s="406" t="str">
        <f t="shared" si="241"/>
        <v/>
      </c>
      <c r="O950" s="406" t="str">
        <f t="shared" si="242"/>
        <v/>
      </c>
      <c r="S950" s="401" t="str">
        <f>IFERROR(IF(S949&lt;='Cat A monthly etc'!$R$3,"Nil",S949-$R$3),"")</f>
        <v/>
      </c>
      <c r="T950" s="402" t="str">
        <f t="shared" si="243"/>
        <v/>
      </c>
      <c r="U950" s="403" t="str">
        <f t="shared" si="244"/>
        <v/>
      </c>
      <c r="V950" s="403" t="str">
        <f t="shared" si="245"/>
        <v/>
      </c>
      <c r="W950" s="404" t="str">
        <f t="shared" si="246"/>
        <v/>
      </c>
      <c r="Z950" s="408"/>
      <c r="AA950" s="409"/>
      <c r="AC950" s="358" t="str">
        <f t="shared" si="247"/>
        <v/>
      </c>
      <c r="AD950" s="358" t="str">
        <f t="shared" si="248"/>
        <v/>
      </c>
    </row>
    <row r="951" spans="1:30" x14ac:dyDescent="0.25">
      <c r="A951" s="112" t="str">
        <f t="shared" si="236"/>
        <v/>
      </c>
      <c r="B951" s="112" t="str">
        <f t="shared" si="237"/>
        <v/>
      </c>
      <c r="C951" s="397" t="str">
        <f t="shared" si="249"/>
        <v/>
      </c>
      <c r="D951" s="397" t="str">
        <f t="shared" si="235"/>
        <v/>
      </c>
      <c r="E951" s="397"/>
      <c r="F951" s="399" t="str">
        <f t="shared" si="238"/>
        <v/>
      </c>
      <c r="G951" s="400" t="str">
        <f t="shared" si="239"/>
        <v/>
      </c>
      <c r="H951" s="401" t="str">
        <f t="shared" si="240"/>
        <v/>
      </c>
      <c r="I951" s="402" t="str">
        <f t="shared" si="251"/>
        <v/>
      </c>
      <c r="J951" s="403" t="str">
        <f t="shared" si="251"/>
        <v/>
      </c>
      <c r="K951" s="403" t="str">
        <f t="shared" si="251"/>
        <v/>
      </c>
      <c r="L951" s="404" t="str">
        <f t="shared" si="250"/>
        <v/>
      </c>
      <c r="M951" s="405"/>
      <c r="N951" s="406" t="str">
        <f t="shared" si="241"/>
        <v/>
      </c>
      <c r="O951" s="406" t="str">
        <f t="shared" si="242"/>
        <v/>
      </c>
      <c r="S951" s="401" t="str">
        <f>IFERROR(IF(S950&lt;='Cat A monthly etc'!$R$3,"Nil",S950-$R$3),"")</f>
        <v/>
      </c>
      <c r="T951" s="402" t="str">
        <f t="shared" si="243"/>
        <v/>
      </c>
      <c r="U951" s="403" t="str">
        <f t="shared" si="244"/>
        <v/>
      </c>
      <c r="V951" s="403" t="str">
        <f t="shared" si="245"/>
        <v/>
      </c>
      <c r="W951" s="404" t="str">
        <f t="shared" si="246"/>
        <v/>
      </c>
      <c r="Z951" s="408"/>
      <c r="AA951" s="409"/>
      <c r="AC951" s="358" t="str">
        <f t="shared" si="247"/>
        <v/>
      </c>
      <c r="AD951" s="358" t="str">
        <f t="shared" si="248"/>
        <v/>
      </c>
    </row>
    <row r="952" spans="1:30" x14ac:dyDescent="0.25">
      <c r="A952" s="112" t="str">
        <f t="shared" si="236"/>
        <v/>
      </c>
      <c r="B952" s="112" t="str">
        <f t="shared" si="237"/>
        <v/>
      </c>
      <c r="C952" s="397" t="str">
        <f t="shared" si="249"/>
        <v/>
      </c>
      <c r="D952" s="397" t="str">
        <f t="shared" si="235"/>
        <v/>
      </c>
      <c r="E952" s="397"/>
      <c r="F952" s="399" t="str">
        <f t="shared" si="238"/>
        <v/>
      </c>
      <c r="G952" s="400" t="str">
        <f t="shared" si="239"/>
        <v/>
      </c>
      <c r="H952" s="401" t="str">
        <f t="shared" si="240"/>
        <v/>
      </c>
      <c r="I952" s="402" t="str">
        <f t="shared" si="251"/>
        <v/>
      </c>
      <c r="J952" s="403" t="str">
        <f t="shared" si="251"/>
        <v/>
      </c>
      <c r="K952" s="403" t="str">
        <f t="shared" si="251"/>
        <v/>
      </c>
      <c r="L952" s="404" t="str">
        <f t="shared" si="250"/>
        <v/>
      </c>
      <c r="M952" s="405"/>
      <c r="N952" s="406" t="str">
        <f t="shared" si="241"/>
        <v/>
      </c>
      <c r="O952" s="406" t="str">
        <f t="shared" si="242"/>
        <v/>
      </c>
      <c r="S952" s="401" t="str">
        <f>IFERROR(IF(S951&lt;='Cat A monthly etc'!$R$3,"Nil",S951-$R$3),"")</f>
        <v/>
      </c>
      <c r="T952" s="402" t="str">
        <f t="shared" si="243"/>
        <v/>
      </c>
      <c r="U952" s="403" t="str">
        <f t="shared" si="244"/>
        <v/>
      </c>
      <c r="V952" s="403" t="str">
        <f t="shared" si="245"/>
        <v/>
      </c>
      <c r="W952" s="404" t="str">
        <f t="shared" si="246"/>
        <v/>
      </c>
      <c r="Z952" s="408"/>
      <c r="AA952" s="409"/>
      <c r="AC952" s="358" t="str">
        <f t="shared" si="247"/>
        <v/>
      </c>
      <c r="AD952" s="358" t="str">
        <f t="shared" si="248"/>
        <v/>
      </c>
    </row>
    <row r="953" spans="1:30" x14ac:dyDescent="0.25">
      <c r="A953" s="112" t="str">
        <f t="shared" si="236"/>
        <v/>
      </c>
      <c r="B953" s="112" t="str">
        <f t="shared" si="237"/>
        <v/>
      </c>
      <c r="C953" s="397" t="str">
        <f t="shared" si="249"/>
        <v/>
      </c>
      <c r="D953" s="397" t="str">
        <f t="shared" si="235"/>
        <v/>
      </c>
      <c r="E953" s="397"/>
      <c r="F953" s="399" t="str">
        <f t="shared" si="238"/>
        <v/>
      </c>
      <c r="G953" s="400" t="str">
        <f t="shared" si="239"/>
        <v/>
      </c>
      <c r="H953" s="401" t="str">
        <f t="shared" si="240"/>
        <v/>
      </c>
      <c r="I953" s="402" t="str">
        <f t="shared" si="251"/>
        <v/>
      </c>
      <c r="J953" s="403" t="str">
        <f t="shared" si="251"/>
        <v/>
      </c>
      <c r="K953" s="403" t="str">
        <f t="shared" si="251"/>
        <v/>
      </c>
      <c r="L953" s="404" t="str">
        <f t="shared" si="250"/>
        <v/>
      </c>
      <c r="M953" s="405"/>
      <c r="N953" s="406" t="str">
        <f t="shared" si="241"/>
        <v/>
      </c>
      <c r="O953" s="406" t="str">
        <f t="shared" si="242"/>
        <v/>
      </c>
      <c r="S953" s="401" t="str">
        <f>IFERROR(IF(S952&lt;='Cat A monthly etc'!$R$3,"Nil",S952-$R$3),"")</f>
        <v/>
      </c>
      <c r="T953" s="402" t="str">
        <f t="shared" si="243"/>
        <v/>
      </c>
      <c r="U953" s="403" t="str">
        <f t="shared" si="244"/>
        <v/>
      </c>
      <c r="V953" s="403" t="str">
        <f t="shared" si="245"/>
        <v/>
      </c>
      <c r="W953" s="404" t="str">
        <f t="shared" si="246"/>
        <v/>
      </c>
      <c r="Z953" s="408"/>
      <c r="AA953" s="409"/>
      <c r="AC953" s="358" t="str">
        <f t="shared" si="247"/>
        <v/>
      </c>
      <c r="AD953" s="358" t="str">
        <f t="shared" si="248"/>
        <v/>
      </c>
    </row>
    <row r="954" spans="1:30" x14ac:dyDescent="0.25">
      <c r="A954" s="112" t="str">
        <f t="shared" si="236"/>
        <v/>
      </c>
      <c r="B954" s="112" t="str">
        <f t="shared" si="237"/>
        <v/>
      </c>
      <c r="C954" s="397" t="str">
        <f t="shared" si="249"/>
        <v/>
      </c>
      <c r="D954" s="397" t="str">
        <f t="shared" si="235"/>
        <v/>
      </c>
      <c r="E954" s="397"/>
      <c r="F954" s="399" t="str">
        <f t="shared" si="238"/>
        <v/>
      </c>
      <c r="G954" s="400" t="str">
        <f t="shared" si="239"/>
        <v/>
      </c>
      <c r="H954" s="401" t="str">
        <f t="shared" si="240"/>
        <v/>
      </c>
      <c r="I954" s="402" t="str">
        <f t="shared" si="251"/>
        <v/>
      </c>
      <c r="J954" s="403" t="str">
        <f t="shared" si="251"/>
        <v/>
      </c>
      <c r="K954" s="403" t="str">
        <f t="shared" si="251"/>
        <v/>
      </c>
      <c r="L954" s="404" t="str">
        <f t="shared" si="250"/>
        <v/>
      </c>
      <c r="M954" s="405"/>
      <c r="N954" s="406" t="str">
        <f t="shared" si="241"/>
        <v/>
      </c>
      <c r="O954" s="406" t="str">
        <f t="shared" si="242"/>
        <v/>
      </c>
      <c r="S954" s="401" t="str">
        <f>IFERROR(IF(S953&lt;='Cat A monthly etc'!$R$3,"Nil",S953-$R$3),"")</f>
        <v/>
      </c>
      <c r="T954" s="402" t="str">
        <f t="shared" si="243"/>
        <v/>
      </c>
      <c r="U954" s="403" t="str">
        <f t="shared" si="244"/>
        <v/>
      </c>
      <c r="V954" s="403" t="str">
        <f t="shared" si="245"/>
        <v/>
      </c>
      <c r="W954" s="404" t="str">
        <f t="shared" si="246"/>
        <v/>
      </c>
      <c r="Z954" s="408"/>
      <c r="AA954" s="409"/>
      <c r="AC954" s="358" t="str">
        <f t="shared" si="247"/>
        <v/>
      </c>
      <c r="AD954" s="358" t="str">
        <f t="shared" si="248"/>
        <v/>
      </c>
    </row>
    <row r="955" spans="1:30" x14ac:dyDescent="0.25">
      <c r="A955" s="112" t="str">
        <f t="shared" si="236"/>
        <v/>
      </c>
      <c r="B955" s="112" t="str">
        <f t="shared" si="237"/>
        <v/>
      </c>
      <c r="C955" s="397" t="str">
        <f t="shared" si="249"/>
        <v/>
      </c>
      <c r="D955" s="397" t="str">
        <f t="shared" si="235"/>
        <v/>
      </c>
      <c r="E955" s="397"/>
      <c r="F955" s="399" t="str">
        <f t="shared" si="238"/>
        <v/>
      </c>
      <c r="G955" s="400" t="str">
        <f t="shared" si="239"/>
        <v/>
      </c>
      <c r="H955" s="401" t="str">
        <f t="shared" si="240"/>
        <v/>
      </c>
      <c r="I955" s="402" t="str">
        <f t="shared" si="251"/>
        <v/>
      </c>
      <c r="J955" s="403" t="str">
        <f t="shared" si="251"/>
        <v/>
      </c>
      <c r="K955" s="403" t="str">
        <f t="shared" si="251"/>
        <v/>
      </c>
      <c r="L955" s="404" t="str">
        <f t="shared" si="250"/>
        <v/>
      </c>
      <c r="M955" s="405"/>
      <c r="N955" s="406" t="str">
        <f t="shared" si="241"/>
        <v/>
      </c>
      <c r="O955" s="406" t="str">
        <f t="shared" si="242"/>
        <v/>
      </c>
      <c r="S955" s="401" t="str">
        <f>IFERROR(IF(S954&lt;='Cat A monthly etc'!$R$3,"Nil",S954-$R$3),"")</f>
        <v/>
      </c>
      <c r="T955" s="402" t="str">
        <f t="shared" si="243"/>
        <v/>
      </c>
      <c r="U955" s="403" t="str">
        <f t="shared" si="244"/>
        <v/>
      </c>
      <c r="V955" s="403" t="str">
        <f t="shared" si="245"/>
        <v/>
      </c>
      <c r="W955" s="404" t="str">
        <f t="shared" si="246"/>
        <v/>
      </c>
      <c r="Z955" s="408"/>
      <c r="AA955" s="409"/>
      <c r="AC955" s="358" t="str">
        <f t="shared" si="247"/>
        <v/>
      </c>
      <c r="AD955" s="358" t="str">
        <f t="shared" si="248"/>
        <v/>
      </c>
    </row>
    <row r="956" spans="1:30" x14ac:dyDescent="0.25">
      <c r="A956" s="112" t="str">
        <f t="shared" si="236"/>
        <v/>
      </c>
      <c r="B956" s="112" t="str">
        <f t="shared" si="237"/>
        <v/>
      </c>
      <c r="C956" s="397" t="str">
        <f t="shared" si="249"/>
        <v/>
      </c>
      <c r="D956" s="397" t="str">
        <f t="shared" si="235"/>
        <v/>
      </c>
      <c r="E956" s="397"/>
      <c r="F956" s="399" t="str">
        <f t="shared" si="238"/>
        <v/>
      </c>
      <c r="G956" s="400" t="str">
        <f t="shared" si="239"/>
        <v/>
      </c>
      <c r="H956" s="401" t="str">
        <f t="shared" si="240"/>
        <v/>
      </c>
      <c r="I956" s="402" t="str">
        <f t="shared" si="251"/>
        <v/>
      </c>
      <c r="J956" s="403" t="str">
        <f t="shared" si="251"/>
        <v/>
      </c>
      <c r="K956" s="403" t="str">
        <f t="shared" si="251"/>
        <v/>
      </c>
      <c r="L956" s="404" t="str">
        <f t="shared" si="250"/>
        <v/>
      </c>
      <c r="M956" s="405"/>
      <c r="N956" s="406" t="str">
        <f t="shared" si="241"/>
        <v/>
      </c>
      <c r="O956" s="406" t="str">
        <f t="shared" si="242"/>
        <v/>
      </c>
      <c r="S956" s="401" t="str">
        <f>IFERROR(IF(S955&lt;='Cat A monthly etc'!$R$3,"Nil",S955-$R$3),"")</f>
        <v/>
      </c>
      <c r="T956" s="402" t="str">
        <f t="shared" si="243"/>
        <v/>
      </c>
      <c r="U956" s="403" t="str">
        <f t="shared" si="244"/>
        <v/>
      </c>
      <c r="V956" s="403" t="str">
        <f t="shared" si="245"/>
        <v/>
      </c>
      <c r="W956" s="404" t="str">
        <f t="shared" si="246"/>
        <v/>
      </c>
      <c r="Z956" s="408"/>
      <c r="AA956" s="409"/>
      <c r="AC956" s="358" t="str">
        <f t="shared" si="247"/>
        <v/>
      </c>
      <c r="AD956" s="358" t="str">
        <f t="shared" si="248"/>
        <v/>
      </c>
    </row>
    <row r="957" spans="1:30" x14ac:dyDescent="0.25">
      <c r="A957" s="112" t="str">
        <f t="shared" si="236"/>
        <v/>
      </c>
      <c r="B957" s="112" t="str">
        <f t="shared" si="237"/>
        <v/>
      </c>
      <c r="C957" s="397" t="str">
        <f t="shared" si="249"/>
        <v/>
      </c>
      <c r="D957" s="397" t="str">
        <f t="shared" si="235"/>
        <v/>
      </c>
      <c r="E957" s="397"/>
      <c r="F957" s="399" t="str">
        <f t="shared" si="238"/>
        <v/>
      </c>
      <c r="G957" s="400" t="str">
        <f t="shared" si="239"/>
        <v/>
      </c>
      <c r="H957" s="401" t="str">
        <f t="shared" si="240"/>
        <v/>
      </c>
      <c r="I957" s="402" t="str">
        <f t="shared" si="251"/>
        <v/>
      </c>
      <c r="J957" s="403" t="str">
        <f t="shared" si="251"/>
        <v/>
      </c>
      <c r="K957" s="403" t="str">
        <f t="shared" si="251"/>
        <v/>
      </c>
      <c r="L957" s="404" t="str">
        <f t="shared" si="250"/>
        <v/>
      </c>
      <c r="M957" s="405"/>
      <c r="N957" s="406" t="str">
        <f t="shared" si="241"/>
        <v/>
      </c>
      <c r="O957" s="406" t="str">
        <f t="shared" si="242"/>
        <v/>
      </c>
      <c r="S957" s="401" t="str">
        <f>IFERROR(IF(S956&lt;='Cat A monthly etc'!$R$3,"Nil",S956-$R$3),"")</f>
        <v/>
      </c>
      <c r="T957" s="402" t="str">
        <f t="shared" si="243"/>
        <v/>
      </c>
      <c r="U957" s="403" t="str">
        <f t="shared" si="244"/>
        <v/>
      </c>
      <c r="V957" s="403" t="str">
        <f t="shared" si="245"/>
        <v/>
      </c>
      <c r="W957" s="404" t="str">
        <f t="shared" si="246"/>
        <v/>
      </c>
      <c r="Z957" s="408"/>
      <c r="AA957" s="409"/>
      <c r="AC957" s="358" t="str">
        <f t="shared" si="247"/>
        <v/>
      </c>
      <c r="AD957" s="358" t="str">
        <f t="shared" si="248"/>
        <v/>
      </c>
    </row>
    <row r="958" spans="1:30" x14ac:dyDescent="0.25">
      <c r="A958" s="112" t="str">
        <f t="shared" si="236"/>
        <v/>
      </c>
      <c r="B958" s="112" t="str">
        <f t="shared" si="237"/>
        <v/>
      </c>
      <c r="C958" s="397" t="str">
        <f t="shared" si="249"/>
        <v/>
      </c>
      <c r="D958" s="397" t="str">
        <f t="shared" si="235"/>
        <v/>
      </c>
      <c r="E958" s="397"/>
      <c r="F958" s="399" t="str">
        <f t="shared" si="238"/>
        <v/>
      </c>
      <c r="G958" s="400" t="str">
        <f t="shared" si="239"/>
        <v/>
      </c>
      <c r="H958" s="401" t="str">
        <f t="shared" si="240"/>
        <v/>
      </c>
      <c r="I958" s="402" t="str">
        <f t="shared" si="251"/>
        <v/>
      </c>
      <c r="J958" s="403" t="str">
        <f t="shared" si="251"/>
        <v/>
      </c>
      <c r="K958" s="403" t="str">
        <f t="shared" si="251"/>
        <v/>
      </c>
      <c r="L958" s="404" t="str">
        <f t="shared" si="250"/>
        <v/>
      </c>
      <c r="M958" s="405"/>
      <c r="N958" s="406" t="str">
        <f t="shared" si="241"/>
        <v/>
      </c>
      <c r="O958" s="406" t="str">
        <f t="shared" si="242"/>
        <v/>
      </c>
      <c r="S958" s="401" t="str">
        <f>IFERROR(IF(S957&lt;='Cat A monthly etc'!$R$3,"Nil",S957-$R$3),"")</f>
        <v/>
      </c>
      <c r="T958" s="402" t="str">
        <f t="shared" si="243"/>
        <v/>
      </c>
      <c r="U958" s="403" t="str">
        <f t="shared" si="244"/>
        <v/>
      </c>
      <c r="V958" s="403" t="str">
        <f t="shared" si="245"/>
        <v/>
      </c>
      <c r="W958" s="404" t="str">
        <f t="shared" si="246"/>
        <v/>
      </c>
      <c r="Z958" s="408"/>
      <c r="AA958" s="409"/>
      <c r="AC958" s="358" t="str">
        <f t="shared" si="247"/>
        <v/>
      </c>
      <c r="AD958" s="358" t="str">
        <f t="shared" si="248"/>
        <v/>
      </c>
    </row>
    <row r="959" spans="1:30" x14ac:dyDescent="0.25">
      <c r="A959" s="112" t="str">
        <f t="shared" si="236"/>
        <v/>
      </c>
      <c r="B959" s="112" t="str">
        <f t="shared" si="237"/>
        <v/>
      </c>
      <c r="C959" s="397" t="str">
        <f t="shared" si="249"/>
        <v/>
      </c>
      <c r="D959" s="397" t="str">
        <f t="shared" si="235"/>
        <v/>
      </c>
      <c r="E959" s="397"/>
      <c r="F959" s="399" t="str">
        <f t="shared" si="238"/>
        <v/>
      </c>
      <c r="G959" s="400" t="str">
        <f t="shared" si="239"/>
        <v/>
      </c>
      <c r="H959" s="401" t="str">
        <f t="shared" si="240"/>
        <v/>
      </c>
      <c r="I959" s="402" t="str">
        <f t="shared" si="251"/>
        <v/>
      </c>
      <c r="J959" s="403" t="str">
        <f t="shared" si="251"/>
        <v/>
      </c>
      <c r="K959" s="403" t="str">
        <f t="shared" si="251"/>
        <v/>
      </c>
      <c r="L959" s="404" t="str">
        <f t="shared" si="250"/>
        <v/>
      </c>
      <c r="M959" s="405"/>
      <c r="N959" s="406" t="str">
        <f t="shared" si="241"/>
        <v/>
      </c>
      <c r="O959" s="406" t="str">
        <f t="shared" si="242"/>
        <v/>
      </c>
      <c r="S959" s="401" t="str">
        <f>IFERROR(IF(S958&lt;='Cat A monthly etc'!$R$3,"Nil",S958-$R$3),"")</f>
        <v/>
      </c>
      <c r="T959" s="402" t="str">
        <f t="shared" si="243"/>
        <v/>
      </c>
      <c r="U959" s="403" t="str">
        <f t="shared" si="244"/>
        <v/>
      </c>
      <c r="V959" s="403" t="str">
        <f t="shared" si="245"/>
        <v/>
      </c>
      <c r="W959" s="404" t="str">
        <f t="shared" si="246"/>
        <v/>
      </c>
      <c r="Z959" s="408"/>
      <c r="AA959" s="409"/>
      <c r="AC959" s="358" t="str">
        <f t="shared" si="247"/>
        <v/>
      </c>
      <c r="AD959" s="358" t="str">
        <f t="shared" si="248"/>
        <v/>
      </c>
    </row>
    <row r="960" spans="1:30" x14ac:dyDescent="0.25">
      <c r="A960" s="112" t="str">
        <f t="shared" si="236"/>
        <v/>
      </c>
      <c r="B960" s="112" t="str">
        <f t="shared" si="237"/>
        <v/>
      </c>
      <c r="C960" s="397" t="str">
        <f t="shared" si="249"/>
        <v/>
      </c>
      <c r="D960" s="397" t="str">
        <f t="shared" si="235"/>
        <v/>
      </c>
      <c r="E960" s="397"/>
      <c r="F960" s="399" t="str">
        <f t="shared" si="238"/>
        <v/>
      </c>
      <c r="G960" s="400" t="str">
        <f t="shared" si="239"/>
        <v/>
      </c>
      <c r="H960" s="401" t="str">
        <f t="shared" si="240"/>
        <v/>
      </c>
      <c r="I960" s="402" t="str">
        <f t="shared" si="251"/>
        <v/>
      </c>
      <c r="J960" s="403" t="str">
        <f t="shared" si="251"/>
        <v/>
      </c>
      <c r="K960" s="403" t="str">
        <f t="shared" si="251"/>
        <v/>
      </c>
      <c r="L960" s="404" t="str">
        <f t="shared" si="250"/>
        <v/>
      </c>
      <c r="M960" s="405"/>
      <c r="N960" s="406" t="str">
        <f t="shared" si="241"/>
        <v/>
      </c>
      <c r="O960" s="406" t="str">
        <f t="shared" si="242"/>
        <v/>
      </c>
      <c r="S960" s="401" t="str">
        <f>IFERROR(IF(S959&lt;='Cat A monthly etc'!$R$3,"Nil",S959-$R$3),"")</f>
        <v/>
      </c>
      <c r="T960" s="402" t="str">
        <f t="shared" si="243"/>
        <v/>
      </c>
      <c r="U960" s="403" t="str">
        <f t="shared" si="244"/>
        <v/>
      </c>
      <c r="V960" s="403" t="str">
        <f t="shared" si="245"/>
        <v/>
      </c>
      <c r="W960" s="404" t="str">
        <f t="shared" si="246"/>
        <v/>
      </c>
      <c r="Z960" s="408"/>
      <c r="AA960" s="409"/>
      <c r="AC960" s="358" t="str">
        <f t="shared" si="247"/>
        <v/>
      </c>
      <c r="AD960" s="358" t="str">
        <f t="shared" si="248"/>
        <v/>
      </c>
    </row>
    <row r="961" spans="1:30" x14ac:dyDescent="0.25">
      <c r="A961" s="112" t="str">
        <f t="shared" si="236"/>
        <v/>
      </c>
      <c r="B961" s="112" t="str">
        <f t="shared" si="237"/>
        <v/>
      </c>
      <c r="C961" s="397" t="str">
        <f t="shared" si="249"/>
        <v/>
      </c>
      <c r="D961" s="397" t="str">
        <f t="shared" si="235"/>
        <v/>
      </c>
      <c r="E961" s="397"/>
      <c r="F961" s="399" t="str">
        <f t="shared" si="238"/>
        <v/>
      </c>
      <c r="G961" s="400" t="str">
        <f t="shared" si="239"/>
        <v/>
      </c>
      <c r="H961" s="401" t="str">
        <f t="shared" si="240"/>
        <v/>
      </c>
      <c r="I961" s="402" t="str">
        <f t="shared" si="251"/>
        <v/>
      </c>
      <c r="J961" s="403" t="str">
        <f t="shared" si="251"/>
        <v/>
      </c>
      <c r="K961" s="403" t="str">
        <f t="shared" si="251"/>
        <v/>
      </c>
      <c r="L961" s="404" t="str">
        <f t="shared" si="250"/>
        <v/>
      </c>
      <c r="M961" s="405"/>
      <c r="N961" s="406" t="str">
        <f t="shared" si="241"/>
        <v/>
      </c>
      <c r="O961" s="406" t="str">
        <f t="shared" si="242"/>
        <v/>
      </c>
      <c r="S961" s="401" t="str">
        <f>IFERROR(IF(S960&lt;='Cat A monthly etc'!$R$3,"Nil",S960-$R$3),"")</f>
        <v/>
      </c>
      <c r="T961" s="402" t="str">
        <f t="shared" si="243"/>
        <v/>
      </c>
      <c r="U961" s="403" t="str">
        <f t="shared" si="244"/>
        <v/>
      </c>
      <c r="V961" s="403" t="str">
        <f t="shared" si="245"/>
        <v/>
      </c>
      <c r="W961" s="404" t="str">
        <f t="shared" si="246"/>
        <v/>
      </c>
      <c r="Z961" s="408"/>
      <c r="AA961" s="409"/>
      <c r="AC961" s="358" t="str">
        <f t="shared" si="247"/>
        <v/>
      </c>
      <c r="AD961" s="358" t="str">
        <f t="shared" si="248"/>
        <v/>
      </c>
    </row>
    <row r="962" spans="1:30" x14ac:dyDescent="0.25">
      <c r="A962" s="112" t="str">
        <f t="shared" si="236"/>
        <v/>
      </c>
      <c r="B962" s="112" t="str">
        <f t="shared" si="237"/>
        <v/>
      </c>
      <c r="C962" s="397" t="str">
        <f t="shared" si="249"/>
        <v/>
      </c>
      <c r="D962" s="397" t="str">
        <f t="shared" ref="D962:D1003" si="252">IFERROR(IF(C961-0.01&gt;=0,C961-0.01,""),"")</f>
        <v/>
      </c>
      <c r="E962" s="397"/>
      <c r="F962" s="399" t="str">
        <f t="shared" si="238"/>
        <v/>
      </c>
      <c r="G962" s="400" t="str">
        <f t="shared" si="239"/>
        <v/>
      </c>
      <c r="H962" s="401" t="str">
        <f t="shared" si="240"/>
        <v/>
      </c>
      <c r="I962" s="402" t="str">
        <f t="shared" si="251"/>
        <v/>
      </c>
      <c r="J962" s="403" t="str">
        <f t="shared" si="251"/>
        <v/>
      </c>
      <c r="K962" s="403" t="str">
        <f t="shared" si="251"/>
        <v/>
      </c>
      <c r="L962" s="404" t="str">
        <f t="shared" si="250"/>
        <v/>
      </c>
      <c r="M962" s="405"/>
      <c r="N962" s="406" t="str">
        <f t="shared" si="241"/>
        <v/>
      </c>
      <c r="O962" s="406" t="str">
        <f t="shared" si="242"/>
        <v/>
      </c>
      <c r="S962" s="401" t="str">
        <f>IFERROR(IF(S961&lt;='Cat A monthly etc'!$R$3,"Nil",S961-$R$3),"")</f>
        <v/>
      </c>
      <c r="T962" s="402" t="str">
        <f t="shared" si="243"/>
        <v/>
      </c>
      <c r="U962" s="403" t="str">
        <f t="shared" si="244"/>
        <v/>
      </c>
      <c r="V962" s="403" t="str">
        <f t="shared" si="245"/>
        <v/>
      </c>
      <c r="W962" s="404" t="str">
        <f t="shared" si="246"/>
        <v/>
      </c>
      <c r="Z962" s="408"/>
      <c r="AA962" s="409"/>
      <c r="AC962" s="358" t="str">
        <f t="shared" si="247"/>
        <v/>
      </c>
      <c r="AD962" s="358" t="str">
        <f t="shared" si="248"/>
        <v/>
      </c>
    </row>
    <row r="963" spans="1:30" x14ac:dyDescent="0.25">
      <c r="A963" s="112" t="str">
        <f t="shared" si="236"/>
        <v/>
      </c>
      <c r="B963" s="112" t="str">
        <f t="shared" si="237"/>
        <v/>
      </c>
      <c r="C963" s="397" t="str">
        <f t="shared" si="249"/>
        <v/>
      </c>
      <c r="D963" s="397" t="str">
        <f t="shared" si="252"/>
        <v/>
      </c>
      <c r="E963" s="397"/>
      <c r="F963" s="399" t="str">
        <f t="shared" si="238"/>
        <v/>
      </c>
      <c r="G963" s="400" t="str">
        <f t="shared" si="239"/>
        <v/>
      </c>
      <c r="H963" s="401" t="str">
        <f t="shared" si="240"/>
        <v/>
      </c>
      <c r="I963" s="402" t="str">
        <f t="shared" si="251"/>
        <v/>
      </c>
      <c r="J963" s="403" t="str">
        <f t="shared" si="251"/>
        <v/>
      </c>
      <c r="K963" s="403" t="str">
        <f t="shared" si="251"/>
        <v/>
      </c>
      <c r="L963" s="404" t="str">
        <f t="shared" si="250"/>
        <v/>
      </c>
      <c r="M963" s="405"/>
      <c r="N963" s="406" t="str">
        <f t="shared" si="241"/>
        <v/>
      </c>
      <c r="O963" s="406" t="str">
        <f t="shared" si="242"/>
        <v/>
      </c>
      <c r="S963" s="401" t="str">
        <f>IFERROR(IF(S962&lt;='Cat A monthly etc'!$R$3,"Nil",S962-$R$3),"")</f>
        <v/>
      </c>
      <c r="T963" s="402" t="str">
        <f t="shared" si="243"/>
        <v/>
      </c>
      <c r="U963" s="403" t="str">
        <f t="shared" si="244"/>
        <v/>
      </c>
      <c r="V963" s="403" t="str">
        <f t="shared" si="245"/>
        <v/>
      </c>
      <c r="W963" s="404" t="str">
        <f t="shared" si="246"/>
        <v/>
      </c>
      <c r="Z963" s="408"/>
      <c r="AA963" s="409"/>
      <c r="AC963" s="358" t="str">
        <f t="shared" si="247"/>
        <v/>
      </c>
      <c r="AD963" s="358" t="str">
        <f t="shared" si="248"/>
        <v/>
      </c>
    </row>
    <row r="964" spans="1:30" x14ac:dyDescent="0.25">
      <c r="A964" s="112" t="str">
        <f t="shared" si="236"/>
        <v/>
      </c>
      <c r="B964" s="112" t="str">
        <f t="shared" si="237"/>
        <v/>
      </c>
      <c r="C964" s="397" t="str">
        <f t="shared" si="249"/>
        <v/>
      </c>
      <c r="D964" s="397" t="str">
        <f t="shared" si="252"/>
        <v/>
      </c>
      <c r="E964" s="397"/>
      <c r="F964" s="399" t="str">
        <f t="shared" si="238"/>
        <v/>
      </c>
      <c r="G964" s="400" t="str">
        <f t="shared" si="239"/>
        <v/>
      </c>
      <c r="H964" s="401" t="str">
        <f t="shared" si="240"/>
        <v/>
      </c>
      <c r="I964" s="402" t="str">
        <f t="shared" si="251"/>
        <v/>
      </c>
      <c r="J964" s="403" t="str">
        <f t="shared" si="251"/>
        <v/>
      </c>
      <c r="K964" s="403" t="str">
        <f t="shared" si="251"/>
        <v/>
      </c>
      <c r="L964" s="404" t="str">
        <f t="shared" si="250"/>
        <v/>
      </c>
      <c r="M964" s="405"/>
      <c r="N964" s="406" t="str">
        <f t="shared" si="241"/>
        <v/>
      </c>
      <c r="O964" s="406" t="str">
        <f t="shared" si="242"/>
        <v/>
      </c>
      <c r="S964" s="401" t="str">
        <f>IFERROR(IF(S963&lt;='Cat A monthly etc'!$R$3,"Nil",S963-$R$3),"")</f>
        <v/>
      </c>
      <c r="T964" s="402" t="str">
        <f t="shared" si="243"/>
        <v/>
      </c>
      <c r="U964" s="403" t="str">
        <f t="shared" si="244"/>
        <v/>
      </c>
      <c r="V964" s="403" t="str">
        <f t="shared" si="245"/>
        <v/>
      </c>
      <c r="W964" s="404" t="str">
        <f t="shared" si="246"/>
        <v/>
      </c>
      <c r="Z964" s="408"/>
      <c r="AA964" s="409"/>
      <c r="AC964" s="358" t="str">
        <f t="shared" si="247"/>
        <v/>
      </c>
      <c r="AD964" s="358" t="str">
        <f t="shared" si="248"/>
        <v/>
      </c>
    </row>
    <row r="965" spans="1:30" x14ac:dyDescent="0.25">
      <c r="A965" s="112" t="str">
        <f t="shared" si="236"/>
        <v/>
      </c>
      <c r="B965" s="112" t="str">
        <f t="shared" si="237"/>
        <v/>
      </c>
      <c r="C965" s="397" t="str">
        <f t="shared" si="249"/>
        <v/>
      </c>
      <c r="D965" s="397" t="str">
        <f t="shared" si="252"/>
        <v/>
      </c>
      <c r="E965" s="397"/>
      <c r="F965" s="399" t="str">
        <f t="shared" si="238"/>
        <v/>
      </c>
      <c r="G965" s="400" t="str">
        <f t="shared" si="239"/>
        <v/>
      </c>
      <c r="H965" s="401" t="str">
        <f t="shared" si="240"/>
        <v/>
      </c>
      <c r="I965" s="402" t="str">
        <f t="shared" si="251"/>
        <v/>
      </c>
      <c r="J965" s="403" t="str">
        <f t="shared" si="251"/>
        <v/>
      </c>
      <c r="K965" s="403" t="str">
        <f t="shared" si="251"/>
        <v/>
      </c>
      <c r="L965" s="404" t="str">
        <f t="shared" si="250"/>
        <v/>
      </c>
      <c r="M965" s="405"/>
      <c r="N965" s="406" t="str">
        <f t="shared" si="241"/>
        <v/>
      </c>
      <c r="O965" s="406" t="str">
        <f t="shared" si="242"/>
        <v/>
      </c>
      <c r="S965" s="401" t="str">
        <f>IFERROR(IF(S964&lt;='Cat A monthly etc'!$R$3,"Nil",S964-$R$3),"")</f>
        <v/>
      </c>
      <c r="T965" s="402" t="str">
        <f t="shared" si="243"/>
        <v/>
      </c>
      <c r="U965" s="403" t="str">
        <f t="shared" si="244"/>
        <v/>
      </c>
      <c r="V965" s="403" t="str">
        <f t="shared" si="245"/>
        <v/>
      </c>
      <c r="W965" s="404" t="str">
        <f t="shared" si="246"/>
        <v/>
      </c>
      <c r="Z965" s="408"/>
      <c r="AA965" s="409"/>
      <c r="AC965" s="358" t="str">
        <f t="shared" si="247"/>
        <v/>
      </c>
      <c r="AD965" s="358" t="str">
        <f t="shared" si="248"/>
        <v/>
      </c>
    </row>
    <row r="966" spans="1:30" x14ac:dyDescent="0.25">
      <c r="A966" s="112" t="str">
        <f t="shared" si="236"/>
        <v/>
      </c>
      <c r="B966" s="112" t="str">
        <f t="shared" si="237"/>
        <v/>
      </c>
      <c r="C966" s="397" t="str">
        <f t="shared" si="249"/>
        <v/>
      </c>
      <c r="D966" s="397" t="str">
        <f t="shared" si="252"/>
        <v/>
      </c>
      <c r="E966" s="397"/>
      <c r="F966" s="399" t="str">
        <f t="shared" si="238"/>
        <v/>
      </c>
      <c r="G966" s="400" t="str">
        <f t="shared" si="239"/>
        <v/>
      </c>
      <c r="H966" s="401" t="str">
        <f t="shared" si="240"/>
        <v/>
      </c>
      <c r="I966" s="402" t="str">
        <f t="shared" si="251"/>
        <v/>
      </c>
      <c r="J966" s="403" t="str">
        <f t="shared" si="251"/>
        <v/>
      </c>
      <c r="K966" s="403" t="str">
        <f t="shared" si="251"/>
        <v/>
      </c>
      <c r="L966" s="404" t="str">
        <f t="shared" si="250"/>
        <v/>
      </c>
      <c r="M966" s="405"/>
      <c r="N966" s="406" t="str">
        <f t="shared" si="241"/>
        <v/>
      </c>
      <c r="O966" s="406" t="str">
        <f t="shared" si="242"/>
        <v/>
      </c>
      <c r="S966" s="401" t="str">
        <f>IFERROR(IF(S965&lt;='Cat A monthly etc'!$R$3,"Nil",S965-$R$3),"")</f>
        <v/>
      </c>
      <c r="T966" s="402" t="str">
        <f t="shared" si="243"/>
        <v/>
      </c>
      <c r="U966" s="403" t="str">
        <f t="shared" si="244"/>
        <v/>
      </c>
      <c r="V966" s="403" t="str">
        <f t="shared" si="245"/>
        <v/>
      </c>
      <c r="W966" s="404" t="str">
        <f t="shared" si="246"/>
        <v/>
      </c>
      <c r="Z966" s="408"/>
      <c r="AA966" s="409"/>
      <c r="AC966" s="358" t="str">
        <f t="shared" si="247"/>
        <v/>
      </c>
      <c r="AD966" s="358" t="str">
        <f t="shared" si="248"/>
        <v/>
      </c>
    </row>
    <row r="967" spans="1:30" x14ac:dyDescent="0.25">
      <c r="A967" s="112" t="str">
        <f t="shared" si="236"/>
        <v/>
      </c>
      <c r="B967" s="112" t="str">
        <f t="shared" si="237"/>
        <v/>
      </c>
      <c r="C967" s="397" t="str">
        <f t="shared" si="249"/>
        <v/>
      </c>
      <c r="D967" s="397" t="str">
        <f t="shared" si="252"/>
        <v/>
      </c>
      <c r="E967" s="397"/>
      <c r="F967" s="399" t="str">
        <f t="shared" si="238"/>
        <v/>
      </c>
      <c r="G967" s="400" t="str">
        <f t="shared" si="239"/>
        <v/>
      </c>
      <c r="H967" s="401" t="str">
        <f t="shared" si="240"/>
        <v/>
      </c>
      <c r="I967" s="402" t="str">
        <f t="shared" si="251"/>
        <v/>
      </c>
      <c r="J967" s="403" t="str">
        <f t="shared" si="251"/>
        <v/>
      </c>
      <c r="K967" s="403" t="str">
        <f t="shared" si="251"/>
        <v/>
      </c>
      <c r="L967" s="404" t="str">
        <f t="shared" si="250"/>
        <v/>
      </c>
      <c r="M967" s="405"/>
      <c r="N967" s="406" t="str">
        <f t="shared" si="241"/>
        <v/>
      </c>
      <c r="O967" s="406" t="str">
        <f t="shared" si="242"/>
        <v/>
      </c>
      <c r="S967" s="401" t="str">
        <f>IFERROR(IF(S966&lt;='Cat A monthly etc'!$R$3,"Nil",S966-$R$3),"")</f>
        <v/>
      </c>
      <c r="T967" s="402" t="str">
        <f t="shared" si="243"/>
        <v/>
      </c>
      <c r="U967" s="403" t="str">
        <f t="shared" si="244"/>
        <v/>
      </c>
      <c r="V967" s="403" t="str">
        <f t="shared" si="245"/>
        <v/>
      </c>
      <c r="W967" s="404" t="str">
        <f t="shared" si="246"/>
        <v/>
      </c>
      <c r="Z967" s="408"/>
      <c r="AA967" s="409"/>
      <c r="AC967" s="358" t="str">
        <f t="shared" si="247"/>
        <v/>
      </c>
      <c r="AD967" s="358" t="str">
        <f t="shared" si="248"/>
        <v/>
      </c>
    </row>
    <row r="968" spans="1:30" x14ac:dyDescent="0.25">
      <c r="A968" s="112" t="str">
        <f t="shared" si="236"/>
        <v/>
      </c>
      <c r="B968" s="112" t="str">
        <f t="shared" si="237"/>
        <v/>
      </c>
      <c r="C968" s="397" t="str">
        <f t="shared" si="249"/>
        <v/>
      </c>
      <c r="D968" s="397" t="str">
        <f t="shared" si="252"/>
        <v/>
      </c>
      <c r="E968" s="397"/>
      <c r="F968" s="399" t="str">
        <f t="shared" si="238"/>
        <v/>
      </c>
      <c r="G968" s="400" t="str">
        <f t="shared" si="239"/>
        <v/>
      </c>
      <c r="H968" s="401" t="str">
        <f t="shared" si="240"/>
        <v/>
      </c>
      <c r="I968" s="402" t="str">
        <f t="shared" si="251"/>
        <v/>
      </c>
      <c r="J968" s="403" t="str">
        <f t="shared" si="251"/>
        <v/>
      </c>
      <c r="K968" s="403" t="str">
        <f t="shared" si="251"/>
        <v/>
      </c>
      <c r="L968" s="404" t="str">
        <f t="shared" si="250"/>
        <v/>
      </c>
      <c r="M968" s="405"/>
      <c r="N968" s="406" t="str">
        <f t="shared" si="241"/>
        <v/>
      </c>
      <c r="O968" s="406" t="str">
        <f t="shared" si="242"/>
        <v/>
      </c>
      <c r="S968" s="401" t="str">
        <f>IFERROR(IF(S967&lt;='Cat A monthly etc'!$R$3,"Nil",S967-$R$3),"")</f>
        <v/>
      </c>
      <c r="T968" s="402" t="str">
        <f t="shared" si="243"/>
        <v/>
      </c>
      <c r="U968" s="403" t="str">
        <f t="shared" si="244"/>
        <v/>
      </c>
      <c r="V968" s="403" t="str">
        <f t="shared" si="245"/>
        <v/>
      </c>
      <c r="W968" s="404" t="str">
        <f t="shared" si="246"/>
        <v/>
      </c>
      <c r="Z968" s="408"/>
      <c r="AA968" s="409"/>
      <c r="AC968" s="358" t="str">
        <f t="shared" si="247"/>
        <v/>
      </c>
      <c r="AD968" s="358" t="str">
        <f t="shared" si="248"/>
        <v/>
      </c>
    </row>
    <row r="969" spans="1:30" x14ac:dyDescent="0.25">
      <c r="A969" s="112" t="str">
        <f t="shared" ref="A969:A1003" si="253">IFERROR(
                      IF(
                            AND($B969&lt;&gt;$W$3,$B969=$W$2,$C969&lt;=$X$2,$D969&gt;=$X$2),
                              IF(RIGHT($F969,LEN("or any greater amount"))="or any greater amount",$W$3,""),""),"")</f>
        <v/>
      </c>
      <c r="B969" s="112" t="str">
        <f t="shared" ref="B969:B1003" si="254">IFERROR(
                      IF(
                            AND($C969&lt;=$X$2,$D969&gt;=$X$2),$W$2,
                              IF(RIGHT($F969,LEN("or any greater amount"))="or any greater amount",$W$3,"")),"")</f>
        <v/>
      </c>
      <c r="C969" s="397" t="str">
        <f t="shared" si="249"/>
        <v/>
      </c>
      <c r="D969" s="397" t="str">
        <f t="shared" si="252"/>
        <v/>
      </c>
      <c r="E969" s="397"/>
      <c r="F969" s="399" t="str">
        <f t="shared" ref="F969:F1003" si="255">IFERROR(IF(AND(C969="",D969=""),"",IF(C969="--",TEXT(D969,IF(D969=ROUND(D969,0),"€###.00","€##.00"))&amp;" or any lesser amount",IF(D969="--",TEXT(C969,IF(C969=ROUND(C969,0),"€###.00","€##.00"))&amp;" or any greater amount",TEXT(C969,IF(C969=ROUND(C969,0),"€###.00","€##.00"))&amp;" to "&amp;TEXT(D969,IF(D969=ROUND(D969,0),"€###.00","€##.00"))))),"")</f>
        <v/>
      </c>
      <c r="G969" s="400" t="str">
        <f t="shared" ref="G969:G1003" si="256">IFERROR(IF(S969="Nil","Nil",ROUNDUP(ROUND(S969/7, 3),2)),"")</f>
        <v/>
      </c>
      <c r="H969" s="401" t="str">
        <f t="shared" ref="H969:H1003" si="257">IFERROR(IF(S969="Nil","Nil",TEXT(S969,IF(S969=ROUND(S969,0),"€###","€0.00"))),"")</f>
        <v/>
      </c>
      <c r="I969" s="402" t="str">
        <f t="shared" si="251"/>
        <v/>
      </c>
      <c r="J969" s="403" t="str">
        <f t="shared" si="251"/>
        <v/>
      </c>
      <c r="K969" s="403" t="str">
        <f t="shared" si="251"/>
        <v/>
      </c>
      <c r="L969" s="404" t="str">
        <f t="shared" si="250"/>
        <v/>
      </c>
      <c r="M969" s="405"/>
      <c r="N969" s="406" t="str">
        <f t="shared" ref="N969:N1003" si="258">IFERROR(IF(C969="--","&lt;"&amp;D969,C969-IF(OR($H969="Nil",$H969=""),0,$H969)),"")</f>
        <v/>
      </c>
      <c r="O969" s="406" t="str">
        <f t="shared" ref="O969:O1003" si="259">IFERROR(IF(D969="--","&gt; €"&amp;N969,D969-IF(OR($H969="Nil",$H969=""),0,$H969)),"")</f>
        <v/>
      </c>
      <c r="S969" s="401" t="str">
        <f>IFERROR(IF(S968&lt;='Cat A monthly etc'!$R$3,"Nil",S968-$R$3),"")</f>
        <v/>
      </c>
      <c r="T969" s="402" t="str">
        <f t="shared" ref="T969:T1003" si="260">IFERROR(IF($G969="Nil","Nil",IF(MROUND($G969*I$5,0.5)&lt;=$G969*I$5,MROUND($G969*I$5,0.5),MROUND($G969*I$5,0.5)-0.5)),"")</f>
        <v/>
      </c>
      <c r="U969" s="403" t="str">
        <f t="shared" ref="U969:U1003" si="261">IFERROR(IF($G969="Nil","Nil",IF(MROUND($G969*J$5,0.5)&lt;=$G969*J$5,MROUND($G969*J$5,0.5),MROUND($G969*J$5,0.5)-0.5)),"")</f>
        <v/>
      </c>
      <c r="V969" s="403" t="str">
        <f t="shared" ref="V969:V1003" si="262">IFERROR(IF($G969="Nil","Nil",IF(MROUND($G969*K$5,0.5)&lt;=$G969*K$5,MROUND($G969*K$5,0.5),MROUND($G969*K$5,0.5)-0.5)),"")</f>
        <v/>
      </c>
      <c r="W969" s="404" t="str">
        <f t="shared" ref="W969:W1003" si="263">IFERROR(IF($G969="Nil","Nil",IF(MROUND($G969*L$5,0.5)&lt;=$G969*L$5,MROUND($G969*L$5,0.5),MROUND($G969*L$5,0.5)-0.5)),"")</f>
        <v/>
      </c>
      <c r="Z969" s="408"/>
      <c r="AA969" s="409"/>
      <c r="AC969" s="358" t="str">
        <f t="shared" si="247"/>
        <v/>
      </c>
      <c r="AD969" s="358" t="str">
        <f t="shared" si="248"/>
        <v/>
      </c>
    </row>
    <row r="970" spans="1:30" x14ac:dyDescent="0.25">
      <c r="A970" s="112" t="str">
        <f t="shared" si="253"/>
        <v/>
      </c>
      <c r="B970" s="112" t="str">
        <f t="shared" si="254"/>
        <v/>
      </c>
      <c r="C970" s="397" t="str">
        <f t="shared" si="249"/>
        <v/>
      </c>
      <c r="D970" s="397" t="str">
        <f t="shared" si="252"/>
        <v/>
      </c>
      <c r="E970" s="397"/>
      <c r="F970" s="399" t="str">
        <f t="shared" si="255"/>
        <v/>
      </c>
      <c r="G970" s="400" t="str">
        <f t="shared" si="256"/>
        <v/>
      </c>
      <c r="H970" s="401" t="str">
        <f t="shared" si="257"/>
        <v/>
      </c>
      <c r="I970" s="402" t="str">
        <f t="shared" si="251"/>
        <v/>
      </c>
      <c r="J970" s="403" t="str">
        <f t="shared" si="251"/>
        <v/>
      </c>
      <c r="K970" s="403" t="str">
        <f t="shared" si="251"/>
        <v/>
      </c>
      <c r="L970" s="404" t="str">
        <f t="shared" si="250"/>
        <v/>
      </c>
      <c r="M970" s="405"/>
      <c r="N970" s="406" t="str">
        <f t="shared" si="258"/>
        <v/>
      </c>
      <c r="O970" s="406" t="str">
        <f t="shared" si="259"/>
        <v/>
      </c>
      <c r="S970" s="401" t="str">
        <f>IFERROR(IF(S969&lt;='Cat A monthly etc'!$R$3,"Nil",S969-$R$3),"")</f>
        <v/>
      </c>
      <c r="T970" s="402" t="str">
        <f t="shared" si="260"/>
        <v/>
      </c>
      <c r="U970" s="403" t="str">
        <f t="shared" si="261"/>
        <v/>
      </c>
      <c r="V970" s="403" t="str">
        <f t="shared" si="262"/>
        <v/>
      </c>
      <c r="W970" s="404" t="str">
        <f t="shared" si="263"/>
        <v/>
      </c>
      <c r="Z970" s="408"/>
      <c r="AA970" s="409"/>
      <c r="AC970" s="358" t="str">
        <f t="shared" ref="AC970:AC1003" si="264">IFERROR(ROUNDUP(ROUND(S970/7, 3),2),"")</f>
        <v/>
      </c>
      <c r="AD970" s="358" t="str">
        <f t="shared" ref="AD970:AD1003" si="265">IFERROR(ROUND(AC970-G970,2),"")</f>
        <v/>
      </c>
    </row>
    <row r="971" spans="1:30" x14ac:dyDescent="0.25">
      <c r="A971" s="112" t="str">
        <f t="shared" si="253"/>
        <v/>
      </c>
      <c r="B971" s="112" t="str">
        <f t="shared" si="254"/>
        <v/>
      </c>
      <c r="C971" s="397" t="str">
        <f t="shared" si="249"/>
        <v/>
      </c>
      <c r="D971" s="397" t="str">
        <f t="shared" si="252"/>
        <v/>
      </c>
      <c r="E971" s="397"/>
      <c r="F971" s="399" t="str">
        <f t="shared" si="255"/>
        <v/>
      </c>
      <c r="G971" s="400" t="str">
        <f t="shared" si="256"/>
        <v/>
      </c>
      <c r="H971" s="401" t="str">
        <f t="shared" si="257"/>
        <v/>
      </c>
      <c r="I971" s="402" t="str">
        <f t="shared" si="251"/>
        <v/>
      </c>
      <c r="J971" s="403" t="str">
        <f t="shared" si="251"/>
        <v/>
      </c>
      <c r="K971" s="403" t="str">
        <f t="shared" si="251"/>
        <v/>
      </c>
      <c r="L971" s="404" t="str">
        <f t="shared" si="250"/>
        <v/>
      </c>
      <c r="M971" s="405"/>
      <c r="N971" s="406" t="str">
        <f t="shared" si="258"/>
        <v/>
      </c>
      <c r="O971" s="406" t="str">
        <f t="shared" si="259"/>
        <v/>
      </c>
      <c r="S971" s="401" t="str">
        <f>IFERROR(IF(S970&lt;='Cat A monthly etc'!$R$3,"Nil",S970-$R$3),"")</f>
        <v/>
      </c>
      <c r="T971" s="402" t="str">
        <f t="shared" si="260"/>
        <v/>
      </c>
      <c r="U971" s="403" t="str">
        <f t="shared" si="261"/>
        <v/>
      </c>
      <c r="V971" s="403" t="str">
        <f t="shared" si="262"/>
        <v/>
      </c>
      <c r="W971" s="404" t="str">
        <f t="shared" si="263"/>
        <v/>
      </c>
      <c r="Z971" s="408"/>
      <c r="AA971" s="409"/>
      <c r="AC971" s="358" t="str">
        <f t="shared" si="264"/>
        <v/>
      </c>
      <c r="AD971" s="358" t="str">
        <f t="shared" si="265"/>
        <v/>
      </c>
    </row>
    <row r="972" spans="1:30" x14ac:dyDescent="0.25">
      <c r="A972" s="112" t="str">
        <f t="shared" si="253"/>
        <v/>
      </c>
      <c r="B972" s="112" t="str">
        <f t="shared" si="254"/>
        <v/>
      </c>
      <c r="C972" s="397" t="str">
        <f t="shared" si="249"/>
        <v/>
      </c>
      <c r="D972" s="397" t="str">
        <f t="shared" si="252"/>
        <v/>
      </c>
      <c r="E972" s="397"/>
      <c r="F972" s="399" t="str">
        <f t="shared" si="255"/>
        <v/>
      </c>
      <c r="G972" s="400" t="str">
        <f t="shared" si="256"/>
        <v/>
      </c>
      <c r="H972" s="401" t="str">
        <f t="shared" si="257"/>
        <v/>
      </c>
      <c r="I972" s="402" t="str">
        <f t="shared" si="251"/>
        <v/>
      </c>
      <c r="J972" s="403" t="str">
        <f t="shared" si="251"/>
        <v/>
      </c>
      <c r="K972" s="403" t="str">
        <f t="shared" si="251"/>
        <v/>
      </c>
      <c r="L972" s="404" t="str">
        <f t="shared" si="250"/>
        <v/>
      </c>
      <c r="M972" s="405"/>
      <c r="N972" s="406" t="str">
        <f t="shared" si="258"/>
        <v/>
      </c>
      <c r="O972" s="406" t="str">
        <f t="shared" si="259"/>
        <v/>
      </c>
      <c r="S972" s="401" t="str">
        <f>IFERROR(IF(S971&lt;='Cat A monthly etc'!$R$3,"Nil",S971-$R$3),"")</f>
        <v/>
      </c>
      <c r="T972" s="402" t="str">
        <f t="shared" si="260"/>
        <v/>
      </c>
      <c r="U972" s="403" t="str">
        <f t="shared" si="261"/>
        <v/>
      </c>
      <c r="V972" s="403" t="str">
        <f t="shared" si="262"/>
        <v/>
      </c>
      <c r="W972" s="404" t="str">
        <f t="shared" si="263"/>
        <v/>
      </c>
      <c r="Z972" s="408"/>
      <c r="AA972" s="409"/>
      <c r="AC972" s="358" t="str">
        <f t="shared" si="264"/>
        <v/>
      </c>
      <c r="AD972" s="358" t="str">
        <f t="shared" si="265"/>
        <v/>
      </c>
    </row>
    <row r="973" spans="1:30" x14ac:dyDescent="0.25">
      <c r="A973" s="112" t="str">
        <f t="shared" si="253"/>
        <v/>
      </c>
      <c r="B973" s="112" t="str">
        <f t="shared" si="254"/>
        <v/>
      </c>
      <c r="C973" s="397" t="str">
        <f t="shared" si="249"/>
        <v/>
      </c>
      <c r="D973" s="397" t="str">
        <f t="shared" si="252"/>
        <v/>
      </c>
      <c r="E973" s="397"/>
      <c r="F973" s="399" t="str">
        <f t="shared" si="255"/>
        <v/>
      </c>
      <c r="G973" s="400" t="str">
        <f t="shared" si="256"/>
        <v/>
      </c>
      <c r="H973" s="401" t="str">
        <f t="shared" si="257"/>
        <v/>
      </c>
      <c r="I973" s="402" t="str">
        <f t="shared" si="251"/>
        <v/>
      </c>
      <c r="J973" s="403" t="str">
        <f t="shared" si="251"/>
        <v/>
      </c>
      <c r="K973" s="403" t="str">
        <f t="shared" si="251"/>
        <v/>
      </c>
      <c r="L973" s="404" t="str">
        <f t="shared" si="250"/>
        <v/>
      </c>
      <c r="M973" s="405"/>
      <c r="N973" s="406" t="str">
        <f t="shared" si="258"/>
        <v/>
      </c>
      <c r="O973" s="406" t="str">
        <f t="shared" si="259"/>
        <v/>
      </c>
      <c r="S973" s="401" t="str">
        <f>IFERROR(IF(S972&lt;='Cat A monthly etc'!$R$3,"Nil",S972-$R$3),"")</f>
        <v/>
      </c>
      <c r="T973" s="402" t="str">
        <f t="shared" si="260"/>
        <v/>
      </c>
      <c r="U973" s="403" t="str">
        <f t="shared" si="261"/>
        <v/>
      </c>
      <c r="V973" s="403" t="str">
        <f t="shared" si="262"/>
        <v/>
      </c>
      <c r="W973" s="404" t="str">
        <f t="shared" si="263"/>
        <v/>
      </c>
      <c r="Z973" s="408"/>
      <c r="AA973" s="409"/>
      <c r="AC973" s="358" t="str">
        <f t="shared" si="264"/>
        <v/>
      </c>
      <c r="AD973" s="358" t="str">
        <f t="shared" si="265"/>
        <v/>
      </c>
    </row>
    <row r="974" spans="1:30" x14ac:dyDescent="0.25">
      <c r="A974" s="112" t="str">
        <f t="shared" si="253"/>
        <v/>
      </c>
      <c r="B974" s="112" t="str">
        <f t="shared" si="254"/>
        <v/>
      </c>
      <c r="C974" s="397" t="str">
        <f t="shared" si="249"/>
        <v/>
      </c>
      <c r="D974" s="397" t="str">
        <f t="shared" si="252"/>
        <v/>
      </c>
      <c r="E974" s="397"/>
      <c r="F974" s="399" t="str">
        <f t="shared" si="255"/>
        <v/>
      </c>
      <c r="G974" s="400" t="str">
        <f t="shared" si="256"/>
        <v/>
      </c>
      <c r="H974" s="401" t="str">
        <f t="shared" si="257"/>
        <v/>
      </c>
      <c r="I974" s="402" t="str">
        <f t="shared" si="251"/>
        <v/>
      </c>
      <c r="J974" s="403" t="str">
        <f t="shared" si="251"/>
        <v/>
      </c>
      <c r="K974" s="403" t="str">
        <f t="shared" si="251"/>
        <v/>
      </c>
      <c r="L974" s="404" t="str">
        <f t="shared" si="250"/>
        <v/>
      </c>
      <c r="M974" s="405"/>
      <c r="N974" s="406" t="str">
        <f t="shared" si="258"/>
        <v/>
      </c>
      <c r="O974" s="406" t="str">
        <f t="shared" si="259"/>
        <v/>
      </c>
      <c r="S974" s="401" t="str">
        <f>IFERROR(IF(S973&lt;='Cat A monthly etc'!$R$3,"Nil",S973-$R$3),"")</f>
        <v/>
      </c>
      <c r="T974" s="402" t="str">
        <f t="shared" si="260"/>
        <v/>
      </c>
      <c r="U974" s="403" t="str">
        <f t="shared" si="261"/>
        <v/>
      </c>
      <c r="V974" s="403" t="str">
        <f t="shared" si="262"/>
        <v/>
      </c>
      <c r="W974" s="404" t="str">
        <f t="shared" si="263"/>
        <v/>
      </c>
      <c r="Z974" s="408"/>
      <c r="AA974" s="409"/>
      <c r="AC974" s="358" t="str">
        <f t="shared" si="264"/>
        <v/>
      </c>
      <c r="AD974" s="358" t="str">
        <f t="shared" si="265"/>
        <v/>
      </c>
    </row>
    <row r="975" spans="1:30" x14ac:dyDescent="0.25">
      <c r="A975" s="112" t="str">
        <f t="shared" si="253"/>
        <v/>
      </c>
      <c r="B975" s="112" t="str">
        <f t="shared" si="254"/>
        <v/>
      </c>
      <c r="C975" s="397" t="str">
        <f t="shared" si="249"/>
        <v/>
      </c>
      <c r="D975" s="397" t="str">
        <f t="shared" si="252"/>
        <v/>
      </c>
      <c r="E975" s="397"/>
      <c r="F975" s="399" t="str">
        <f t="shared" si="255"/>
        <v/>
      </c>
      <c r="G975" s="400" t="str">
        <f t="shared" si="256"/>
        <v/>
      </c>
      <c r="H975" s="401" t="str">
        <f t="shared" si="257"/>
        <v/>
      </c>
      <c r="I975" s="402" t="str">
        <f t="shared" si="251"/>
        <v/>
      </c>
      <c r="J975" s="403" t="str">
        <f t="shared" si="251"/>
        <v/>
      </c>
      <c r="K975" s="403" t="str">
        <f t="shared" si="251"/>
        <v/>
      </c>
      <c r="L975" s="404" t="str">
        <f t="shared" si="250"/>
        <v/>
      </c>
      <c r="M975" s="405"/>
      <c r="N975" s="406" t="str">
        <f t="shared" si="258"/>
        <v/>
      </c>
      <c r="O975" s="406" t="str">
        <f t="shared" si="259"/>
        <v/>
      </c>
      <c r="S975" s="401" t="str">
        <f>IFERROR(IF(S974&lt;='Cat A monthly etc'!$R$3,"Nil",S974-$R$3),"")</f>
        <v/>
      </c>
      <c r="T975" s="402" t="str">
        <f t="shared" si="260"/>
        <v/>
      </c>
      <c r="U975" s="403" t="str">
        <f t="shared" si="261"/>
        <v/>
      </c>
      <c r="V975" s="403" t="str">
        <f t="shared" si="262"/>
        <v/>
      </c>
      <c r="W975" s="404" t="str">
        <f t="shared" si="263"/>
        <v/>
      </c>
      <c r="Z975" s="408"/>
      <c r="AA975" s="409"/>
      <c r="AC975" s="358" t="str">
        <f t="shared" si="264"/>
        <v/>
      </c>
      <c r="AD975" s="358" t="str">
        <f t="shared" si="265"/>
        <v/>
      </c>
    </row>
    <row r="976" spans="1:30" x14ac:dyDescent="0.25">
      <c r="A976" s="112" t="str">
        <f t="shared" si="253"/>
        <v/>
      </c>
      <c r="B976" s="112" t="str">
        <f t="shared" si="254"/>
        <v/>
      </c>
      <c r="C976" s="397" t="str">
        <f t="shared" si="249"/>
        <v/>
      </c>
      <c r="D976" s="397" t="str">
        <f t="shared" si="252"/>
        <v/>
      </c>
      <c r="E976" s="397"/>
      <c r="F976" s="399" t="str">
        <f t="shared" si="255"/>
        <v/>
      </c>
      <c r="G976" s="400" t="str">
        <f t="shared" si="256"/>
        <v/>
      </c>
      <c r="H976" s="401" t="str">
        <f t="shared" si="257"/>
        <v/>
      </c>
      <c r="I976" s="402" t="str">
        <f t="shared" si="251"/>
        <v/>
      </c>
      <c r="J976" s="403" t="str">
        <f t="shared" si="251"/>
        <v/>
      </c>
      <c r="K976" s="403" t="str">
        <f t="shared" si="251"/>
        <v/>
      </c>
      <c r="L976" s="404" t="str">
        <f t="shared" si="250"/>
        <v/>
      </c>
      <c r="M976" s="405"/>
      <c r="N976" s="406" t="str">
        <f t="shared" si="258"/>
        <v/>
      </c>
      <c r="O976" s="406" t="str">
        <f t="shared" si="259"/>
        <v/>
      </c>
      <c r="S976" s="401" t="str">
        <f>IFERROR(IF(S975&lt;='Cat A monthly etc'!$R$3,"Nil",S975-$R$3),"")</f>
        <v/>
      </c>
      <c r="T976" s="402" t="str">
        <f t="shared" si="260"/>
        <v/>
      </c>
      <c r="U976" s="403" t="str">
        <f t="shared" si="261"/>
        <v/>
      </c>
      <c r="V976" s="403" t="str">
        <f t="shared" si="262"/>
        <v/>
      </c>
      <c r="W976" s="404" t="str">
        <f t="shared" si="263"/>
        <v/>
      </c>
      <c r="Z976" s="408"/>
      <c r="AA976" s="409"/>
      <c r="AC976" s="358" t="str">
        <f t="shared" si="264"/>
        <v/>
      </c>
      <c r="AD976" s="358" t="str">
        <f t="shared" si="265"/>
        <v/>
      </c>
    </row>
    <row r="977" spans="1:30" x14ac:dyDescent="0.25">
      <c r="A977" s="112" t="str">
        <f t="shared" si="253"/>
        <v/>
      </c>
      <c r="B977" s="112" t="str">
        <f t="shared" si="254"/>
        <v/>
      </c>
      <c r="C977" s="397" t="str">
        <f t="shared" si="249"/>
        <v/>
      </c>
      <c r="D977" s="397" t="str">
        <f t="shared" si="252"/>
        <v/>
      </c>
      <c r="E977" s="397"/>
      <c r="F977" s="399" t="str">
        <f t="shared" si="255"/>
        <v/>
      </c>
      <c r="G977" s="400" t="str">
        <f t="shared" si="256"/>
        <v/>
      </c>
      <c r="H977" s="401" t="str">
        <f t="shared" si="257"/>
        <v/>
      </c>
      <c r="I977" s="402" t="str">
        <f t="shared" si="251"/>
        <v/>
      </c>
      <c r="J977" s="403" t="str">
        <f t="shared" si="251"/>
        <v/>
      </c>
      <c r="K977" s="403" t="str">
        <f t="shared" si="251"/>
        <v/>
      </c>
      <c r="L977" s="404" t="str">
        <f t="shared" si="250"/>
        <v/>
      </c>
      <c r="M977" s="405"/>
      <c r="N977" s="406" t="str">
        <f t="shared" si="258"/>
        <v/>
      </c>
      <c r="O977" s="406" t="str">
        <f t="shared" si="259"/>
        <v/>
      </c>
      <c r="S977" s="401" t="str">
        <f>IFERROR(IF(S976&lt;='Cat A monthly etc'!$R$3,"Nil",S976-$R$3),"")</f>
        <v/>
      </c>
      <c r="T977" s="402" t="str">
        <f t="shared" si="260"/>
        <v/>
      </c>
      <c r="U977" s="403" t="str">
        <f t="shared" si="261"/>
        <v/>
      </c>
      <c r="V977" s="403" t="str">
        <f t="shared" si="262"/>
        <v/>
      </c>
      <c r="W977" s="404" t="str">
        <f t="shared" si="263"/>
        <v/>
      </c>
      <c r="Z977" s="408"/>
      <c r="AA977" s="409"/>
      <c r="AC977" s="358" t="str">
        <f t="shared" si="264"/>
        <v/>
      </c>
      <c r="AD977" s="358" t="str">
        <f t="shared" si="265"/>
        <v/>
      </c>
    </row>
    <row r="978" spans="1:30" x14ac:dyDescent="0.25">
      <c r="A978" s="112" t="str">
        <f t="shared" si="253"/>
        <v/>
      </c>
      <c r="B978" s="112" t="str">
        <f t="shared" si="254"/>
        <v/>
      </c>
      <c r="C978" s="397" t="str">
        <f t="shared" ref="C978:C1003" si="266">IFERROR(IF(C977-$R$3&gt;=0,C977-$R$3,""),"")</f>
        <v/>
      </c>
      <c r="D978" s="397" t="str">
        <f t="shared" si="252"/>
        <v/>
      </c>
      <c r="E978" s="397"/>
      <c r="F978" s="399" t="str">
        <f t="shared" si="255"/>
        <v/>
      </c>
      <c r="G978" s="400" t="str">
        <f t="shared" si="256"/>
        <v/>
      </c>
      <c r="H978" s="401" t="str">
        <f t="shared" si="257"/>
        <v/>
      </c>
      <c r="I978" s="402" t="str">
        <f t="shared" si="251"/>
        <v/>
      </c>
      <c r="J978" s="403" t="str">
        <f t="shared" si="251"/>
        <v/>
      </c>
      <c r="K978" s="403" t="str">
        <f t="shared" si="251"/>
        <v/>
      </c>
      <c r="L978" s="404" t="str">
        <f t="shared" si="250"/>
        <v/>
      </c>
      <c r="M978" s="405"/>
      <c r="N978" s="406" t="str">
        <f t="shared" si="258"/>
        <v/>
      </c>
      <c r="O978" s="406" t="str">
        <f t="shared" si="259"/>
        <v/>
      </c>
      <c r="S978" s="401" t="str">
        <f>IFERROR(IF(S977&lt;='Cat A monthly etc'!$R$3,"Nil",S977-$R$3),"")</f>
        <v/>
      </c>
      <c r="T978" s="402" t="str">
        <f t="shared" si="260"/>
        <v/>
      </c>
      <c r="U978" s="403" t="str">
        <f t="shared" si="261"/>
        <v/>
      </c>
      <c r="V978" s="403" t="str">
        <f t="shared" si="262"/>
        <v/>
      </c>
      <c r="W978" s="404" t="str">
        <f t="shared" si="263"/>
        <v/>
      </c>
      <c r="Z978" s="408"/>
      <c r="AA978" s="409"/>
      <c r="AC978" s="358" t="str">
        <f t="shared" si="264"/>
        <v/>
      </c>
      <c r="AD978" s="358" t="str">
        <f t="shared" si="265"/>
        <v/>
      </c>
    </row>
    <row r="979" spans="1:30" x14ac:dyDescent="0.25">
      <c r="A979" s="112" t="str">
        <f t="shared" si="253"/>
        <v/>
      </c>
      <c r="B979" s="112" t="str">
        <f t="shared" si="254"/>
        <v/>
      </c>
      <c r="C979" s="397" t="str">
        <f t="shared" si="266"/>
        <v/>
      </c>
      <c r="D979" s="397" t="str">
        <f t="shared" si="252"/>
        <v/>
      </c>
      <c r="E979" s="397"/>
      <c r="F979" s="399" t="str">
        <f t="shared" si="255"/>
        <v/>
      </c>
      <c r="G979" s="400" t="str">
        <f t="shared" si="256"/>
        <v/>
      </c>
      <c r="H979" s="401" t="str">
        <f t="shared" si="257"/>
        <v/>
      </c>
      <c r="I979" s="402" t="str">
        <f t="shared" si="251"/>
        <v/>
      </c>
      <c r="J979" s="403" t="str">
        <f t="shared" si="251"/>
        <v/>
      </c>
      <c r="K979" s="403" t="str">
        <f t="shared" si="251"/>
        <v/>
      </c>
      <c r="L979" s="404" t="str">
        <f t="shared" si="250"/>
        <v/>
      </c>
      <c r="M979" s="405"/>
      <c r="N979" s="406" t="str">
        <f t="shared" si="258"/>
        <v/>
      </c>
      <c r="O979" s="406" t="str">
        <f t="shared" si="259"/>
        <v/>
      </c>
      <c r="S979" s="401" t="str">
        <f>IFERROR(IF(S978&lt;='Cat A monthly etc'!$R$3,"Nil",S978-$R$3),"")</f>
        <v/>
      </c>
      <c r="T979" s="402" t="str">
        <f t="shared" si="260"/>
        <v/>
      </c>
      <c r="U979" s="403" t="str">
        <f t="shared" si="261"/>
        <v/>
      </c>
      <c r="V979" s="403" t="str">
        <f t="shared" si="262"/>
        <v/>
      </c>
      <c r="W979" s="404" t="str">
        <f t="shared" si="263"/>
        <v/>
      </c>
      <c r="Z979" s="408"/>
      <c r="AA979" s="409"/>
      <c r="AC979" s="358" t="str">
        <f t="shared" si="264"/>
        <v/>
      </c>
      <c r="AD979" s="358" t="str">
        <f t="shared" si="265"/>
        <v/>
      </c>
    </row>
    <row r="980" spans="1:30" x14ac:dyDescent="0.25">
      <c r="A980" s="112" t="str">
        <f t="shared" si="253"/>
        <v/>
      </c>
      <c r="B980" s="112" t="str">
        <f t="shared" si="254"/>
        <v/>
      </c>
      <c r="C980" s="397" t="str">
        <f t="shared" si="266"/>
        <v/>
      </c>
      <c r="D980" s="397" t="str">
        <f t="shared" si="252"/>
        <v/>
      </c>
      <c r="E980" s="397"/>
      <c r="F980" s="399" t="str">
        <f t="shared" si="255"/>
        <v/>
      </c>
      <c r="G980" s="400" t="str">
        <f t="shared" si="256"/>
        <v/>
      </c>
      <c r="H980" s="401" t="str">
        <f t="shared" si="257"/>
        <v/>
      </c>
      <c r="I980" s="402" t="str">
        <f t="shared" si="251"/>
        <v/>
      </c>
      <c r="J980" s="403" t="str">
        <f t="shared" si="251"/>
        <v/>
      </c>
      <c r="K980" s="403" t="str">
        <f t="shared" si="251"/>
        <v/>
      </c>
      <c r="L980" s="404" t="str">
        <f t="shared" si="250"/>
        <v/>
      </c>
      <c r="M980" s="405"/>
      <c r="N980" s="406" t="str">
        <f t="shared" si="258"/>
        <v/>
      </c>
      <c r="O980" s="406" t="str">
        <f t="shared" si="259"/>
        <v/>
      </c>
      <c r="S980" s="401" t="str">
        <f>IFERROR(IF(S979&lt;='Cat A monthly etc'!$R$3,"Nil",S979-$R$3),"")</f>
        <v/>
      </c>
      <c r="T980" s="402" t="str">
        <f t="shared" si="260"/>
        <v/>
      </c>
      <c r="U980" s="403" t="str">
        <f t="shared" si="261"/>
        <v/>
      </c>
      <c r="V980" s="403" t="str">
        <f t="shared" si="262"/>
        <v/>
      </c>
      <c r="W980" s="404" t="str">
        <f t="shared" si="263"/>
        <v/>
      </c>
      <c r="Z980" s="408"/>
      <c r="AA980" s="409"/>
      <c r="AC980" s="358" t="str">
        <f t="shared" si="264"/>
        <v/>
      </c>
      <c r="AD980" s="358" t="str">
        <f t="shared" si="265"/>
        <v/>
      </c>
    </row>
    <row r="981" spans="1:30" x14ac:dyDescent="0.25">
      <c r="A981" s="112" t="str">
        <f t="shared" si="253"/>
        <v/>
      </c>
      <c r="B981" s="112" t="str">
        <f t="shared" si="254"/>
        <v/>
      </c>
      <c r="C981" s="397" t="str">
        <f t="shared" si="266"/>
        <v/>
      </c>
      <c r="D981" s="397" t="str">
        <f t="shared" si="252"/>
        <v/>
      </c>
      <c r="E981" s="397"/>
      <c r="F981" s="399" t="str">
        <f t="shared" si="255"/>
        <v/>
      </c>
      <c r="G981" s="400" t="str">
        <f t="shared" si="256"/>
        <v/>
      </c>
      <c r="H981" s="401" t="str">
        <f t="shared" si="257"/>
        <v/>
      </c>
      <c r="I981" s="402" t="str">
        <f t="shared" si="251"/>
        <v/>
      </c>
      <c r="J981" s="403" t="str">
        <f t="shared" si="251"/>
        <v/>
      </c>
      <c r="K981" s="403" t="str">
        <f t="shared" si="251"/>
        <v/>
      </c>
      <c r="L981" s="404" t="str">
        <f t="shared" si="250"/>
        <v/>
      </c>
      <c r="M981" s="405"/>
      <c r="N981" s="406" t="str">
        <f t="shared" si="258"/>
        <v/>
      </c>
      <c r="O981" s="406" t="str">
        <f t="shared" si="259"/>
        <v/>
      </c>
      <c r="S981" s="401" t="str">
        <f>IFERROR(IF(S980&lt;='Cat A monthly etc'!$R$3,"Nil",S980-$R$3),"")</f>
        <v/>
      </c>
      <c r="T981" s="402" t="str">
        <f t="shared" si="260"/>
        <v/>
      </c>
      <c r="U981" s="403" t="str">
        <f t="shared" si="261"/>
        <v/>
      </c>
      <c r="V981" s="403" t="str">
        <f t="shared" si="262"/>
        <v/>
      </c>
      <c r="W981" s="404" t="str">
        <f t="shared" si="263"/>
        <v/>
      </c>
      <c r="Z981" s="408"/>
      <c r="AA981" s="409"/>
      <c r="AC981" s="358" t="str">
        <f t="shared" si="264"/>
        <v/>
      </c>
      <c r="AD981" s="358" t="str">
        <f t="shared" si="265"/>
        <v/>
      </c>
    </row>
    <row r="982" spans="1:30" x14ac:dyDescent="0.25">
      <c r="A982" s="112" t="str">
        <f t="shared" si="253"/>
        <v/>
      </c>
      <c r="B982" s="112" t="str">
        <f t="shared" si="254"/>
        <v/>
      </c>
      <c r="C982" s="397" t="str">
        <f t="shared" si="266"/>
        <v/>
      </c>
      <c r="D982" s="397" t="str">
        <f t="shared" si="252"/>
        <v/>
      </c>
      <c r="E982" s="397"/>
      <c r="F982" s="399" t="str">
        <f t="shared" si="255"/>
        <v/>
      </c>
      <c r="G982" s="400" t="str">
        <f t="shared" si="256"/>
        <v/>
      </c>
      <c r="H982" s="401" t="str">
        <f t="shared" si="257"/>
        <v/>
      </c>
      <c r="I982" s="402" t="str">
        <f t="shared" si="251"/>
        <v/>
      </c>
      <c r="J982" s="403" t="str">
        <f t="shared" si="251"/>
        <v/>
      </c>
      <c r="K982" s="403" t="str">
        <f t="shared" si="251"/>
        <v/>
      </c>
      <c r="L982" s="404" t="str">
        <f t="shared" si="251"/>
        <v/>
      </c>
      <c r="M982" s="405"/>
      <c r="N982" s="406" t="str">
        <f t="shared" si="258"/>
        <v/>
      </c>
      <c r="O982" s="406" t="str">
        <f t="shared" si="259"/>
        <v/>
      </c>
      <c r="S982" s="401" t="str">
        <f>IFERROR(IF(S981&lt;='Cat A monthly etc'!$R$3,"Nil",S981-$R$3),"")</f>
        <v/>
      </c>
      <c r="T982" s="402" t="str">
        <f t="shared" si="260"/>
        <v/>
      </c>
      <c r="U982" s="403" t="str">
        <f t="shared" si="261"/>
        <v/>
      </c>
      <c r="V982" s="403" t="str">
        <f t="shared" si="262"/>
        <v/>
      </c>
      <c r="W982" s="404" t="str">
        <f t="shared" si="263"/>
        <v/>
      </c>
      <c r="Z982" s="408"/>
      <c r="AA982" s="409"/>
      <c r="AC982" s="358" t="str">
        <f t="shared" si="264"/>
        <v/>
      </c>
      <c r="AD982" s="358" t="str">
        <f t="shared" si="265"/>
        <v/>
      </c>
    </row>
    <row r="983" spans="1:30" x14ac:dyDescent="0.25">
      <c r="A983" s="112" t="str">
        <f t="shared" si="253"/>
        <v/>
      </c>
      <c r="B983" s="112" t="str">
        <f t="shared" si="254"/>
        <v/>
      </c>
      <c r="C983" s="397" t="str">
        <f t="shared" si="266"/>
        <v/>
      </c>
      <c r="D983" s="397" t="str">
        <f t="shared" si="252"/>
        <v/>
      </c>
      <c r="E983" s="397"/>
      <c r="F983" s="399" t="str">
        <f t="shared" si="255"/>
        <v/>
      </c>
      <c r="G983" s="400" t="str">
        <f t="shared" si="256"/>
        <v/>
      </c>
      <c r="H983" s="401" t="str">
        <f t="shared" si="257"/>
        <v/>
      </c>
      <c r="I983" s="402" t="str">
        <f t="shared" ref="I983:L1003" si="267">IFERROR(IF(T983="Nil","Nil",TEXT(T983,IF(T983=ROUND(T983,0),"€###","€###.00"))),"")</f>
        <v/>
      </c>
      <c r="J983" s="403" t="str">
        <f t="shared" si="267"/>
        <v/>
      </c>
      <c r="K983" s="403" t="str">
        <f t="shared" si="267"/>
        <v/>
      </c>
      <c r="L983" s="404" t="str">
        <f t="shared" si="267"/>
        <v/>
      </c>
      <c r="M983" s="405"/>
      <c r="N983" s="406" t="str">
        <f t="shared" si="258"/>
        <v/>
      </c>
      <c r="O983" s="406" t="str">
        <f t="shared" si="259"/>
        <v/>
      </c>
      <c r="S983" s="401" t="str">
        <f>IFERROR(IF(S982&lt;='Cat A monthly etc'!$R$3,"Nil",S982-$R$3),"")</f>
        <v/>
      </c>
      <c r="T983" s="402" t="str">
        <f t="shared" si="260"/>
        <v/>
      </c>
      <c r="U983" s="403" t="str">
        <f t="shared" si="261"/>
        <v/>
      </c>
      <c r="V983" s="403" t="str">
        <f t="shared" si="262"/>
        <v/>
      </c>
      <c r="W983" s="404" t="str">
        <f t="shared" si="263"/>
        <v/>
      </c>
      <c r="Z983" s="408"/>
      <c r="AA983" s="409"/>
      <c r="AC983" s="358" t="str">
        <f t="shared" si="264"/>
        <v/>
      </c>
      <c r="AD983" s="358" t="str">
        <f t="shared" si="265"/>
        <v/>
      </c>
    </row>
    <row r="984" spans="1:30" x14ac:dyDescent="0.25">
      <c r="A984" s="112" t="str">
        <f t="shared" si="253"/>
        <v/>
      </c>
      <c r="B984" s="112" t="str">
        <f t="shared" si="254"/>
        <v/>
      </c>
      <c r="C984" s="397" t="str">
        <f t="shared" si="266"/>
        <v/>
      </c>
      <c r="D984" s="397" t="str">
        <f t="shared" si="252"/>
        <v/>
      </c>
      <c r="E984" s="397"/>
      <c r="F984" s="399" t="str">
        <f t="shared" si="255"/>
        <v/>
      </c>
      <c r="G984" s="400" t="str">
        <f t="shared" si="256"/>
        <v/>
      </c>
      <c r="H984" s="401" t="str">
        <f t="shared" si="257"/>
        <v/>
      </c>
      <c r="I984" s="402" t="str">
        <f t="shared" si="267"/>
        <v/>
      </c>
      <c r="J984" s="403" t="str">
        <f t="shared" si="267"/>
        <v/>
      </c>
      <c r="K984" s="403" t="str">
        <f t="shared" si="267"/>
        <v/>
      </c>
      <c r="L984" s="404" t="str">
        <f t="shared" si="267"/>
        <v/>
      </c>
      <c r="M984" s="405"/>
      <c r="N984" s="406" t="str">
        <f t="shared" si="258"/>
        <v/>
      </c>
      <c r="O984" s="406" t="str">
        <f t="shared" si="259"/>
        <v/>
      </c>
      <c r="S984" s="401" t="str">
        <f>IFERROR(IF(S983&lt;='Cat A monthly etc'!$R$3,"Nil",S983-$R$3),"")</f>
        <v/>
      </c>
      <c r="T984" s="402" t="str">
        <f t="shared" si="260"/>
        <v/>
      </c>
      <c r="U984" s="403" t="str">
        <f t="shared" si="261"/>
        <v/>
      </c>
      <c r="V984" s="403" t="str">
        <f t="shared" si="262"/>
        <v/>
      </c>
      <c r="W984" s="404" t="str">
        <f t="shared" si="263"/>
        <v/>
      </c>
      <c r="Z984" s="408"/>
      <c r="AA984" s="409"/>
      <c r="AC984" s="358" t="str">
        <f t="shared" si="264"/>
        <v/>
      </c>
      <c r="AD984" s="358" t="str">
        <f t="shared" si="265"/>
        <v/>
      </c>
    </row>
    <row r="985" spans="1:30" x14ac:dyDescent="0.25">
      <c r="A985" s="112" t="str">
        <f t="shared" si="253"/>
        <v/>
      </c>
      <c r="B985" s="112" t="str">
        <f t="shared" si="254"/>
        <v/>
      </c>
      <c r="C985" s="397" t="str">
        <f t="shared" si="266"/>
        <v/>
      </c>
      <c r="D985" s="397" t="str">
        <f t="shared" si="252"/>
        <v/>
      </c>
      <c r="E985" s="397"/>
      <c r="F985" s="399" t="str">
        <f t="shared" si="255"/>
        <v/>
      </c>
      <c r="G985" s="400" t="str">
        <f t="shared" si="256"/>
        <v/>
      </c>
      <c r="H985" s="401" t="str">
        <f t="shared" si="257"/>
        <v/>
      </c>
      <c r="I985" s="402" t="str">
        <f t="shared" si="267"/>
        <v/>
      </c>
      <c r="J985" s="403" t="str">
        <f t="shared" si="267"/>
        <v/>
      </c>
      <c r="K985" s="403" t="str">
        <f t="shared" si="267"/>
        <v/>
      </c>
      <c r="L985" s="404" t="str">
        <f t="shared" si="267"/>
        <v/>
      </c>
      <c r="M985" s="405"/>
      <c r="N985" s="406" t="str">
        <f t="shared" si="258"/>
        <v/>
      </c>
      <c r="O985" s="406" t="str">
        <f t="shared" si="259"/>
        <v/>
      </c>
      <c r="S985" s="401" t="str">
        <f>IFERROR(IF(S984&lt;='Cat A monthly etc'!$R$3,"Nil",S984-$R$3),"")</f>
        <v/>
      </c>
      <c r="T985" s="402" t="str">
        <f t="shared" si="260"/>
        <v/>
      </c>
      <c r="U985" s="403" t="str">
        <f t="shared" si="261"/>
        <v/>
      </c>
      <c r="V985" s="403" t="str">
        <f t="shared" si="262"/>
        <v/>
      </c>
      <c r="W985" s="404" t="str">
        <f t="shared" si="263"/>
        <v/>
      </c>
      <c r="Z985" s="408"/>
      <c r="AA985" s="409"/>
      <c r="AC985" s="358" t="str">
        <f t="shared" si="264"/>
        <v/>
      </c>
      <c r="AD985" s="358" t="str">
        <f t="shared" si="265"/>
        <v/>
      </c>
    </row>
    <row r="986" spans="1:30" x14ac:dyDescent="0.25">
      <c r="A986" s="112" t="str">
        <f t="shared" si="253"/>
        <v/>
      </c>
      <c r="B986" s="112" t="str">
        <f t="shared" si="254"/>
        <v/>
      </c>
      <c r="C986" s="397" t="str">
        <f t="shared" si="266"/>
        <v/>
      </c>
      <c r="D986" s="397" t="str">
        <f t="shared" si="252"/>
        <v/>
      </c>
      <c r="E986" s="397"/>
      <c r="F986" s="399" t="str">
        <f t="shared" si="255"/>
        <v/>
      </c>
      <c r="G986" s="400" t="str">
        <f t="shared" si="256"/>
        <v/>
      </c>
      <c r="H986" s="401" t="str">
        <f t="shared" si="257"/>
        <v/>
      </c>
      <c r="I986" s="402" t="str">
        <f t="shared" si="267"/>
        <v/>
      </c>
      <c r="J986" s="403" t="str">
        <f t="shared" si="267"/>
        <v/>
      </c>
      <c r="K986" s="403" t="str">
        <f t="shared" si="267"/>
        <v/>
      </c>
      <c r="L986" s="404" t="str">
        <f t="shared" si="267"/>
        <v/>
      </c>
      <c r="M986" s="405"/>
      <c r="N986" s="406" t="str">
        <f t="shared" si="258"/>
        <v/>
      </c>
      <c r="O986" s="406" t="str">
        <f t="shared" si="259"/>
        <v/>
      </c>
      <c r="S986" s="401" t="str">
        <f>IFERROR(IF(S985&lt;='Cat A monthly etc'!$R$3,"Nil",S985-$R$3),"")</f>
        <v/>
      </c>
      <c r="T986" s="402" t="str">
        <f t="shared" si="260"/>
        <v/>
      </c>
      <c r="U986" s="403" t="str">
        <f t="shared" si="261"/>
        <v/>
      </c>
      <c r="V986" s="403" t="str">
        <f t="shared" si="262"/>
        <v/>
      </c>
      <c r="W986" s="404" t="str">
        <f t="shared" si="263"/>
        <v/>
      </c>
      <c r="Z986" s="408"/>
      <c r="AA986" s="409"/>
      <c r="AC986" s="358" t="str">
        <f t="shared" si="264"/>
        <v/>
      </c>
      <c r="AD986" s="358" t="str">
        <f t="shared" si="265"/>
        <v/>
      </c>
    </row>
    <row r="987" spans="1:30" x14ac:dyDescent="0.25">
      <c r="A987" s="112" t="str">
        <f t="shared" si="253"/>
        <v/>
      </c>
      <c r="B987" s="112" t="str">
        <f t="shared" si="254"/>
        <v/>
      </c>
      <c r="C987" s="397" t="str">
        <f t="shared" si="266"/>
        <v/>
      </c>
      <c r="D987" s="397" t="str">
        <f t="shared" si="252"/>
        <v/>
      </c>
      <c r="E987" s="397"/>
      <c r="F987" s="399" t="str">
        <f t="shared" si="255"/>
        <v/>
      </c>
      <c r="G987" s="400" t="str">
        <f t="shared" si="256"/>
        <v/>
      </c>
      <c r="H987" s="401" t="str">
        <f t="shared" si="257"/>
        <v/>
      </c>
      <c r="I987" s="402" t="str">
        <f t="shared" si="267"/>
        <v/>
      </c>
      <c r="J987" s="403" t="str">
        <f t="shared" si="267"/>
        <v/>
      </c>
      <c r="K987" s="403" t="str">
        <f t="shared" si="267"/>
        <v/>
      </c>
      <c r="L987" s="404" t="str">
        <f t="shared" si="267"/>
        <v/>
      </c>
      <c r="M987" s="405"/>
      <c r="N987" s="406" t="str">
        <f t="shared" si="258"/>
        <v/>
      </c>
      <c r="O987" s="406" t="str">
        <f t="shared" si="259"/>
        <v/>
      </c>
      <c r="S987" s="401" t="str">
        <f>IFERROR(IF(S986&lt;='Cat A monthly etc'!$R$3,"Nil",S986-$R$3),"")</f>
        <v/>
      </c>
      <c r="T987" s="402" t="str">
        <f t="shared" si="260"/>
        <v/>
      </c>
      <c r="U987" s="403" t="str">
        <f t="shared" si="261"/>
        <v/>
      </c>
      <c r="V987" s="403" t="str">
        <f t="shared" si="262"/>
        <v/>
      </c>
      <c r="W987" s="404" t="str">
        <f t="shared" si="263"/>
        <v/>
      </c>
      <c r="Z987" s="408"/>
      <c r="AA987" s="409"/>
      <c r="AC987" s="358" t="str">
        <f t="shared" si="264"/>
        <v/>
      </c>
      <c r="AD987" s="358" t="str">
        <f t="shared" si="265"/>
        <v/>
      </c>
    </row>
    <row r="988" spans="1:30" x14ac:dyDescent="0.25">
      <c r="A988" s="112" t="str">
        <f t="shared" si="253"/>
        <v/>
      </c>
      <c r="B988" s="112" t="str">
        <f t="shared" si="254"/>
        <v/>
      </c>
      <c r="C988" s="397" t="str">
        <f t="shared" si="266"/>
        <v/>
      </c>
      <c r="D988" s="397" t="str">
        <f t="shared" si="252"/>
        <v/>
      </c>
      <c r="E988" s="397"/>
      <c r="F988" s="399" t="str">
        <f t="shared" si="255"/>
        <v/>
      </c>
      <c r="G988" s="400" t="str">
        <f t="shared" si="256"/>
        <v/>
      </c>
      <c r="H988" s="401" t="str">
        <f t="shared" si="257"/>
        <v/>
      </c>
      <c r="I988" s="402" t="str">
        <f t="shared" si="267"/>
        <v/>
      </c>
      <c r="J988" s="403" t="str">
        <f t="shared" si="267"/>
        <v/>
      </c>
      <c r="K988" s="403" t="str">
        <f t="shared" si="267"/>
        <v/>
      </c>
      <c r="L988" s="404" t="str">
        <f t="shared" si="267"/>
        <v/>
      </c>
      <c r="M988" s="405"/>
      <c r="N988" s="406" t="str">
        <f t="shared" si="258"/>
        <v/>
      </c>
      <c r="O988" s="406" t="str">
        <f t="shared" si="259"/>
        <v/>
      </c>
      <c r="S988" s="401" t="str">
        <f>IFERROR(IF(S987&lt;='Cat A monthly etc'!$R$3,"Nil",S987-$R$3),"")</f>
        <v/>
      </c>
      <c r="T988" s="402" t="str">
        <f t="shared" si="260"/>
        <v/>
      </c>
      <c r="U988" s="403" t="str">
        <f t="shared" si="261"/>
        <v/>
      </c>
      <c r="V988" s="403" t="str">
        <f t="shared" si="262"/>
        <v/>
      </c>
      <c r="W988" s="404" t="str">
        <f t="shared" si="263"/>
        <v/>
      </c>
      <c r="Z988" s="408"/>
      <c r="AA988" s="409"/>
      <c r="AC988" s="358" t="str">
        <f t="shared" si="264"/>
        <v/>
      </c>
      <c r="AD988" s="358" t="str">
        <f t="shared" si="265"/>
        <v/>
      </c>
    </row>
    <row r="989" spans="1:30" x14ac:dyDescent="0.25">
      <c r="A989" s="112" t="str">
        <f t="shared" si="253"/>
        <v/>
      </c>
      <c r="B989" s="112" t="str">
        <f t="shared" si="254"/>
        <v/>
      </c>
      <c r="C989" s="397" t="str">
        <f t="shared" si="266"/>
        <v/>
      </c>
      <c r="D989" s="397" t="str">
        <f t="shared" si="252"/>
        <v/>
      </c>
      <c r="E989" s="397"/>
      <c r="F989" s="399" t="str">
        <f t="shared" si="255"/>
        <v/>
      </c>
      <c r="G989" s="400" t="str">
        <f t="shared" si="256"/>
        <v/>
      </c>
      <c r="H989" s="401" t="str">
        <f t="shared" si="257"/>
        <v/>
      </c>
      <c r="I989" s="402" t="str">
        <f t="shared" si="267"/>
        <v/>
      </c>
      <c r="J989" s="403" t="str">
        <f t="shared" si="267"/>
        <v/>
      </c>
      <c r="K989" s="403" t="str">
        <f t="shared" si="267"/>
        <v/>
      </c>
      <c r="L989" s="404" t="str">
        <f t="shared" si="267"/>
        <v/>
      </c>
      <c r="M989" s="405"/>
      <c r="N989" s="406" t="str">
        <f t="shared" si="258"/>
        <v/>
      </c>
      <c r="O989" s="406" t="str">
        <f t="shared" si="259"/>
        <v/>
      </c>
      <c r="S989" s="401" t="str">
        <f>IFERROR(IF(S988&lt;='Cat A monthly etc'!$R$3,"Nil",S988-$R$3),"")</f>
        <v/>
      </c>
      <c r="T989" s="402" t="str">
        <f t="shared" si="260"/>
        <v/>
      </c>
      <c r="U989" s="403" t="str">
        <f t="shared" si="261"/>
        <v/>
      </c>
      <c r="V989" s="403" t="str">
        <f t="shared" si="262"/>
        <v/>
      </c>
      <c r="W989" s="404" t="str">
        <f t="shared" si="263"/>
        <v/>
      </c>
      <c r="Z989" s="408"/>
      <c r="AA989" s="409"/>
      <c r="AC989" s="358" t="str">
        <f t="shared" si="264"/>
        <v/>
      </c>
      <c r="AD989" s="358" t="str">
        <f t="shared" si="265"/>
        <v/>
      </c>
    </row>
    <row r="990" spans="1:30" x14ac:dyDescent="0.25">
      <c r="A990" s="112" t="str">
        <f t="shared" si="253"/>
        <v/>
      </c>
      <c r="B990" s="112" t="str">
        <f t="shared" si="254"/>
        <v/>
      </c>
      <c r="C990" s="397" t="str">
        <f t="shared" si="266"/>
        <v/>
      </c>
      <c r="D990" s="397" t="str">
        <f t="shared" si="252"/>
        <v/>
      </c>
      <c r="E990" s="397"/>
      <c r="F990" s="399" t="str">
        <f t="shared" si="255"/>
        <v/>
      </c>
      <c r="G990" s="400" t="str">
        <f t="shared" si="256"/>
        <v/>
      </c>
      <c r="H990" s="401" t="str">
        <f t="shared" si="257"/>
        <v/>
      </c>
      <c r="I990" s="402" t="str">
        <f t="shared" si="267"/>
        <v/>
      </c>
      <c r="J990" s="403" t="str">
        <f t="shared" si="267"/>
        <v/>
      </c>
      <c r="K990" s="403" t="str">
        <f t="shared" si="267"/>
        <v/>
      </c>
      <c r="L990" s="404" t="str">
        <f t="shared" si="267"/>
        <v/>
      </c>
      <c r="M990" s="405"/>
      <c r="N990" s="406" t="str">
        <f t="shared" si="258"/>
        <v/>
      </c>
      <c r="O990" s="406" t="str">
        <f t="shared" si="259"/>
        <v/>
      </c>
      <c r="S990" s="401" t="str">
        <f>IFERROR(IF(S989&lt;='Cat A monthly etc'!$R$3,"Nil",S989-$R$3),"")</f>
        <v/>
      </c>
      <c r="T990" s="402" t="str">
        <f t="shared" si="260"/>
        <v/>
      </c>
      <c r="U990" s="403" t="str">
        <f t="shared" si="261"/>
        <v/>
      </c>
      <c r="V990" s="403" t="str">
        <f t="shared" si="262"/>
        <v/>
      </c>
      <c r="W990" s="404" t="str">
        <f t="shared" si="263"/>
        <v/>
      </c>
      <c r="Z990" s="408"/>
      <c r="AA990" s="409"/>
      <c r="AC990" s="358" t="str">
        <f t="shared" si="264"/>
        <v/>
      </c>
      <c r="AD990" s="358" t="str">
        <f t="shared" si="265"/>
        <v/>
      </c>
    </row>
    <row r="991" spans="1:30" x14ac:dyDescent="0.25">
      <c r="A991" s="112" t="str">
        <f t="shared" si="253"/>
        <v/>
      </c>
      <c r="B991" s="112" t="str">
        <f t="shared" si="254"/>
        <v/>
      </c>
      <c r="C991" s="397" t="str">
        <f t="shared" si="266"/>
        <v/>
      </c>
      <c r="D991" s="397" t="str">
        <f t="shared" si="252"/>
        <v/>
      </c>
      <c r="E991" s="397"/>
      <c r="F991" s="399" t="str">
        <f t="shared" si="255"/>
        <v/>
      </c>
      <c r="G991" s="400" t="str">
        <f t="shared" si="256"/>
        <v/>
      </c>
      <c r="H991" s="401" t="str">
        <f t="shared" si="257"/>
        <v/>
      </c>
      <c r="I991" s="402" t="str">
        <f t="shared" si="267"/>
        <v/>
      </c>
      <c r="J991" s="403" t="str">
        <f t="shared" si="267"/>
        <v/>
      </c>
      <c r="K991" s="403" t="str">
        <f t="shared" si="267"/>
        <v/>
      </c>
      <c r="L991" s="404" t="str">
        <f t="shared" si="267"/>
        <v/>
      </c>
      <c r="M991" s="405"/>
      <c r="N991" s="406" t="str">
        <f t="shared" si="258"/>
        <v/>
      </c>
      <c r="O991" s="406" t="str">
        <f t="shared" si="259"/>
        <v/>
      </c>
      <c r="S991" s="401" t="str">
        <f>IFERROR(IF(S990&lt;='Cat A monthly etc'!$R$3,"Nil",S990-$R$3),"")</f>
        <v/>
      </c>
      <c r="T991" s="402" t="str">
        <f t="shared" si="260"/>
        <v/>
      </c>
      <c r="U991" s="403" t="str">
        <f t="shared" si="261"/>
        <v/>
      </c>
      <c r="V991" s="403" t="str">
        <f t="shared" si="262"/>
        <v/>
      </c>
      <c r="W991" s="404" t="str">
        <f t="shared" si="263"/>
        <v/>
      </c>
      <c r="Z991" s="408"/>
      <c r="AA991" s="409"/>
      <c r="AC991" s="358" t="str">
        <f t="shared" si="264"/>
        <v/>
      </c>
      <c r="AD991" s="358" t="str">
        <f t="shared" si="265"/>
        <v/>
      </c>
    </row>
    <row r="992" spans="1:30" x14ac:dyDescent="0.25">
      <c r="A992" s="112" t="str">
        <f t="shared" si="253"/>
        <v/>
      </c>
      <c r="B992" s="112" t="str">
        <f t="shared" si="254"/>
        <v/>
      </c>
      <c r="C992" s="397" t="str">
        <f t="shared" si="266"/>
        <v/>
      </c>
      <c r="D992" s="397" t="str">
        <f t="shared" si="252"/>
        <v/>
      </c>
      <c r="E992" s="397"/>
      <c r="F992" s="399" t="str">
        <f t="shared" si="255"/>
        <v/>
      </c>
      <c r="G992" s="400" t="str">
        <f t="shared" si="256"/>
        <v/>
      </c>
      <c r="H992" s="401" t="str">
        <f t="shared" si="257"/>
        <v/>
      </c>
      <c r="I992" s="402" t="str">
        <f t="shared" si="267"/>
        <v/>
      </c>
      <c r="J992" s="403" t="str">
        <f t="shared" si="267"/>
        <v/>
      </c>
      <c r="K992" s="403" t="str">
        <f t="shared" si="267"/>
        <v/>
      </c>
      <c r="L992" s="404" t="str">
        <f t="shared" si="267"/>
        <v/>
      </c>
      <c r="M992" s="405"/>
      <c r="N992" s="406" t="str">
        <f t="shared" si="258"/>
        <v/>
      </c>
      <c r="O992" s="406" t="str">
        <f t="shared" si="259"/>
        <v/>
      </c>
      <c r="S992" s="401" t="str">
        <f>IFERROR(IF(S991&lt;='Cat A monthly etc'!$R$3,"Nil",S991-$R$3),"")</f>
        <v/>
      </c>
      <c r="T992" s="402" t="str">
        <f t="shared" si="260"/>
        <v/>
      </c>
      <c r="U992" s="403" t="str">
        <f t="shared" si="261"/>
        <v/>
      </c>
      <c r="V992" s="403" t="str">
        <f t="shared" si="262"/>
        <v/>
      </c>
      <c r="W992" s="404" t="str">
        <f t="shared" si="263"/>
        <v/>
      </c>
      <c r="Z992" s="408"/>
      <c r="AA992" s="409"/>
      <c r="AC992" s="358" t="str">
        <f t="shared" si="264"/>
        <v/>
      </c>
      <c r="AD992" s="358" t="str">
        <f t="shared" si="265"/>
        <v/>
      </c>
    </row>
    <row r="993" spans="1:30" x14ac:dyDescent="0.25">
      <c r="A993" s="112" t="str">
        <f t="shared" si="253"/>
        <v/>
      </c>
      <c r="B993" s="112" t="str">
        <f t="shared" si="254"/>
        <v/>
      </c>
      <c r="C993" s="397" t="str">
        <f t="shared" si="266"/>
        <v/>
      </c>
      <c r="D993" s="397" t="str">
        <f t="shared" si="252"/>
        <v/>
      </c>
      <c r="E993" s="397"/>
      <c r="F993" s="399" t="str">
        <f t="shared" si="255"/>
        <v/>
      </c>
      <c r="G993" s="400" t="str">
        <f t="shared" si="256"/>
        <v/>
      </c>
      <c r="H993" s="401" t="str">
        <f t="shared" si="257"/>
        <v/>
      </c>
      <c r="I993" s="402" t="str">
        <f t="shared" si="267"/>
        <v/>
      </c>
      <c r="J993" s="403" t="str">
        <f t="shared" si="267"/>
        <v/>
      </c>
      <c r="K993" s="403" t="str">
        <f t="shared" si="267"/>
        <v/>
      </c>
      <c r="L993" s="404" t="str">
        <f t="shared" si="267"/>
        <v/>
      </c>
      <c r="M993" s="405"/>
      <c r="N993" s="406" t="str">
        <f t="shared" si="258"/>
        <v/>
      </c>
      <c r="O993" s="406" t="str">
        <f t="shared" si="259"/>
        <v/>
      </c>
      <c r="S993" s="401" t="str">
        <f>IFERROR(IF(S992&lt;='Cat A monthly etc'!$R$3,"Nil",S992-$R$3),"")</f>
        <v/>
      </c>
      <c r="T993" s="402" t="str">
        <f t="shared" si="260"/>
        <v/>
      </c>
      <c r="U993" s="403" t="str">
        <f t="shared" si="261"/>
        <v/>
      </c>
      <c r="V993" s="403" t="str">
        <f t="shared" si="262"/>
        <v/>
      </c>
      <c r="W993" s="404" t="str">
        <f t="shared" si="263"/>
        <v/>
      </c>
      <c r="Z993" s="408"/>
      <c r="AA993" s="409"/>
      <c r="AC993" s="358" t="str">
        <f t="shared" si="264"/>
        <v/>
      </c>
      <c r="AD993" s="358" t="str">
        <f t="shared" si="265"/>
        <v/>
      </c>
    </row>
    <row r="994" spans="1:30" x14ac:dyDescent="0.25">
      <c r="A994" s="112" t="str">
        <f t="shared" si="253"/>
        <v/>
      </c>
      <c r="B994" s="112" t="str">
        <f t="shared" si="254"/>
        <v/>
      </c>
      <c r="C994" s="397" t="str">
        <f t="shared" si="266"/>
        <v/>
      </c>
      <c r="D994" s="397" t="str">
        <f t="shared" si="252"/>
        <v/>
      </c>
      <c r="E994" s="397"/>
      <c r="F994" s="399" t="str">
        <f t="shared" si="255"/>
        <v/>
      </c>
      <c r="G994" s="400" t="str">
        <f t="shared" si="256"/>
        <v/>
      </c>
      <c r="H994" s="401" t="str">
        <f t="shared" si="257"/>
        <v/>
      </c>
      <c r="I994" s="402" t="str">
        <f t="shared" si="267"/>
        <v/>
      </c>
      <c r="J994" s="403" t="str">
        <f t="shared" si="267"/>
        <v/>
      </c>
      <c r="K994" s="403" t="str">
        <f t="shared" si="267"/>
        <v/>
      </c>
      <c r="L994" s="404" t="str">
        <f t="shared" si="267"/>
        <v/>
      </c>
      <c r="M994" s="405"/>
      <c r="N994" s="406" t="str">
        <f t="shared" si="258"/>
        <v/>
      </c>
      <c r="O994" s="406" t="str">
        <f t="shared" si="259"/>
        <v/>
      </c>
      <c r="S994" s="401" t="str">
        <f>IFERROR(IF(S993&lt;='Cat A monthly etc'!$R$3,"Nil",S993-$R$3),"")</f>
        <v/>
      </c>
      <c r="T994" s="402" t="str">
        <f t="shared" si="260"/>
        <v/>
      </c>
      <c r="U994" s="403" t="str">
        <f t="shared" si="261"/>
        <v/>
      </c>
      <c r="V994" s="403" t="str">
        <f t="shared" si="262"/>
        <v/>
      </c>
      <c r="W994" s="404" t="str">
        <f t="shared" si="263"/>
        <v/>
      </c>
      <c r="Z994" s="408"/>
      <c r="AA994" s="409"/>
      <c r="AC994" s="358" t="str">
        <f t="shared" si="264"/>
        <v/>
      </c>
      <c r="AD994" s="358" t="str">
        <f t="shared" si="265"/>
        <v/>
      </c>
    </row>
    <row r="995" spans="1:30" x14ac:dyDescent="0.25">
      <c r="A995" s="112" t="str">
        <f t="shared" si="253"/>
        <v/>
      </c>
      <c r="B995" s="112" t="str">
        <f t="shared" si="254"/>
        <v/>
      </c>
      <c r="C995" s="397" t="str">
        <f t="shared" si="266"/>
        <v/>
      </c>
      <c r="D995" s="397" t="str">
        <f t="shared" si="252"/>
        <v/>
      </c>
      <c r="E995" s="397"/>
      <c r="F995" s="399" t="str">
        <f t="shared" si="255"/>
        <v/>
      </c>
      <c r="G995" s="400" t="str">
        <f t="shared" si="256"/>
        <v/>
      </c>
      <c r="H995" s="401" t="str">
        <f t="shared" si="257"/>
        <v/>
      </c>
      <c r="I995" s="402" t="str">
        <f t="shared" si="267"/>
        <v/>
      </c>
      <c r="J995" s="403" t="str">
        <f t="shared" si="267"/>
        <v/>
      </c>
      <c r="K995" s="403" t="str">
        <f t="shared" si="267"/>
        <v/>
      </c>
      <c r="L995" s="404" t="str">
        <f t="shared" si="267"/>
        <v/>
      </c>
      <c r="M995" s="405"/>
      <c r="N995" s="406" t="str">
        <f t="shared" si="258"/>
        <v/>
      </c>
      <c r="O995" s="406" t="str">
        <f t="shared" si="259"/>
        <v/>
      </c>
      <c r="S995" s="401" t="str">
        <f>IFERROR(IF(S994&lt;='Cat A monthly etc'!$R$3,"Nil",S994-$R$3),"")</f>
        <v/>
      </c>
      <c r="T995" s="402" t="str">
        <f t="shared" si="260"/>
        <v/>
      </c>
      <c r="U995" s="403" t="str">
        <f t="shared" si="261"/>
        <v/>
      </c>
      <c r="V995" s="403" t="str">
        <f t="shared" si="262"/>
        <v/>
      </c>
      <c r="W995" s="404" t="str">
        <f t="shared" si="263"/>
        <v/>
      </c>
      <c r="Z995" s="408"/>
      <c r="AA995" s="409"/>
      <c r="AC995" s="358" t="str">
        <f t="shared" si="264"/>
        <v/>
      </c>
      <c r="AD995" s="358" t="str">
        <f t="shared" si="265"/>
        <v/>
      </c>
    </row>
    <row r="996" spans="1:30" x14ac:dyDescent="0.25">
      <c r="A996" s="112" t="str">
        <f t="shared" si="253"/>
        <v/>
      </c>
      <c r="B996" s="112" t="str">
        <f t="shared" si="254"/>
        <v/>
      </c>
      <c r="C996" s="397" t="str">
        <f t="shared" si="266"/>
        <v/>
      </c>
      <c r="D996" s="397" t="str">
        <f t="shared" si="252"/>
        <v/>
      </c>
      <c r="E996" s="397"/>
      <c r="F996" s="399" t="str">
        <f t="shared" si="255"/>
        <v/>
      </c>
      <c r="G996" s="400" t="str">
        <f t="shared" si="256"/>
        <v/>
      </c>
      <c r="H996" s="401" t="str">
        <f t="shared" si="257"/>
        <v/>
      </c>
      <c r="I996" s="402" t="str">
        <f t="shared" si="267"/>
        <v/>
      </c>
      <c r="J996" s="403" t="str">
        <f t="shared" si="267"/>
        <v/>
      </c>
      <c r="K996" s="403" t="str">
        <f t="shared" si="267"/>
        <v/>
      </c>
      <c r="L996" s="404" t="str">
        <f t="shared" si="267"/>
        <v/>
      </c>
      <c r="M996" s="405"/>
      <c r="N996" s="406" t="str">
        <f t="shared" si="258"/>
        <v/>
      </c>
      <c r="O996" s="406" t="str">
        <f t="shared" si="259"/>
        <v/>
      </c>
      <c r="S996" s="401" t="str">
        <f>IFERROR(IF(S995&lt;='Cat A monthly etc'!$R$3,"Nil",S995-$R$3),"")</f>
        <v/>
      </c>
      <c r="T996" s="402" t="str">
        <f t="shared" si="260"/>
        <v/>
      </c>
      <c r="U996" s="403" t="str">
        <f t="shared" si="261"/>
        <v/>
      </c>
      <c r="V996" s="403" t="str">
        <f t="shared" si="262"/>
        <v/>
      </c>
      <c r="W996" s="404" t="str">
        <f t="shared" si="263"/>
        <v/>
      </c>
      <c r="Z996" s="408"/>
      <c r="AA996" s="409"/>
      <c r="AC996" s="358" t="str">
        <f t="shared" si="264"/>
        <v/>
      </c>
      <c r="AD996" s="358" t="str">
        <f t="shared" si="265"/>
        <v/>
      </c>
    </row>
    <row r="997" spans="1:30" x14ac:dyDescent="0.25">
      <c r="A997" s="112" t="str">
        <f t="shared" si="253"/>
        <v/>
      </c>
      <c r="B997" s="112" t="str">
        <f t="shared" si="254"/>
        <v/>
      </c>
      <c r="C997" s="397" t="str">
        <f t="shared" si="266"/>
        <v/>
      </c>
      <c r="D997" s="397" t="str">
        <f t="shared" si="252"/>
        <v/>
      </c>
      <c r="E997" s="397"/>
      <c r="F997" s="399" t="str">
        <f t="shared" si="255"/>
        <v/>
      </c>
      <c r="G997" s="400" t="str">
        <f t="shared" si="256"/>
        <v/>
      </c>
      <c r="H997" s="401" t="str">
        <f t="shared" si="257"/>
        <v/>
      </c>
      <c r="I997" s="402" t="str">
        <f t="shared" si="267"/>
        <v/>
      </c>
      <c r="J997" s="403" t="str">
        <f t="shared" si="267"/>
        <v/>
      </c>
      <c r="K997" s="403" t="str">
        <f t="shared" si="267"/>
        <v/>
      </c>
      <c r="L997" s="404" t="str">
        <f t="shared" si="267"/>
        <v/>
      </c>
      <c r="M997" s="405"/>
      <c r="N997" s="406" t="str">
        <f t="shared" si="258"/>
        <v/>
      </c>
      <c r="O997" s="406" t="str">
        <f t="shared" si="259"/>
        <v/>
      </c>
      <c r="S997" s="401" t="str">
        <f>IFERROR(IF(S996&lt;='Cat A monthly etc'!$R$3,"Nil",S996-$R$3),"")</f>
        <v/>
      </c>
      <c r="T997" s="402" t="str">
        <f t="shared" si="260"/>
        <v/>
      </c>
      <c r="U997" s="403" t="str">
        <f t="shared" si="261"/>
        <v/>
      </c>
      <c r="V997" s="403" t="str">
        <f t="shared" si="262"/>
        <v/>
      </c>
      <c r="W997" s="404" t="str">
        <f t="shared" si="263"/>
        <v/>
      </c>
      <c r="Z997" s="408"/>
      <c r="AA997" s="409"/>
      <c r="AC997" s="358" t="str">
        <f t="shared" si="264"/>
        <v/>
      </c>
      <c r="AD997" s="358" t="str">
        <f t="shared" si="265"/>
        <v/>
      </c>
    </row>
    <row r="998" spans="1:30" x14ac:dyDescent="0.25">
      <c r="A998" s="112" t="str">
        <f t="shared" si="253"/>
        <v/>
      </c>
      <c r="B998" s="112" t="str">
        <f t="shared" si="254"/>
        <v/>
      </c>
      <c r="C998" s="397" t="str">
        <f t="shared" si="266"/>
        <v/>
      </c>
      <c r="D998" s="397" t="str">
        <f t="shared" si="252"/>
        <v/>
      </c>
      <c r="E998" s="397"/>
      <c r="F998" s="399" t="str">
        <f t="shared" si="255"/>
        <v/>
      </c>
      <c r="G998" s="400" t="str">
        <f t="shared" si="256"/>
        <v/>
      </c>
      <c r="H998" s="401" t="str">
        <f t="shared" si="257"/>
        <v/>
      </c>
      <c r="I998" s="402" t="str">
        <f t="shared" si="267"/>
        <v/>
      </c>
      <c r="J998" s="403" t="str">
        <f t="shared" si="267"/>
        <v/>
      </c>
      <c r="K998" s="403" t="str">
        <f t="shared" si="267"/>
        <v/>
      </c>
      <c r="L998" s="404" t="str">
        <f t="shared" si="267"/>
        <v/>
      </c>
      <c r="M998" s="405"/>
      <c r="N998" s="406" t="str">
        <f t="shared" si="258"/>
        <v/>
      </c>
      <c r="O998" s="406" t="str">
        <f t="shared" si="259"/>
        <v/>
      </c>
      <c r="S998" s="401" t="str">
        <f>IFERROR(IF(S997&lt;='Cat A monthly etc'!$R$3,"Nil",S997-$R$3),"")</f>
        <v/>
      </c>
      <c r="T998" s="402" t="str">
        <f t="shared" si="260"/>
        <v/>
      </c>
      <c r="U998" s="403" t="str">
        <f t="shared" si="261"/>
        <v/>
      </c>
      <c r="V998" s="403" t="str">
        <f t="shared" si="262"/>
        <v/>
      </c>
      <c r="W998" s="404" t="str">
        <f t="shared" si="263"/>
        <v/>
      </c>
      <c r="Z998" s="408"/>
      <c r="AA998" s="409"/>
      <c r="AC998" s="358" t="str">
        <f t="shared" si="264"/>
        <v/>
      </c>
      <c r="AD998" s="358" t="str">
        <f t="shared" si="265"/>
        <v/>
      </c>
    </row>
    <row r="999" spans="1:30" x14ac:dyDescent="0.25">
      <c r="A999" s="112" t="str">
        <f t="shared" si="253"/>
        <v/>
      </c>
      <c r="B999" s="112" t="str">
        <f t="shared" si="254"/>
        <v/>
      </c>
      <c r="C999" s="397" t="str">
        <f t="shared" si="266"/>
        <v/>
      </c>
      <c r="D999" s="397" t="str">
        <f t="shared" si="252"/>
        <v/>
      </c>
      <c r="E999" s="397"/>
      <c r="F999" s="399" t="str">
        <f t="shared" si="255"/>
        <v/>
      </c>
      <c r="G999" s="400" t="str">
        <f t="shared" si="256"/>
        <v/>
      </c>
      <c r="H999" s="401" t="str">
        <f t="shared" si="257"/>
        <v/>
      </c>
      <c r="I999" s="402" t="str">
        <f t="shared" si="267"/>
        <v/>
      </c>
      <c r="J999" s="403" t="str">
        <f t="shared" si="267"/>
        <v/>
      </c>
      <c r="K999" s="403" t="str">
        <f t="shared" si="267"/>
        <v/>
      </c>
      <c r="L999" s="404" t="str">
        <f t="shared" si="267"/>
        <v/>
      </c>
      <c r="M999" s="405"/>
      <c r="N999" s="406" t="str">
        <f t="shared" si="258"/>
        <v/>
      </c>
      <c r="O999" s="406" t="str">
        <f t="shared" si="259"/>
        <v/>
      </c>
      <c r="S999" s="401" t="str">
        <f>IFERROR(IF(S998&lt;='Cat A monthly etc'!$R$3,"Nil",S998-$R$3),"")</f>
        <v/>
      </c>
      <c r="T999" s="402" t="str">
        <f t="shared" si="260"/>
        <v/>
      </c>
      <c r="U999" s="403" t="str">
        <f t="shared" si="261"/>
        <v/>
      </c>
      <c r="V999" s="403" t="str">
        <f t="shared" si="262"/>
        <v/>
      </c>
      <c r="W999" s="404" t="str">
        <f t="shared" si="263"/>
        <v/>
      </c>
      <c r="Z999" s="408"/>
      <c r="AA999" s="409"/>
      <c r="AC999" s="358" t="str">
        <f t="shared" si="264"/>
        <v/>
      </c>
      <c r="AD999" s="358" t="str">
        <f t="shared" si="265"/>
        <v/>
      </c>
    </row>
    <row r="1000" spans="1:30" x14ac:dyDescent="0.25">
      <c r="A1000" s="112" t="str">
        <f t="shared" si="253"/>
        <v/>
      </c>
      <c r="B1000" s="112" t="str">
        <f t="shared" si="254"/>
        <v/>
      </c>
      <c r="C1000" s="397" t="str">
        <f t="shared" si="266"/>
        <v/>
      </c>
      <c r="D1000" s="397" t="str">
        <f t="shared" si="252"/>
        <v/>
      </c>
      <c r="E1000" s="397"/>
      <c r="F1000" s="399" t="str">
        <f t="shared" si="255"/>
        <v/>
      </c>
      <c r="G1000" s="400" t="str">
        <f t="shared" si="256"/>
        <v/>
      </c>
      <c r="H1000" s="401" t="str">
        <f t="shared" si="257"/>
        <v/>
      </c>
      <c r="I1000" s="402" t="str">
        <f t="shared" si="267"/>
        <v/>
      </c>
      <c r="J1000" s="403" t="str">
        <f t="shared" si="267"/>
        <v/>
      </c>
      <c r="K1000" s="403" t="str">
        <f t="shared" si="267"/>
        <v/>
      </c>
      <c r="L1000" s="404" t="str">
        <f t="shared" si="267"/>
        <v/>
      </c>
      <c r="M1000" s="405"/>
      <c r="N1000" s="406" t="str">
        <f t="shared" si="258"/>
        <v/>
      </c>
      <c r="O1000" s="406" t="str">
        <f t="shared" si="259"/>
        <v/>
      </c>
      <c r="S1000" s="401" t="str">
        <f>IFERROR(IF(S999&lt;='Cat A monthly etc'!$R$3,"Nil",S999-$R$3),"")</f>
        <v/>
      </c>
      <c r="T1000" s="402" t="str">
        <f t="shared" si="260"/>
        <v/>
      </c>
      <c r="U1000" s="403" t="str">
        <f t="shared" si="261"/>
        <v/>
      </c>
      <c r="V1000" s="403" t="str">
        <f t="shared" si="262"/>
        <v/>
      </c>
      <c r="W1000" s="404" t="str">
        <f t="shared" si="263"/>
        <v/>
      </c>
      <c r="Z1000" s="408"/>
      <c r="AA1000" s="409"/>
      <c r="AC1000" s="358" t="str">
        <f t="shared" si="264"/>
        <v/>
      </c>
      <c r="AD1000" s="358" t="str">
        <f t="shared" si="265"/>
        <v/>
      </c>
    </row>
    <row r="1001" spans="1:30" x14ac:dyDescent="0.25">
      <c r="A1001" s="112" t="str">
        <f t="shared" si="253"/>
        <v/>
      </c>
      <c r="B1001" s="112" t="str">
        <f t="shared" si="254"/>
        <v/>
      </c>
      <c r="C1001" s="397" t="str">
        <f t="shared" si="266"/>
        <v/>
      </c>
      <c r="D1001" s="397" t="str">
        <f t="shared" si="252"/>
        <v/>
      </c>
      <c r="E1001" s="397"/>
      <c r="F1001" s="399" t="str">
        <f t="shared" si="255"/>
        <v/>
      </c>
      <c r="G1001" s="400" t="str">
        <f t="shared" si="256"/>
        <v/>
      </c>
      <c r="H1001" s="401" t="str">
        <f t="shared" si="257"/>
        <v/>
      </c>
      <c r="I1001" s="402" t="str">
        <f t="shared" si="267"/>
        <v/>
      </c>
      <c r="J1001" s="403" t="str">
        <f t="shared" si="267"/>
        <v/>
      </c>
      <c r="K1001" s="403" t="str">
        <f t="shared" si="267"/>
        <v/>
      </c>
      <c r="L1001" s="404" t="str">
        <f t="shared" si="267"/>
        <v/>
      </c>
      <c r="M1001" s="405"/>
      <c r="N1001" s="406" t="str">
        <f t="shared" si="258"/>
        <v/>
      </c>
      <c r="O1001" s="406" t="str">
        <f t="shared" si="259"/>
        <v/>
      </c>
      <c r="S1001" s="401" t="str">
        <f>IFERROR(IF(S1000&lt;='Cat A monthly etc'!$R$3,"Nil",S1000-$R$3),"")</f>
        <v/>
      </c>
      <c r="T1001" s="402" t="str">
        <f t="shared" si="260"/>
        <v/>
      </c>
      <c r="U1001" s="403" t="str">
        <f t="shared" si="261"/>
        <v/>
      </c>
      <c r="V1001" s="403" t="str">
        <f t="shared" si="262"/>
        <v/>
      </c>
      <c r="W1001" s="404" t="str">
        <f t="shared" si="263"/>
        <v/>
      </c>
      <c r="Z1001" s="408"/>
      <c r="AA1001" s="409"/>
      <c r="AC1001" s="358" t="str">
        <f t="shared" si="264"/>
        <v/>
      </c>
      <c r="AD1001" s="358" t="str">
        <f t="shared" si="265"/>
        <v/>
      </c>
    </row>
    <row r="1002" spans="1:30" x14ac:dyDescent="0.25">
      <c r="A1002" s="112" t="str">
        <f t="shared" si="253"/>
        <v/>
      </c>
      <c r="B1002" s="112" t="str">
        <f t="shared" si="254"/>
        <v/>
      </c>
      <c r="C1002" s="397" t="str">
        <f t="shared" si="266"/>
        <v/>
      </c>
      <c r="D1002" s="397" t="str">
        <f t="shared" si="252"/>
        <v/>
      </c>
      <c r="E1002" s="397"/>
      <c r="F1002" s="399" t="str">
        <f t="shared" si="255"/>
        <v/>
      </c>
      <c r="G1002" s="400" t="str">
        <f t="shared" si="256"/>
        <v/>
      </c>
      <c r="H1002" s="401" t="str">
        <f t="shared" si="257"/>
        <v/>
      </c>
      <c r="I1002" s="402" t="str">
        <f t="shared" si="267"/>
        <v/>
      </c>
      <c r="J1002" s="403" t="str">
        <f t="shared" si="267"/>
        <v/>
      </c>
      <c r="K1002" s="403" t="str">
        <f t="shared" si="267"/>
        <v/>
      </c>
      <c r="L1002" s="404" t="str">
        <f t="shared" si="267"/>
        <v/>
      </c>
      <c r="M1002" s="405"/>
      <c r="N1002" s="406" t="str">
        <f t="shared" si="258"/>
        <v/>
      </c>
      <c r="O1002" s="406" t="str">
        <f t="shared" si="259"/>
        <v/>
      </c>
      <c r="S1002" s="401" t="str">
        <f>IFERROR(IF(S1001&lt;='Cat A monthly etc'!$R$3,"Nil",S1001-$R$3),"")</f>
        <v/>
      </c>
      <c r="T1002" s="402" t="str">
        <f t="shared" si="260"/>
        <v/>
      </c>
      <c r="U1002" s="403" t="str">
        <f t="shared" si="261"/>
        <v/>
      </c>
      <c r="V1002" s="403" t="str">
        <f t="shared" si="262"/>
        <v/>
      </c>
      <c r="W1002" s="404" t="str">
        <f t="shared" si="263"/>
        <v/>
      </c>
      <c r="Z1002" s="408"/>
      <c r="AA1002" s="409"/>
      <c r="AC1002" s="358" t="str">
        <f t="shared" si="264"/>
        <v/>
      </c>
      <c r="AD1002" s="358" t="str">
        <f t="shared" si="265"/>
        <v/>
      </c>
    </row>
    <row r="1003" spans="1:30" x14ac:dyDescent="0.25">
      <c r="A1003" s="112" t="str">
        <f t="shared" si="253"/>
        <v/>
      </c>
      <c r="B1003" s="112" t="str">
        <f t="shared" si="254"/>
        <v/>
      </c>
      <c r="C1003" s="397" t="str">
        <f t="shared" si="266"/>
        <v/>
      </c>
      <c r="D1003" s="397" t="str">
        <f t="shared" si="252"/>
        <v/>
      </c>
      <c r="E1003" s="397"/>
      <c r="F1003" s="399" t="str">
        <f t="shared" si="255"/>
        <v/>
      </c>
      <c r="G1003" s="400" t="str">
        <f t="shared" si="256"/>
        <v/>
      </c>
      <c r="H1003" s="401" t="str">
        <f t="shared" si="257"/>
        <v/>
      </c>
      <c r="I1003" s="402" t="str">
        <f t="shared" si="267"/>
        <v/>
      </c>
      <c r="J1003" s="403" t="str">
        <f t="shared" si="267"/>
        <v/>
      </c>
      <c r="K1003" s="403" t="str">
        <f t="shared" si="267"/>
        <v/>
      </c>
      <c r="L1003" s="404" t="str">
        <f t="shared" si="267"/>
        <v/>
      </c>
      <c r="M1003" s="405"/>
      <c r="N1003" s="406" t="str">
        <f t="shared" si="258"/>
        <v/>
      </c>
      <c r="O1003" s="406" t="str">
        <f t="shared" si="259"/>
        <v/>
      </c>
      <c r="S1003" s="401" t="str">
        <f>IFERROR(IF(S1002&lt;='Cat A monthly etc'!$R$3,"Nil",S1002-$R$3),"")</f>
        <v/>
      </c>
      <c r="T1003" s="402" t="str">
        <f t="shared" si="260"/>
        <v/>
      </c>
      <c r="U1003" s="403" t="str">
        <f t="shared" si="261"/>
        <v/>
      </c>
      <c r="V1003" s="403" t="str">
        <f t="shared" si="262"/>
        <v/>
      </c>
      <c r="W1003" s="404" t="str">
        <f t="shared" si="263"/>
        <v/>
      </c>
      <c r="Z1003" s="408"/>
      <c r="AA1003" s="409"/>
      <c r="AC1003" s="358" t="str">
        <f t="shared" si="264"/>
        <v/>
      </c>
      <c r="AD1003" s="358" t="str">
        <f t="shared" si="265"/>
        <v/>
      </c>
    </row>
    <row r="1004" spans="1:30" x14ac:dyDescent="0.25">
      <c r="H1004" s="370"/>
    </row>
  </sheetData>
  <sheetProtection algorithmName="SHA-512" hashValue="OGHKKykfqz5W7+2p//pj19oOcJhlof1WhjnbeleM4IlGGNFPx+xy1acY8QSecPV7jrRLTEZEZVamEdcr5Vj9hw==" saltValue="aqkdHAaWkq3KONfel7khrA==" spinCount="100000" sheet="1" objects="1" scenarios="1" selectLockedCells="1"/>
  <mergeCells count="9">
    <mergeCell ref="U4:V4"/>
    <mergeCell ref="C2:D2"/>
    <mergeCell ref="F2:L2"/>
    <mergeCell ref="N2:O2"/>
    <mergeCell ref="F3:F5"/>
    <mergeCell ref="G3:L3"/>
    <mergeCell ref="G4:G5"/>
    <mergeCell ref="H4:H5"/>
    <mergeCell ref="I4:L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74</vt:i4>
      </vt:variant>
    </vt:vector>
  </HeadingPairs>
  <TitlesOfParts>
    <vt:vector size="81" baseType="lpstr">
      <vt:lpstr>Assessment Form</vt:lpstr>
      <vt:lpstr>Key variables</vt:lpstr>
      <vt:lpstr>All rates summary</vt:lpstr>
      <vt:lpstr>Summary - Daily &amp; weekly</vt:lpstr>
      <vt:lpstr>Cat A monthly etc</vt:lpstr>
      <vt:lpstr>Cat B monthly etc</vt:lpstr>
      <vt:lpstr>Cat C monthly etc</vt:lpstr>
      <vt:lpstr>Accommodation_Category</vt:lpstr>
      <vt:lpstr>Applicable_Date</vt:lpstr>
      <vt:lpstr>Applicable_Date_Formatted</vt:lpstr>
      <vt:lpstr>Cat_A_BandMax</vt:lpstr>
      <vt:lpstr>Cat_A_BandMin</vt:lpstr>
      <vt:lpstr>Cat_A_Rows</vt:lpstr>
      <vt:lpstr>Cat_A_Wkly_Rates</vt:lpstr>
      <vt:lpstr>Cat_A_Wkly_Rates_and_Bands</vt:lpstr>
      <vt:lpstr>Cat_B_BandMax</vt:lpstr>
      <vt:lpstr>Cat_B_BandMin</vt:lpstr>
      <vt:lpstr>Cat_B_Rows</vt:lpstr>
      <vt:lpstr>Cat_B_Wkly_Rates</vt:lpstr>
      <vt:lpstr>Cat_B_Wkly_Rates_and_Bands</vt:lpstr>
      <vt:lpstr>Cat_C_BandMax</vt:lpstr>
      <vt:lpstr>Cat_C_BandMin</vt:lpstr>
      <vt:lpstr>Cat_C_Rows</vt:lpstr>
      <vt:lpstr>Cat_C_Wkly_Rates</vt:lpstr>
      <vt:lpstr>Cat_C_Wkly_Rates_and_Bands</vt:lpstr>
      <vt:lpstr>Default_Agreed</vt:lpstr>
      <vt:lpstr>Indiv_CarePlan_Benefiicial_Cats</vt:lpstr>
      <vt:lpstr>Indiv_CarePlan_Necessary_Cats</vt:lpstr>
      <vt:lpstr>Indiv_Child_Income_Cats</vt:lpstr>
      <vt:lpstr>Indiv_Dep_Hardship_Cats</vt:lpstr>
      <vt:lpstr>Indiv_Own_Hardship_Cats</vt:lpstr>
      <vt:lpstr>Indiv_Partner_Income_Cats</vt:lpstr>
      <vt:lpstr>Indiv_Relevant_Income_Cats</vt:lpstr>
      <vt:lpstr>Indiv_Sep_Contributions</vt:lpstr>
      <vt:lpstr>Indiv_Wkly_Income_Cats</vt:lpstr>
      <vt:lpstr>Max_income_for_Nil_rate_Cat_A</vt:lpstr>
      <vt:lpstr>Max_income_for_Nil_rate_Cat_B</vt:lpstr>
      <vt:lpstr>Max_income_for_Nil_rate_Cat_C</vt:lpstr>
      <vt:lpstr>Max_rate_Cat_A</vt:lpstr>
      <vt:lpstr>Max_rate_Cat_B</vt:lpstr>
      <vt:lpstr>Max_rate_Cat_C</vt:lpstr>
      <vt:lpstr>Min_income_for_Cat_A_max_rate</vt:lpstr>
      <vt:lpstr>Min_income_for_Cat_B_max_rate</vt:lpstr>
      <vt:lpstr>Min_income_for_Cat_C_max_rate</vt:lpstr>
      <vt:lpstr>New_DA</vt:lpstr>
      <vt:lpstr>New_State_PensionNC</vt:lpstr>
      <vt:lpstr>Other_Rent_Min_Reduction</vt:lpstr>
      <vt:lpstr>Other_Rent_Paid</vt:lpstr>
      <vt:lpstr>'All rates summary'!Print_Area</vt:lpstr>
      <vt:lpstr>'Assessment Form'!Print_Area</vt:lpstr>
      <vt:lpstr>'Cat A monthly etc'!Print_Area</vt:lpstr>
      <vt:lpstr>'Cat B monthly etc'!Print_Area</vt:lpstr>
      <vt:lpstr>'Cat C monthly etc'!Print_Area</vt:lpstr>
      <vt:lpstr>'Summary - Daily &amp; weekly'!Print_Area</vt:lpstr>
      <vt:lpstr>Protected_Retained_Income</vt:lpstr>
      <vt:lpstr>Rate_increment_Cat_A</vt:lpstr>
      <vt:lpstr>Rate_increment_Cat_B</vt:lpstr>
      <vt:lpstr>Rate_increment_Cat_C</vt:lpstr>
      <vt:lpstr>Rate_Unadjusted</vt:lpstr>
      <vt:lpstr>Rates_Cat_A</vt:lpstr>
      <vt:lpstr>Rates_Cat_B</vt:lpstr>
      <vt:lpstr>Rates_Cat_C</vt:lpstr>
      <vt:lpstr>Savings_Couple_Over_Threshold_YesNo</vt:lpstr>
      <vt:lpstr>Savings_Own_Over_Threshold_YesNo</vt:lpstr>
      <vt:lpstr>Separate_Contributions</vt:lpstr>
      <vt:lpstr>Step_A_Weekly_Income</vt:lpstr>
      <vt:lpstr>Step_B_Standard_Rate</vt:lpstr>
      <vt:lpstr>Step_C_Total_Relevant_Income</vt:lpstr>
      <vt:lpstr>Step_D_Allowable_Expenses_Approved</vt:lpstr>
      <vt:lpstr>Step_E_Adjusted_Income</vt:lpstr>
      <vt:lpstr>Step_F_Payable_RSSMAC</vt:lpstr>
      <vt:lpstr>Step_G_Waiver_Granted</vt:lpstr>
      <vt:lpstr>SubTotal_CarePlan_Necessary</vt:lpstr>
      <vt:lpstr>Summary_Fi</vt:lpstr>
      <vt:lpstr>Summary_Fii</vt:lpstr>
      <vt:lpstr>Summary_Step_B</vt:lpstr>
      <vt:lpstr>Summary_Step_F_Total</vt:lpstr>
      <vt:lpstr>Summary_Step_G</vt:lpstr>
      <vt:lpstr>Total_Child_Income</vt:lpstr>
      <vt:lpstr>Total_Partner_Income</vt:lpstr>
      <vt:lpstr>Weekly_Income_Band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RSSMAC FAF 2022</dc:title>
  <dc:subject>RSSMAC Financial Assessment Form</dc:subject>
  <dc:creator>omaoilc</dc:creator>
  <cp:lastModifiedBy>Admin</cp:lastModifiedBy>
  <cp:lastPrinted>2019-03-29T14:11:50Z</cp:lastPrinted>
  <dcterms:created xsi:type="dcterms:W3CDTF">2014-02-25T15:01:47Z</dcterms:created>
  <dcterms:modified xsi:type="dcterms:W3CDTF">2022-01-31T12:22:01Z</dcterms:modified>
</cp:coreProperties>
</file>